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O:\Doprava\ZAKÁZKY\2019\Chodník ul. Velkomeziříčská, Třebíč\Kompletní dokumentace pro 2. etapu\"/>
    </mc:Choice>
  </mc:AlternateContent>
  <bookViews>
    <workbookView xWindow="0" yWindow="0" windowWidth="19200" windowHeight="11460"/>
  </bookViews>
  <sheets>
    <sheet name="Rekapitulace stavby" sheetId="1" r:id="rId1"/>
    <sheet name="SO 101.2 - Zpevněné ploch..." sheetId="2" r:id="rId2"/>
    <sheet name="SO 401 - Osvětlení přechodu" sheetId="3" r:id="rId3"/>
    <sheet name="VRN - Vedlejší rozpočtové..." sheetId="4" r:id="rId4"/>
  </sheets>
  <definedNames>
    <definedName name="_xlnm._FilterDatabase" localSheetId="1" hidden="1">'SO 101.2 - Zpevněné ploch...'!$C$141:$K$753</definedName>
    <definedName name="_xlnm._FilterDatabase" localSheetId="2" hidden="1">'SO 401 - Osvětlení přechodu'!$C$126:$K$272</definedName>
    <definedName name="_xlnm._FilterDatabase" localSheetId="3" hidden="1">'VRN - Vedlejší rozpočtové...'!$C$123:$K$140</definedName>
    <definedName name="_xlnm.Print_Titles" localSheetId="0">'Rekapitulace stavby'!$92:$92</definedName>
    <definedName name="_xlnm.Print_Titles" localSheetId="1">'SO 101.2 - Zpevněné ploch...'!$141:$141</definedName>
    <definedName name="_xlnm.Print_Titles" localSheetId="2">'SO 401 - Osvětlení přechodu'!$126:$126</definedName>
    <definedName name="_xlnm.Print_Titles" localSheetId="3">'VRN - Vedlejší rozpočtové...'!$123:$123</definedName>
    <definedName name="_xlnm.Print_Area" localSheetId="0">'Rekapitulace stavby'!$D$4:$AO$76,'Rekapitulace stavby'!$C$82:$AQ$99</definedName>
    <definedName name="_xlnm.Print_Area" localSheetId="1">'SO 101.2 - Zpevněné ploch...'!$C$4:$J$76,'SO 101.2 - Zpevněné ploch...'!$C$82:$J$121,'SO 101.2 - Zpevněné ploch...'!$C$127:$K$753</definedName>
    <definedName name="_xlnm.Print_Area" localSheetId="2">'SO 401 - Osvětlení přechodu'!$C$4:$J$76,'SO 401 - Osvětlení přechodu'!$C$82:$J$106,'SO 401 - Osvětlení přechodu'!$C$112:$K$272</definedName>
    <definedName name="_xlnm.Print_Area" localSheetId="3">'VRN - Vedlejší rozpočtové...'!$C$4:$J$76,'VRN - Vedlejší rozpočtové...'!$C$82:$J$103,'VRN - Vedlejší rozpočtové...'!$C$109:$K$140</definedName>
  </definedNames>
  <calcPr calcId="162913"/>
</workbook>
</file>

<file path=xl/calcChain.xml><?xml version="1.0" encoding="utf-8"?>
<calcChain xmlns="http://schemas.openxmlformats.org/spreadsheetml/2006/main">
  <c r="J39" i="4" l="1"/>
  <c r="J38" i="4"/>
  <c r="AY98" i="1"/>
  <c r="J37" i="4"/>
  <c r="AX98" i="1" s="1"/>
  <c r="BI139" i="4"/>
  <c r="BH139" i="4"/>
  <c r="BG139" i="4"/>
  <c r="BF139" i="4"/>
  <c r="T139" i="4"/>
  <c r="T138" i="4" s="1"/>
  <c r="R139" i="4"/>
  <c r="R138" i="4" s="1"/>
  <c r="P139" i="4"/>
  <c r="P138" i="4" s="1"/>
  <c r="BK139" i="4"/>
  <c r="BK138" i="4" s="1"/>
  <c r="J138" i="4" s="1"/>
  <c r="J102" i="4" s="1"/>
  <c r="J139" i="4"/>
  <c r="BE139" i="4"/>
  <c r="BI136" i="4"/>
  <c r="BH136" i="4"/>
  <c r="BG136" i="4"/>
  <c r="BF136" i="4"/>
  <c r="T136" i="4"/>
  <c r="R136" i="4"/>
  <c r="P136" i="4"/>
  <c r="BK136" i="4"/>
  <c r="J136" i="4"/>
  <c r="BE136" i="4"/>
  <c r="BI134" i="4"/>
  <c r="BH134" i="4"/>
  <c r="BG134" i="4"/>
  <c r="BF134" i="4"/>
  <c r="T134" i="4"/>
  <c r="T133" i="4" s="1"/>
  <c r="R134" i="4"/>
  <c r="R133" i="4"/>
  <c r="P134" i="4"/>
  <c r="P133" i="4" s="1"/>
  <c r="BK134" i="4"/>
  <c r="BK133" i="4"/>
  <c r="J133" i="4"/>
  <c r="J101" i="4" s="1"/>
  <c r="J134" i="4"/>
  <c r="BE134" i="4"/>
  <c r="BI131" i="4"/>
  <c r="BH131" i="4"/>
  <c r="BG131" i="4"/>
  <c r="BF131" i="4"/>
  <c r="T131" i="4"/>
  <c r="T126" i="4" s="1"/>
  <c r="R131" i="4"/>
  <c r="P131" i="4"/>
  <c r="BK131" i="4"/>
  <c r="J131" i="4"/>
  <c r="BE131" i="4" s="1"/>
  <c r="J35" i="4" s="1"/>
  <c r="AV98" i="1" s="1"/>
  <c r="AT98" i="1" s="1"/>
  <c r="BI129" i="4"/>
  <c r="BH129" i="4"/>
  <c r="BG129" i="4"/>
  <c r="F37" i="4" s="1"/>
  <c r="BF129" i="4"/>
  <c r="T129" i="4"/>
  <c r="R129" i="4"/>
  <c r="P129" i="4"/>
  <c r="P126" i="4" s="1"/>
  <c r="BK129" i="4"/>
  <c r="J129" i="4"/>
  <c r="BE129" i="4"/>
  <c r="BI127" i="4"/>
  <c r="F39" i="4" s="1"/>
  <c r="BD98" i="1" s="1"/>
  <c r="BH127" i="4"/>
  <c r="F38" i="4"/>
  <c r="BC98" i="1" s="1"/>
  <c r="BG127" i="4"/>
  <c r="BB98" i="1"/>
  <c r="BF127" i="4"/>
  <c r="J36" i="4"/>
  <c r="AW98" i="1"/>
  <c r="F36" i="4"/>
  <c r="BA98" i="1" s="1"/>
  <c r="T127" i="4"/>
  <c r="T125" i="4"/>
  <c r="T124" i="4" s="1"/>
  <c r="R127" i="4"/>
  <c r="R126" i="4"/>
  <c r="R125" i="4"/>
  <c r="R124" i="4" s="1"/>
  <c r="P127" i="4"/>
  <c r="P125" i="4"/>
  <c r="P124" i="4" s="1"/>
  <c r="AU98" i="1" s="1"/>
  <c r="BK127" i="4"/>
  <c r="BK126" i="4"/>
  <c r="J127" i="4"/>
  <c r="BE127" i="4"/>
  <c r="F35" i="4" s="1"/>
  <c r="AZ98" i="1" s="1"/>
  <c r="J120" i="4"/>
  <c r="F118" i="4"/>
  <c r="E116" i="4"/>
  <c r="J93" i="4"/>
  <c r="F91" i="4"/>
  <c r="E89" i="4"/>
  <c r="J26" i="4"/>
  <c r="E26" i="4"/>
  <c r="J121" i="4" s="1"/>
  <c r="J25" i="4"/>
  <c r="J20" i="4"/>
  <c r="E20" i="4"/>
  <c r="F121" i="4" s="1"/>
  <c r="F94" i="4"/>
  <c r="J19" i="4"/>
  <c r="J17" i="4"/>
  <c r="E17" i="4"/>
  <c r="F120" i="4"/>
  <c r="F93" i="4"/>
  <c r="J16" i="4"/>
  <c r="J14" i="4"/>
  <c r="J118" i="4"/>
  <c r="J91" i="4"/>
  <c r="E7" i="4"/>
  <c r="E112" i="4" s="1"/>
  <c r="E85" i="4"/>
  <c r="J39" i="3"/>
  <c r="J38" i="3"/>
  <c r="AY97" i="1" s="1"/>
  <c r="J37" i="3"/>
  <c r="AX97" i="1" s="1"/>
  <c r="BI271" i="3"/>
  <c r="BH271" i="3"/>
  <c r="BG271" i="3"/>
  <c r="BF271" i="3"/>
  <c r="T271" i="3"/>
  <c r="R271" i="3"/>
  <c r="P271" i="3"/>
  <c r="BK271" i="3"/>
  <c r="J271" i="3"/>
  <c r="BE271" i="3"/>
  <c r="BI269" i="3"/>
  <c r="BH269" i="3"/>
  <c r="BG269" i="3"/>
  <c r="BF269" i="3"/>
  <c r="T269" i="3"/>
  <c r="R269" i="3"/>
  <c r="P269" i="3"/>
  <c r="BK269" i="3"/>
  <c r="J269" i="3"/>
  <c r="BE269" i="3" s="1"/>
  <c r="BI267" i="3"/>
  <c r="BH267" i="3"/>
  <c r="BG267" i="3"/>
  <c r="BF267" i="3"/>
  <c r="T267" i="3"/>
  <c r="R267" i="3"/>
  <c r="P267" i="3"/>
  <c r="BK267" i="3"/>
  <c r="J267" i="3"/>
  <c r="BE267" i="3"/>
  <c r="BI265" i="3"/>
  <c r="BH265" i="3"/>
  <c r="BG265" i="3"/>
  <c r="BF265" i="3"/>
  <c r="T265" i="3"/>
  <c r="R265" i="3"/>
  <c r="P265" i="3"/>
  <c r="BK265" i="3"/>
  <c r="J265" i="3"/>
  <c r="BE265" i="3" s="1"/>
  <c r="BI263" i="3"/>
  <c r="BH263" i="3"/>
  <c r="BG263" i="3"/>
  <c r="BF263" i="3"/>
  <c r="T263" i="3"/>
  <c r="R263" i="3"/>
  <c r="P263" i="3"/>
  <c r="BK263" i="3"/>
  <c r="J263" i="3"/>
  <c r="BE263" i="3"/>
  <c r="BI261" i="3"/>
  <c r="BH261" i="3"/>
  <c r="BG261" i="3"/>
  <c r="BF261" i="3"/>
  <c r="T261" i="3"/>
  <c r="R261" i="3"/>
  <c r="P261" i="3"/>
  <c r="BK261" i="3"/>
  <c r="J261" i="3"/>
  <c r="BE261" i="3" s="1"/>
  <c r="BI259" i="3"/>
  <c r="BH259" i="3"/>
  <c r="BG259" i="3"/>
  <c r="BF259" i="3"/>
  <c r="T259" i="3"/>
  <c r="R259" i="3"/>
  <c r="P259" i="3"/>
  <c r="BK259" i="3"/>
  <c r="J259" i="3"/>
  <c r="BE259" i="3"/>
  <c r="BI257" i="3"/>
  <c r="BH257" i="3"/>
  <c r="BG257" i="3"/>
  <c r="BF257" i="3"/>
  <c r="T257" i="3"/>
  <c r="R257" i="3"/>
  <c r="P257" i="3"/>
  <c r="BK257" i="3"/>
  <c r="J257" i="3"/>
  <c r="BE257" i="3" s="1"/>
  <c r="BI255" i="3"/>
  <c r="BH255" i="3"/>
  <c r="BG255" i="3"/>
  <c r="BF255" i="3"/>
  <c r="T255" i="3"/>
  <c r="R255" i="3"/>
  <c r="P255" i="3"/>
  <c r="BK255" i="3"/>
  <c r="J255" i="3"/>
  <c r="BE255" i="3"/>
  <c r="BI253" i="3"/>
  <c r="BH253" i="3"/>
  <c r="BG253" i="3"/>
  <c r="BF253" i="3"/>
  <c r="T253" i="3"/>
  <c r="R253" i="3"/>
  <c r="P253" i="3"/>
  <c r="BK253" i="3"/>
  <c r="J253" i="3"/>
  <c r="BE253" i="3" s="1"/>
  <c r="BI251" i="3"/>
  <c r="BH251" i="3"/>
  <c r="BG251" i="3"/>
  <c r="BF251" i="3"/>
  <c r="T251" i="3"/>
  <c r="R251" i="3"/>
  <c r="P251" i="3"/>
  <c r="BK251" i="3"/>
  <c r="J251" i="3"/>
  <c r="BE251" i="3"/>
  <c r="BI249" i="3"/>
  <c r="BH249" i="3"/>
  <c r="BG249" i="3"/>
  <c r="BF249" i="3"/>
  <c r="T249" i="3"/>
  <c r="R249" i="3"/>
  <c r="P249" i="3"/>
  <c r="BK249" i="3"/>
  <c r="J249" i="3"/>
  <c r="BE249" i="3" s="1"/>
  <c r="BI247" i="3"/>
  <c r="BH247" i="3"/>
  <c r="BG247" i="3"/>
  <c r="BF247" i="3"/>
  <c r="T247" i="3"/>
  <c r="R247" i="3"/>
  <c r="P247" i="3"/>
  <c r="BK247" i="3"/>
  <c r="J247" i="3"/>
  <c r="BE247" i="3"/>
  <c r="BI245" i="3"/>
  <c r="BH245" i="3"/>
  <c r="BG245" i="3"/>
  <c r="BF245" i="3"/>
  <c r="T245" i="3"/>
  <c r="R245" i="3"/>
  <c r="P245" i="3"/>
  <c r="BK245" i="3"/>
  <c r="J245" i="3"/>
  <c r="BE245" i="3" s="1"/>
  <c r="BI243" i="3"/>
  <c r="BH243" i="3"/>
  <c r="BG243" i="3"/>
  <c r="BF243" i="3"/>
  <c r="T243" i="3"/>
  <c r="R243" i="3"/>
  <c r="P243" i="3"/>
  <c r="BK243" i="3"/>
  <c r="J243" i="3"/>
  <c r="BE243" i="3"/>
  <c r="BI241" i="3"/>
  <c r="BH241" i="3"/>
  <c r="BG241" i="3"/>
  <c r="BF241" i="3"/>
  <c r="T241" i="3"/>
  <c r="R241" i="3"/>
  <c r="P241" i="3"/>
  <c r="BK241" i="3"/>
  <c r="J241" i="3"/>
  <c r="BE241" i="3" s="1"/>
  <c r="BI239" i="3"/>
  <c r="BH239" i="3"/>
  <c r="BG239" i="3"/>
  <c r="BF239" i="3"/>
  <c r="T239" i="3"/>
  <c r="R239" i="3"/>
  <c r="P239" i="3"/>
  <c r="BK239" i="3"/>
  <c r="J239" i="3"/>
  <c r="BE239" i="3"/>
  <c r="BI237" i="3"/>
  <c r="BH237" i="3"/>
  <c r="BG237" i="3"/>
  <c r="BF237" i="3"/>
  <c r="T237" i="3"/>
  <c r="R237" i="3"/>
  <c r="P237" i="3"/>
  <c r="BK237" i="3"/>
  <c r="J237" i="3"/>
  <c r="BE237" i="3" s="1"/>
  <c r="BI235" i="3"/>
  <c r="BH235" i="3"/>
  <c r="BG235" i="3"/>
  <c r="BF235" i="3"/>
  <c r="T235" i="3"/>
  <c r="R235" i="3"/>
  <c r="P235" i="3"/>
  <c r="BK235" i="3"/>
  <c r="J235" i="3"/>
  <c r="BE235" i="3"/>
  <c r="BI233" i="3"/>
  <c r="BH233" i="3"/>
  <c r="BG233" i="3"/>
  <c r="BF233" i="3"/>
  <c r="T233" i="3"/>
  <c r="R233" i="3"/>
  <c r="P233" i="3"/>
  <c r="BK233" i="3"/>
  <c r="J233" i="3"/>
  <c r="BE233" i="3" s="1"/>
  <c r="BI231" i="3"/>
  <c r="BH231" i="3"/>
  <c r="BG231" i="3"/>
  <c r="BF231" i="3"/>
  <c r="T231" i="3"/>
  <c r="R231" i="3"/>
  <c r="P231" i="3"/>
  <c r="BK231" i="3"/>
  <c r="J231" i="3"/>
  <c r="BE231" i="3"/>
  <c r="BI229" i="3"/>
  <c r="BH229" i="3"/>
  <c r="BG229" i="3"/>
  <c r="BF229" i="3"/>
  <c r="T229" i="3"/>
  <c r="R229" i="3"/>
  <c r="R228" i="3"/>
  <c r="P229" i="3"/>
  <c r="BK229" i="3"/>
  <c r="BK228" i="3"/>
  <c r="J228" i="3"/>
  <c r="J105" i="3" s="1"/>
  <c r="J229" i="3"/>
  <c r="BE229" i="3" s="1"/>
  <c r="BI226" i="3"/>
  <c r="BH226" i="3"/>
  <c r="BG226" i="3"/>
  <c r="BF226" i="3"/>
  <c r="T226" i="3"/>
  <c r="T225" i="3" s="1"/>
  <c r="R226" i="3"/>
  <c r="R225" i="3"/>
  <c r="P226" i="3"/>
  <c r="P225" i="3" s="1"/>
  <c r="BK226" i="3"/>
  <c r="BK225" i="3"/>
  <c r="J225" i="3"/>
  <c r="J104" i="3" s="1"/>
  <c r="J226" i="3"/>
  <c r="BE226" i="3" s="1"/>
  <c r="BI223" i="3"/>
  <c r="BH223" i="3"/>
  <c r="BG223" i="3"/>
  <c r="BF223" i="3"/>
  <c r="T223" i="3"/>
  <c r="R223" i="3"/>
  <c r="P223" i="3"/>
  <c r="BK223" i="3"/>
  <c r="J223" i="3"/>
  <c r="BE223" i="3" s="1"/>
  <c r="BI221" i="3"/>
  <c r="BH221" i="3"/>
  <c r="BG221" i="3"/>
  <c r="BF221" i="3"/>
  <c r="T221" i="3"/>
  <c r="R221" i="3"/>
  <c r="P221" i="3"/>
  <c r="BK221" i="3"/>
  <c r="J221" i="3"/>
  <c r="BE221" i="3"/>
  <c r="BI219" i="3"/>
  <c r="BH219" i="3"/>
  <c r="BG219" i="3"/>
  <c r="BF219" i="3"/>
  <c r="T219" i="3"/>
  <c r="R219" i="3"/>
  <c r="P219" i="3"/>
  <c r="BK219" i="3"/>
  <c r="J219" i="3"/>
  <c r="BE219" i="3" s="1"/>
  <c r="BI217" i="3"/>
  <c r="BH217" i="3"/>
  <c r="BG217" i="3"/>
  <c r="BF217" i="3"/>
  <c r="T217" i="3"/>
  <c r="R217" i="3"/>
  <c r="P217" i="3"/>
  <c r="BK217" i="3"/>
  <c r="J217" i="3"/>
  <c r="BE217" i="3"/>
  <c r="BI215" i="3"/>
  <c r="BH215" i="3"/>
  <c r="BG215" i="3"/>
  <c r="BF215" i="3"/>
  <c r="T215" i="3"/>
  <c r="R215" i="3"/>
  <c r="P215" i="3"/>
  <c r="BK215" i="3"/>
  <c r="J215" i="3"/>
  <c r="BE215" i="3" s="1"/>
  <c r="BI213" i="3"/>
  <c r="BH213" i="3"/>
  <c r="BG213" i="3"/>
  <c r="BF213" i="3"/>
  <c r="T213" i="3"/>
  <c r="R213" i="3"/>
  <c r="P213" i="3"/>
  <c r="BK213" i="3"/>
  <c r="J213" i="3"/>
  <c r="BE213" i="3"/>
  <c r="BI211" i="3"/>
  <c r="BH211" i="3"/>
  <c r="BG211" i="3"/>
  <c r="BF211" i="3"/>
  <c r="T211" i="3"/>
  <c r="R211" i="3"/>
  <c r="P211" i="3"/>
  <c r="BK211" i="3"/>
  <c r="J211" i="3"/>
  <c r="BE211" i="3" s="1"/>
  <c r="BI209" i="3"/>
  <c r="BH209" i="3"/>
  <c r="BG209" i="3"/>
  <c r="BF209" i="3"/>
  <c r="T209" i="3"/>
  <c r="R209" i="3"/>
  <c r="P209" i="3"/>
  <c r="BK209" i="3"/>
  <c r="J209" i="3"/>
  <c r="BE209" i="3"/>
  <c r="BI207" i="3"/>
  <c r="BH207" i="3"/>
  <c r="BG207" i="3"/>
  <c r="BF207" i="3"/>
  <c r="T207" i="3"/>
  <c r="R207" i="3"/>
  <c r="P207" i="3"/>
  <c r="BK207" i="3"/>
  <c r="J207" i="3"/>
  <c r="BE207" i="3" s="1"/>
  <c r="BI205" i="3"/>
  <c r="BH205" i="3"/>
  <c r="BG205" i="3"/>
  <c r="BF205" i="3"/>
  <c r="T205" i="3"/>
  <c r="R205" i="3"/>
  <c r="P205" i="3"/>
  <c r="BK205" i="3"/>
  <c r="J205" i="3"/>
  <c r="BE205" i="3"/>
  <c r="BI203" i="3"/>
  <c r="BH203" i="3"/>
  <c r="BG203" i="3"/>
  <c r="BF203" i="3"/>
  <c r="T203" i="3"/>
  <c r="R203" i="3"/>
  <c r="P203" i="3"/>
  <c r="BK203" i="3"/>
  <c r="J203" i="3"/>
  <c r="BE203" i="3" s="1"/>
  <c r="BI201" i="3"/>
  <c r="BH201" i="3"/>
  <c r="BG201" i="3"/>
  <c r="BF201" i="3"/>
  <c r="T201" i="3"/>
  <c r="R201" i="3"/>
  <c r="P201" i="3"/>
  <c r="BK201" i="3"/>
  <c r="J201" i="3"/>
  <c r="BE201" i="3"/>
  <c r="BI199" i="3"/>
  <c r="BH199" i="3"/>
  <c r="BG199" i="3"/>
  <c r="BF199" i="3"/>
  <c r="T199" i="3"/>
  <c r="R199" i="3"/>
  <c r="P199" i="3"/>
  <c r="BK199" i="3"/>
  <c r="J199" i="3"/>
  <c r="BE199" i="3" s="1"/>
  <c r="BI197" i="3"/>
  <c r="BH197" i="3"/>
  <c r="BG197" i="3"/>
  <c r="BF197" i="3"/>
  <c r="T197" i="3"/>
  <c r="R197" i="3"/>
  <c r="P197" i="3"/>
  <c r="BK197" i="3"/>
  <c r="J197" i="3"/>
  <c r="BE197" i="3"/>
  <c r="BI195" i="3"/>
  <c r="BH195" i="3"/>
  <c r="BG195" i="3"/>
  <c r="BF195" i="3"/>
  <c r="T195" i="3"/>
  <c r="R195" i="3"/>
  <c r="P195" i="3"/>
  <c r="BK195" i="3"/>
  <c r="J195" i="3"/>
  <c r="BE195" i="3" s="1"/>
  <c r="BI193" i="3"/>
  <c r="BH193" i="3"/>
  <c r="BG193" i="3"/>
  <c r="BF193" i="3"/>
  <c r="T193" i="3"/>
  <c r="R193" i="3"/>
  <c r="P193" i="3"/>
  <c r="BK193" i="3"/>
  <c r="J193" i="3"/>
  <c r="BE193" i="3"/>
  <c r="BI191" i="3"/>
  <c r="BH191" i="3"/>
  <c r="BG191" i="3"/>
  <c r="BF191" i="3"/>
  <c r="T191" i="3"/>
  <c r="R191" i="3"/>
  <c r="P191" i="3"/>
  <c r="BK191" i="3"/>
  <c r="J191" i="3"/>
  <c r="BE191" i="3" s="1"/>
  <c r="BI189" i="3"/>
  <c r="BH189" i="3"/>
  <c r="BG189" i="3"/>
  <c r="BF189" i="3"/>
  <c r="T189" i="3"/>
  <c r="R189" i="3"/>
  <c r="P189" i="3"/>
  <c r="BK189" i="3"/>
  <c r="J189" i="3"/>
  <c r="BE189" i="3"/>
  <c r="BI187" i="3"/>
  <c r="BH187" i="3"/>
  <c r="BG187" i="3"/>
  <c r="BF187" i="3"/>
  <c r="T187" i="3"/>
  <c r="R187" i="3"/>
  <c r="P187" i="3"/>
  <c r="BK187" i="3"/>
  <c r="J187" i="3"/>
  <c r="BE187" i="3" s="1"/>
  <c r="BI185" i="3"/>
  <c r="BH185" i="3"/>
  <c r="BG185" i="3"/>
  <c r="BF185" i="3"/>
  <c r="T185" i="3"/>
  <c r="R185" i="3"/>
  <c r="P185" i="3"/>
  <c r="BK185" i="3"/>
  <c r="J185" i="3"/>
  <c r="BE185" i="3"/>
  <c r="BI183" i="3"/>
  <c r="BH183" i="3"/>
  <c r="BG183" i="3"/>
  <c r="BF183" i="3"/>
  <c r="T183" i="3"/>
  <c r="R183" i="3"/>
  <c r="P183" i="3"/>
  <c r="BK183" i="3"/>
  <c r="J183" i="3"/>
  <c r="BE183" i="3" s="1"/>
  <c r="BI181" i="3"/>
  <c r="BH181" i="3"/>
  <c r="BG181" i="3"/>
  <c r="BF181" i="3"/>
  <c r="T181" i="3"/>
  <c r="R181" i="3"/>
  <c r="R180" i="3" s="1"/>
  <c r="P181" i="3"/>
  <c r="BK181" i="3"/>
  <c r="BK180" i="3" s="1"/>
  <c r="J180" i="3" s="1"/>
  <c r="J103" i="3" s="1"/>
  <c r="J181" i="3"/>
  <c r="BE181" i="3"/>
  <c r="BI178" i="3"/>
  <c r="BH178" i="3"/>
  <c r="BG178" i="3"/>
  <c r="BF178" i="3"/>
  <c r="T178" i="3"/>
  <c r="R178" i="3"/>
  <c r="P178" i="3"/>
  <c r="BK178" i="3"/>
  <c r="J178" i="3"/>
  <c r="BE178" i="3"/>
  <c r="BI176" i="3"/>
  <c r="BH176" i="3"/>
  <c r="BG176" i="3"/>
  <c r="BF176" i="3"/>
  <c r="T176" i="3"/>
  <c r="R176" i="3"/>
  <c r="P176" i="3"/>
  <c r="BK176" i="3"/>
  <c r="J176" i="3"/>
  <c r="BE176" i="3" s="1"/>
  <c r="BI174" i="3"/>
  <c r="BH174" i="3"/>
  <c r="BG174" i="3"/>
  <c r="BF174" i="3"/>
  <c r="T174" i="3"/>
  <c r="R174" i="3"/>
  <c r="P174" i="3"/>
  <c r="BK174" i="3"/>
  <c r="J174" i="3"/>
  <c r="BE174" i="3"/>
  <c r="BI172" i="3"/>
  <c r="BH172" i="3"/>
  <c r="BG172" i="3"/>
  <c r="BF172" i="3"/>
  <c r="T172" i="3"/>
  <c r="R172" i="3"/>
  <c r="P172" i="3"/>
  <c r="BK172" i="3"/>
  <c r="J172" i="3"/>
  <c r="BE172" i="3" s="1"/>
  <c r="BI170" i="3"/>
  <c r="BH170" i="3"/>
  <c r="BG170" i="3"/>
  <c r="BF170" i="3"/>
  <c r="T170" i="3"/>
  <c r="R170" i="3"/>
  <c r="P170" i="3"/>
  <c r="BK170" i="3"/>
  <c r="J170" i="3"/>
  <c r="BE170" i="3"/>
  <c r="BI168" i="3"/>
  <c r="BH168" i="3"/>
  <c r="BG168" i="3"/>
  <c r="BF168" i="3"/>
  <c r="T168" i="3"/>
  <c r="R168" i="3"/>
  <c r="P168" i="3"/>
  <c r="BK168" i="3"/>
  <c r="J168" i="3"/>
  <c r="BE168" i="3" s="1"/>
  <c r="BI166" i="3"/>
  <c r="BH166" i="3"/>
  <c r="BG166" i="3"/>
  <c r="BF166" i="3"/>
  <c r="T166" i="3"/>
  <c r="R166" i="3"/>
  <c r="P166" i="3"/>
  <c r="BK166" i="3"/>
  <c r="J166" i="3"/>
  <c r="BE166" i="3"/>
  <c r="BI164" i="3"/>
  <c r="BH164" i="3"/>
  <c r="BG164" i="3"/>
  <c r="BF164" i="3"/>
  <c r="T164" i="3"/>
  <c r="R164" i="3"/>
  <c r="P164" i="3"/>
  <c r="BK164" i="3"/>
  <c r="J164" i="3"/>
  <c r="BE164" i="3" s="1"/>
  <c r="BI162" i="3"/>
  <c r="BH162" i="3"/>
  <c r="BG162" i="3"/>
  <c r="BF162" i="3"/>
  <c r="T162" i="3"/>
  <c r="R162" i="3"/>
  <c r="P162" i="3"/>
  <c r="BK162" i="3"/>
  <c r="J162" i="3"/>
  <c r="BE162" i="3"/>
  <c r="BI160" i="3"/>
  <c r="BH160" i="3"/>
  <c r="BG160" i="3"/>
  <c r="BF160" i="3"/>
  <c r="T160" i="3"/>
  <c r="R160" i="3"/>
  <c r="P160" i="3"/>
  <c r="BK160" i="3"/>
  <c r="J160" i="3"/>
  <c r="BE160" i="3" s="1"/>
  <c r="BI158" i="3"/>
  <c r="BH158" i="3"/>
  <c r="BG158" i="3"/>
  <c r="BF158" i="3"/>
  <c r="T158" i="3"/>
  <c r="R158" i="3"/>
  <c r="P158" i="3"/>
  <c r="BK158" i="3"/>
  <c r="J158" i="3"/>
  <c r="BE158" i="3"/>
  <c r="BI156" i="3"/>
  <c r="BH156" i="3"/>
  <c r="BG156" i="3"/>
  <c r="BF156" i="3"/>
  <c r="T156" i="3"/>
  <c r="R156" i="3"/>
  <c r="P156" i="3"/>
  <c r="BK156" i="3"/>
  <c r="J156" i="3"/>
  <c r="BE156" i="3" s="1"/>
  <c r="BI154" i="3"/>
  <c r="BH154" i="3"/>
  <c r="BG154" i="3"/>
  <c r="BF154" i="3"/>
  <c r="T154" i="3"/>
  <c r="R154" i="3"/>
  <c r="P154" i="3"/>
  <c r="BK154" i="3"/>
  <c r="J154" i="3"/>
  <c r="BE154" i="3"/>
  <c r="BI152" i="3"/>
  <c r="BH152" i="3"/>
  <c r="BG152" i="3"/>
  <c r="BF152" i="3"/>
  <c r="T152" i="3"/>
  <c r="T151" i="3" s="1"/>
  <c r="R152" i="3"/>
  <c r="R151" i="3"/>
  <c r="P152" i="3"/>
  <c r="BK152" i="3"/>
  <c r="BK151" i="3"/>
  <c r="J151" i="3"/>
  <c r="J102" i="3" s="1"/>
  <c r="J152" i="3"/>
  <c r="BE152" i="3" s="1"/>
  <c r="BI149" i="3"/>
  <c r="BH149" i="3"/>
  <c r="BG149" i="3"/>
  <c r="BF149" i="3"/>
  <c r="T149" i="3"/>
  <c r="T146" i="3" s="1"/>
  <c r="R149" i="3"/>
  <c r="P149" i="3"/>
  <c r="BK149" i="3"/>
  <c r="J149" i="3"/>
  <c r="BE149" i="3" s="1"/>
  <c r="BI147" i="3"/>
  <c r="BH147" i="3"/>
  <c r="BG147" i="3"/>
  <c r="BF147" i="3"/>
  <c r="T147" i="3"/>
  <c r="R147" i="3"/>
  <c r="R146" i="3" s="1"/>
  <c r="P147" i="3"/>
  <c r="P146" i="3"/>
  <c r="BK147" i="3"/>
  <c r="BK146" i="3" s="1"/>
  <c r="J146" i="3" s="1"/>
  <c r="J101" i="3" s="1"/>
  <c r="J147" i="3"/>
  <c r="BE147" i="3"/>
  <c r="BI144" i="3"/>
  <c r="BH144" i="3"/>
  <c r="BG144" i="3"/>
  <c r="BF144" i="3"/>
  <c r="T144" i="3"/>
  <c r="R144" i="3"/>
  <c r="P144" i="3"/>
  <c r="BK144" i="3"/>
  <c r="J144" i="3"/>
  <c r="BE144" i="3"/>
  <c r="BI142" i="3"/>
  <c r="BH142" i="3"/>
  <c r="BG142" i="3"/>
  <c r="BF142" i="3"/>
  <c r="T142" i="3"/>
  <c r="R142" i="3"/>
  <c r="P142" i="3"/>
  <c r="BK142" i="3"/>
  <c r="J142" i="3"/>
  <c r="BE142" i="3" s="1"/>
  <c r="BI140" i="3"/>
  <c r="BH140" i="3"/>
  <c r="BG140" i="3"/>
  <c r="BF140" i="3"/>
  <c r="T140" i="3"/>
  <c r="R140" i="3"/>
  <c r="P140" i="3"/>
  <c r="BK140" i="3"/>
  <c r="J140" i="3"/>
  <c r="BE140" i="3"/>
  <c r="BI138" i="3"/>
  <c r="BH138" i="3"/>
  <c r="BG138" i="3"/>
  <c r="BF138" i="3"/>
  <c r="T138" i="3"/>
  <c r="T137" i="3" s="1"/>
  <c r="R138" i="3"/>
  <c r="R137" i="3"/>
  <c r="P138" i="3"/>
  <c r="P137" i="3" s="1"/>
  <c r="BK138" i="3"/>
  <c r="BK137" i="3"/>
  <c r="J137" i="3"/>
  <c r="J100" i="3" s="1"/>
  <c r="J138" i="3"/>
  <c r="BE138" i="3" s="1"/>
  <c r="BI135" i="3"/>
  <c r="BH135" i="3"/>
  <c r="BG135" i="3"/>
  <c r="BF135" i="3"/>
  <c r="T135" i="3"/>
  <c r="R135" i="3"/>
  <c r="P135" i="3"/>
  <c r="BK135" i="3"/>
  <c r="J135" i="3"/>
  <c r="BE135" i="3" s="1"/>
  <c r="BI133" i="3"/>
  <c r="BH133" i="3"/>
  <c r="BG133" i="3"/>
  <c r="BF133" i="3"/>
  <c r="T133" i="3"/>
  <c r="R133" i="3"/>
  <c r="P133" i="3"/>
  <c r="P128" i="3" s="1"/>
  <c r="BK133" i="3"/>
  <c r="J133" i="3"/>
  <c r="BE133" i="3"/>
  <c r="BI131" i="3"/>
  <c r="F39" i="3" s="1"/>
  <c r="BD97" i="1" s="1"/>
  <c r="BH131" i="3"/>
  <c r="BG131" i="3"/>
  <c r="BF131" i="3"/>
  <c r="T131" i="3"/>
  <c r="R131" i="3"/>
  <c r="P131" i="3"/>
  <c r="BK131" i="3"/>
  <c r="J131" i="3"/>
  <c r="BE131" i="3" s="1"/>
  <c r="J35" i="3" s="1"/>
  <c r="AV97" i="1" s="1"/>
  <c r="AT97" i="1" s="1"/>
  <c r="BI129" i="3"/>
  <c r="BH129" i="3"/>
  <c r="F38" i="3" s="1"/>
  <c r="BC97" i="1" s="1"/>
  <c r="BG129" i="3"/>
  <c r="F37" i="3" s="1"/>
  <c r="BB97" i="1" s="1"/>
  <c r="BF129" i="3"/>
  <c r="F36" i="3" s="1"/>
  <c r="BA97" i="1" s="1"/>
  <c r="J36" i="3"/>
  <c r="AW97" i="1" s="1"/>
  <c r="T129" i="3"/>
  <c r="R129" i="3"/>
  <c r="R128" i="3"/>
  <c r="R127" i="3" s="1"/>
  <c r="P129" i="3"/>
  <c r="BK129" i="3"/>
  <c r="BK128" i="3"/>
  <c r="BK127" i="3" s="1"/>
  <c r="J127" i="3" s="1"/>
  <c r="J98" i="3" s="1"/>
  <c r="J128" i="3"/>
  <c r="J129" i="3"/>
  <c r="BE129" i="3"/>
  <c r="J99" i="3"/>
  <c r="J123" i="3"/>
  <c r="F121" i="3"/>
  <c r="E119" i="3"/>
  <c r="J93" i="3"/>
  <c r="F91" i="3"/>
  <c r="E89" i="3"/>
  <c r="J26" i="3"/>
  <c r="E26" i="3"/>
  <c r="J124" i="3" s="1"/>
  <c r="J94" i="3"/>
  <c r="J25" i="3"/>
  <c r="J20" i="3"/>
  <c r="E20" i="3"/>
  <c r="F124" i="3"/>
  <c r="F94" i="3"/>
  <c r="J19" i="3"/>
  <c r="J17" i="3"/>
  <c r="E17" i="3"/>
  <c r="F93" i="3" s="1"/>
  <c r="F123" i="3"/>
  <c r="J16" i="3"/>
  <c r="J14" i="3"/>
  <c r="J91" i="3" s="1"/>
  <c r="J121" i="3"/>
  <c r="E7" i="3"/>
  <c r="E115" i="3"/>
  <c r="E85" i="3"/>
  <c r="J39" i="2"/>
  <c r="J38" i="2"/>
  <c r="AY96" i="1"/>
  <c r="J37" i="2"/>
  <c r="AX96" i="1" s="1"/>
  <c r="BI752" i="2"/>
  <c r="BH752" i="2"/>
  <c r="BG752" i="2"/>
  <c r="BF752" i="2"/>
  <c r="T752" i="2"/>
  <c r="T751" i="2"/>
  <c r="R752" i="2"/>
  <c r="R751" i="2" s="1"/>
  <c r="P752" i="2"/>
  <c r="P751" i="2"/>
  <c r="BK752" i="2"/>
  <c r="BK751" i="2" s="1"/>
  <c r="J751" i="2" s="1"/>
  <c r="J120" i="2" s="1"/>
  <c r="J752" i="2"/>
  <c r="BE752" i="2"/>
  <c r="BI747" i="2"/>
  <c r="BH747" i="2"/>
  <c r="BG747" i="2"/>
  <c r="BF747" i="2"/>
  <c r="T747" i="2"/>
  <c r="R747" i="2"/>
  <c r="P747" i="2"/>
  <c r="BK747" i="2"/>
  <c r="J747" i="2"/>
  <c r="BE747" i="2"/>
  <c r="BI741" i="2"/>
  <c r="BH741" i="2"/>
  <c r="BG741" i="2"/>
  <c r="BF741" i="2"/>
  <c r="T741" i="2"/>
  <c r="R741" i="2"/>
  <c r="P741" i="2"/>
  <c r="BK741" i="2"/>
  <c r="J741" i="2"/>
  <c r="BE741" i="2" s="1"/>
  <c r="BI735" i="2"/>
  <c r="BH735" i="2"/>
  <c r="BG735" i="2"/>
  <c r="BF735" i="2"/>
  <c r="T735" i="2"/>
  <c r="R735" i="2"/>
  <c r="P735" i="2"/>
  <c r="BK735" i="2"/>
  <c r="J735" i="2"/>
  <c r="BE735" i="2"/>
  <c r="BI725" i="2"/>
  <c r="BH725" i="2"/>
  <c r="BG725" i="2"/>
  <c r="BF725" i="2"/>
  <c r="T725" i="2"/>
  <c r="R725" i="2"/>
  <c r="P725" i="2"/>
  <c r="BK725" i="2"/>
  <c r="J725" i="2"/>
  <c r="BE725" i="2" s="1"/>
  <c r="BI715" i="2"/>
  <c r="BH715" i="2"/>
  <c r="BG715" i="2"/>
  <c r="BF715" i="2"/>
  <c r="T715" i="2"/>
  <c r="R715" i="2"/>
  <c r="P715" i="2"/>
  <c r="P698" i="2" s="1"/>
  <c r="BK715" i="2"/>
  <c r="J715" i="2"/>
  <c r="BE715" i="2"/>
  <c r="BI707" i="2"/>
  <c r="BH707" i="2"/>
  <c r="BG707" i="2"/>
  <c r="BF707" i="2"/>
  <c r="T707" i="2"/>
  <c r="T698" i="2" s="1"/>
  <c r="R707" i="2"/>
  <c r="P707" i="2"/>
  <c r="BK707" i="2"/>
  <c r="J707" i="2"/>
  <c r="BE707" i="2" s="1"/>
  <c r="BI699" i="2"/>
  <c r="BH699" i="2"/>
  <c r="BG699" i="2"/>
  <c r="BF699" i="2"/>
  <c r="T699" i="2"/>
  <c r="R699" i="2"/>
  <c r="R698" i="2" s="1"/>
  <c r="P699" i="2"/>
  <c r="BK699" i="2"/>
  <c r="BK698" i="2" s="1"/>
  <c r="J698" i="2" s="1"/>
  <c r="J119" i="2" s="1"/>
  <c r="J699" i="2"/>
  <c r="BE699" i="2"/>
  <c r="BI694" i="2"/>
  <c r="BH694" i="2"/>
  <c r="BG694" i="2"/>
  <c r="BF694" i="2"/>
  <c r="T694" i="2"/>
  <c r="R694" i="2"/>
  <c r="P694" i="2"/>
  <c r="BK694" i="2"/>
  <c r="J694" i="2"/>
  <c r="BE694" i="2"/>
  <c r="BI690" i="2"/>
  <c r="BH690" i="2"/>
  <c r="BG690" i="2"/>
  <c r="BF690" i="2"/>
  <c r="T690" i="2"/>
  <c r="R690" i="2"/>
  <c r="P690" i="2"/>
  <c r="BK690" i="2"/>
  <c r="J690" i="2"/>
  <c r="BE690" i="2" s="1"/>
  <c r="BI686" i="2"/>
  <c r="BH686" i="2"/>
  <c r="BG686" i="2"/>
  <c r="BF686" i="2"/>
  <c r="T686" i="2"/>
  <c r="R686" i="2"/>
  <c r="P686" i="2"/>
  <c r="BK686" i="2"/>
  <c r="J686" i="2"/>
  <c r="BE686" i="2"/>
  <c r="BI682" i="2"/>
  <c r="BH682" i="2"/>
  <c r="BG682" i="2"/>
  <c r="BF682" i="2"/>
  <c r="T682" i="2"/>
  <c r="R682" i="2"/>
  <c r="P682" i="2"/>
  <c r="BK682" i="2"/>
  <c r="J682" i="2"/>
  <c r="BE682" i="2" s="1"/>
  <c r="BI678" i="2"/>
  <c r="BH678" i="2"/>
  <c r="BG678" i="2"/>
  <c r="BF678" i="2"/>
  <c r="T678" i="2"/>
  <c r="R678" i="2"/>
  <c r="P678" i="2"/>
  <c r="BK678" i="2"/>
  <c r="J678" i="2"/>
  <c r="BE678" i="2"/>
  <c r="BI674" i="2"/>
  <c r="BH674" i="2"/>
  <c r="BG674" i="2"/>
  <c r="BF674" i="2"/>
  <c r="T674" i="2"/>
  <c r="R674" i="2"/>
  <c r="P674" i="2"/>
  <c r="BK674" i="2"/>
  <c r="J674" i="2"/>
  <c r="BE674" i="2" s="1"/>
  <c r="BI670" i="2"/>
  <c r="BH670" i="2"/>
  <c r="BG670" i="2"/>
  <c r="BF670" i="2"/>
  <c r="T670" i="2"/>
  <c r="R670" i="2"/>
  <c r="P670" i="2"/>
  <c r="BK670" i="2"/>
  <c r="J670" i="2"/>
  <c r="BE670" i="2"/>
  <c r="BI666" i="2"/>
  <c r="BH666" i="2"/>
  <c r="BG666" i="2"/>
  <c r="BF666" i="2"/>
  <c r="T666" i="2"/>
  <c r="R666" i="2"/>
  <c r="P666" i="2"/>
  <c r="BK666" i="2"/>
  <c r="J666" i="2"/>
  <c r="BE666" i="2" s="1"/>
  <c r="BI662" i="2"/>
  <c r="BH662" i="2"/>
  <c r="BG662" i="2"/>
  <c r="BF662" i="2"/>
  <c r="T662" i="2"/>
  <c r="R662" i="2"/>
  <c r="P662" i="2"/>
  <c r="BK662" i="2"/>
  <c r="J662" i="2"/>
  <c r="BE662" i="2"/>
  <c r="BI658" i="2"/>
  <c r="BH658" i="2"/>
  <c r="BG658" i="2"/>
  <c r="BF658" i="2"/>
  <c r="T658" i="2"/>
  <c r="R658" i="2"/>
  <c r="P658" i="2"/>
  <c r="BK658" i="2"/>
  <c r="J658" i="2"/>
  <c r="BE658" i="2" s="1"/>
  <c r="BI654" i="2"/>
  <c r="BH654" i="2"/>
  <c r="BG654" i="2"/>
  <c r="BF654" i="2"/>
  <c r="T654" i="2"/>
  <c r="R654" i="2"/>
  <c r="P654" i="2"/>
  <c r="BK654" i="2"/>
  <c r="J654" i="2"/>
  <c r="BE654" i="2" s="1"/>
  <c r="BI650" i="2"/>
  <c r="BH650" i="2"/>
  <c r="BG650" i="2"/>
  <c r="BF650" i="2"/>
  <c r="T650" i="2"/>
  <c r="R650" i="2"/>
  <c r="P650" i="2"/>
  <c r="BK650" i="2"/>
  <c r="J650" i="2"/>
  <c r="BE650" i="2" s="1"/>
  <c r="BI646" i="2"/>
  <c r="BH646" i="2"/>
  <c r="BG646" i="2"/>
  <c r="BF646" i="2"/>
  <c r="T646" i="2"/>
  <c r="R646" i="2"/>
  <c r="P646" i="2"/>
  <c r="BK646" i="2"/>
  <c r="J646" i="2"/>
  <c r="BE646" i="2" s="1"/>
  <c r="BI642" i="2"/>
  <c r="BH642" i="2"/>
  <c r="BG642" i="2"/>
  <c r="BF642" i="2"/>
  <c r="T642" i="2"/>
  <c r="T641" i="2" s="1"/>
  <c r="R642" i="2"/>
  <c r="R641" i="2" s="1"/>
  <c r="R527" i="2" s="1"/>
  <c r="P642" i="2"/>
  <c r="P641" i="2" s="1"/>
  <c r="BK642" i="2"/>
  <c r="BK641" i="2" s="1"/>
  <c r="J642" i="2"/>
  <c r="BE642" i="2"/>
  <c r="BI637" i="2"/>
  <c r="BH637" i="2"/>
  <c r="BG637" i="2"/>
  <c r="BF637" i="2"/>
  <c r="T637" i="2"/>
  <c r="R637" i="2"/>
  <c r="P637" i="2"/>
  <c r="BK637" i="2"/>
  <c r="J637" i="2"/>
  <c r="BE637" i="2" s="1"/>
  <c r="BI633" i="2"/>
  <c r="BH633" i="2"/>
  <c r="BG633" i="2"/>
  <c r="BF633" i="2"/>
  <c r="T633" i="2"/>
  <c r="R633" i="2"/>
  <c r="P633" i="2"/>
  <c r="BK633" i="2"/>
  <c r="J633" i="2"/>
  <c r="BE633" i="2" s="1"/>
  <c r="BI629" i="2"/>
  <c r="BH629" i="2"/>
  <c r="BG629" i="2"/>
  <c r="BF629" i="2"/>
  <c r="T629" i="2"/>
  <c r="R629" i="2"/>
  <c r="P629" i="2"/>
  <c r="BK629" i="2"/>
  <c r="J629" i="2"/>
  <c r="BE629" i="2" s="1"/>
  <c r="BI625" i="2"/>
  <c r="BH625" i="2"/>
  <c r="BG625" i="2"/>
  <c r="BF625" i="2"/>
  <c r="T625" i="2"/>
  <c r="R625" i="2"/>
  <c r="P625" i="2"/>
  <c r="BK625" i="2"/>
  <c r="J625" i="2"/>
  <c r="BE625" i="2" s="1"/>
  <c r="BI621" i="2"/>
  <c r="BH621" i="2"/>
  <c r="BG621" i="2"/>
  <c r="BF621" i="2"/>
  <c r="T621" i="2"/>
  <c r="R621" i="2"/>
  <c r="P621" i="2"/>
  <c r="BK621" i="2"/>
  <c r="J621" i="2"/>
  <c r="BE621" i="2" s="1"/>
  <c r="BI617" i="2"/>
  <c r="BH617" i="2"/>
  <c r="BG617" i="2"/>
  <c r="BF617" i="2"/>
  <c r="T617" i="2"/>
  <c r="R617" i="2"/>
  <c r="P617" i="2"/>
  <c r="BK617" i="2"/>
  <c r="J617" i="2"/>
  <c r="BE617" i="2" s="1"/>
  <c r="BI613" i="2"/>
  <c r="BH613" i="2"/>
  <c r="BG613" i="2"/>
  <c r="BF613" i="2"/>
  <c r="T613" i="2"/>
  <c r="R613" i="2"/>
  <c r="P613" i="2"/>
  <c r="BK613" i="2"/>
  <c r="J613" i="2"/>
  <c r="BE613" i="2"/>
  <c r="BI610" i="2"/>
  <c r="BH610" i="2"/>
  <c r="BG610" i="2"/>
  <c r="BF610" i="2"/>
  <c r="T610" i="2"/>
  <c r="R610" i="2"/>
  <c r="P610" i="2"/>
  <c r="BK610" i="2"/>
  <c r="J610" i="2"/>
  <c r="BE610" i="2" s="1"/>
  <c r="BI607" i="2"/>
  <c r="BH607" i="2"/>
  <c r="BG607" i="2"/>
  <c r="BF607" i="2"/>
  <c r="T607" i="2"/>
  <c r="R607" i="2"/>
  <c r="P607" i="2"/>
  <c r="BK607" i="2"/>
  <c r="J607" i="2"/>
  <c r="BE607" i="2"/>
  <c r="BI604" i="2"/>
  <c r="BH604" i="2"/>
  <c r="BG604" i="2"/>
  <c r="BF604" i="2"/>
  <c r="T604" i="2"/>
  <c r="R604" i="2"/>
  <c r="P604" i="2"/>
  <c r="BK604" i="2"/>
  <c r="J604" i="2"/>
  <c r="BE604" i="2" s="1"/>
  <c r="BI599" i="2"/>
  <c r="BH599" i="2"/>
  <c r="BG599" i="2"/>
  <c r="BF599" i="2"/>
  <c r="T599" i="2"/>
  <c r="R599" i="2"/>
  <c r="P599" i="2"/>
  <c r="BK599" i="2"/>
  <c r="J599" i="2"/>
  <c r="BE599" i="2"/>
  <c r="BI595" i="2"/>
  <c r="BH595" i="2"/>
  <c r="BG595" i="2"/>
  <c r="BF595" i="2"/>
  <c r="T595" i="2"/>
  <c r="R595" i="2"/>
  <c r="P595" i="2"/>
  <c r="BK595" i="2"/>
  <c r="J595" i="2"/>
  <c r="BE595" i="2" s="1"/>
  <c r="BI591" i="2"/>
  <c r="BH591" i="2"/>
  <c r="BG591" i="2"/>
  <c r="BF591" i="2"/>
  <c r="T591" i="2"/>
  <c r="R591" i="2"/>
  <c r="P591" i="2"/>
  <c r="BK591" i="2"/>
  <c r="J591" i="2"/>
  <c r="BE591" i="2"/>
  <c r="BI587" i="2"/>
  <c r="BH587" i="2"/>
  <c r="BG587" i="2"/>
  <c r="BF587" i="2"/>
  <c r="T587" i="2"/>
  <c r="R587" i="2"/>
  <c r="P587" i="2"/>
  <c r="BK587" i="2"/>
  <c r="J587" i="2"/>
  <c r="BE587" i="2" s="1"/>
  <c r="BI582" i="2"/>
  <c r="BH582" i="2"/>
  <c r="BG582" i="2"/>
  <c r="BF582" i="2"/>
  <c r="T582" i="2"/>
  <c r="R582" i="2"/>
  <c r="P582" i="2"/>
  <c r="BK582" i="2"/>
  <c r="J582" i="2"/>
  <c r="BE582" i="2"/>
  <c r="BI578" i="2"/>
  <c r="BH578" i="2"/>
  <c r="BG578" i="2"/>
  <c r="BF578" i="2"/>
  <c r="T578" i="2"/>
  <c r="R578" i="2"/>
  <c r="P578" i="2"/>
  <c r="BK578" i="2"/>
  <c r="J578" i="2"/>
  <c r="BE578" i="2" s="1"/>
  <c r="BI574" i="2"/>
  <c r="BH574" i="2"/>
  <c r="BG574" i="2"/>
  <c r="BF574" i="2"/>
  <c r="T574" i="2"/>
  <c r="R574" i="2"/>
  <c r="P574" i="2"/>
  <c r="BK574" i="2"/>
  <c r="J574" i="2"/>
  <c r="BE574" i="2"/>
  <c r="BI568" i="2"/>
  <c r="BH568" i="2"/>
  <c r="BG568" i="2"/>
  <c r="BF568" i="2"/>
  <c r="T568" i="2"/>
  <c r="R568" i="2"/>
  <c r="P568" i="2"/>
  <c r="BK568" i="2"/>
  <c r="J568" i="2"/>
  <c r="BE568" i="2" s="1"/>
  <c r="BI563" i="2"/>
  <c r="BH563" i="2"/>
  <c r="BG563" i="2"/>
  <c r="BF563" i="2"/>
  <c r="T563" i="2"/>
  <c r="R563" i="2"/>
  <c r="P563" i="2"/>
  <c r="BK563" i="2"/>
  <c r="J563" i="2"/>
  <c r="BE563" i="2"/>
  <c r="BI559" i="2"/>
  <c r="BH559" i="2"/>
  <c r="BG559" i="2"/>
  <c r="BF559" i="2"/>
  <c r="T559" i="2"/>
  <c r="R559" i="2"/>
  <c r="P559" i="2"/>
  <c r="BK559" i="2"/>
  <c r="J559" i="2"/>
  <c r="BE559" i="2" s="1"/>
  <c r="BI555" i="2"/>
  <c r="BH555" i="2"/>
  <c r="BG555" i="2"/>
  <c r="BF555" i="2"/>
  <c r="T555" i="2"/>
  <c r="R555" i="2"/>
  <c r="P555" i="2"/>
  <c r="BK555" i="2"/>
  <c r="J555" i="2"/>
  <c r="BE555" i="2"/>
  <c r="BI552" i="2"/>
  <c r="BH552" i="2"/>
  <c r="BG552" i="2"/>
  <c r="BF552" i="2"/>
  <c r="T552" i="2"/>
  <c r="R552" i="2"/>
  <c r="P552" i="2"/>
  <c r="BK552" i="2"/>
  <c r="J552" i="2"/>
  <c r="BE552" i="2" s="1"/>
  <c r="BI548" i="2"/>
  <c r="BH548" i="2"/>
  <c r="BG548" i="2"/>
  <c r="BF548" i="2"/>
  <c r="T548" i="2"/>
  <c r="R548" i="2"/>
  <c r="P548" i="2"/>
  <c r="BK548" i="2"/>
  <c r="J548" i="2"/>
  <c r="BE548" i="2"/>
  <c r="BI544" i="2"/>
  <c r="BH544" i="2"/>
  <c r="BG544" i="2"/>
  <c r="BF544" i="2"/>
  <c r="T544" i="2"/>
  <c r="R544" i="2"/>
  <c r="P544" i="2"/>
  <c r="BK544" i="2"/>
  <c r="J544" i="2"/>
  <c r="BE544" i="2" s="1"/>
  <c r="BI540" i="2"/>
  <c r="BH540" i="2"/>
  <c r="BG540" i="2"/>
  <c r="BF540" i="2"/>
  <c r="T540" i="2"/>
  <c r="R540" i="2"/>
  <c r="P540" i="2"/>
  <c r="BK540" i="2"/>
  <c r="J540" i="2"/>
  <c r="BE540" i="2"/>
  <c r="BI536" i="2"/>
  <c r="BH536" i="2"/>
  <c r="BG536" i="2"/>
  <c r="BF536" i="2"/>
  <c r="T536" i="2"/>
  <c r="R536" i="2"/>
  <c r="P536" i="2"/>
  <c r="BK536" i="2"/>
  <c r="J536" i="2"/>
  <c r="BE536" i="2" s="1"/>
  <c r="BI532" i="2"/>
  <c r="BH532" i="2"/>
  <c r="BG532" i="2"/>
  <c r="BF532" i="2"/>
  <c r="T532" i="2"/>
  <c r="R532" i="2"/>
  <c r="P532" i="2"/>
  <c r="BK532" i="2"/>
  <c r="J532" i="2"/>
  <c r="BE532" i="2"/>
  <c r="BI528" i="2"/>
  <c r="BH528" i="2"/>
  <c r="BG528" i="2"/>
  <c r="BF528" i="2"/>
  <c r="T528" i="2"/>
  <c r="T527" i="2" s="1"/>
  <c r="R528" i="2"/>
  <c r="P528" i="2"/>
  <c r="P527" i="2" s="1"/>
  <c r="BK528" i="2"/>
  <c r="J528" i="2"/>
  <c r="BE528" i="2" s="1"/>
  <c r="BI523" i="2"/>
  <c r="BH523" i="2"/>
  <c r="BG523" i="2"/>
  <c r="BF523" i="2"/>
  <c r="T523" i="2"/>
  <c r="R523" i="2"/>
  <c r="P523" i="2"/>
  <c r="BK523" i="2"/>
  <c r="J523" i="2"/>
  <c r="BE523" i="2" s="1"/>
  <c r="BI519" i="2"/>
  <c r="BH519" i="2"/>
  <c r="BG519" i="2"/>
  <c r="BF519" i="2"/>
  <c r="T519" i="2"/>
  <c r="R519" i="2"/>
  <c r="P519" i="2"/>
  <c r="BK519" i="2"/>
  <c r="J519" i="2"/>
  <c r="BE519" i="2"/>
  <c r="BI515" i="2"/>
  <c r="BH515" i="2"/>
  <c r="BG515" i="2"/>
  <c r="BF515" i="2"/>
  <c r="T515" i="2"/>
  <c r="R515" i="2"/>
  <c r="P515" i="2"/>
  <c r="BK515" i="2"/>
  <c r="J515" i="2"/>
  <c r="BE515" i="2" s="1"/>
  <c r="BI512" i="2"/>
  <c r="BH512" i="2"/>
  <c r="BG512" i="2"/>
  <c r="BF512" i="2"/>
  <c r="T512" i="2"/>
  <c r="R512" i="2"/>
  <c r="P512" i="2"/>
  <c r="BK512" i="2"/>
  <c r="J512" i="2"/>
  <c r="BE512" i="2"/>
  <c r="BI508" i="2"/>
  <c r="BH508" i="2"/>
  <c r="BG508" i="2"/>
  <c r="BF508" i="2"/>
  <c r="T508" i="2"/>
  <c r="R508" i="2"/>
  <c r="P508" i="2"/>
  <c r="BK508" i="2"/>
  <c r="J508" i="2"/>
  <c r="BE508" i="2" s="1"/>
  <c r="BI505" i="2"/>
  <c r="BH505" i="2"/>
  <c r="BG505" i="2"/>
  <c r="BF505" i="2"/>
  <c r="T505" i="2"/>
  <c r="R505" i="2"/>
  <c r="P505" i="2"/>
  <c r="BK505" i="2"/>
  <c r="J505" i="2"/>
  <c r="BE505" i="2"/>
  <c r="BI502" i="2"/>
  <c r="BH502" i="2"/>
  <c r="BG502" i="2"/>
  <c r="BF502" i="2"/>
  <c r="T502" i="2"/>
  <c r="R502" i="2"/>
  <c r="P502" i="2"/>
  <c r="BK502" i="2"/>
  <c r="J502" i="2"/>
  <c r="BE502" i="2" s="1"/>
  <c r="BI499" i="2"/>
  <c r="BH499" i="2"/>
  <c r="BG499" i="2"/>
  <c r="BF499" i="2"/>
  <c r="T499" i="2"/>
  <c r="R499" i="2"/>
  <c r="P499" i="2"/>
  <c r="BK499" i="2"/>
  <c r="J499" i="2"/>
  <c r="BE499" i="2"/>
  <c r="BI496" i="2"/>
  <c r="BH496" i="2"/>
  <c r="BG496" i="2"/>
  <c r="BF496" i="2"/>
  <c r="T496" i="2"/>
  <c r="R496" i="2"/>
  <c r="P496" i="2"/>
  <c r="BK496" i="2"/>
  <c r="J496" i="2"/>
  <c r="BE496" i="2" s="1"/>
  <c r="BI493" i="2"/>
  <c r="BH493" i="2"/>
  <c r="BG493" i="2"/>
  <c r="BF493" i="2"/>
  <c r="T493" i="2"/>
  <c r="R493" i="2"/>
  <c r="P493" i="2"/>
  <c r="BK493" i="2"/>
  <c r="J493" i="2"/>
  <c r="BE493" i="2"/>
  <c r="BI488" i="2"/>
  <c r="BH488" i="2"/>
  <c r="BG488" i="2"/>
  <c r="BF488" i="2"/>
  <c r="T488" i="2"/>
  <c r="R488" i="2"/>
  <c r="P488" i="2"/>
  <c r="BK488" i="2"/>
  <c r="J488" i="2"/>
  <c r="BE488" i="2" s="1"/>
  <c r="BI483" i="2"/>
  <c r="BH483" i="2"/>
  <c r="BG483" i="2"/>
  <c r="BF483" i="2"/>
  <c r="T483" i="2"/>
  <c r="R483" i="2"/>
  <c r="P483" i="2"/>
  <c r="P473" i="2" s="1"/>
  <c r="BK483" i="2"/>
  <c r="J483" i="2"/>
  <c r="BE483" i="2"/>
  <c r="BI478" i="2"/>
  <c r="BH478" i="2"/>
  <c r="BG478" i="2"/>
  <c r="BF478" i="2"/>
  <c r="T478" i="2"/>
  <c r="T473" i="2" s="1"/>
  <c r="R478" i="2"/>
  <c r="P478" i="2"/>
  <c r="BK478" i="2"/>
  <c r="J478" i="2"/>
  <c r="BE478" i="2" s="1"/>
  <c r="BI474" i="2"/>
  <c r="BH474" i="2"/>
  <c r="BG474" i="2"/>
  <c r="BF474" i="2"/>
  <c r="T474" i="2"/>
  <c r="R474" i="2"/>
  <c r="R473" i="2" s="1"/>
  <c r="P474" i="2"/>
  <c r="BK474" i="2"/>
  <c r="BK473" i="2" s="1"/>
  <c r="J473" i="2" s="1"/>
  <c r="J116" i="2" s="1"/>
  <c r="J474" i="2"/>
  <c r="BE474" i="2"/>
  <c r="BI469" i="2"/>
  <c r="BH469" i="2"/>
  <c r="BG469" i="2"/>
  <c r="BF469" i="2"/>
  <c r="T469" i="2"/>
  <c r="R469" i="2"/>
  <c r="P469" i="2"/>
  <c r="BK469" i="2"/>
  <c r="J469" i="2"/>
  <c r="BE469" i="2"/>
  <c r="BI465" i="2"/>
  <c r="BH465" i="2"/>
  <c r="BG465" i="2"/>
  <c r="BF465" i="2"/>
  <c r="T465" i="2"/>
  <c r="R465" i="2"/>
  <c r="P465" i="2"/>
  <c r="BK465" i="2"/>
  <c r="J465" i="2"/>
  <c r="BE465" i="2" s="1"/>
  <c r="BI461" i="2"/>
  <c r="BH461" i="2"/>
  <c r="BG461" i="2"/>
  <c r="BF461" i="2"/>
  <c r="T461" i="2"/>
  <c r="R461" i="2"/>
  <c r="P461" i="2"/>
  <c r="BK461" i="2"/>
  <c r="J461" i="2"/>
  <c r="BE461" i="2"/>
  <c r="BI457" i="2"/>
  <c r="BH457" i="2"/>
  <c r="BG457" i="2"/>
  <c r="BF457" i="2"/>
  <c r="T457" i="2"/>
  <c r="R457" i="2"/>
  <c r="P457" i="2"/>
  <c r="BK457" i="2"/>
  <c r="J457" i="2"/>
  <c r="BE457" i="2" s="1"/>
  <c r="BI453" i="2"/>
  <c r="BH453" i="2"/>
  <c r="BG453" i="2"/>
  <c r="BF453" i="2"/>
  <c r="T453" i="2"/>
  <c r="R453" i="2"/>
  <c r="P453" i="2"/>
  <c r="BK453" i="2"/>
  <c r="J453" i="2"/>
  <c r="BE453" i="2"/>
  <c r="BI449" i="2"/>
  <c r="BH449" i="2"/>
  <c r="BG449" i="2"/>
  <c r="BF449" i="2"/>
  <c r="T449" i="2"/>
  <c r="R449" i="2"/>
  <c r="P449" i="2"/>
  <c r="BK449" i="2"/>
  <c r="J449" i="2"/>
  <c r="BE449" i="2" s="1"/>
  <c r="BI445" i="2"/>
  <c r="BH445" i="2"/>
  <c r="BG445" i="2"/>
  <c r="BF445" i="2"/>
  <c r="T445" i="2"/>
  <c r="R445" i="2"/>
  <c r="P445" i="2"/>
  <c r="BK445" i="2"/>
  <c r="J445" i="2"/>
  <c r="BE445" i="2"/>
  <c r="BI439" i="2"/>
  <c r="BH439" i="2"/>
  <c r="BG439" i="2"/>
  <c r="BF439" i="2"/>
  <c r="T439" i="2"/>
  <c r="R439" i="2"/>
  <c r="P439" i="2"/>
  <c r="BK439" i="2"/>
  <c r="J439" i="2"/>
  <c r="BE439" i="2" s="1"/>
  <c r="BI435" i="2"/>
  <c r="BH435" i="2"/>
  <c r="BG435" i="2"/>
  <c r="BF435" i="2"/>
  <c r="T435" i="2"/>
  <c r="R435" i="2"/>
  <c r="P435" i="2"/>
  <c r="BK435" i="2"/>
  <c r="J435" i="2"/>
  <c r="BE435" i="2"/>
  <c r="BI431" i="2"/>
  <c r="BH431" i="2"/>
  <c r="BG431" i="2"/>
  <c r="BF431" i="2"/>
  <c r="T431" i="2"/>
  <c r="R431" i="2"/>
  <c r="P431" i="2"/>
  <c r="BK431" i="2"/>
  <c r="J431" i="2"/>
  <c r="BE431" i="2" s="1"/>
  <c r="BI428" i="2"/>
  <c r="BH428" i="2"/>
  <c r="BG428" i="2"/>
  <c r="BF428" i="2"/>
  <c r="T428" i="2"/>
  <c r="R428" i="2"/>
  <c r="P428" i="2"/>
  <c r="BK428" i="2"/>
  <c r="J428" i="2"/>
  <c r="BE428" i="2"/>
  <c r="BI424" i="2"/>
  <c r="BH424" i="2"/>
  <c r="BG424" i="2"/>
  <c r="BF424" i="2"/>
  <c r="T424" i="2"/>
  <c r="R424" i="2"/>
  <c r="P424" i="2"/>
  <c r="BK424" i="2"/>
  <c r="J424" i="2"/>
  <c r="BE424" i="2" s="1"/>
  <c r="BI419" i="2"/>
  <c r="BH419" i="2"/>
  <c r="BG419" i="2"/>
  <c r="BF419" i="2"/>
  <c r="T419" i="2"/>
  <c r="R419" i="2"/>
  <c r="P419" i="2"/>
  <c r="P408" i="2" s="1"/>
  <c r="BK419" i="2"/>
  <c r="J419" i="2"/>
  <c r="BE419" i="2"/>
  <c r="BI415" i="2"/>
  <c r="BH415" i="2"/>
  <c r="BG415" i="2"/>
  <c r="BF415" i="2"/>
  <c r="T415" i="2"/>
  <c r="T408" i="2" s="1"/>
  <c r="R415" i="2"/>
  <c r="P415" i="2"/>
  <c r="BK415" i="2"/>
  <c r="J415" i="2"/>
  <c r="BE415" i="2" s="1"/>
  <c r="BI409" i="2"/>
  <c r="BH409" i="2"/>
  <c r="BG409" i="2"/>
  <c r="BF409" i="2"/>
  <c r="T409" i="2"/>
  <c r="R409" i="2"/>
  <c r="R408" i="2" s="1"/>
  <c r="P409" i="2"/>
  <c r="BK409" i="2"/>
  <c r="BK408" i="2" s="1"/>
  <c r="J408" i="2" s="1"/>
  <c r="J115" i="2" s="1"/>
  <c r="J409" i="2"/>
  <c r="BE409" i="2"/>
  <c r="BI403" i="2"/>
  <c r="BH403" i="2"/>
  <c r="BG403" i="2"/>
  <c r="BF403" i="2"/>
  <c r="T403" i="2"/>
  <c r="R403" i="2"/>
  <c r="P403" i="2"/>
  <c r="BK403" i="2"/>
  <c r="J403" i="2"/>
  <c r="BE403" i="2"/>
  <c r="BI399" i="2"/>
  <c r="BH399" i="2"/>
  <c r="BG399" i="2"/>
  <c r="BF399" i="2"/>
  <c r="T399" i="2"/>
  <c r="T398" i="2" s="1"/>
  <c r="R399" i="2"/>
  <c r="R398" i="2"/>
  <c r="P399" i="2"/>
  <c r="P398" i="2" s="1"/>
  <c r="BK399" i="2"/>
  <c r="BK398" i="2"/>
  <c r="J398" i="2"/>
  <c r="J114" i="2" s="1"/>
  <c r="J399" i="2"/>
  <c r="BE399" i="2" s="1"/>
  <c r="BI395" i="2"/>
  <c r="BH395" i="2"/>
  <c r="BG395" i="2"/>
  <c r="BF395" i="2"/>
  <c r="T395" i="2"/>
  <c r="T390" i="2" s="1"/>
  <c r="R395" i="2"/>
  <c r="P395" i="2"/>
  <c r="BK395" i="2"/>
  <c r="J395" i="2"/>
  <c r="BE395" i="2" s="1"/>
  <c r="BI391" i="2"/>
  <c r="BH391" i="2"/>
  <c r="BG391" i="2"/>
  <c r="BF391" i="2"/>
  <c r="T391" i="2"/>
  <c r="R391" i="2"/>
  <c r="R390" i="2" s="1"/>
  <c r="P391" i="2"/>
  <c r="P390" i="2"/>
  <c r="BK391" i="2"/>
  <c r="BK390" i="2" s="1"/>
  <c r="J390" i="2" s="1"/>
  <c r="J113" i="2" s="1"/>
  <c r="J391" i="2"/>
  <c r="BE391" i="2"/>
  <c r="BI387" i="2"/>
  <c r="BH387" i="2"/>
  <c r="BG387" i="2"/>
  <c r="BF387" i="2"/>
  <c r="T387" i="2"/>
  <c r="R387" i="2"/>
  <c r="P387" i="2"/>
  <c r="P378" i="2" s="1"/>
  <c r="BK387" i="2"/>
  <c r="J387" i="2"/>
  <c r="BE387" i="2"/>
  <c r="BI383" i="2"/>
  <c r="BH383" i="2"/>
  <c r="BG383" i="2"/>
  <c r="BF383" i="2"/>
  <c r="T383" i="2"/>
  <c r="T378" i="2" s="1"/>
  <c r="R383" i="2"/>
  <c r="P383" i="2"/>
  <c r="BK383" i="2"/>
  <c r="J383" i="2"/>
  <c r="BE383" i="2" s="1"/>
  <c r="BI379" i="2"/>
  <c r="BH379" i="2"/>
  <c r="BG379" i="2"/>
  <c r="BF379" i="2"/>
  <c r="T379" i="2"/>
  <c r="R379" i="2"/>
  <c r="R378" i="2" s="1"/>
  <c r="P379" i="2"/>
  <c r="BK379" i="2"/>
  <c r="BK378" i="2" s="1"/>
  <c r="J378" i="2" s="1"/>
  <c r="J112" i="2" s="1"/>
  <c r="J379" i="2"/>
  <c r="BE379" i="2"/>
  <c r="BI374" i="2"/>
  <c r="BH374" i="2"/>
  <c r="BG374" i="2"/>
  <c r="BF374" i="2"/>
  <c r="T374" i="2"/>
  <c r="R374" i="2"/>
  <c r="P374" i="2"/>
  <c r="BK374" i="2"/>
  <c r="J374" i="2"/>
  <c r="BE374" i="2"/>
  <c r="BI370" i="2"/>
  <c r="BH370" i="2"/>
  <c r="BG370" i="2"/>
  <c r="BF370" i="2"/>
  <c r="T370" i="2"/>
  <c r="R370" i="2"/>
  <c r="P370" i="2"/>
  <c r="BK370" i="2"/>
  <c r="J370" i="2"/>
  <c r="BE370" i="2" s="1"/>
  <c r="BI366" i="2"/>
  <c r="BH366" i="2"/>
  <c r="BG366" i="2"/>
  <c r="BF366" i="2"/>
  <c r="T366" i="2"/>
  <c r="R366" i="2"/>
  <c r="P366" i="2"/>
  <c r="BK366" i="2"/>
  <c r="J366" i="2"/>
  <c r="BE366" i="2"/>
  <c r="BI356" i="2"/>
  <c r="BH356" i="2"/>
  <c r="BG356" i="2"/>
  <c r="BF356" i="2"/>
  <c r="T356" i="2"/>
  <c r="R356" i="2"/>
  <c r="P356" i="2"/>
  <c r="BK356" i="2"/>
  <c r="J356" i="2"/>
  <c r="BE356" i="2" s="1"/>
  <c r="BI351" i="2"/>
  <c r="BH351" i="2"/>
  <c r="BG351" i="2"/>
  <c r="BF351" i="2"/>
  <c r="T351" i="2"/>
  <c r="R351" i="2"/>
  <c r="P351" i="2"/>
  <c r="BK351" i="2"/>
  <c r="J351" i="2"/>
  <c r="BE351" i="2"/>
  <c r="BI346" i="2"/>
  <c r="BH346" i="2"/>
  <c r="BG346" i="2"/>
  <c r="BF346" i="2"/>
  <c r="T346" i="2"/>
  <c r="R346" i="2"/>
  <c r="P346" i="2"/>
  <c r="BK346" i="2"/>
  <c r="J346" i="2"/>
  <c r="BE346" i="2" s="1"/>
  <c r="BI342" i="2"/>
  <c r="BH342" i="2"/>
  <c r="BG342" i="2"/>
  <c r="BF342" i="2"/>
  <c r="T342" i="2"/>
  <c r="R342" i="2"/>
  <c r="P342" i="2"/>
  <c r="BK342" i="2"/>
  <c r="J342" i="2"/>
  <c r="BE342" i="2"/>
  <c r="BI336" i="2"/>
  <c r="BH336" i="2"/>
  <c r="BG336" i="2"/>
  <c r="BF336" i="2"/>
  <c r="T336" i="2"/>
  <c r="R336" i="2"/>
  <c r="P336" i="2"/>
  <c r="BK336" i="2"/>
  <c r="J336" i="2"/>
  <c r="BE336" i="2" s="1"/>
  <c r="BI330" i="2"/>
  <c r="BH330" i="2"/>
  <c r="BG330" i="2"/>
  <c r="BF330" i="2"/>
  <c r="T330" i="2"/>
  <c r="R330" i="2"/>
  <c r="P330" i="2"/>
  <c r="BK330" i="2"/>
  <c r="J330" i="2"/>
  <c r="BE330" i="2"/>
  <c r="BI326" i="2"/>
  <c r="BH326" i="2"/>
  <c r="BG326" i="2"/>
  <c r="BF326" i="2"/>
  <c r="T326" i="2"/>
  <c r="R326" i="2"/>
  <c r="P326" i="2"/>
  <c r="BK326" i="2"/>
  <c r="J326" i="2"/>
  <c r="BE326" i="2" s="1"/>
  <c r="BI322" i="2"/>
  <c r="BH322" i="2"/>
  <c r="BG322" i="2"/>
  <c r="BF322" i="2"/>
  <c r="T322" i="2"/>
  <c r="R322" i="2"/>
  <c r="P322" i="2"/>
  <c r="BK322" i="2"/>
  <c r="J322" i="2"/>
  <c r="BE322" i="2"/>
  <c r="BI317" i="2"/>
  <c r="BH317" i="2"/>
  <c r="BG317" i="2"/>
  <c r="BF317" i="2"/>
  <c r="T317" i="2"/>
  <c r="R317" i="2"/>
  <c r="P317" i="2"/>
  <c r="BK317" i="2"/>
  <c r="J317" i="2"/>
  <c r="BE317" i="2" s="1"/>
  <c r="BI313" i="2"/>
  <c r="BH313" i="2"/>
  <c r="BG313" i="2"/>
  <c r="BF313" i="2"/>
  <c r="T313" i="2"/>
  <c r="R313" i="2"/>
  <c r="P313" i="2"/>
  <c r="BK313" i="2"/>
  <c r="J313" i="2"/>
  <c r="BE313" i="2"/>
  <c r="BI307" i="2"/>
  <c r="BH307" i="2"/>
  <c r="BG307" i="2"/>
  <c r="BF307" i="2"/>
  <c r="T307" i="2"/>
  <c r="R307" i="2"/>
  <c r="P307" i="2"/>
  <c r="BK307" i="2"/>
  <c r="J307" i="2"/>
  <c r="BE307" i="2" s="1"/>
  <c r="BI303" i="2"/>
  <c r="BH303" i="2"/>
  <c r="BG303" i="2"/>
  <c r="BF303" i="2"/>
  <c r="T303" i="2"/>
  <c r="R303" i="2"/>
  <c r="P303" i="2"/>
  <c r="BK303" i="2"/>
  <c r="J303" i="2"/>
  <c r="BE303" i="2"/>
  <c r="BI297" i="2"/>
  <c r="BH297" i="2"/>
  <c r="BG297" i="2"/>
  <c r="BF297" i="2"/>
  <c r="T297" i="2"/>
  <c r="T296" i="2" s="1"/>
  <c r="R297" i="2"/>
  <c r="R296" i="2"/>
  <c r="P297" i="2"/>
  <c r="P296" i="2" s="1"/>
  <c r="BK297" i="2"/>
  <c r="BK296" i="2"/>
  <c r="J296" i="2"/>
  <c r="J111" i="2" s="1"/>
  <c r="J297" i="2"/>
  <c r="BE297" i="2"/>
  <c r="BI294" i="2"/>
  <c r="BH294" i="2"/>
  <c r="BG294" i="2"/>
  <c r="BF294" i="2"/>
  <c r="T294" i="2"/>
  <c r="R294" i="2"/>
  <c r="P294" i="2"/>
  <c r="BK294" i="2"/>
  <c r="J294" i="2"/>
  <c r="BE294" i="2" s="1"/>
  <c r="BI292" i="2"/>
  <c r="BH292" i="2"/>
  <c r="BG292" i="2"/>
  <c r="BF292" i="2"/>
  <c r="T292" i="2"/>
  <c r="R292" i="2"/>
  <c r="P292" i="2"/>
  <c r="BK292" i="2"/>
  <c r="J292" i="2"/>
  <c r="BE292" i="2"/>
  <c r="BI290" i="2"/>
  <c r="BH290" i="2"/>
  <c r="BG290" i="2"/>
  <c r="BF290" i="2"/>
  <c r="T290" i="2"/>
  <c r="R290" i="2"/>
  <c r="P290" i="2"/>
  <c r="BK290" i="2"/>
  <c r="J290" i="2"/>
  <c r="BE290" i="2" s="1"/>
  <c r="BI288" i="2"/>
  <c r="BH288" i="2"/>
  <c r="BG288" i="2"/>
  <c r="BF288" i="2"/>
  <c r="T288" i="2"/>
  <c r="R288" i="2"/>
  <c r="P288" i="2"/>
  <c r="BK288" i="2"/>
  <c r="J288" i="2"/>
  <c r="BE288" i="2"/>
  <c r="BI286" i="2"/>
  <c r="BH286" i="2"/>
  <c r="BG286" i="2"/>
  <c r="BF286" i="2"/>
  <c r="T286" i="2"/>
  <c r="R286" i="2"/>
  <c r="P286" i="2"/>
  <c r="BK286" i="2"/>
  <c r="J286" i="2"/>
  <c r="BE286" i="2" s="1"/>
  <c r="BI284" i="2"/>
  <c r="BH284" i="2"/>
  <c r="BG284" i="2"/>
  <c r="BF284" i="2"/>
  <c r="T284" i="2"/>
  <c r="R284" i="2"/>
  <c r="P284" i="2"/>
  <c r="BK284" i="2"/>
  <c r="J284" i="2"/>
  <c r="BE284" i="2"/>
  <c r="BI282" i="2"/>
  <c r="BH282" i="2"/>
  <c r="BG282" i="2"/>
  <c r="BF282" i="2"/>
  <c r="T282" i="2"/>
  <c r="T281" i="2" s="1"/>
  <c r="R282" i="2"/>
  <c r="R281" i="2"/>
  <c r="P282" i="2"/>
  <c r="P281" i="2" s="1"/>
  <c r="BK282" i="2"/>
  <c r="BK281" i="2"/>
  <c r="J281" i="2"/>
  <c r="J110" i="2" s="1"/>
  <c r="J282" i="2"/>
  <c r="BE282" i="2"/>
  <c r="BI279" i="2"/>
  <c r="BH279" i="2"/>
  <c r="BG279" i="2"/>
  <c r="BF279" i="2"/>
  <c r="T279" i="2"/>
  <c r="R279" i="2"/>
  <c r="P279" i="2"/>
  <c r="BK279" i="2"/>
  <c r="J279" i="2"/>
  <c r="BE279" i="2" s="1"/>
  <c r="BI277" i="2"/>
  <c r="BH277" i="2"/>
  <c r="BG277" i="2"/>
  <c r="BF277" i="2"/>
  <c r="T277" i="2"/>
  <c r="R277" i="2"/>
  <c r="P277" i="2"/>
  <c r="BK277" i="2"/>
  <c r="J277" i="2"/>
  <c r="BE277" i="2"/>
  <c r="BI275" i="2"/>
  <c r="BH275" i="2"/>
  <c r="BG275" i="2"/>
  <c r="BF275" i="2"/>
  <c r="T275" i="2"/>
  <c r="R275" i="2"/>
  <c r="P275" i="2"/>
  <c r="BK275" i="2"/>
  <c r="J275" i="2"/>
  <c r="BE275" i="2" s="1"/>
  <c r="BI273" i="2"/>
  <c r="BH273" i="2"/>
  <c r="BG273" i="2"/>
  <c r="BF273" i="2"/>
  <c r="T273" i="2"/>
  <c r="R273" i="2"/>
  <c r="P273" i="2"/>
  <c r="P268" i="2" s="1"/>
  <c r="BK273" i="2"/>
  <c r="J273" i="2"/>
  <c r="BE273" i="2"/>
  <c r="BI271" i="2"/>
  <c r="BH271" i="2"/>
  <c r="BG271" i="2"/>
  <c r="BF271" i="2"/>
  <c r="T271" i="2"/>
  <c r="T268" i="2" s="1"/>
  <c r="R271" i="2"/>
  <c r="P271" i="2"/>
  <c r="BK271" i="2"/>
  <c r="J271" i="2"/>
  <c r="BE271" i="2" s="1"/>
  <c r="BI269" i="2"/>
  <c r="BH269" i="2"/>
  <c r="BG269" i="2"/>
  <c r="BF269" i="2"/>
  <c r="T269" i="2"/>
  <c r="R269" i="2"/>
  <c r="R268" i="2" s="1"/>
  <c r="R247" i="2" s="1"/>
  <c r="P269" i="2"/>
  <c r="BK269" i="2"/>
  <c r="BK268" i="2" s="1"/>
  <c r="J269" i="2"/>
  <c r="BE269" i="2"/>
  <c r="BI266" i="2"/>
  <c r="BH266" i="2"/>
  <c r="BG266" i="2"/>
  <c r="BF266" i="2"/>
  <c r="T266" i="2"/>
  <c r="R266" i="2"/>
  <c r="P266" i="2"/>
  <c r="BK266" i="2"/>
  <c r="J266" i="2"/>
  <c r="BE266" i="2"/>
  <c r="BI264" i="2"/>
  <c r="BH264" i="2"/>
  <c r="BG264" i="2"/>
  <c r="BF264" i="2"/>
  <c r="T264" i="2"/>
  <c r="R264" i="2"/>
  <c r="P264" i="2"/>
  <c r="BK264" i="2"/>
  <c r="J264" i="2"/>
  <c r="BE264" i="2" s="1"/>
  <c r="BI262" i="2"/>
  <c r="BH262" i="2"/>
  <c r="BG262" i="2"/>
  <c r="BF262" i="2"/>
  <c r="T262" i="2"/>
  <c r="R262" i="2"/>
  <c r="P262" i="2"/>
  <c r="BK262" i="2"/>
  <c r="J262" i="2"/>
  <c r="BE262" i="2"/>
  <c r="BI260" i="2"/>
  <c r="BH260" i="2"/>
  <c r="BG260" i="2"/>
  <c r="BF260" i="2"/>
  <c r="T260" i="2"/>
  <c r="R260" i="2"/>
  <c r="P260" i="2"/>
  <c r="BK260" i="2"/>
  <c r="J260" i="2"/>
  <c r="BE260" i="2" s="1"/>
  <c r="BI258" i="2"/>
  <c r="BH258" i="2"/>
  <c r="BG258" i="2"/>
  <c r="BF258" i="2"/>
  <c r="T258" i="2"/>
  <c r="R258" i="2"/>
  <c r="P258" i="2"/>
  <c r="BK258" i="2"/>
  <c r="J258" i="2"/>
  <c r="BE258" i="2"/>
  <c r="BI256" i="2"/>
  <c r="BH256" i="2"/>
  <c r="BG256" i="2"/>
  <c r="BF256" i="2"/>
  <c r="T256" i="2"/>
  <c r="R256" i="2"/>
  <c r="P256" i="2"/>
  <c r="BK256" i="2"/>
  <c r="J256" i="2"/>
  <c r="BE256" i="2" s="1"/>
  <c r="BI254" i="2"/>
  <c r="BH254" i="2"/>
  <c r="BG254" i="2"/>
  <c r="BF254" i="2"/>
  <c r="T254" i="2"/>
  <c r="R254" i="2"/>
  <c r="P254" i="2"/>
  <c r="BK254" i="2"/>
  <c r="J254" i="2"/>
  <c r="BE254" i="2"/>
  <c r="BI252" i="2"/>
  <c r="BH252" i="2"/>
  <c r="BG252" i="2"/>
  <c r="BF252" i="2"/>
  <c r="T252" i="2"/>
  <c r="R252" i="2"/>
  <c r="P252" i="2"/>
  <c r="BK252" i="2"/>
  <c r="J252" i="2"/>
  <c r="BE252" i="2" s="1"/>
  <c r="BI250" i="2"/>
  <c r="BH250" i="2"/>
  <c r="BG250" i="2"/>
  <c r="BF250" i="2"/>
  <c r="T250" i="2"/>
  <c r="R250" i="2"/>
  <c r="P250" i="2"/>
  <c r="BK250" i="2"/>
  <c r="J250" i="2"/>
  <c r="BE250" i="2"/>
  <c r="BI248" i="2"/>
  <c r="BH248" i="2"/>
  <c r="BG248" i="2"/>
  <c r="BF248" i="2"/>
  <c r="T248" i="2"/>
  <c r="T247" i="2" s="1"/>
  <c r="R248" i="2"/>
  <c r="P248" i="2"/>
  <c r="P247" i="2" s="1"/>
  <c r="BK248" i="2"/>
  <c r="J248" i="2"/>
  <c r="BE248" i="2" s="1"/>
  <c r="BI245" i="2"/>
  <c r="BH245" i="2"/>
  <c r="BG245" i="2"/>
  <c r="BF245" i="2"/>
  <c r="T245" i="2"/>
  <c r="R245" i="2"/>
  <c r="P245" i="2"/>
  <c r="BK245" i="2"/>
  <c r="J245" i="2"/>
  <c r="BE245" i="2" s="1"/>
  <c r="BI243" i="2"/>
  <c r="BH243" i="2"/>
  <c r="BG243" i="2"/>
  <c r="BF243" i="2"/>
  <c r="T243" i="2"/>
  <c r="R243" i="2"/>
  <c r="P243" i="2"/>
  <c r="BK243" i="2"/>
  <c r="J243" i="2"/>
  <c r="BE243" i="2"/>
  <c r="BI241" i="2"/>
  <c r="BH241" i="2"/>
  <c r="BG241" i="2"/>
  <c r="BF241" i="2"/>
  <c r="T241" i="2"/>
  <c r="T240" i="2" s="1"/>
  <c r="R241" i="2"/>
  <c r="R240" i="2"/>
  <c r="P241" i="2"/>
  <c r="P240" i="2" s="1"/>
  <c r="BK241" i="2"/>
  <c r="BK240" i="2"/>
  <c r="J240" i="2"/>
  <c r="J107" i="2" s="1"/>
  <c r="J241" i="2"/>
  <c r="BE241" i="2" s="1"/>
  <c r="BI238" i="2"/>
  <c r="BH238" i="2"/>
  <c r="BG238" i="2"/>
  <c r="BF238" i="2"/>
  <c r="T238" i="2"/>
  <c r="R238" i="2"/>
  <c r="P238" i="2"/>
  <c r="BK238" i="2"/>
  <c r="J238" i="2"/>
  <c r="BE238" i="2" s="1"/>
  <c r="BI236" i="2"/>
  <c r="BH236" i="2"/>
  <c r="BG236" i="2"/>
  <c r="BF236" i="2"/>
  <c r="T236" i="2"/>
  <c r="R236" i="2"/>
  <c r="P236" i="2"/>
  <c r="BK236" i="2"/>
  <c r="J236" i="2"/>
  <c r="BE236" i="2"/>
  <c r="BI234" i="2"/>
  <c r="BH234" i="2"/>
  <c r="BG234" i="2"/>
  <c r="BF234" i="2"/>
  <c r="T234" i="2"/>
  <c r="R234" i="2"/>
  <c r="P234" i="2"/>
  <c r="BK234" i="2"/>
  <c r="J234" i="2"/>
  <c r="BE234" i="2" s="1"/>
  <c r="BI232" i="2"/>
  <c r="BH232" i="2"/>
  <c r="BG232" i="2"/>
  <c r="BF232" i="2"/>
  <c r="T232" i="2"/>
  <c r="R232" i="2"/>
  <c r="P232" i="2"/>
  <c r="BK232" i="2"/>
  <c r="J232" i="2"/>
  <c r="BE232" i="2"/>
  <c r="BI230" i="2"/>
  <c r="BH230" i="2"/>
  <c r="BG230" i="2"/>
  <c r="BF230" i="2"/>
  <c r="T230" i="2"/>
  <c r="R230" i="2"/>
  <c r="P230" i="2"/>
  <c r="BK230" i="2"/>
  <c r="J230" i="2"/>
  <c r="BE230" i="2" s="1"/>
  <c r="BI228" i="2"/>
  <c r="BH228" i="2"/>
  <c r="BG228" i="2"/>
  <c r="BF228" i="2"/>
  <c r="T228" i="2"/>
  <c r="R228" i="2"/>
  <c r="P228" i="2"/>
  <c r="BK228" i="2"/>
  <c r="J228" i="2"/>
  <c r="BE228" i="2"/>
  <c r="BI226" i="2"/>
  <c r="BH226" i="2"/>
  <c r="BG226" i="2"/>
  <c r="BF226" i="2"/>
  <c r="T226" i="2"/>
  <c r="R226" i="2"/>
  <c r="P226" i="2"/>
  <c r="BK226" i="2"/>
  <c r="J226" i="2"/>
  <c r="BE226" i="2" s="1"/>
  <c r="BI224" i="2"/>
  <c r="BH224" i="2"/>
  <c r="BG224" i="2"/>
  <c r="BF224" i="2"/>
  <c r="T224" i="2"/>
  <c r="R224" i="2"/>
  <c r="P224" i="2"/>
  <c r="BK224" i="2"/>
  <c r="J224" i="2"/>
  <c r="BE224" i="2"/>
  <c r="BI222" i="2"/>
  <c r="BH222" i="2"/>
  <c r="BG222" i="2"/>
  <c r="BF222" i="2"/>
  <c r="T222" i="2"/>
  <c r="R222" i="2"/>
  <c r="P222" i="2"/>
  <c r="BK222" i="2"/>
  <c r="J222" i="2"/>
  <c r="BE222" i="2" s="1"/>
  <c r="BI220" i="2"/>
  <c r="BH220" i="2"/>
  <c r="BG220" i="2"/>
  <c r="BF220" i="2"/>
  <c r="T220" i="2"/>
  <c r="R220" i="2"/>
  <c r="P220" i="2"/>
  <c r="BK220" i="2"/>
  <c r="J220" i="2"/>
  <c r="BE220" i="2"/>
  <c r="BI218" i="2"/>
  <c r="BH218" i="2"/>
  <c r="BG218" i="2"/>
  <c r="BF218" i="2"/>
  <c r="T218" i="2"/>
  <c r="R218" i="2"/>
  <c r="P218" i="2"/>
  <c r="BK218" i="2"/>
  <c r="J218" i="2"/>
  <c r="BE218" i="2" s="1"/>
  <c r="BI216" i="2"/>
  <c r="BH216" i="2"/>
  <c r="BG216" i="2"/>
  <c r="BF216" i="2"/>
  <c r="T216" i="2"/>
  <c r="R216" i="2"/>
  <c r="P216" i="2"/>
  <c r="BK216" i="2"/>
  <c r="J216" i="2"/>
  <c r="BE216" i="2"/>
  <c r="BI214" i="2"/>
  <c r="BH214" i="2"/>
  <c r="BG214" i="2"/>
  <c r="BF214" i="2"/>
  <c r="T214" i="2"/>
  <c r="R214" i="2"/>
  <c r="P214" i="2"/>
  <c r="BK214" i="2"/>
  <c r="J214" i="2"/>
  <c r="BE214" i="2" s="1"/>
  <c r="BI212" i="2"/>
  <c r="BH212" i="2"/>
  <c r="BG212" i="2"/>
  <c r="BF212" i="2"/>
  <c r="T212" i="2"/>
  <c r="R212" i="2"/>
  <c r="P212" i="2"/>
  <c r="BK212" i="2"/>
  <c r="J212" i="2"/>
  <c r="BE212" i="2"/>
  <c r="BI209" i="2"/>
  <c r="BH209" i="2"/>
  <c r="BG209" i="2"/>
  <c r="BF209" i="2"/>
  <c r="T209" i="2"/>
  <c r="R209" i="2"/>
  <c r="P209" i="2"/>
  <c r="BK209" i="2"/>
  <c r="J209" i="2"/>
  <c r="BE209" i="2" s="1"/>
  <c r="BI207" i="2"/>
  <c r="BH207" i="2"/>
  <c r="BG207" i="2"/>
  <c r="BF207" i="2"/>
  <c r="T207" i="2"/>
  <c r="R207" i="2"/>
  <c r="P207" i="2"/>
  <c r="BK207" i="2"/>
  <c r="J207" i="2"/>
  <c r="BE207" i="2"/>
  <c r="BI205" i="2"/>
  <c r="BH205" i="2"/>
  <c r="BG205" i="2"/>
  <c r="BF205" i="2"/>
  <c r="T205" i="2"/>
  <c r="R205" i="2"/>
  <c r="P205" i="2"/>
  <c r="BK205" i="2"/>
  <c r="J205" i="2"/>
  <c r="BE205" i="2" s="1"/>
  <c r="BI203" i="2"/>
  <c r="BH203" i="2"/>
  <c r="BG203" i="2"/>
  <c r="BF203" i="2"/>
  <c r="T203" i="2"/>
  <c r="R203" i="2"/>
  <c r="P203" i="2"/>
  <c r="P198" i="2" s="1"/>
  <c r="BK203" i="2"/>
  <c r="J203" i="2"/>
  <c r="BE203" i="2"/>
  <c r="BI201" i="2"/>
  <c r="BH201" i="2"/>
  <c r="BG201" i="2"/>
  <c r="BF201" i="2"/>
  <c r="T201" i="2"/>
  <c r="T198" i="2" s="1"/>
  <c r="R201" i="2"/>
  <c r="P201" i="2"/>
  <c r="BK201" i="2"/>
  <c r="J201" i="2"/>
  <c r="BE201" i="2" s="1"/>
  <c r="BI199" i="2"/>
  <c r="BH199" i="2"/>
  <c r="BG199" i="2"/>
  <c r="BF199" i="2"/>
  <c r="T199" i="2"/>
  <c r="R199" i="2"/>
  <c r="R198" i="2" s="1"/>
  <c r="P199" i="2"/>
  <c r="BK199" i="2"/>
  <c r="BK198" i="2" s="1"/>
  <c r="J198" i="2" s="1"/>
  <c r="J106" i="2" s="1"/>
  <c r="J199" i="2"/>
  <c r="BE199" i="2"/>
  <c r="BI196" i="2"/>
  <c r="BH196" i="2"/>
  <c r="BG196" i="2"/>
  <c r="BF196" i="2"/>
  <c r="T196" i="2"/>
  <c r="R196" i="2"/>
  <c r="P196" i="2"/>
  <c r="BK196" i="2"/>
  <c r="J196" i="2"/>
  <c r="BE196" i="2"/>
  <c r="BI194" i="2"/>
  <c r="BH194" i="2"/>
  <c r="BG194" i="2"/>
  <c r="BF194" i="2"/>
  <c r="T194" i="2"/>
  <c r="R194" i="2"/>
  <c r="P194" i="2"/>
  <c r="BK194" i="2"/>
  <c r="J194" i="2"/>
  <c r="BE194" i="2" s="1"/>
  <c r="BI192" i="2"/>
  <c r="BH192" i="2"/>
  <c r="BG192" i="2"/>
  <c r="BF192" i="2"/>
  <c r="T192" i="2"/>
  <c r="R192" i="2"/>
  <c r="P192" i="2"/>
  <c r="BK192" i="2"/>
  <c r="J192" i="2"/>
  <c r="BE192" i="2"/>
  <c r="BI190" i="2"/>
  <c r="BH190" i="2"/>
  <c r="BG190" i="2"/>
  <c r="BF190" i="2"/>
  <c r="T190" i="2"/>
  <c r="R190" i="2"/>
  <c r="P190" i="2"/>
  <c r="BK190" i="2"/>
  <c r="J190" i="2"/>
  <c r="BE190" i="2" s="1"/>
  <c r="BI188" i="2"/>
  <c r="BH188" i="2"/>
  <c r="BG188" i="2"/>
  <c r="BF188" i="2"/>
  <c r="T188" i="2"/>
  <c r="R188" i="2"/>
  <c r="P188" i="2"/>
  <c r="P183" i="2" s="1"/>
  <c r="BK188" i="2"/>
  <c r="J188" i="2"/>
  <c r="BE188" i="2"/>
  <c r="BI186" i="2"/>
  <c r="BH186" i="2"/>
  <c r="BG186" i="2"/>
  <c r="BF186" i="2"/>
  <c r="T186" i="2"/>
  <c r="T183" i="2" s="1"/>
  <c r="R186" i="2"/>
  <c r="P186" i="2"/>
  <c r="BK186" i="2"/>
  <c r="J186" i="2"/>
  <c r="BE186" i="2" s="1"/>
  <c r="BI184" i="2"/>
  <c r="BH184" i="2"/>
  <c r="BG184" i="2"/>
  <c r="BF184" i="2"/>
  <c r="T184" i="2"/>
  <c r="R184" i="2"/>
  <c r="R183" i="2" s="1"/>
  <c r="P184" i="2"/>
  <c r="BK184" i="2"/>
  <c r="BK183" i="2" s="1"/>
  <c r="J183" i="2" s="1"/>
  <c r="J105" i="2" s="1"/>
  <c r="J184" i="2"/>
  <c r="BE184" i="2"/>
  <c r="BI181" i="2"/>
  <c r="BH181" i="2"/>
  <c r="BG181" i="2"/>
  <c r="BF181" i="2"/>
  <c r="T181" i="2"/>
  <c r="R181" i="2"/>
  <c r="P181" i="2"/>
  <c r="BK181" i="2"/>
  <c r="J181" i="2"/>
  <c r="BE181" i="2"/>
  <c r="BI179" i="2"/>
  <c r="BH179" i="2"/>
  <c r="BG179" i="2"/>
  <c r="BF179" i="2"/>
  <c r="T179" i="2"/>
  <c r="R179" i="2"/>
  <c r="P179" i="2"/>
  <c r="BK179" i="2"/>
  <c r="J179" i="2"/>
  <c r="BE179" i="2" s="1"/>
  <c r="BI177" i="2"/>
  <c r="BH177" i="2"/>
  <c r="BG177" i="2"/>
  <c r="BF177" i="2"/>
  <c r="T177" i="2"/>
  <c r="R177" i="2"/>
  <c r="P177" i="2"/>
  <c r="BK177" i="2"/>
  <c r="J177" i="2"/>
  <c r="BE177" i="2"/>
  <c r="BI175" i="2"/>
  <c r="BH175" i="2"/>
  <c r="BG175" i="2"/>
  <c r="BF175" i="2"/>
  <c r="T175" i="2"/>
  <c r="T174" i="2" s="1"/>
  <c r="R175" i="2"/>
  <c r="R174" i="2"/>
  <c r="P175" i="2"/>
  <c r="P174" i="2" s="1"/>
  <c r="BK175" i="2"/>
  <c r="BK174" i="2"/>
  <c r="J174" i="2"/>
  <c r="J104" i="2" s="1"/>
  <c r="J175" i="2"/>
  <c r="BE175" i="2" s="1"/>
  <c r="BI172" i="2"/>
  <c r="BH172" i="2"/>
  <c r="BG172" i="2"/>
  <c r="BF172" i="2"/>
  <c r="T172" i="2"/>
  <c r="T171" i="2" s="1"/>
  <c r="R172" i="2"/>
  <c r="R171" i="2"/>
  <c r="P172" i="2"/>
  <c r="P171" i="2" s="1"/>
  <c r="BK172" i="2"/>
  <c r="BK171" i="2"/>
  <c r="J171" i="2"/>
  <c r="J103" i="2" s="1"/>
  <c r="J172" i="2"/>
  <c r="BE172" i="2" s="1"/>
  <c r="BI169" i="2"/>
  <c r="BH169" i="2"/>
  <c r="BG169" i="2"/>
  <c r="BF169" i="2"/>
  <c r="T169" i="2"/>
  <c r="R169" i="2"/>
  <c r="P169" i="2"/>
  <c r="BK169" i="2"/>
  <c r="J169" i="2"/>
  <c r="BE169" i="2" s="1"/>
  <c r="BI167" i="2"/>
  <c r="BH167" i="2"/>
  <c r="BG167" i="2"/>
  <c r="BF167" i="2"/>
  <c r="T167" i="2"/>
  <c r="R167" i="2"/>
  <c r="P167" i="2"/>
  <c r="BK167" i="2"/>
  <c r="J167" i="2"/>
  <c r="BE167" i="2"/>
  <c r="BI165" i="2"/>
  <c r="BH165" i="2"/>
  <c r="BG165" i="2"/>
  <c r="BF165" i="2"/>
  <c r="T165" i="2"/>
  <c r="R165" i="2"/>
  <c r="P165" i="2"/>
  <c r="BK165" i="2"/>
  <c r="J165" i="2"/>
  <c r="BE165" i="2" s="1"/>
  <c r="BI163" i="2"/>
  <c r="BH163" i="2"/>
  <c r="BG163" i="2"/>
  <c r="BF163" i="2"/>
  <c r="T163" i="2"/>
  <c r="R163" i="2"/>
  <c r="P163" i="2"/>
  <c r="BK163" i="2"/>
  <c r="J163" i="2"/>
  <c r="BE163" i="2"/>
  <c r="BI161" i="2"/>
  <c r="BH161" i="2"/>
  <c r="BG161" i="2"/>
  <c r="BF161" i="2"/>
  <c r="T161" i="2"/>
  <c r="R161" i="2"/>
  <c r="P161" i="2"/>
  <c r="BK161" i="2"/>
  <c r="J161" i="2"/>
  <c r="BE161" i="2" s="1"/>
  <c r="BI159" i="2"/>
  <c r="BH159" i="2"/>
  <c r="BG159" i="2"/>
  <c r="BF159" i="2"/>
  <c r="T159" i="2"/>
  <c r="R159" i="2"/>
  <c r="P159" i="2"/>
  <c r="BK159" i="2"/>
  <c r="J159" i="2"/>
  <c r="BE159" i="2"/>
  <c r="BI157" i="2"/>
  <c r="BH157" i="2"/>
  <c r="BG157" i="2"/>
  <c r="BF157" i="2"/>
  <c r="T157" i="2"/>
  <c r="R157" i="2"/>
  <c r="P157" i="2"/>
  <c r="BK157" i="2"/>
  <c r="J157" i="2"/>
  <c r="BE157" i="2" s="1"/>
  <c r="BI155" i="2"/>
  <c r="BH155" i="2"/>
  <c r="BG155" i="2"/>
  <c r="BF155" i="2"/>
  <c r="T155" i="2"/>
  <c r="R155" i="2"/>
  <c r="P155" i="2"/>
  <c r="BK155" i="2"/>
  <c r="J155" i="2"/>
  <c r="BE155" i="2"/>
  <c r="BI153" i="2"/>
  <c r="BH153" i="2"/>
  <c r="BG153" i="2"/>
  <c r="BF153" i="2"/>
  <c r="T153" i="2"/>
  <c r="T152" i="2" s="1"/>
  <c r="R153" i="2"/>
  <c r="R152" i="2"/>
  <c r="P153" i="2"/>
  <c r="P152" i="2" s="1"/>
  <c r="BK153" i="2"/>
  <c r="BK152" i="2"/>
  <c r="J152" i="2"/>
  <c r="J102" i="2" s="1"/>
  <c r="J153" i="2"/>
  <c r="BE153" i="2" s="1"/>
  <c r="BI150" i="2"/>
  <c r="BH150" i="2"/>
  <c r="BG150" i="2"/>
  <c r="BF150" i="2"/>
  <c r="T150" i="2"/>
  <c r="T145" i="2" s="1"/>
  <c r="T144" i="2" s="1"/>
  <c r="T143" i="2" s="1"/>
  <c r="T142" i="2" s="1"/>
  <c r="R150" i="2"/>
  <c r="P150" i="2"/>
  <c r="BK150" i="2"/>
  <c r="J150" i="2"/>
  <c r="BE150" i="2" s="1"/>
  <c r="J35" i="2" s="1"/>
  <c r="AV96" i="1" s="1"/>
  <c r="BI148" i="2"/>
  <c r="BH148" i="2"/>
  <c r="BG148" i="2"/>
  <c r="F37" i="2" s="1"/>
  <c r="BB96" i="1" s="1"/>
  <c r="BB95" i="1" s="1"/>
  <c r="BF148" i="2"/>
  <c r="T148" i="2"/>
  <c r="R148" i="2"/>
  <c r="P148" i="2"/>
  <c r="BK148" i="2"/>
  <c r="J148" i="2"/>
  <c r="BE148" i="2"/>
  <c r="BI146" i="2"/>
  <c r="F39" i="2" s="1"/>
  <c r="BD96" i="1" s="1"/>
  <c r="BD95" i="1" s="1"/>
  <c r="BD94" i="1" s="1"/>
  <c r="W33" i="1" s="1"/>
  <c r="BH146" i="2"/>
  <c r="F38" i="2"/>
  <c r="BC96" i="1" s="1"/>
  <c r="BC95" i="1" s="1"/>
  <c r="BG146" i="2"/>
  <c r="BF146" i="2"/>
  <c r="J36" i="2" s="1"/>
  <c r="AW96" i="1" s="1"/>
  <c r="F36" i="2"/>
  <c r="BA96" i="1" s="1"/>
  <c r="BA95" i="1" s="1"/>
  <c r="T146" i="2"/>
  <c r="R146" i="2"/>
  <c r="R145" i="2"/>
  <c r="R144" i="2" s="1"/>
  <c r="R143" i="2" s="1"/>
  <c r="R142" i="2" s="1"/>
  <c r="P146" i="2"/>
  <c r="P145" i="2" s="1"/>
  <c r="P144" i="2" s="1"/>
  <c r="P143" i="2" s="1"/>
  <c r="P142" i="2" s="1"/>
  <c r="AU96" i="1" s="1"/>
  <c r="BK146" i="2"/>
  <c r="BK145" i="2"/>
  <c r="J145" i="2"/>
  <c r="J146" i="2"/>
  <c r="BE146" i="2"/>
  <c r="J101" i="2"/>
  <c r="J138" i="2"/>
  <c r="F136" i="2"/>
  <c r="E134" i="2"/>
  <c r="J93" i="2"/>
  <c r="F91" i="2"/>
  <c r="E89" i="2"/>
  <c r="J26" i="2"/>
  <c r="E26" i="2"/>
  <c r="J94" i="2" s="1"/>
  <c r="J139" i="2"/>
  <c r="J25" i="2"/>
  <c r="J20" i="2"/>
  <c r="E20" i="2"/>
  <c r="F139" i="2" s="1"/>
  <c r="J19" i="2"/>
  <c r="J17" i="2"/>
  <c r="E17" i="2"/>
  <c r="F138" i="2" s="1"/>
  <c r="F93" i="2"/>
  <c r="J16" i="2"/>
  <c r="J14" i="2"/>
  <c r="J136" i="2" s="1"/>
  <c r="J91" i="2"/>
  <c r="E7" i="2"/>
  <c r="E130" i="2" s="1"/>
  <c r="AS95" i="1"/>
  <c r="AS94" i="1"/>
  <c r="L90" i="1"/>
  <c r="AM90" i="1"/>
  <c r="AM89" i="1"/>
  <c r="L89" i="1"/>
  <c r="AM87" i="1"/>
  <c r="L87" i="1"/>
  <c r="L85" i="1"/>
  <c r="L84" i="1"/>
  <c r="AW95" i="1" l="1"/>
  <c r="BA94" i="1"/>
  <c r="AT96" i="1"/>
  <c r="J641" i="2"/>
  <c r="J118" i="2" s="1"/>
  <c r="BK527" i="2"/>
  <c r="J527" i="2" s="1"/>
  <c r="J117" i="2" s="1"/>
  <c r="AX95" i="1"/>
  <c r="BB94" i="1"/>
  <c r="F35" i="2"/>
  <c r="AZ96" i="1" s="1"/>
  <c r="AZ95" i="1" s="1"/>
  <c r="BC94" i="1"/>
  <c r="AY95" i="1"/>
  <c r="J268" i="2"/>
  <c r="J109" i="2" s="1"/>
  <c r="BK247" i="2"/>
  <c r="J247" i="2" s="1"/>
  <c r="J108" i="2" s="1"/>
  <c r="J32" i="3"/>
  <c r="T128" i="3"/>
  <c r="P151" i="3"/>
  <c r="P127" i="3" s="1"/>
  <c r="AU97" i="1" s="1"/>
  <c r="AU95" i="1" s="1"/>
  <c r="AU94" i="1" s="1"/>
  <c r="T228" i="3"/>
  <c r="E85" i="2"/>
  <c r="F94" i="2"/>
  <c r="P228" i="3"/>
  <c r="J126" i="4"/>
  <c r="J100" i="4" s="1"/>
  <c r="BK125" i="4"/>
  <c r="F35" i="3"/>
  <c r="AZ97" i="1" s="1"/>
  <c r="T180" i="3"/>
  <c r="P180" i="3"/>
  <c r="J94" i="4"/>
  <c r="J125" i="4" l="1"/>
  <c r="J99" i="4" s="1"/>
  <c r="BK124" i="4"/>
  <c r="J124" i="4" s="1"/>
  <c r="AG97" i="1"/>
  <c r="AN97" i="1" s="1"/>
  <c r="J41" i="3"/>
  <c r="AY94" i="1"/>
  <c r="W32" i="1"/>
  <c r="W31" i="1"/>
  <c r="AX94" i="1"/>
  <c r="AV95" i="1"/>
  <c r="AT95" i="1" s="1"/>
  <c r="AZ94" i="1"/>
  <c r="BK144" i="2"/>
  <c r="AW94" i="1"/>
  <c r="AK30" i="1" s="1"/>
  <c r="W30" i="1"/>
  <c r="T127" i="3"/>
  <c r="J98" i="4" l="1"/>
  <c r="J32" i="4"/>
  <c r="J144" i="2"/>
  <c r="J100" i="2" s="1"/>
  <c r="BK143" i="2"/>
  <c r="W29" i="1"/>
  <c r="AV94" i="1"/>
  <c r="AT94" i="1" l="1"/>
  <c r="AK29" i="1"/>
  <c r="BK142" i="2"/>
  <c r="J142" i="2" s="1"/>
  <c r="J143" i="2"/>
  <c r="J99" i="2" s="1"/>
  <c r="J41" i="4"/>
  <c r="AG98" i="1"/>
  <c r="AN98" i="1" s="1"/>
  <c r="J32" i="2" l="1"/>
  <c r="J98" i="2"/>
  <c r="AG96" i="1" l="1"/>
  <c r="J41" i="2"/>
  <c r="AN96" i="1" l="1"/>
  <c r="AG95" i="1"/>
  <c r="AG94" i="1" l="1"/>
  <c r="AN95" i="1"/>
  <c r="AK26" i="1" l="1"/>
  <c r="AK35" i="1" s="1"/>
  <c r="AN94" i="1"/>
</calcChain>
</file>

<file path=xl/sharedStrings.xml><?xml version="1.0" encoding="utf-8"?>
<sst xmlns="http://schemas.openxmlformats.org/spreadsheetml/2006/main" count="7266" uniqueCount="1348">
  <si>
    <t>Export Komplet</t>
  </si>
  <si>
    <t/>
  </si>
  <si>
    <t>2.0</t>
  </si>
  <si>
    <t>ZAMOK</t>
  </si>
  <si>
    <t>False</t>
  </si>
  <si>
    <t>{0591bbc1-f562-4cb2-b9c4-28a4118dbad9}</t>
  </si>
  <si>
    <t>0,01</t>
  </si>
  <si>
    <t>21</t>
  </si>
  <si>
    <t>15</t>
  </si>
  <si>
    <t>REKAPITULACE STAVBY</t>
  </si>
  <si>
    <t>v ---  níže se nacházejí doplnkové a pomocné údaje k sestavám  --- v</t>
  </si>
  <si>
    <t>Návod na vyplnění</t>
  </si>
  <si>
    <t>0,001</t>
  </si>
  <si>
    <t>Kód:</t>
  </si>
  <si>
    <t>041-II-19</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</si>
  <si>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</si>
  <si>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</si>
  <si>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CHODNÍK UL. VELKOMEZIŘÍČSKÁ, TŘEBÍČ</t>
  </si>
  <si>
    <t>KSO:</t>
  </si>
  <si>
    <t>822 2</t>
  </si>
  <si>
    <t>CC-CZ:</t>
  </si>
  <si>
    <t>2112</t>
  </si>
  <si>
    <t>Místo:</t>
  </si>
  <si>
    <t>TŘEBÍČ</t>
  </si>
  <si>
    <t>Datum:</t>
  </si>
  <si>
    <t>3. 9. 2019</t>
  </si>
  <si>
    <t>Zadavatel:</t>
  </si>
  <si>
    <t>IČ:</t>
  </si>
  <si>
    <t xml:space="preserve"> </t>
  </si>
  <si>
    <t>DIČ:</t>
  </si>
  <si>
    <t>Uchazeč:</t>
  </si>
  <si>
    <t>Vyplň údaj</t>
  </si>
  <si>
    <t>Projektant:</t>
  </si>
  <si>
    <t>HaskoningDHV Czech Republic</t>
  </si>
  <si>
    <t>True</t>
  </si>
  <si>
    <t>Zpracovatel:</t>
  </si>
  <si>
    <t>Poznámka:</t>
  </si>
  <si>
    <t xml:space="preserve">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Výkazy výměr byly změřeny digitálně v dwg. Pro výběr zhotovitele je soupis prací nedílnou součástí projektové dokumentace a nesmí být použit samostatně. Povinností dodavatele je překontrolovat specifikaci materiálu a případný chybějící materiál nebo výkony doplnit a ocenit. Součástí ceny musí být veškeré náklady, aby cena byla konečná a zahrnovala celou dodávku a montáž akce._x000D_
Pro potřeby zpracování rozpočtu a výkazu výměr byla použita projektová dokumentace CHODNÍK UL. VELKOMEZIŘÍČSKÁ, TŘEBÍČ. Z jejích příloh: C – Koordinační situace, D.101.1 – Technická zpráva, D.101.2 – Situace dopravního řešení, D.101.4 – Vzorové příčné řezy, byly odměřeny a zjištěny údaje uvedené v tomto výkazu výměr. Jde především o výměry zpevněných ploch, objemy zemních a bouracích prací, výměry nezpevněných ploch, objemy a výměry použitých stavebních prvků, a dále další nezbytné části nutné k dokončení stavby._x000D_
Rozpočty pro jednotlivé stavební objekty a montáže technologií byly zpracovány oprávněnými projektanty na základě zkušeností a znalostí._x000D_
</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</si>
  <si>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</si>
  <si>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</si>
  <si>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</si>
  <si>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</si>
  <si>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</si>
  <si>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</si>
  <si>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</si>
  <si>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</si>
  <si>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</si>
  <si>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</si>
  <si>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</si>
  <si>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</si>
  <si>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</si>
  <si>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</si>
  <si>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</si>
  <si>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</si>
  <si>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</si>
  <si>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</si>
  <si>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</si>
  <si>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</si>
  <si>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</si>
  <si>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</si>
  <si>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</si>
  <si>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</si>
  <si>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</si>
  <si>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</si>
  <si>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</si>
  <si>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</si>
  <si>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</si>
  <si>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</si>
  <si>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</si>
  <si>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</si>
  <si>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</si>
  <si>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</si>
  <si>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</si>
  <si>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</si>
  <si>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</si>
  <si>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</si>
  <si>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</si>
  <si>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</si>
  <si>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</si>
  <si>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</si>
  <si>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</si>
  <si>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</si>
  <si>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II.</t>
  </si>
  <si>
    <t>Etapa</t>
  </si>
  <si>
    <t>ING</t>
  </si>
  <si>
    <t>1</t>
  </si>
  <si>
    <t>{4f67dcca-2101-4aaa-ab8c-b6e1098fbc2f}</t>
  </si>
  <si>
    <t>2</t>
  </si>
  <si>
    <t>/</t>
  </si>
  <si>
    <t>SO 101.2</t>
  </si>
  <si>
    <t>Zpevněné plochy - etapa 2</t>
  </si>
  <si>
    <t>Soupis</t>
  </si>
  <si>
    <t>{5897bb65-e695-479c-9e20-985086b7a0c7}</t>
  </si>
  <si>
    <t>SO 401</t>
  </si>
  <si>
    <t>Osvětlení přechodu</t>
  </si>
  <si>
    <t>{50a66d41-eae0-4169-a617-4705144cd411}</t>
  </si>
  <si>
    <t>828 75</t>
  </si>
  <si>
    <t>VRN</t>
  </si>
  <si>
    <t>Vedlejší rozpočtové náklady</t>
  </si>
  <si>
    <t>{2b2c52db-459f-4c8e-8d1b-6e11684cee35}</t>
  </si>
  <si>
    <t>KRYCÍ LIST SOUPISU PRACÍ</t>
  </si>
  <si>
    <t>Objekt:</t>
  </si>
  <si>
    <t>II. - Etapa</t>
  </si>
  <si>
    <t>Soupis:</t>
  </si>
  <si>
    <t>SO 101.2 - Zpevněné plochy - etapa 2</t>
  </si>
  <si>
    <t>REKAPITULACE ČLENĚNÍ SOUPISU PRACÍ</t>
  </si>
  <si>
    <t>Kód dílu - Popis</t>
  </si>
  <si>
    <t>Cena celkem [CZK]</t>
  </si>
  <si>
    <t>Náklady ze soupisu prací</t>
  </si>
  <si>
    <t>-1</t>
  </si>
  <si>
    <t>HSV - Práce a dodávky HSV</t>
  </si>
  <si>
    <t xml:space="preserve">    0 - Zeleň</t>
  </si>
  <si>
    <t xml:space="preserve">      D1 - I. ODSTRANĚNÍ DŘEVIN</t>
  </si>
  <si>
    <t xml:space="preserve">      D10 - VIII. ÚDRŽBA - NÁSLEDNÁ POVÝSADBOVÁ PÉČE (1 rok)</t>
  </si>
  <si>
    <t xml:space="preserve">      D2 - II. OCHRANA DŘEVIN PŘI STAVBĚ</t>
  </si>
  <si>
    <t xml:space="preserve">      D3 - III. PŘÍPRAVA STANOVIŠTĚ PRO VÝSADBY KEŘŮ V OSTRŮVCÍCH (výsadby č. 1, 2, 3, 4 a 5.2)</t>
  </si>
  <si>
    <t xml:space="preserve">      D4 - IV. PŘÍPRAVA STANOVIŠTĚ PRO VÝSEV TRÁVNÍKU</t>
  </si>
  <si>
    <t xml:space="preserve">      D5 - V. VÝSADBA STROMŮ</t>
  </si>
  <si>
    <t xml:space="preserve">        D6 - STROM LISTNATÝ (specifikace viz níže)</t>
  </si>
  <si>
    <t xml:space="preserve">      D7 - VI. VÝSADBA KEŘŮ V OSTRŮVCÍCH (výsadby č. 1, 2, 3, 4 a 5.2)</t>
  </si>
  <si>
    <t xml:space="preserve">        D8 - KEŘ LISTNATÝ (specifikace viz níže)</t>
  </si>
  <si>
    <t xml:space="preserve">      D9 - VII. VÝSEV NOVÉHO TRÁVNÍKU</t>
  </si>
  <si>
    <t xml:space="preserve">    1 - Zemní práce</t>
  </si>
  <si>
    <t xml:space="preserve">    2 - Zakládání</t>
  </si>
  <si>
    <t xml:space="preserve">    3 - Svislé a kompletní konstrukce</t>
  </si>
  <si>
    <t xml:space="preserve">    4 - Vodorovné konstrukce</t>
  </si>
  <si>
    <t xml:space="preserve">    5 - Komunikace pozemní</t>
  </si>
  <si>
    <t xml:space="preserve">    8 - Trubní vedení</t>
  </si>
  <si>
    <t xml:space="preserve">    9 - Ostatní konstrukce a práce, bourání</t>
  </si>
  <si>
    <t xml:space="preserve">      96 - Bourání konstrukcí</t>
  </si>
  <si>
    <t xml:space="preserve">    997 - Přesun sutě</t>
  </si>
  <si>
    <t xml:space="preserve">    998 - Přesun hmot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</si>
  <si>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</si>
  <si>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</si>
  <si>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</si>
  <si>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</si>
  <si>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</si>
  <si>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</si>
  <si>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</si>
  <si>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</si>
  <si>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</si>
  <si>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</si>
  <si>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</si>
  <si>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</si>
  <si>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</si>
  <si>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</si>
  <si>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</si>
  <si>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</si>
  <si>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Zeleň</t>
  </si>
  <si>
    <t>D1</t>
  </si>
  <si>
    <t>I. ODSTRANĚNÍ DŘEVIN</t>
  </si>
  <si>
    <t>K</t>
  </si>
  <si>
    <t>111 21-2351</t>
  </si>
  <si>
    <t>odstranění nevhodných dřevin o průměru kmene (krčku) do 100 mm výšky přes 1 m v rovině nebo na svahu do 1:5, s odstraněním pařezu, s odklizením vytěžené dřevní hmoty na vzdálenost do 50 m, se složením na hromady nebo s naložením na dopravní prostředek, (k</t>
  </si>
  <si>
    <t>m2</t>
  </si>
  <si>
    <t>4</t>
  </si>
  <si>
    <t>3</t>
  </si>
  <si>
    <t>-347159015</t>
  </si>
  <si>
    <t>PP</t>
  </si>
  <si>
    <t>odstranění nevhodných dřevin o průměru kmene (krčku) do 100 mm výšky přes 1 m v rovině nebo na svahu do 1:5, s odstraněním pařezu, s odklizením vytěžené dřevní hmoty na vzdálenost do 50 m, se složením na hromady nebo s naložením na dopravní prostředek, (keře na výjezdu z křižovatky Velkomeziříčská X Novodvorská)</t>
  </si>
  <si>
    <t>111 21-2351.1</t>
  </si>
  <si>
    <t>odstranění nevhodných dřevin o průměru kmene (krčku) do 100 mm výšky přes 1 m v rovině nebo na svahu do 1:5, s odstraněním pařezu, s odklizením vytěžené dřevní hmoty na vzdálenost do 50 m, se složením na hromady nebo s naložením na dopravní prostředek, (v</t>
  </si>
  <si>
    <t>-1880272965</t>
  </si>
  <si>
    <t>odstranění nevhodných dřevin o průměru kmene (krčku) do 100 mm výšky přes 1 m v rovině nebo na svahu do 1:5, s odstraněním pařezu, s odklizením vytěžené dřevní hmoty na vzdálenost do 50 m, se složením na hromady nebo s naložením na dopravní prostředek, (výsadba lísky s obvodem kmene 14 cm)</t>
  </si>
  <si>
    <t>112 15-1351</t>
  </si>
  <si>
    <t>pokácení stromu listnatého s ozřezáním a odstraněním větví a kmene na řezné ploše pařezu do 200 mm (výsadba lísky s obvodem kmene 31 cm)</t>
  </si>
  <si>
    <t>ks</t>
  </si>
  <si>
    <t>-136303835</t>
  </si>
  <si>
    <t>D10</t>
  </si>
  <si>
    <t>VIII. ÚDRŽBA - NÁSLEDNÁ POVÝSADBOVÁ PÉČE (1 rok)</t>
  </si>
  <si>
    <t>111 15-1123</t>
  </si>
  <si>
    <t>pokosení trávníku parkového v rovině nebo na svahu do 1:1 , 7 x ročně (165 m2 x 7)</t>
  </si>
  <si>
    <t>807470039</t>
  </si>
  <si>
    <t>5</t>
  </si>
  <si>
    <t>184 80-1123</t>
  </si>
  <si>
    <t>ošetření vysazených dřevin - solitérní stromy (náklady na odplevelení s nakypřením nebo vypletí výsadbových mís, odstranění poškozených částí dřeviny s příp. složením odpadu na hromady, naložením na dopravní prostředek a odvozem do 20 km)</t>
  </si>
  <si>
    <t>252435710</t>
  </si>
  <si>
    <t>6</t>
  </si>
  <si>
    <t>184 80-1131</t>
  </si>
  <si>
    <t>ošetření vysazených dřevin - keře ve skupinách (náklady na odplevelení s nakypřením nebo vypletí, odstranění poškozených částí dřeviny s příp. složením odpadu na hromady, naložením na dopravní prostředek a odvozem do 20 km)</t>
  </si>
  <si>
    <t>1650942498</t>
  </si>
  <si>
    <t>7</t>
  </si>
  <si>
    <t>185 80-4311.2</t>
  </si>
  <si>
    <t>zalití stromů vodou 60l/m2, 6 x ročně</t>
  </si>
  <si>
    <t>m3</t>
  </si>
  <si>
    <t>1810313014</t>
  </si>
  <si>
    <t>8</t>
  </si>
  <si>
    <t>185 80-4311.3</t>
  </si>
  <si>
    <t>zalití ploch keřů vodou 20l/m2, 5 x ročně</t>
  </si>
  <si>
    <t>-4577038</t>
  </si>
  <si>
    <t>9</t>
  </si>
  <si>
    <t>185 80-4312.1</t>
  </si>
  <si>
    <t>zalití trávníku vodou 20l/m2, 5 x ročně</t>
  </si>
  <si>
    <t>1828665582</t>
  </si>
  <si>
    <t>10</t>
  </si>
  <si>
    <t>185 81-1132</t>
  </si>
  <si>
    <t>shrabání listí z trávníku v rovině nebo na svahu 1:1, ve vrstvě do cca 100 mm</t>
  </si>
  <si>
    <t>646690973</t>
  </si>
  <si>
    <t>11</t>
  </si>
  <si>
    <t>185 81-1213</t>
  </si>
  <si>
    <t>vyhrabání trávníku parkového v rovině nebo na svahu do 1:1 , 2 x ročně (165 m2 x 2)</t>
  </si>
  <si>
    <t>-366415821</t>
  </si>
  <si>
    <t>12</t>
  </si>
  <si>
    <t>185 85-1111</t>
  </si>
  <si>
    <t>dovoz vody pro zálivku na vzdálenost  do 1000 m</t>
  </si>
  <si>
    <t>93427817</t>
  </si>
  <si>
    <t>D2</t>
  </si>
  <si>
    <t>II. OCHRANA DŘEVIN PŘI STAVBĚ</t>
  </si>
  <si>
    <t>13</t>
  </si>
  <si>
    <t>184 81-8231</t>
  </si>
  <si>
    <t>ochrana kmene bedněním před poškozením stavebním provozem (zřízení vč. Odstranění), průměr kmene do 300 mm výška bednění 2 m (lísková alej podél ul. Velkomeziříčská - 8 ks stromů)</t>
  </si>
  <si>
    <t>877208243</t>
  </si>
  <si>
    <t>D3</t>
  </si>
  <si>
    <t>III. PŘÍPRAVA STANOVIŠTĚ PRO VÝSADBY KEŘŮ V OSTRŮVCÍCH (výsadby č. 1, 2, 3, 4 a 5.2)</t>
  </si>
  <si>
    <t>14</t>
  </si>
  <si>
    <t>183 40-3153</t>
  </si>
  <si>
    <t>obdělání půdy hrabáním v rovině nebo na svahu do 1:5</t>
  </si>
  <si>
    <t>1905390338</t>
  </si>
  <si>
    <t>M</t>
  </si>
  <si>
    <t>nezatříděno</t>
  </si>
  <si>
    <t>zemina</t>
  </si>
  <si>
    <t>t</t>
  </si>
  <si>
    <t>-1685899279</t>
  </si>
  <si>
    <t>16</t>
  </si>
  <si>
    <t>998 23-1311</t>
  </si>
  <si>
    <t>přesun hmot - pomocný materiál</t>
  </si>
  <si>
    <t>1402659457</t>
  </si>
  <si>
    <t>17</t>
  </si>
  <si>
    <t>plošná úprava terénu s doplněním zeminy (substrátu) o mocnosti 45 cm</t>
  </si>
  <si>
    <t>1391895151</t>
  </si>
  <si>
    <t>D4</t>
  </si>
  <si>
    <t>IV. PŘÍPRAVA STANOVIŠTĚ PRO VÝSEV TRÁVNÍKU</t>
  </si>
  <si>
    <t>18</t>
  </si>
  <si>
    <t>183 40-3353</t>
  </si>
  <si>
    <t>obdělání půdy hrabáním v rovině nebo na svahu do 1:1</t>
  </si>
  <si>
    <t>-360180901</t>
  </si>
  <si>
    <t>19</t>
  </si>
  <si>
    <t>nezatříděno.1</t>
  </si>
  <si>
    <t>chemický postřik Roundup 5l/ha, 2 x</t>
  </si>
  <si>
    <t>l</t>
  </si>
  <si>
    <t>1641141018</t>
  </si>
  <si>
    <t>20</t>
  </si>
  <si>
    <t>nezatříděno.2</t>
  </si>
  <si>
    <t>ornice</t>
  </si>
  <si>
    <t>1741085149</t>
  </si>
  <si>
    <t>nezatříděno.3</t>
  </si>
  <si>
    <t>písek frakce 2/3 mm</t>
  </si>
  <si>
    <t>-1989849981</t>
  </si>
  <si>
    <t>22</t>
  </si>
  <si>
    <t>184 80-2111</t>
  </si>
  <si>
    <t>chemické odplevelení před založením kultury postřikem na široko 2 x opakováno</t>
  </si>
  <si>
    <t>1716826144</t>
  </si>
  <si>
    <t>23</t>
  </si>
  <si>
    <t>1475810885</t>
  </si>
  <si>
    <t>24</t>
  </si>
  <si>
    <t>plošná úprava terénu s doplněním ornice a písku (poměr 1:1) ve vrstvě cca 10 cm</t>
  </si>
  <si>
    <t>256649799</t>
  </si>
  <si>
    <t>D5</t>
  </si>
  <si>
    <t>V. VÝSADBA STROMŮ</t>
  </si>
  <si>
    <t>25</t>
  </si>
  <si>
    <t>183 10-5221</t>
  </si>
  <si>
    <t>hloubení jamek s výměnou půdy na 50% o objemu do 1 m3 na svahu do 1:1</t>
  </si>
  <si>
    <t>2072936482</t>
  </si>
  <si>
    <t>26</t>
  </si>
  <si>
    <t>184 10-2135</t>
  </si>
  <si>
    <t>výsadba dřeviny s balem, se zalitím, při průměru balu přes 500 do 600 mm na svahu do 1:1</t>
  </si>
  <si>
    <t>247305897</t>
  </si>
  <si>
    <t>27</t>
  </si>
  <si>
    <t>184 21-5133</t>
  </si>
  <si>
    <t>ukotvení dřeviny 3 dřevěnými  kůly, s příčkami a úvazkem, kůly nad 2m</t>
  </si>
  <si>
    <t>254073602</t>
  </si>
  <si>
    <t>28</t>
  </si>
  <si>
    <t>184 50-1134</t>
  </si>
  <si>
    <t>zhotovení obalu kmene z juty ve dvou vrstvách na svahu do 1:1</t>
  </si>
  <si>
    <t>-1766202802</t>
  </si>
  <si>
    <t>29</t>
  </si>
  <si>
    <t>184 91-1433</t>
  </si>
  <si>
    <t>mulčování výsadby při tl. mulče do 150 mm (mulčovací kůra) na svahu do 1:1</t>
  </si>
  <si>
    <t>279896811</t>
  </si>
  <si>
    <t>30</t>
  </si>
  <si>
    <t>185 80-2114</t>
  </si>
  <si>
    <t>hnojení tabletovým hnojivem Silvamix (50g/ks), jednotlivě k rostlinám</t>
  </si>
  <si>
    <t>-847942063</t>
  </si>
  <si>
    <t>VV</t>
  </si>
  <si>
    <t>0,0001</t>
  </si>
  <si>
    <t>31</t>
  </si>
  <si>
    <t>185 80-4311</t>
  </si>
  <si>
    <t>zalití dřeviny vodou 60 l/ks, do 20m2</t>
  </si>
  <si>
    <t>906275939</t>
  </si>
  <si>
    <t>32</t>
  </si>
  <si>
    <t>185 85-1121</t>
  </si>
  <si>
    <t>1219726199</t>
  </si>
  <si>
    <t>33</t>
  </si>
  <si>
    <t>258866130</t>
  </si>
  <si>
    <t>34</t>
  </si>
  <si>
    <t>instalace závlahové sondy</t>
  </si>
  <si>
    <t>-1556997978</t>
  </si>
  <si>
    <t>35</t>
  </si>
  <si>
    <t>úprava jamky před a po výsadbě</t>
  </si>
  <si>
    <t>-1072943739</t>
  </si>
  <si>
    <t>36</t>
  </si>
  <si>
    <t>nezatříděno.4</t>
  </si>
  <si>
    <t>srovnávací řez vysazovaných dřevin</t>
  </si>
  <si>
    <t>-1782396997</t>
  </si>
  <si>
    <t>37</t>
  </si>
  <si>
    <t>pěstební substrát na výměnu do jam</t>
  </si>
  <si>
    <t>-1440289266</t>
  </si>
  <si>
    <t>38</t>
  </si>
  <si>
    <t>nezatříděno.5</t>
  </si>
  <si>
    <t>závlahová sonda</t>
  </si>
  <si>
    <t>m</t>
  </si>
  <si>
    <t>789989770</t>
  </si>
  <si>
    <t>39</t>
  </si>
  <si>
    <t>nezatříděno.6</t>
  </si>
  <si>
    <t>kůly na ukotvení  stromů:  kůl frézovaný s  fazetou a špicí, průměr 9cm, délka 300 cm, 3ks/1strom</t>
  </si>
  <si>
    <t>1989173391</t>
  </si>
  <si>
    <t>40</t>
  </si>
  <si>
    <t>nezatříděno.7</t>
  </si>
  <si>
    <t>příčka z půlené frézované kulatiny o průměru 9cm, délka 60cm, 3 ks/1strom</t>
  </si>
  <si>
    <t>1157955879</t>
  </si>
  <si>
    <t>41</t>
  </si>
  <si>
    <t>nezatříděno.8</t>
  </si>
  <si>
    <t>hnojivo Silvamix tablety,  10 ks (50g) /strom</t>
  </si>
  <si>
    <t>kg</t>
  </si>
  <si>
    <t>-453328038</t>
  </si>
  <si>
    <t>42</t>
  </si>
  <si>
    <t>nezatříděno.9</t>
  </si>
  <si>
    <t>mulčovací kůra</t>
  </si>
  <si>
    <t>-1595878125</t>
  </si>
  <si>
    <t>43</t>
  </si>
  <si>
    <t>nezatříděno.10</t>
  </si>
  <si>
    <t>juta k bandážování kmene</t>
  </si>
  <si>
    <t>1856564367</t>
  </si>
  <si>
    <t>44</t>
  </si>
  <si>
    <t>nezatříděno.11</t>
  </si>
  <si>
    <t>bavlněný úvazek , šíře 3 cm (1m/ks)</t>
  </si>
  <si>
    <t>bm</t>
  </si>
  <si>
    <t>525102103</t>
  </si>
  <si>
    <t>D6</t>
  </si>
  <si>
    <t>STROM LISTNATÝ (specifikace viz níže)</t>
  </si>
  <si>
    <t>45</t>
  </si>
  <si>
    <t>nezatříděno.12</t>
  </si>
  <si>
    <t>Corylus colurna (líska turecká), OK 14-16 cm, Bal.</t>
  </si>
  <si>
    <t>161891725</t>
  </si>
  <si>
    <t>46</t>
  </si>
  <si>
    <t>nezatříděno.13</t>
  </si>
  <si>
    <t>ztratné 3% - rostlinný materiál</t>
  </si>
  <si>
    <t>1360591068</t>
  </si>
  <si>
    <t>47</t>
  </si>
  <si>
    <t>998 23-1311.1</t>
  </si>
  <si>
    <t>přesun hmot – rostlinný materiál</t>
  </si>
  <si>
    <t>-1895149434</t>
  </si>
  <si>
    <t>D7</t>
  </si>
  <si>
    <t>VI. VÝSADBA KEŘŮ V OSTRŮVCÍCH (výsadby č. 1, 2, 3, 4 a 5.2)</t>
  </si>
  <si>
    <t>48</t>
  </si>
  <si>
    <t>183 10-1213</t>
  </si>
  <si>
    <t>hloubení jamek s výměnou půdy 50% o objemu do 0,05 m3 v rovině nebo na svahu do 1:5</t>
  </si>
  <si>
    <t>-555146194</t>
  </si>
  <si>
    <t>49</t>
  </si>
  <si>
    <t>184 10-2111</t>
  </si>
  <si>
    <t>výsadba keře s balem, se zalitím, při průměru balu do 200 mm v rovině nebo na svahu do 1:5</t>
  </si>
  <si>
    <t>-2136015566</t>
  </si>
  <si>
    <t>50</t>
  </si>
  <si>
    <t>184 91-1421</t>
  </si>
  <si>
    <t>mulčování výsadby při tl. mulče do 100 mm (mulčovací kůra)</t>
  </si>
  <si>
    <t>2081800236</t>
  </si>
  <si>
    <t>51</t>
  </si>
  <si>
    <t>185 80-2114.1</t>
  </si>
  <si>
    <t>hnojení tabletovým hnojivem Silvamix (10g/ks), jednotlivě k rostlinám</t>
  </si>
  <si>
    <t>-1113956486</t>
  </si>
  <si>
    <t>52</t>
  </si>
  <si>
    <t>185 80-4311.1</t>
  </si>
  <si>
    <t>zalití ploch – 40l/m2</t>
  </si>
  <si>
    <t>666633007</t>
  </si>
  <si>
    <t>53</t>
  </si>
  <si>
    <t>1634769806</t>
  </si>
  <si>
    <t>54</t>
  </si>
  <si>
    <t>nezatříděno.14</t>
  </si>
  <si>
    <t>hnojivo Silvamix</t>
  </si>
  <si>
    <t>-665698357</t>
  </si>
  <si>
    <t>55</t>
  </si>
  <si>
    <t>1547552236</t>
  </si>
  <si>
    <t>56</t>
  </si>
  <si>
    <t>925453191</t>
  </si>
  <si>
    <t>57</t>
  </si>
  <si>
    <t>-724060892</t>
  </si>
  <si>
    <t>D8</t>
  </si>
  <si>
    <t>KEŘ LISTNATÝ (specifikace viz níže)</t>
  </si>
  <si>
    <t>58</t>
  </si>
  <si>
    <t>nezatříděno.15</t>
  </si>
  <si>
    <t>Euonymus fortunei ´Vegetus´ (brslen Fortunův - tmavě zelený), vel. 20-40, ko 1,5l</t>
  </si>
  <si>
    <t>1683201344</t>
  </si>
  <si>
    <t>59</t>
  </si>
  <si>
    <t>nezatříděno.16</t>
  </si>
  <si>
    <t>Potentilla fruticosa ´Abbotswood´ (mochna křovitá - bílá), vel. 20-40, ko 1,5l</t>
  </si>
  <si>
    <t>-1308629084</t>
  </si>
  <si>
    <t>60</t>
  </si>
  <si>
    <t>nezatříděno.17</t>
  </si>
  <si>
    <t>Potentilla fruticosa ´Goldstar´ n. ´Goldenteppich´ (mochna křovitá - žlutá), vel. 20-40, ko 1,5l</t>
  </si>
  <si>
    <t>-1348118686</t>
  </si>
  <si>
    <t>61</t>
  </si>
  <si>
    <t>nezatříděno.18</t>
  </si>
  <si>
    <t>Potentilla fruticosa ´Red´, ´Red Joker´ (mochna křovitá - červená), vel. 20-40, ko 1,5l</t>
  </si>
  <si>
    <t>-486376543</t>
  </si>
  <si>
    <t>62</t>
  </si>
  <si>
    <t>nezatříděno.13.1</t>
  </si>
  <si>
    <t>-1210504692</t>
  </si>
  <si>
    <t>63</t>
  </si>
  <si>
    <t>1879794531</t>
  </si>
  <si>
    <t>D9</t>
  </si>
  <si>
    <t>VII. VÝSEV NOVÉHO TRÁVNÍKU</t>
  </si>
  <si>
    <t>64</t>
  </si>
  <si>
    <t>181 41-1133</t>
  </si>
  <si>
    <t>založení trávníku parkového výsevem v rovině nebo na svahu do 1:1, s pokosením a odvozem odpadu do 20km</t>
  </si>
  <si>
    <t>1074754844</t>
  </si>
  <si>
    <t>65</t>
  </si>
  <si>
    <t>185 80-3211</t>
  </si>
  <si>
    <t>uválcování trávníku</t>
  </si>
  <si>
    <t>-264553453</t>
  </si>
  <si>
    <t>66</t>
  </si>
  <si>
    <t>185 80-4312</t>
  </si>
  <si>
    <t>zalití ploch – 20l/m2</t>
  </si>
  <si>
    <t>-778419491</t>
  </si>
  <si>
    <t>67</t>
  </si>
  <si>
    <t>-678399700</t>
  </si>
  <si>
    <t>68</t>
  </si>
  <si>
    <t>nezatříděno.19</t>
  </si>
  <si>
    <t>travní směs pro parkový trávník (např. Barenbrug Universal 20g/m2)p</t>
  </si>
  <si>
    <t>-142391924</t>
  </si>
  <si>
    <t>69</t>
  </si>
  <si>
    <t>nezatříděno.13.2</t>
  </si>
  <si>
    <t>-670162983</t>
  </si>
  <si>
    <t>70</t>
  </si>
  <si>
    <t>706580996</t>
  </si>
  <si>
    <t>Zemní práce</t>
  </si>
  <si>
    <t>71</t>
  </si>
  <si>
    <t>122201101</t>
  </si>
  <si>
    <t>Odkopávky a prokopávky nezapažené v hornině tř. 3 objem do 100 m3</t>
  </si>
  <si>
    <t>CS ÚRS 2019 02</t>
  </si>
  <si>
    <t>-1080877130</t>
  </si>
  <si>
    <t>Odkopávky a prokopávky nezapažené  s přehozením výkopku na vzdálenost do 3 m nebo s naložením na dopravní prostředek v hornině tř. 3 do 100 m3</t>
  </si>
  <si>
    <t>PSC</t>
  </si>
  <si>
    <t xml:space="preserve">Poznámka k souboru cen:_x000D_
1. Odkopávky a prokopávky v roubených prostorech se oceňují podle čl. 3116 Všeobecných podmínek tohoto katalogu.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 3. Ceny lze použít i pro vykopávky odpadových jam. 4. Ceny lze použít i pro sejmutí podorničí. Přitom se přihlíží k ustanovení čl. 3112 Všeobecných podmínek tohoto katalogu. </t>
  </si>
  <si>
    <t>37,1*0,08</t>
  </si>
  <si>
    <t>Součet</t>
  </si>
  <si>
    <t>72</t>
  </si>
  <si>
    <t>122201109</t>
  </si>
  <si>
    <t>Příplatek za lepivost u odkopávek v hornině tř. 1 až 3</t>
  </si>
  <si>
    <t>-216993537</t>
  </si>
  <si>
    <t>Odkopávky a prokopávky nezapažené  s přehozením výkopku na vzdálenost do 3 m nebo s naložením na dopravní prostředek v hornině tř. 3 Příplatek k cenám za lepivost horniny tř. 3</t>
  </si>
  <si>
    <t>32,968</t>
  </si>
  <si>
    <t>73</t>
  </si>
  <si>
    <t>132201101</t>
  </si>
  <si>
    <t>Hloubení rýh š do 600 mm v hornině tř. 3 objemu do 100 m3</t>
  </si>
  <si>
    <t>1879090350</t>
  </si>
  <si>
    <t>Hloubení zapažených i nezapažených rýh šířky do 600 mm  s urovnáním dna do předepsaného profilu a spádu v hornině tř. 3 do 100 m3</t>
  </si>
  <si>
    <t xml:space="preserve">Poznámka k souboru cen:_x000D_
1. V cenách jsou započteny i náklady na přehození výkopku na přilehlém terénu na vzdálenost do 3 m od podélné osy rýhy nebo naložení na dopravní prostředek. 2. Ceny jsou určeny pro rýhy: a) šířky přes 200 do 300 mm a hloubky do 750 mm, b) šířky přes 300 do 400 mm a hloubky do 1 000 mm, c) šířky přes 400 do 500 mm a hloubky do 1 250 mm, d) šířky přes 500 do 600 mm a hloubky do 1 500 mm. 3. Náklady na svislé přemístění výkopku nad 1 m hloubky se určí dle ustanovení článku č. 3161 všeobecných podmínek katalogu. </t>
  </si>
  <si>
    <t>"přípojky"</t>
  </si>
  <si>
    <t>0,6*1*(46)</t>
  </si>
  <si>
    <t>74</t>
  </si>
  <si>
    <t>132201109</t>
  </si>
  <si>
    <t>Příplatek za lepivost k hloubení rýh š do 600 mm v hornině tř. 3</t>
  </si>
  <si>
    <t>1367205297</t>
  </si>
  <si>
    <t>Hloubení zapažených i nezapažených rýh šířky do 600 mm  s urovnáním dna do předepsaného profilu a spádu v hornině tř. 3 Příplatek k cenám za lepivost horniny tř. 3</t>
  </si>
  <si>
    <t>27,6</t>
  </si>
  <si>
    <t>75</t>
  </si>
  <si>
    <t>133201101</t>
  </si>
  <si>
    <t>Hloubení šachet v hornině tř. 3 objemu do 100 m3</t>
  </si>
  <si>
    <t>-1072315567</t>
  </si>
  <si>
    <t>Hloubení zapažených i nezapažených šachet  s případným nutným přemístěním výkopku ve výkopišti v hornině tř. 3 do 100 m3</t>
  </si>
  <si>
    <t xml:space="preserve">Poznámka k souboru cen:_x000D_
1. Ceny 10-1101 až 40-1101 jsou určeny jen pro šachty hloubky do 12 m. Šachty větších hloubek se oceňují individuálně. 2. V cenách jsou započteny i náklady na: a) svislé přemístění výkopku, b) urovnání dna do předepsaného profilu a spádu. c) přehození výkopku na přilehlém terénu na vzdálenost do 5 m od hrany šachty nebo naložení na dopravní prostředek. 3. V cenách nejsou započteny náklady na roubení. 4. Pažení šachet bentonitovou suspenzí se oceňuje takto: a) dodání bentonitové suspenze cenou 239 68-1711 Bentonitová suspenze pro pažení rýh pro podzemní stěny – její výroba katalogu 800-2 Zvlášní zakládání objektů; množství v m2 se určí jako součin objemu vyhloubeného prostoru (v m3) a koeficientu 1,667, b) doplnění bentonitové suspenze se ocení cenou 239 68-4111 Doplnění bentonitové suspenze katalogu 800-2 Zvlášní zakládání objektů. 5. Vodorovné přemístění výkopku ze šachet, pažených bentonitovou suspenzí, se oceňuje cenami souboru cen 162 . 0-31 Vodorovné přemístění výkopku z rýh podzemních stěn, vodorovné přemístění znehodnocené bentonitové suspenze se oceňuje cenami souboru cen 162 . . -4 . Vodorovné přemístění znehodnocené suspenze katalogu 800-2 Zvláštní zakládání objektů. </t>
  </si>
  <si>
    <t>"pro UV"</t>
  </si>
  <si>
    <t>1*1*1*5</t>
  </si>
  <si>
    <t>76</t>
  </si>
  <si>
    <t>133201109</t>
  </si>
  <si>
    <t>Příplatek za lepivost u hloubení šachet v hornině tř. 3</t>
  </si>
  <si>
    <t>-620462576</t>
  </si>
  <si>
    <t>Hloubení zapažených i nezapažených šachet  s případným nutným přemístěním výkopku ve výkopišti v hornině tř. 3 Příplatek k cenám za lepivost horniny tř. 3</t>
  </si>
  <si>
    <t>77</t>
  </si>
  <si>
    <t>162301101</t>
  </si>
  <si>
    <t>Vodorovné přemístění do 500 m výkopku/sypaniny z horniny tř. 1 až 4</t>
  </si>
  <si>
    <t>1278120166</t>
  </si>
  <si>
    <t>Vodorovné přemístění výkopku nebo sypaniny po suchu  na obvyklém dopravním prostředku, bez naložení výkopku, avšak se složením bez rozhrnutí z horniny tř. 1 až 4 na vzdálenost přes 50 do 500 m</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</si>
  <si>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</si>
  <si>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"zemna v rámci stavby" 0,5</t>
  </si>
  <si>
    <t>78</t>
  </si>
  <si>
    <t>162701105</t>
  </si>
  <si>
    <t>Vodorovné přemístění do 10000 m výkopku/sypaniny z horniny tř. 1 až 4</t>
  </si>
  <si>
    <t>1760312078</t>
  </si>
  <si>
    <t>Vodorovné přemístění výkopku nebo sypaniny po suchu  na obvyklém dopravním prostředku, bez naložení výkopku, avšak se složením bez rozhrnutí z horniny tř. 1 až 4 na vzdálenost přes 9 000 do 10 000 m</t>
  </si>
  <si>
    <t>32,968+27,6+5</t>
  </si>
  <si>
    <t>-(16,56+0,5)</t>
  </si>
  <si>
    <t>79</t>
  </si>
  <si>
    <t>167101101</t>
  </si>
  <si>
    <t>Nakládání výkopku z hornin tř. 1 až 4 do 100 m3</t>
  </si>
  <si>
    <t>1071392869</t>
  </si>
  <si>
    <t>Nakládání, skládání a překládání neulehlého výkopku nebo sypaniny  nakládání, množství do 100 m3, z hornin tř. 1 až 4</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</si>
  <si>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</si>
  <si>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"pro přesun v rámci stavby"</t>
  </si>
  <si>
    <t>0,5</t>
  </si>
  <si>
    <t>80</t>
  </si>
  <si>
    <t>171101105</t>
  </si>
  <si>
    <t>Uložení sypaniny z hornin soudržných do násypů zhutněných do 103 % PS</t>
  </si>
  <si>
    <t>-709159516</t>
  </si>
  <si>
    <t>Uložení sypaniny do násypů  s rozprostřením sypaniny ve vrstvách a s hrubým urovnáním zhutněných s uzavřením povrchu násypu z hornin soudržných s předepsanou mírou zhutnění v procentech výsledků zkoušek Proctor-Standard (dále jen PS) na 103 % PS</t>
  </si>
  <si>
    <t xml:space="preserve">Poznámka k souboru cen:_x000D_
1. Ceny lze použít i pro sypaniny odebírané z hald, pro hlušinu apod. 2. Cenu 20-1101 lze použít i pro: a) rozprostření zbylého výkopu na místě po zásypu jam a rýh pro podzemní vedení a zářezů pro podzemní vedení; toto množství se určí v m3 uloženého výkopku, měřeného v rostlém stavu, b) uložení výkopku do násypů pod vodou. 3. Ceny lze použít i pro uložení sypaniny s předepsaným zhutněním na trvalé skládky, do koryt vodotečí a do prohlubní terénu. 4. Cenu 10-1131 lze použít i pro ukládání sypaniny z hornin nesoudržných i soudržných společně bez možnosti jejich roztřídění. 5. Ceny -1121 a -1131 lze použít jen tehdy, jestliže objem násypů, oceňovaných těmito cenami, měřený podle ustanovení čl. 3571 Všeobecných podmínek katalogu nepřesáhne 100 000 m3na objektu. Násypy, jejichž součet objemů přesáhne 100 000 m3 na objektu, se ocení individuálně. 6. Ceny jsou určeny pro míru zhutnění určenou projektem: a) pro ceny -1101 až -1105 v % výsledku zkoušky PS, b) pro ceny -1111 a -1112 relativní ulehlostí I(d), c) pro ceny -1121 a -1131 stanovením technologie. 7. Ceny nelze použít: a) pro uložení sypaniny do hrází; uložení netříděné sypaniny do hrází se oceňuje cenami souboru cen 171 uložení netříděných sypanin do hrází části A 03, případně cenovými normativy podle části A 31, b) pro uložení sypaniny do ochranných valů nebo těch jejich částí, jejichž šířka je menší než 3 m. Toto uložení se oceňuje cenami souboru cen 175 10-11 Obsyp objektů. 8. Cena 20-1101 neplatí pro uložení výkopku nebo ornice při vykopávkách pro podzemní vedení podél hrany výkopu, z něhož byl výkopek získán a to ani tehdy, jestliže se výkopek po vyhození z výkopiště na povrch území ještě dále přemísťuje na hromady . podél výkopu. 9. Horninami soudržnými se rozumějí takové horniny, u nichž zdrojem pevnosti jsou molekulární a chemické vazby mezi částicemi horniny. Jde o horniny, které jsou schopny plastických deformací. 10. Horninami nesoudržnými se rozumějí horniny, u nichž hlavním zdrojem pevnosti ve smyku je pouze tření mezi jednotlivými oddělenými pevnými částicemi horniny. 11. Horninami sypkými se rozumějí horniny III. skupiny podle ČSN 72 1002 se zrnem do 125 mm. Množství zrn velikosti přes 125 mm může být nejvýše 5 % objemu. 12. Horninami kamenitými se rozumějí nestmelené úlomkovité horniny skalní a sypké se zrny přes 125 mm. Množství zrn velikosti přes 125 mm musí být vyšší než 5 % objemu. 13. Ceny pro uložení soudržných hornin lze použít, jestliže jejich přirozená vlhkost při ukládání do násypu není vyšší než 2 % optimální vlhkosti dle zkoušky PS na neredukovaný materiál. Je-li vlhkost při ukládání sypaniny do násypu vyšší, ocení se uložení sypaniny individuálně. 14. Zajišťuje-li se předepsané zhutnění násypu přesypáním podle čl. 120 ČSN 73 3050, ocení se odstranění přesypané části cenami 122 . 0-71 Odkopávky nebo prokopávky při pozemkových úpravách </t>
  </si>
  <si>
    <t>37-10</t>
  </si>
  <si>
    <t>81</t>
  </si>
  <si>
    <t>10364100</t>
  </si>
  <si>
    <t>zemina pro terénní úpravy - tříděná</t>
  </si>
  <si>
    <t>-968446970</t>
  </si>
  <si>
    <t>P</t>
  </si>
  <si>
    <t>Poznámka k položce:_x000D_
vhodná do násypů</t>
  </si>
  <si>
    <t>27*1,8 'Přepočtené koeficientem množství</t>
  </si>
  <si>
    <t>82</t>
  </si>
  <si>
    <t>171201211</t>
  </si>
  <si>
    <t>Poplatek za uložení stavebního odpadu - zeminy a kameniva na skládce</t>
  </si>
  <si>
    <t>1611852228</t>
  </si>
  <si>
    <t>Poplatek za uložení stavebního odpadu na skládce (skládkovné) zeminy a kameniva zatříděného do Katalogu odpadů pod kódem 170 504</t>
  </si>
  <si>
    <t xml:space="preserve">Poznámka k souboru cen:_x000D_
1. Ceny uvedené v souboru cen lze po dohodě upravit podle místních podmínek. </t>
  </si>
  <si>
    <t>48,508</t>
  </si>
  <si>
    <t>48,508*1,8 'Přepočtené koeficientem množství</t>
  </si>
  <si>
    <t>83</t>
  </si>
  <si>
    <t>174101101</t>
  </si>
  <si>
    <t>Zásyp jam, šachet rýh nebo kolem objektů sypaninou se zhutněním</t>
  </si>
  <si>
    <t>349411810</t>
  </si>
  <si>
    <t>Zásyp sypaninou z jakékoliv horniny  s uložením výkopku ve vrstvách se zhutněním jam, šachet, rýh nebo kolem objektů v těchto vykopávkách</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</si>
  <si>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</si>
  <si>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 xml:space="preserve">"zásyp odstraněných UV zeminou" </t>
  </si>
  <si>
    <t>1*0,5</t>
  </si>
  <si>
    <t>"obsyp nových UV štěrkopískem"</t>
  </si>
  <si>
    <t>5*0,6</t>
  </si>
  <si>
    <t>"zásyp přípojek zeminou"</t>
  </si>
  <si>
    <t>0,6*0,6*(46)</t>
  </si>
  <si>
    <t>84</t>
  </si>
  <si>
    <t>175151101</t>
  </si>
  <si>
    <t>Obsypání potrubí strojně sypaninou bez prohození, uloženou do 3 m</t>
  </si>
  <si>
    <t>311333128</t>
  </si>
  <si>
    <t>Obsypání potrubí strojně sypaninou z vhodných hornin tř. 1 až 4 nebo materiálem připraveným podél výkopu ve vzdálenosti do 3 m od jeho kraje, pro jakoukoliv hloubku výkopu a míru zhutnění bez prohození sypaniny</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</si>
  <si>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4. V cenách nejsou zahrnuty náklady na prohození sypaniny, tyto náklady se oceňují položkou 17511-1109 Příplatek za prohození sypaniny. </t>
  </si>
  <si>
    <t>(46)*0,17</t>
  </si>
  <si>
    <t>85</t>
  </si>
  <si>
    <t>58331200</t>
  </si>
  <si>
    <t>štěrkopísek netříděný zásypový</t>
  </si>
  <si>
    <t>-37932707</t>
  </si>
  <si>
    <t>3+7,82</t>
  </si>
  <si>
    <t>10,82*2 'Přepočtené koeficientem množství</t>
  </si>
  <si>
    <t>86</t>
  </si>
  <si>
    <t>181951102</t>
  </si>
  <si>
    <t>Úprava pláně v hornině tř. 1 až 4 se zhutněním</t>
  </si>
  <si>
    <t>-1878676276</t>
  </si>
  <si>
    <t>Úprava pláně vyrovnáním výškových rozdílů  v hornině tř. 1 až 4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</si>
  <si>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</si>
  <si>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25,86+310,18+72,54</t>
  </si>
  <si>
    <t>Zakládání</t>
  </si>
  <si>
    <t>87</t>
  </si>
  <si>
    <t>211971122</t>
  </si>
  <si>
    <t>Zřízení opláštění žeber nebo trativodů geotextilií v rýze nebo zářezu přes 1:2 š přes 2,5 m</t>
  </si>
  <si>
    <t>-353192403</t>
  </si>
  <si>
    <t>Zřízení opláštění výplně z geotextilie odvodňovacích žeber nebo trativodů  v rýze nebo zářezu se stěnami svislými nebo šikmými o sklonu přes 1:2 při rozvinuté šířce opláštění přes 2,5 m</t>
  </si>
  <si>
    <t xml:space="preserve">Poznámka k souboru cen:_x000D_
1. Ceny jsou určeny: a) pro jakékoliv druhy a rozměry geotextilií, b) i pro zřízení svislého drénu z jedné nebo více vrstev geotextilie přiložených na stěnu rýhy nebo zářezu, c) pro způsob spojování geotextilií přesahy. 2. Ceny nelze použít: a) pro zřízení opláštění výplně v zapažených rýhách; toto opláštění se oceňuje individuálně, b) pro knotové drény (geodrény); tyto drény se oceňují cenami souboru cen 211 97-21 Vpichování svislých konsolidačních prefabrikovaných drénů, c) pro zřízení vrstev z geotextilií; toto zřízení vrstev z geotextilií se ocení cenami souboru cen 213 14 Zřízení vrstvy z geotextilie. 3. V cenách jsou započteny i náklady na zřízení předepsaných přesahů a na potřebné zatěžování nebo připevňování geotextilie ke stěnám výkopu při provádění. 4. V cenách nejsou započteny náklady na dodání geotextilie; toto dodání se oceňuje ve specifikaci. Ztratné lze dohodnout ve výši 2 %. 5. Množství měrných jednotek: a) se určuje v m2 rozvinuté plochy opláštění bez jakýchkoliv přesahů. Při opláštění z více vrstev geotextilií se pro určení množství měrných jednotek oceňuje každá vrstva samostatně, b) pro dodání geotextilie oceňované ve specifikaci se určí v m2 geotextilie včetně přesahů a prořezů stanovených projektovou dokumentací. </t>
  </si>
  <si>
    <t>88</t>
  </si>
  <si>
    <t>69311172</t>
  </si>
  <si>
    <t>geotextilie PP s ÚV stabilizací 300g/m2</t>
  </si>
  <si>
    <t>566304474</t>
  </si>
  <si>
    <t>75*1,1 'Přepočtené koeficientem množství</t>
  </si>
  <si>
    <t>89</t>
  </si>
  <si>
    <t>212752212</t>
  </si>
  <si>
    <t>Trativod z drenážních trubek plastových flexibilních D do 100 mm včetně lože otevřený výkop</t>
  </si>
  <si>
    <t>-999552041</t>
  </si>
  <si>
    <t>Trativody z drenážních trubek se zřízením štěrkopískového lože pod trubky a s jejich obsypem v průměrném celkovém množství do 0,15 m3/m v otevřeném výkopu z trubek plastových flexibilních D přes 65 do 100 mm</t>
  </si>
  <si>
    <t>50,19</t>
  </si>
  <si>
    <t>Svislé a kompletní konstrukce</t>
  </si>
  <si>
    <t>90</t>
  </si>
  <si>
    <t>339921132</t>
  </si>
  <si>
    <t>Osazování betonových palisád do betonového základu v řadě výšky prvku přes 0,5 do 1 m</t>
  </si>
  <si>
    <t>1530845738</t>
  </si>
  <si>
    <t>Osazování palisád  betonových v řadě se zabetonováním výšky palisády přes 500 do 1000 mm</t>
  </si>
  <si>
    <t xml:space="preserve">Poznámka k souboru cen:_x000D_
1. V cenách nejsou započteny náklady na zřízení rýhy nebo jámy a na dodání palisád; tyto se oceňují ve specifikaci. 2. Ceny lze použít pro palisády o jakémkoli tvaru průřezu. 3. Měrnou jednotkou (u položek číslo -1131 až -1144) se rozumí metr délky palisádové stěny. 4. Výškou palisády je uvažována celková délka osazovaného prvku. </t>
  </si>
  <si>
    <t>80,58</t>
  </si>
  <si>
    <t>91</t>
  </si>
  <si>
    <t>palisáda_02</t>
  </si>
  <si>
    <t>palisáda betonová přírodní 12x18x60 cm</t>
  </si>
  <si>
    <t>kus</t>
  </si>
  <si>
    <t>-314094685</t>
  </si>
  <si>
    <t>prefabrikáty pro komunální stavby a pro terénní úpravu ostatní betonové a železobetonové palisády provedení: přírodní /dl x š (D) x v/  12 x 18 x 60</t>
  </si>
  <si>
    <t>(80,58/0,18)*1,01</t>
  </si>
  <si>
    <t>Vodorovné konstrukce</t>
  </si>
  <si>
    <t>92</t>
  </si>
  <si>
    <t>451573111</t>
  </si>
  <si>
    <t>Lože pod potrubí otevřený výkop ze štěrkopísku</t>
  </si>
  <si>
    <t>1252301406</t>
  </si>
  <si>
    <t>Lože pod potrubí, stoky a drobné objekty v otevřeném výkopu z písku a štěrkopísku do 63 mm</t>
  </si>
  <si>
    <t xml:space="preserve">Poznámka k souboru cen:_x000D_
1. Ceny -1111 a -1192 lze použít i pro zřízení sběrných vrstev nad drenážními trubkami. 2. V cenách -5111 a -1192 jsou započteny i náklady na prohození výkopku získaného při zemních pracích. </t>
  </si>
  <si>
    <t>0,6*0,1*(46)</t>
  </si>
  <si>
    <t>93</t>
  </si>
  <si>
    <t>452311131</t>
  </si>
  <si>
    <t>Podkladní desky z betonu prostého tř. C 12/15 otevřený výkop</t>
  </si>
  <si>
    <t>-1521060381</t>
  </si>
  <si>
    <t>Podkladní a zajišťovací konstrukce z betonu prostého v otevřeném výkopu desky pod potrubí, stoky a drobné objekty z betonu tř. C 12/15</t>
  </si>
  <si>
    <t xml:space="preserve">Poznámka k souboru cen:_x000D_
1. Ceny -1121 až -1191 a -1192 lze použít i pro ochrannou vrstvu pod železobetonové konstrukce. 2. Ceny -2121 až -2191 a -2192 jsou určeny pro jakékoliv úkosy sedel. </t>
  </si>
  <si>
    <t>"pod UV"</t>
  </si>
  <si>
    <t>0,6*0,6*0,1*5</t>
  </si>
  <si>
    <t>Komunikace pozemní</t>
  </si>
  <si>
    <t>94</t>
  </si>
  <si>
    <t>564861111</t>
  </si>
  <si>
    <t>Podklad ze štěrkodrtě ŠD tl 200 mm</t>
  </si>
  <si>
    <t>734995339</t>
  </si>
  <si>
    <t>Podklad ze štěrkodrti ŠD  s rozprostřením a zhutněním, po zhutnění tl. 200 mm</t>
  </si>
  <si>
    <t>72,54</t>
  </si>
  <si>
    <t>310,18</t>
  </si>
  <si>
    <t>25,86</t>
  </si>
  <si>
    <t>95</t>
  </si>
  <si>
    <t>565155111</t>
  </si>
  <si>
    <t>Asfaltový beton vrstva podkladní ACP 16+ (obalované kamenivo OKS) tl 70 mm š do 3 m</t>
  </si>
  <si>
    <t>1228695932</t>
  </si>
  <si>
    <t>Asfaltový beton vrstva podkladní ACP 16 (obalované kamenivo střednězrnné - OKS)  s rozprostřením a zhutněním v pruhu šířky do 3 m, po zhutnění tl. 70 mm</t>
  </si>
  <si>
    <t xml:space="preserve">Poznámka k souboru cen:_x000D_
1. ČSN EN 13108-1 připouští pro ACP 16 pouze tl. 50 až 80 mm. </t>
  </si>
  <si>
    <t>96</t>
  </si>
  <si>
    <t>567122112</t>
  </si>
  <si>
    <t>Podklad ze směsi stmelené cementem SC C 8/10 (KSC I) tl 130 mm</t>
  </si>
  <si>
    <t>304225609</t>
  </si>
  <si>
    <t>Podklad ze směsi stmelené cementem SC bez dilatačních spár, s rozprostřením a zhutněním SC C 8/10 (KSC I), po zhutnění tl. 130 mm</t>
  </si>
  <si>
    <t xml:space="preserve">Poznámka k souboru cen:_x000D_
1. V cenách jsou započteny i náklady na ošetření povrchu podkladu vodou. 2. V cenách 567 1.-4 jsou započteny i náklady postřik proti odpařování vody. 3. V cenách nejsou započteny náklady na: a) příp. postřik, který se oceňuje cenou 919 74-8111 Postřik popř. zdrsnění povrchu cementobetonového krytu nebo podkladu ochrannou emulzí, b) zřízení dilatačních spár a jejich vyplnění; tyto práce se oceňují cenami souborů cen 919 11-1 Řezání dilatačních spár, 919 12-. Těsnění dilatačních spár a 919 13 Vyztužení dilatačních spár. </t>
  </si>
  <si>
    <t>97</t>
  </si>
  <si>
    <t>573191111</t>
  </si>
  <si>
    <t>Postřik infiltrační kationaktivní emulzí v množství 1 kg/m2</t>
  </si>
  <si>
    <t>-400303513</t>
  </si>
  <si>
    <t>Postřik infiltrační kationaktivní emulzí v množství 1,00 kg/m2</t>
  </si>
  <si>
    <t xml:space="preserve">Poznámka k souboru cen:_x000D_
1. V ceně nejsou započteny náklady na popř. projektem předepsané očištění vozovky, které se oceňuje cenou 938 90-8411 Očištění povrchu saponátovým roztokem části C 01 tohoto katalogu. </t>
  </si>
  <si>
    <t>98</t>
  </si>
  <si>
    <t>573211109</t>
  </si>
  <si>
    <t>Postřik živičný spojovací z asfaltu v množství 0,50 kg/m2</t>
  </si>
  <si>
    <t>-1125250005</t>
  </si>
  <si>
    <t>Postřik spojovací PS bez posypu kamenivem z asfaltu silničního, v množství 0,50 kg/m2</t>
  </si>
  <si>
    <t>72,54+340,59</t>
  </si>
  <si>
    <t>99</t>
  </si>
  <si>
    <t>577134111</t>
  </si>
  <si>
    <t>Asfaltový beton vrstva obrusná ACO 11 (ABS) tř. I tl 40 mm š do 3 m z nemodifikovaného asfaltu</t>
  </si>
  <si>
    <t>1045180832</t>
  </si>
  <si>
    <t>Asfaltový beton vrstva obrusná ACO 11 (ABS)  s rozprostřením a se zhutněním z nemodifikovaného asfaltu v pruhu šířky do 3 m tř. I, po zhutnění tl. 40 mm</t>
  </si>
  <si>
    <t xml:space="preserve">Poznámka k souboru cen:_x000D_
1. ČSN EN 13108-1 připouští pro ACO 11 pouze tl. 35 až 50 mm. </t>
  </si>
  <si>
    <t>100</t>
  </si>
  <si>
    <t>577154111</t>
  </si>
  <si>
    <t>Asfaltový beton vrstva obrusná ACO 11 (ABS) tř. I tl 60 mm š do 3 m z nemodifikovaného asfaltu</t>
  </si>
  <si>
    <t>-25159178</t>
  </si>
  <si>
    <t>Asfaltový beton vrstva obrusná ACO 11 (ABS)  s rozprostřením a se zhutněním z nemodifikovaného asfaltu v pruhu šířky do 3 m tř. I, po zhutnění tl. 60 mm</t>
  </si>
  <si>
    <t>340,59</t>
  </si>
  <si>
    <t>101</t>
  </si>
  <si>
    <t>596211110</t>
  </si>
  <si>
    <t>Kladení zámkové dlažby komunikací pro pěší tl 60 mm skupiny A pl do 50 m2</t>
  </si>
  <si>
    <t>-792157027</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</si>
  <si>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</si>
  <si>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</si>
  <si>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"ostrůvek" 25,86</t>
  </si>
  <si>
    <t>"chodník" 13,02</t>
  </si>
  <si>
    <t>102</t>
  </si>
  <si>
    <t>59245012</t>
  </si>
  <si>
    <t>dlažba zámková tvaru I 200x165x60mm červená</t>
  </si>
  <si>
    <t>843325583</t>
  </si>
  <si>
    <t>dlažba zámková tvaru I 200x165x60mm barevná</t>
  </si>
  <si>
    <t>25,86*1,03 'Přepočtené koeficientem množství</t>
  </si>
  <si>
    <t>103</t>
  </si>
  <si>
    <t>59245006</t>
  </si>
  <si>
    <t>dlažba tvar obdélník betonová pro nevidomé 200x100x60mm barevná</t>
  </si>
  <si>
    <t>-1099945582</t>
  </si>
  <si>
    <t>13,02</t>
  </si>
  <si>
    <t>13,02*1,03 'Přepočtené koeficientem množství</t>
  </si>
  <si>
    <t>104</t>
  </si>
  <si>
    <t>596211112</t>
  </si>
  <si>
    <t>Kladení zámkové dlažby komunikací pro pěší tl 60 mm skupiny A pl do 300 m2</t>
  </si>
  <si>
    <t>-1984023567</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</si>
  <si>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100 do 300 m2</t>
  </si>
  <si>
    <t>310,18-13,02</t>
  </si>
  <si>
    <t>105</t>
  </si>
  <si>
    <t>59245018</t>
  </si>
  <si>
    <t>dlažba tvar obdélník betonová 200x100x60mm přírodní "bez fazety"</t>
  </si>
  <si>
    <t>2056025023</t>
  </si>
  <si>
    <t>dlažba tvar obdélník betonová 200x100x60mm přírodní</t>
  </si>
  <si>
    <t>297,16*1,02 'Přepočtené koeficientem množství</t>
  </si>
  <si>
    <t>106</t>
  </si>
  <si>
    <t>596211210</t>
  </si>
  <si>
    <t>Kladení zámkové dlažby komunikací pro pěší tl 80 mm skupiny A pl do 50 m2</t>
  </si>
  <si>
    <t>-670341670</t>
  </si>
  <si>
    <t>Kladení dlažby z betonových zámkových dlaždic komunikací pro pěší s ložem z kameniva těženého nebo drceného tl. do 40 mm, s vyplněním spár s dvojitým hutněním, vibrováním a se smetením přebytečného materiálu na krajnici tl. 80 mm skupiny A, pro plochy do 50 m2</t>
  </si>
  <si>
    <t>"stávající pro předláždění" 16,44</t>
  </si>
  <si>
    <t>107</t>
  </si>
  <si>
    <t>596811120</t>
  </si>
  <si>
    <t>Kladení betonové dlažby komunikací pro pěší do lože z kameniva vel do 0,09 m2 plochy do 50 m2</t>
  </si>
  <si>
    <t>106533491</t>
  </si>
  <si>
    <t>Kladení dlažby z betonových nebo kameninových dlaždic komunikací pro pěší s vyplněním spár a se smetením přebytečného materiálu na vzdálenost do 3 m s ložem z kameniva těženého tl. do 30 mm velikosti dlaždic do 0,09 m2 (bez zámku), pro plochy do 50 m2</t>
  </si>
  <si>
    <t xml:space="preserve">Poznámka k souboru cen:_x000D_
1. V cenách jsou započteny i náklady na dodání hmot pro lože a na dodání materiálu pro výplň spár. 2. V cenách nejsou započteny náklady na dodání dlaždic, které se oceňují ve specifikaci; ztratné lze dohodnout u plochy a) do 100 m2 ve výši 3 %, b) přes 100 do 300 m2 ve výši 2 %, c) přes 300 m2 ve výši 1 %. 3. Část lože přesahující tloušťku 30 mm se oceňuje cenami souboru cen 451 . . -9 . Příplatek za každých dalších 10 mm tloušťky podkladu nebo lože. </t>
  </si>
  <si>
    <t xml:space="preserve">"předláždění, 20% náhrada" 72,45 </t>
  </si>
  <si>
    <t>108</t>
  </si>
  <si>
    <t>59248005</t>
  </si>
  <si>
    <t>dlažba plošná betonová chodníková 300x300x50mm přírodní</t>
  </si>
  <si>
    <t>2068980664</t>
  </si>
  <si>
    <t>"náhrada 20%" 72,45*0,2</t>
  </si>
  <si>
    <t>14,49*1,03 'Přepočtené koeficientem množství</t>
  </si>
  <si>
    <t>Trubní vedení</t>
  </si>
  <si>
    <t>109</t>
  </si>
  <si>
    <t>871315221</t>
  </si>
  <si>
    <t>Kanalizační potrubí z tvrdého PVC jednovrstvé tuhost třídy SN8 DN 160</t>
  </si>
  <si>
    <t>-1732956538</t>
  </si>
  <si>
    <t>Kanalizační potrubí z tvrdého PVC v otevřeném výkopu ve sklonu do 20 %, hladkého plnostěnného jednovrstvého, tuhost třídy SN 8 DN 160</t>
  </si>
  <si>
    <t xml:space="preserve">Poznámka k souboru cen:_x000D_
1. V cenách jsou započteny i náklady na dodání trub včetně gumového těsnění. 2. Použití trub dle tuhostí: a) třída SN 4: kanalizační sítě, přípojky, odvodňování pozemků s výškou krytí až 4 m b) třída SN 8: kanalizační sítě v nestandartních podmínkách uložení, vysoké teplotní a mechanické zatížení s výškou krytí do 8 m c) SN 10: kanalizační sítě, přípojky, odvodňování pozemků s výškou krytí &amp;gt; 8 m d) třída SN 12: kanalizační sítě s vysokým statickým zatížením a dynamickými rázy, při rychlosti média až 15 m/s a výškou krytí 0,7-10 m e) třída SN 16: kanalizační sítě s vysokým statickým zatížením a dynamickými rázy avýškou krytí 0,5-12 m. </t>
  </si>
  <si>
    <t>110</t>
  </si>
  <si>
    <t>890411851</t>
  </si>
  <si>
    <t>Bourání šachet z prefabrikovaných skruží strojně obestavěného prostoru do 1,5 m3</t>
  </si>
  <si>
    <t>-1070494646</t>
  </si>
  <si>
    <t>Bourání šachet a jímek strojně velikosti obestavěného prostoru do 1,5 m3 z prefabrikovaných skruží</t>
  </si>
  <si>
    <t xml:space="preserve">Poznámka k souboru cen:_x000D_
1. Ceny jsou určeny pro vodovodní a kanalizačné šachty. 2. Šachty velikosti nad 5 m3 obestavěného prostoru se oceňují cenami katalogu 801-3 Budov a haly - bourání konstrukcí. </t>
  </si>
  <si>
    <t>"UV"</t>
  </si>
  <si>
    <t>111</t>
  </si>
  <si>
    <t>895941111</t>
  </si>
  <si>
    <t>Zřízení vpusti kanalizační uliční z betonových dílců typ UV-50 normální</t>
  </si>
  <si>
    <t>-1504063022</t>
  </si>
  <si>
    <t>Zřízení vpusti kanalizační  uliční z betonových dílců typ UV-50 normální</t>
  </si>
  <si>
    <t xml:space="preserve">Poznámka k souboru cen:_x000D_
1. V cenách jsou započteny i náklady na zřízení lože ze štěrkopísku. 2. V cenách nejsou započteny náklady na: a) dodání betonových dílců; betonové dílce se oceňují ve specifikaci, b) dodání kameninových dílců; kameninové dílce se oceňují ve specifikaci, c) litinové mříže; osazení mříží se oceňuje cenami souboru cen 899 20- . 1 Osazení mříží litinových včetně rámů a košů na bahno části A 01 tohoto katalogu; dodání mříží se oceňuje ve specifikaci, d) podkladní prstence; tyto se oceňují cenami souboru cen 452 38-6 . Podkladní a a vyrovnávací prstence části A 01 tohoto katalogu. </t>
  </si>
  <si>
    <t>Poznámka k položce:_x000D_
přesné složení uliční vpusti bude stanoveno na místě</t>
  </si>
  <si>
    <t>112</t>
  </si>
  <si>
    <t>895941311</t>
  </si>
  <si>
    <t>Zřízení vpusti kanalizační uliční z betonových dílců typ UVB-50</t>
  </si>
  <si>
    <t>-1186910026</t>
  </si>
  <si>
    <t>Zřízení vpusti kanalizační  uliční z betonových dílců typ UVB-50</t>
  </si>
  <si>
    <t>Poznámka k položce:_x000D_
přesné složení vpusti bude stanoveno na místě</t>
  </si>
  <si>
    <t>113</t>
  </si>
  <si>
    <t>59223852</t>
  </si>
  <si>
    <t>dno pro uliční vpusť s kalovou prohlubní betonové 450x300x50mm</t>
  </si>
  <si>
    <t>694558050</t>
  </si>
  <si>
    <t>114</t>
  </si>
  <si>
    <t>59223864</t>
  </si>
  <si>
    <t>prstenec pro uliční vpusť vyrovnávací betonový 390x60x130mm</t>
  </si>
  <si>
    <t>-1397799244</t>
  </si>
  <si>
    <t>115</t>
  </si>
  <si>
    <t>59223854</t>
  </si>
  <si>
    <t>skruž pro uliční vpusť s výtokovým otvorem PVC betonová 450x350x50mm</t>
  </si>
  <si>
    <t>1713202204</t>
  </si>
  <si>
    <t>116</t>
  </si>
  <si>
    <t>59223862</t>
  </si>
  <si>
    <t>skruž pro uliční vpusť středová betonová 450x295x50mm</t>
  </si>
  <si>
    <t>1693221308</t>
  </si>
  <si>
    <t>117</t>
  </si>
  <si>
    <t>59223857</t>
  </si>
  <si>
    <t>skruž pro uliční vpusť horní betonová 450x295x50mm</t>
  </si>
  <si>
    <t>1455086369</t>
  </si>
  <si>
    <t>118</t>
  </si>
  <si>
    <t>vpust_03</t>
  </si>
  <si>
    <t>Obrubníková vpusť B125 zkosená (585/680/160) vč. koše</t>
  </si>
  <si>
    <t>-1453123821</t>
  </si>
  <si>
    <t>Obrubníková vpusť B125 zkosená (585/680/160)</t>
  </si>
  <si>
    <t>Poznámka k položce:_x000D_
položka dle katalogu a ceníku výrobce</t>
  </si>
  <si>
    <t>119</t>
  </si>
  <si>
    <t>899202211</t>
  </si>
  <si>
    <t>Demontáž mříží litinových včetně rámů hmotnosti přes 50 do 100 kg</t>
  </si>
  <si>
    <t>-1215926241</t>
  </si>
  <si>
    <t>Demontáž mříží litinových včetně rámů, hmotnosti jednotlivě přes 50 do 100 Kg</t>
  </si>
  <si>
    <t>120</t>
  </si>
  <si>
    <t>899204112</t>
  </si>
  <si>
    <t>Osazení mříží litinových včetně rámů a košů na bahno pro třídu zatížení D400, E600</t>
  </si>
  <si>
    <t>1544403834</t>
  </si>
  <si>
    <t xml:space="preserve">Poznámka k souboru cen:_x000D_
1. V cenách nejsou započteny náklady na dodání mříží, rámů a košů na bahno; tyto náklady se oceňují ve specifikaci. </t>
  </si>
  <si>
    <t>121</t>
  </si>
  <si>
    <t>55242320</t>
  </si>
  <si>
    <t>mříž vtoková litinová plochá 500x500mm, D400</t>
  </si>
  <si>
    <t>1139348418</t>
  </si>
  <si>
    <t>mříž vtoková litinová plochá 500x500mm</t>
  </si>
  <si>
    <t>Poznámka k položce:_x000D_
vč. rámu</t>
  </si>
  <si>
    <t>122</t>
  </si>
  <si>
    <t>napojení_02</t>
  </si>
  <si>
    <t>napojení přípojek DN do 160 na stávající potrubí, šachtu, UV</t>
  </si>
  <si>
    <t>337189876</t>
  </si>
  <si>
    <t>napojení kanalizace DN do 160</t>
  </si>
  <si>
    <t>Poznámka k položce:_x000D_
vč. utěsnění</t>
  </si>
  <si>
    <t>Ostatní konstrukce a práce, bourání</t>
  </si>
  <si>
    <t>123</t>
  </si>
  <si>
    <t>911111111</t>
  </si>
  <si>
    <t>Montáž zábradlí ocelového zabetonovaného</t>
  </si>
  <si>
    <t>-1245074194</t>
  </si>
  <si>
    <t>Montáž zábradlí ocelového  zabetonovaného</t>
  </si>
  <si>
    <t xml:space="preserve">Poznámka k souboru cen:_x000D_
1. Zábradlí je kotveno po 2 m. 2. V ceně jsou započteny i náklady na: a) vykopání jamek pro sloupky s odhozením výkopku na hromadu nebo naložením na dopravní prostředek i náklady na betonový základ; b) u ceny 911 11-1111 betonový základ; c) u ceny 911 12-1111 vruty. 3. V cenách nejsou započteny náklady na: a) dodání zábradlí (dílů zábradlí), tyto se oceňují ve specifikaci; b) nátěry zábradlí, tyto se oceňují jako práce PSV příslušnými cenami katalogu 800-783 Nátěry; c) zřízení betonového podkladu u položky 911 12-1111. </t>
  </si>
  <si>
    <t>127</t>
  </si>
  <si>
    <t>124</t>
  </si>
  <si>
    <t>zábradlí</t>
  </si>
  <si>
    <t>zábradlí 3-trubkové, výšky 1,1 m,Pz, s nátěrem</t>
  </si>
  <si>
    <t>367516248</t>
  </si>
  <si>
    <t>Poznámka k položce:_x000D_
položka orientační, musí být upřesněna na základě dílenské dokumentace</t>
  </si>
  <si>
    <t>125</t>
  </si>
  <si>
    <t>912411111</t>
  </si>
  <si>
    <t>Pružný výstražný maják plastový D 290 mm neprosvětlený běžný ostrůvek</t>
  </si>
  <si>
    <t>256011949</t>
  </si>
  <si>
    <t>Pružný výstražný maják plastový  průměru 290 mm běžný ostrůvek neprosvětlený</t>
  </si>
  <si>
    <t xml:space="preserve">Poznámka k souboru cen:_x000D_
1. V cenách jsou započteny i náklady na: a) montáž a dodávku majáků včetně upevňovacího materiálu, b) montáž a dodávku pozinkovaného ostrůvku, c) zářivky u prosvětlených majáků. 2. V cenách prosvětlených majáků nejsou započteny náklady spojené s elektroinstalací; tyto se oceňují cenami katalogu 800-741 Elektroinstalace - silnoproud. </t>
  </si>
  <si>
    <t>1+1</t>
  </si>
  <si>
    <t>126</t>
  </si>
  <si>
    <t>914111111</t>
  </si>
  <si>
    <t>Montáž svislé dopravní značky do velikosti 1 m2 objímkami na sloupek nebo konzolu</t>
  </si>
  <si>
    <t>-2085210842</t>
  </si>
  <si>
    <t>Montáž svislé dopravní značky základní  velikosti do 1 m2 objímkami na sloupky nebo konzoly</t>
  </si>
  <si>
    <t xml:space="preserve">Poznámka k souboru cen:_x000D_
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 </t>
  </si>
  <si>
    <t>"stávající" 3</t>
  </si>
  <si>
    <t>914111112</t>
  </si>
  <si>
    <t>Montáž svislé dopravní značky do velikosti 1 m2 páskováním na sloup</t>
  </si>
  <si>
    <t>668186375</t>
  </si>
  <si>
    <t>Montáž svislé dopravní značky základní  velikosti do 1 m2 páskováním na sloupy</t>
  </si>
  <si>
    <t>"stávající" 2</t>
  </si>
  <si>
    <t>128</t>
  </si>
  <si>
    <t>914511112</t>
  </si>
  <si>
    <t>Montáž sloupku dopravních značek délky do 3,5 m s betonovým základem a patkou</t>
  </si>
  <si>
    <t>-1348088407</t>
  </si>
  <si>
    <t>Montáž sloupku dopravních značek  délky do 3,5 m do hliníkové patky</t>
  </si>
  <si>
    <t xml:space="preserve">Poznámka k souboru cen:_x000D_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 </t>
  </si>
  <si>
    <t>129</t>
  </si>
  <si>
    <t>40445225</t>
  </si>
  <si>
    <t>sloupek pro dopravní značku Zn D 60mm v 3,5m</t>
  </si>
  <si>
    <t>1717330843</t>
  </si>
  <si>
    <t>130</t>
  </si>
  <si>
    <t>915111111</t>
  </si>
  <si>
    <t>Vodorovné dopravní značení dělící čáry souvislé š 125 mm základní bílá barva</t>
  </si>
  <si>
    <t>47688357</t>
  </si>
  <si>
    <t>Vodorovné dopravní značení stříkané barvou  dělící čára šířky 125 mm souvislá bílá základní</t>
  </si>
  <si>
    <t xml:space="preserve">Poznámka k souboru cen:_x000D_
1. Ceny jsou určeny pro dělící čáry bílé souvislé č. V1a, bílé přerušované č. V2a, žluté souvislé č. V12b, žluté přerušované č. V12c a vodící čáry bílé č. V4.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915 11 a 915 12 v m délky dělící nebo vodící čáry (včetně mezer), b) u ceny 915 13 v m2 stříkané plochy bez mezer. </t>
  </si>
  <si>
    <t>"V1a" 62,29</t>
  </si>
  <si>
    <t>131</t>
  </si>
  <si>
    <t>915111115</t>
  </si>
  <si>
    <t>Vodorovné dopravní značení dělící čáry souvislé š 125 mm základní žlutá barva</t>
  </si>
  <si>
    <t>-1835516135</t>
  </si>
  <si>
    <t>Vodorovné dopravní značení stříkané barvou  dělící čára šířky 125 mm souvislá žlutá základní</t>
  </si>
  <si>
    <t>"V12c" 20</t>
  </si>
  <si>
    <t>132</t>
  </si>
  <si>
    <t>915121121</t>
  </si>
  <si>
    <t>Vodorovné dopravní značení vodící čáry přerušované š 250 mm základní bílá barva</t>
  </si>
  <si>
    <t>-1877351631</t>
  </si>
  <si>
    <t>Vodorovné dopravní značení stříkané barvou  vodící čára bílá šířky 250 mm přerušovaná základní</t>
  </si>
  <si>
    <t>"V2b 1,5/1,5/0,25" 21,65</t>
  </si>
  <si>
    <t>"V10d 0,5/0,5/0,25" 20</t>
  </si>
  <si>
    <t>133</t>
  </si>
  <si>
    <t>915131111</t>
  </si>
  <si>
    <t>Vodorovné dopravní značení přechody pro chodce, šipky, symboly základní bílá barva</t>
  </si>
  <si>
    <t>1766402532</t>
  </si>
  <si>
    <t>Vodorovné dopravní značení stříkané barvou  přechody pro chodce, šipky, symboly bílé základní</t>
  </si>
  <si>
    <t>"V7" 9</t>
  </si>
  <si>
    <t>"V13a" 6,57</t>
  </si>
  <si>
    <t>134</t>
  </si>
  <si>
    <t>915491211</t>
  </si>
  <si>
    <t>Osazení vodícího proužku z betonových desek do betonového lože tl do 100 mm š proužku 250 mm</t>
  </si>
  <si>
    <t>1675681343</t>
  </si>
  <si>
    <t>Osazení vodicího proužku z betonových prefabrikovaných desek tl. do 120 mm do lože z cementové malty tl. 20 mm, s vyplněním a zatřením spár cementovou maltou s podkladní vrstvou z betonu prostého tl. 50 až 100 mm šířka proužku 250 mm</t>
  </si>
  <si>
    <t xml:space="preserve">Poznámka k souboru cen:_x000D_
1. V cenách nejsou započteny náklady na: a) příp. nutné zemní práce, které se oceňují cenami katalogu 800-1 Zemní práce, b) příp. nutné bourání (rozebrání) vozovky, které se oceňuje cenami části B 01 tohoto katalogu, c) vyplnění spár mezi krytem vozovky a vodicím proužkem, které se oceňuje cenami souboru cen 599 . 4-11 Vyplnění spár mezi silničními dílci, d) dodání prefabrikovaných desek, které se oceňuje ve specifikaci. </t>
  </si>
  <si>
    <t>21,08</t>
  </si>
  <si>
    <t>135</t>
  </si>
  <si>
    <t>59218002</t>
  </si>
  <si>
    <t>krajník betonový silniční 500x250x100mm</t>
  </si>
  <si>
    <t>586059139</t>
  </si>
  <si>
    <t>21,08*1,01 'Přepočtené koeficientem množství</t>
  </si>
  <si>
    <t>136</t>
  </si>
  <si>
    <t>916131113</t>
  </si>
  <si>
    <t>Osazení silničního obrubníku betonového ležatého s boční opěrou do lože z betonu prostého</t>
  </si>
  <si>
    <t>64572197</t>
  </si>
  <si>
    <t>Osazení silničního obrubníku betonového se zřízením lože, s vyplněním a zatřením spár cementovou maltou ležatého s boční opěrou z betonu prostého, do lože z betonu prostého</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</si>
  <si>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</si>
  <si>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25,59+3,08+1,5</t>
  </si>
  <si>
    <t>137</t>
  </si>
  <si>
    <t>592_KO_01</t>
  </si>
  <si>
    <t>obrubník betonový KO ke kruhovým objezdům "přímý" 60x30x19,5 cm šedá</t>
  </si>
  <si>
    <t>-685931537</t>
  </si>
  <si>
    <t>(25,59)/0,6</t>
  </si>
  <si>
    <t>42,65*1,01 'Přepočtené koeficientem množství</t>
  </si>
  <si>
    <t>138</t>
  </si>
  <si>
    <t>592_KO_02.1</t>
  </si>
  <si>
    <t>obrubník betonový KO ke kruhovým objezdům "obloukový R0,5" 26,2x30x19,5 cm šedá</t>
  </si>
  <si>
    <t>-1681342587</t>
  </si>
  <si>
    <t>obrubník betonový KO ke kruhovým objezdům "obloukový R0,5" 60x30x19,5 cm šedá</t>
  </si>
  <si>
    <t>(1,5)/0,262</t>
  </si>
  <si>
    <t>5,725*1,01 'Přepočtené koeficientem množství</t>
  </si>
  <si>
    <t>139</t>
  </si>
  <si>
    <t>592_KO_02.2</t>
  </si>
  <si>
    <t>obrubník betonový KO ke kruhovým objezdům "obloukový R1,0" 51,4x30x19,5 cm šedá</t>
  </si>
  <si>
    <t>743806673</t>
  </si>
  <si>
    <t>(3,08)/0,514</t>
  </si>
  <si>
    <t>5,992*1,01 'Přepočtené koeficientem množství</t>
  </si>
  <si>
    <t>140</t>
  </si>
  <si>
    <t>916131213</t>
  </si>
  <si>
    <t>Osazení silničního obrubníku betonového stojatého s boční opěrou do lože z betonu prostého</t>
  </si>
  <si>
    <t>-1500151868</t>
  </si>
  <si>
    <t>Osazení silničního obrubníku betonového se zřízením lože, s vyplněním a zatřením spár cementovou maltou stojatého s boční opěrou z betonu prostého, do lože z betonu prostého</t>
  </si>
  <si>
    <t>193,16+12,02+8</t>
  </si>
  <si>
    <t>141</t>
  </si>
  <si>
    <t>59217031</t>
  </si>
  <si>
    <t>obrubník betonový silniční 1000x150x250mm</t>
  </si>
  <si>
    <t>-766723689</t>
  </si>
  <si>
    <t>193,16</t>
  </si>
  <si>
    <t>142</t>
  </si>
  <si>
    <t>59217029</t>
  </si>
  <si>
    <t>obrubník betonový silniční nájezdový 1000x150x150mm</t>
  </si>
  <si>
    <t>-1619198188</t>
  </si>
  <si>
    <t>12,02</t>
  </si>
  <si>
    <t>143</t>
  </si>
  <si>
    <t>59217030</t>
  </si>
  <si>
    <t>obrubník betonový silniční přechodový 1000x150x150-250mm</t>
  </si>
  <si>
    <t>-249663362</t>
  </si>
  <si>
    <t>144</t>
  </si>
  <si>
    <t>916231213</t>
  </si>
  <si>
    <t>Osazení chodníkového obrubníku betonového stojatého s boční opěrou do lože z betonu prostého</t>
  </si>
  <si>
    <t>1655378322</t>
  </si>
  <si>
    <t>Osazení chodníkového obrubníku betonového se zřízením lože, s vyplněním a zatřením spár cementovou maltou stojatého s boční opěrou z betonu prostého, do lože z betonu prostého</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</si>
  <si>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</si>
  <si>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141,79+4,41</t>
  </si>
  <si>
    <t>145</t>
  </si>
  <si>
    <t>59217016</t>
  </si>
  <si>
    <t>obrubník betonový chodníkový 1000x80x250mm</t>
  </si>
  <si>
    <t>-502449810</t>
  </si>
  <si>
    <t>141,79</t>
  </si>
  <si>
    <t>141,79*1,01 'Přepočtené koeficientem množství</t>
  </si>
  <si>
    <t>146</t>
  </si>
  <si>
    <t>592174092</t>
  </si>
  <si>
    <t>obrubník betonový chodníkový obloukový 78x8x25 cm</t>
  </si>
  <si>
    <t>-254160856</t>
  </si>
  <si>
    <t>obrubník betonový chodníkový vibrolisovaný obloukový 78x8x25 cm</t>
  </si>
  <si>
    <t>"R1" 6</t>
  </si>
  <si>
    <t>147</t>
  </si>
  <si>
    <t>919732211</t>
  </si>
  <si>
    <t>Styčná spára napojení nového živičného povrchu na stávající za tepla š 15 mm hl 25 mm s prořezáním</t>
  </si>
  <si>
    <t>-413653389</t>
  </si>
  <si>
    <t>Styčná pracovní spára při napojení nového živičného povrchu na stávající se zalitím za tepla modifikovanou asfaltovou hmotou s posypem vápenným hydrátem šířky do 15 mm, hloubky do 25 mm včetně prořezání spáry</t>
  </si>
  <si>
    <t xml:space="preserve">Poznámka k souboru cen:_x000D_
1. V cenách jsou započteny i náklady na vyčištění spár, na impregnaci a zalití spár včetně dodání hmot. </t>
  </si>
  <si>
    <t>242,23</t>
  </si>
  <si>
    <t>148</t>
  </si>
  <si>
    <t>919735112</t>
  </si>
  <si>
    <t>Řezání stávajícího živičného krytu hl do 100 mm</t>
  </si>
  <si>
    <t>500777063</t>
  </si>
  <si>
    <t>Řezání stávajícího živičného krytu nebo podkladu  hloubky přes 50 do 100 mm</t>
  </si>
  <si>
    <t xml:space="preserve">Poznámka k souboru cen:_x000D_
1. V cenách jsou započteny i náklady na spotřebu vody. </t>
  </si>
  <si>
    <t>149</t>
  </si>
  <si>
    <t>979054441</t>
  </si>
  <si>
    <t>Očištění vybouraných z desek nebo dlaždic s původním spárováním z kameniva těženého</t>
  </si>
  <si>
    <t>1510617115</t>
  </si>
  <si>
    <t>Očištění vybouraných prvků komunikací od spojovacího materiálu s odklizením a uložením očištěných hmot a spojovacího materiálu na skládku na vzdálenost do 10 m dlaždic, desek nebo tvarovek s původním vyplněním spár kamenivem těženým</t>
  </si>
  <si>
    <t xml:space="preserve">Poznámka k souboru cen:_x000D_
1. Ceny 05-4441 a 05-4442 jsou určeny jen pro očištění vybouraných dlaždic, desek nebo tvarovek uložených do lože ze sypkého materiálu bez pojiva. 2. Přemístění vybouraných obrubníků, krajníků, desek nebo dílců na vzdálenost přes 10 m se oceňuje cenami souboru cen 997 22-1 Vodorovná doprava vybouraných hmot. </t>
  </si>
  <si>
    <t>72,45</t>
  </si>
  <si>
    <t>150</t>
  </si>
  <si>
    <t>979054451</t>
  </si>
  <si>
    <t>Očištění vybouraných zámkových dlaždic s původním spárováním z kameniva těženého</t>
  </si>
  <si>
    <t>-945787099</t>
  </si>
  <si>
    <t>Očištění vybouraných prvků komunikací od spojovacího materiálu s odklizením a uložením očištěných hmot a spojovacího materiálu na skládku na vzdálenost do 10 m zámkových dlaždic s vyplněním spár kamenivem</t>
  </si>
  <si>
    <t>16,44</t>
  </si>
  <si>
    <t>Bourání konstrukcí</t>
  </si>
  <si>
    <t>151</t>
  </si>
  <si>
    <t>113106121</t>
  </si>
  <si>
    <t>Rozebrání dlažeb z betonových nebo kamenných dlaždic komunikací pro pěší ručně</t>
  </si>
  <si>
    <t>-1058473441</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</si>
  <si>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</si>
  <si>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</si>
  <si>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152</t>
  </si>
  <si>
    <t>113106171</t>
  </si>
  <si>
    <t>Rozebrání dlažeb vozovek ze zámkové dlažby s ložem z kameniva ručně</t>
  </si>
  <si>
    <t>49891867</t>
  </si>
  <si>
    <t>Rozebrání dlažeb a dílců vozovek a ploch s přemístěním hmot na skládku na vzdálenost do 3 m nebo s naložením na dopravní prostředek, s jakoukoliv výplní spár ručně ze zámkové dlažby s ložem z kameniva</t>
  </si>
  <si>
    <t xml:space="preserve">Poznámka k souboru cen:_x000D_
1. Ceny jsou určeny pro rozebrání dlažeb a dílců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</si>
  <si>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153</t>
  </si>
  <si>
    <t>113107162</t>
  </si>
  <si>
    <t>Odstranění podkladu z kameniva drceného tl 200 mm strojně pl přes 50 do 200 m2</t>
  </si>
  <si>
    <t>-463077315</t>
  </si>
  <si>
    <t>Odstranění podkladů nebo krytů strojně plochy jednotlivě přes 50 m2 do 200 m2 s přemístěním hmot na skládku na vzdálenost do 20 m nebo s naložením na dopravní prostředek z kameniva hrubého drceného, o tl. vrstvy přes 100 do 200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</si>
  <si>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</si>
  <si>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192,4</t>
  </si>
  <si>
    <t>154</t>
  </si>
  <si>
    <t>113107163</t>
  </si>
  <si>
    <t>Odstranění podkladu z kameniva drceného tl 300 mm strojně pl přes 50 do 200 m2</t>
  </si>
  <si>
    <t>-1510761890</t>
  </si>
  <si>
    <t>Odstranění podkladů nebo krytů strojně plochy jednotlivě přes 50 m2 do 200 m2 s přemístěním hmot na skládku na vzdálenost do 20 m nebo s naložením na dopravní prostředek z kameniva hrubého drceného, o tl. vrstvy přes 200 do 300 mm</t>
  </si>
  <si>
    <t>53,88</t>
  </si>
  <si>
    <t>155</t>
  </si>
  <si>
    <t>113107182</t>
  </si>
  <si>
    <t>Odstranění podkladu živičného tl 100 mm strojně pl přes 50 do 200 m2</t>
  </si>
  <si>
    <t>1162351875</t>
  </si>
  <si>
    <t>Odstranění podkladů nebo krytů strojně plochy jednotlivě přes 50 m2 do 200 m2 s přemístěním hmot na skládku na vzdálenost do 20 m nebo s naložením na dopravní prostředek živičných, o tl. vrstvy přes 50 do 100 mm</t>
  </si>
  <si>
    <t>53,88+192,4</t>
  </si>
  <si>
    <t>156</t>
  </si>
  <si>
    <t>113107321</t>
  </si>
  <si>
    <t>Odstranění podkladu z kameniva drceného tl 100 mm strojně pl do 50 m2</t>
  </si>
  <si>
    <t>417835105</t>
  </si>
  <si>
    <t>Odstranění podkladů nebo krytů strojně plochy jednotlivě do 50 m2 s přemístěním hmot na skládku na vzdálenost do 3 m nebo s naložením na dopravní prostředek z kameniva hrubého drceného, o tl. vrstvy do 100 mm</t>
  </si>
  <si>
    <t>37,1</t>
  </si>
  <si>
    <t>157</t>
  </si>
  <si>
    <t>113107330</t>
  </si>
  <si>
    <t>Odstranění podkladu z betonu prostého tl 100 mm strojně pl do 50 m2</t>
  </si>
  <si>
    <t>735774018</t>
  </si>
  <si>
    <t>Odstranění podkladů nebo krytů strojně plochy jednotlivě do 50 m2 s přemístěním hmot na skládku na vzdálenost do 3 m nebo s naložením na dopravní prostředek z betonu prostého, o tl. vrstvy do 100 mm</t>
  </si>
  <si>
    <t>158</t>
  </si>
  <si>
    <t>113107341</t>
  </si>
  <si>
    <t>Odstranění krytu živičného tl 50 mm strojně pl do 50 m2</t>
  </si>
  <si>
    <t>2091991098</t>
  </si>
  <si>
    <t>Odstranění podkladů nebo krytů strojně plochy jednotlivě do 50 m2 s přemístěním hmot na skládku na vzdálenost do 3 m nebo s naložením na dopravní prostředek živičných, o tl. vrstvy do 50 mm</t>
  </si>
  <si>
    <t>159</t>
  </si>
  <si>
    <t>113154123</t>
  </si>
  <si>
    <t>Frézování živičného krytu tl 50 mm pruh š 1 m pl do 500 m2 bez překážek v trase</t>
  </si>
  <si>
    <t>1809154818</t>
  </si>
  <si>
    <t>Frézování živičného podkladu nebo krytu  s naložením na dopravní prostředek plochy do 500 m2 bez překážek v trase pruhu šířky přes 0,5 m do 1 m, tloušťky vrstvy 50 mm</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</si>
  <si>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</si>
  <si>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629,08</t>
  </si>
  <si>
    <t>160</t>
  </si>
  <si>
    <t>113201111</t>
  </si>
  <si>
    <t>Vytrhání obrub chodníkových ležatých</t>
  </si>
  <si>
    <t>-1142255953</t>
  </si>
  <si>
    <t>Vytrhání obrub  s vybouráním lože, s přemístěním hmot na skládku na vzdálenost do 3 m nebo s naložením na dopravní prostředek chodníkových ležatých</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</si>
  <si>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</si>
  <si>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"VP" 35,69</t>
  </si>
  <si>
    <t>161</t>
  </si>
  <si>
    <t>113202111</t>
  </si>
  <si>
    <t>Vytrhání obrub krajníků obrubníků stojatých</t>
  </si>
  <si>
    <t>-966005743</t>
  </si>
  <si>
    <t>Vytrhání obrub  s vybouráním lože, s přemístěním hmot na skládku na vzdálenost do 3 m nebo s naložením na dopravní prostředek z krajníků nebo obrubníků stojatých</t>
  </si>
  <si>
    <t>154,69</t>
  </si>
  <si>
    <t>162</t>
  </si>
  <si>
    <t>966006132</t>
  </si>
  <si>
    <t>Odstranění značek dopravních nebo orientačních se sloupky s betonovými patkami</t>
  </si>
  <si>
    <t>1799933997</t>
  </si>
  <si>
    <t>Odstranění dopravních nebo orientačních značek se sloupkem  s uložením hmot na vzdálenost do 20 m nebo s naložením na dopravní prostředek, se zásypem jam a jeho zhutněním s betonovou patkou</t>
  </si>
  <si>
    <t xml:space="preserve">Poznámka k souboru cen:_x000D_
1. Ceny jsou určeny pro odstranění značek z jakéhokoliv materiálu. 2. V cenách -6131 a -6132 nejsou započteny náklady na demontáž tabulí (značek) od sloupků, tyto se oceňují cenou 966 00-6211 Odstranění svislých dopravních značek. 3. Přemístění vybouraných značek na vzdálenost přes 20 m se oceňuje cenami souboru cen 997 22-1 Vodorovná doprava vybouraných hmot. </t>
  </si>
  <si>
    <t>2+3</t>
  </si>
  <si>
    <t>163</t>
  </si>
  <si>
    <t>966006211</t>
  </si>
  <si>
    <t>Odstranění svislých dopravních značek ze sloupů, sloupků nebo konzol</t>
  </si>
  <si>
    <t>-88836924</t>
  </si>
  <si>
    <t>Odstranění (demontáž) svislých dopravních značek  s odklizením materiálu na skládku na vzdálenost do 20 m nebo s naložením na dopravní prostředek ze sloupů, sloupků nebo konzol</t>
  </si>
  <si>
    <t xml:space="preserve">Poznámka k souboru cen:_x000D_
1. Přemístění demontovaných značek na vzdálenost přes 20 m se oceňuje cenami souborů cen 997 22-1 Vodorovná doprava vybouraných hmot. </t>
  </si>
  <si>
    <t>164</t>
  </si>
  <si>
    <t>966005111</t>
  </si>
  <si>
    <t>Rozebrání a odstranění silničního zábradlí se sloupky osazenými s betonovými patkami</t>
  </si>
  <si>
    <t>1680388752</t>
  </si>
  <si>
    <t>Rozebrání a odstranění silničního zábradlí a ocelových svodidel s přemístěním hmot na skládku na vzdálenost do 10 m nebo s naložením na dopravní prostředek, se zásypem jam po odstraněných sloupcích a s jeho zhutněním silničního zábradlí se sloupky osazenými s betonovými patkami</t>
  </si>
  <si>
    <t xml:space="preserve">Poznámka k souboru cen:_x000D_
1. Ceny -5111 a -5311 jsou určeny pro odstranění sloupků zábradlí nebo svodidel upevněných záhozem zeminou, uklínovaných kamenem nebo obetonovaných, popř. zaberaněných. 2. Ceny -5111 a -5211 jsou určeny pro odstranění zábradlí jakéhokoliv druhu se sloupky z jakéhokoliv materiálu a při jakékoliv vzdálenosti sloupků. 3. Cena -5311 je určena pro odstranění svodidla jakéhokoliv druhu při jakékoliv vzdálenosti sloupků. 4. Přemístění vybouraného silničního zábradlí a svodidel na vzdálenost přes 10 m se oceňuje cenami souborů cen 997 22-1 Vodorovná doprava vybouraných hmot. </t>
  </si>
  <si>
    <t>997</t>
  </si>
  <si>
    <t>Přesun sutě</t>
  </si>
  <si>
    <t>165</t>
  </si>
  <si>
    <t>997221551</t>
  </si>
  <si>
    <t>Vodorovná doprava suti ze sypkých materiálů do 1 km</t>
  </si>
  <si>
    <t>-618285016</t>
  </si>
  <si>
    <t>Vodorovná doprava suti  bez naložení, ale se složením a s hrubým urovnáním ze sypkých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</si>
  <si>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</si>
  <si>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"podklad"</t>
  </si>
  <si>
    <t>55,796+23,707+6,307</t>
  </si>
  <si>
    <t>"frezink"</t>
  </si>
  <si>
    <t>80,522</t>
  </si>
  <si>
    <t>166</t>
  </si>
  <si>
    <t>997221559</t>
  </si>
  <si>
    <t>Příplatek ZKD 1 km u vodorovné dopravy suti ze sypkých materiálů</t>
  </si>
  <si>
    <t>-1461883127</t>
  </si>
  <si>
    <t>Vodorovná doprava suti  bez naložení, ale se složením a s hrubým urovnáním Příplatek k ceně za každý další i započatý 1 km přes 1 km</t>
  </si>
  <si>
    <t>(55,796+23,707+6,307)*9</t>
  </si>
  <si>
    <t>(80,522)*9</t>
  </si>
  <si>
    <t>167</t>
  </si>
  <si>
    <t>997221561</t>
  </si>
  <si>
    <t>Vodorovná doprava suti z kusových materiálů do 1 km</t>
  </si>
  <si>
    <t>1066196209</t>
  </si>
  <si>
    <t>Vodorovná doprava suti  bez naložení, ale se složením a s hrubým urovnáním z kusových materiálů, na vzdálenost do 1 km</t>
  </si>
  <si>
    <t>"dlažba"</t>
  </si>
  <si>
    <t>42,45*0,255*0,2</t>
  </si>
  <si>
    <t>"beton"</t>
  </si>
  <si>
    <t>8,904+0,41+0,96+8,209+31,711+0,175</t>
  </si>
  <si>
    <t>"asfalt"</t>
  </si>
  <si>
    <t>54,182+3,636</t>
  </si>
  <si>
    <t>168</t>
  </si>
  <si>
    <t>997221569</t>
  </si>
  <si>
    <t>Příplatek ZKD 1 km u vodorovné dopravy suti z kusových materiálů</t>
  </si>
  <si>
    <t>1696841536</t>
  </si>
  <si>
    <t>(42,45*0,255*0,2)*9</t>
  </si>
  <si>
    <t>(8,904+0,41+0,96+8,209+31,711+0,175)*9</t>
  </si>
  <si>
    <t>(54,182+3,636)*9</t>
  </si>
  <si>
    <t>169</t>
  </si>
  <si>
    <t>997221815</t>
  </si>
  <si>
    <t>Poplatek za uložení na skládce (skládkovné) stavebního odpadu betonového kód odpadu 170 101</t>
  </si>
  <si>
    <t>-599914689</t>
  </si>
  <si>
    <t>Poplatek za uložení stavebního odpadu na skládce (skládkovné) z prostého betonu zatříděného do Katalogu odpadů pod kódem 170 101</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</si>
  <si>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</si>
  <si>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170</t>
  </si>
  <si>
    <t>997221845</t>
  </si>
  <si>
    <t>Poplatek za uložení na skládce (skládkovné) odpadu asfaltového bez dehtu kód odpadu 170 302</t>
  </si>
  <si>
    <t>-306738973</t>
  </si>
  <si>
    <t>Poplatek za uložení stavebního odpadu na skládce (skládkovné) asfaltového bez obsahu dehtu zatříděného do Katalogu odpadů pod kódem 170 302</t>
  </si>
  <si>
    <t>171</t>
  </si>
  <si>
    <t>997221855</t>
  </si>
  <si>
    <t>Poplatek za uložení na skládce (skládkovné) zeminy a kameniva kód odpadu 170 504</t>
  </si>
  <si>
    <t>-440380007</t>
  </si>
  <si>
    <t>998</t>
  </si>
  <si>
    <t>Přesun hmot</t>
  </si>
  <si>
    <t>172</t>
  </si>
  <si>
    <t>998223011</t>
  </si>
  <si>
    <t>Přesun hmot pro pozemní komunikace s krytem dlážděným</t>
  </si>
  <si>
    <t>814873162</t>
  </si>
  <si>
    <t>Přesun hmot pro pozemní komunikace s krytem dlážděným  dopravní vzdálenost do 200 m jakékoliv délky objektu</t>
  </si>
  <si>
    <t>SO 401 - Osvětlení přechodu</t>
  </si>
  <si>
    <t>2224</t>
  </si>
  <si>
    <t>1 - Zemní práce</t>
  </si>
  <si>
    <t>4 - Vodorovné konstrukce</t>
  </si>
  <si>
    <t>5 - Komunikace</t>
  </si>
  <si>
    <t>M21 - Elektromontáže</t>
  </si>
  <si>
    <t>M210 - Materiál</t>
  </si>
  <si>
    <t>M211 - Demontáže</t>
  </si>
  <si>
    <t>M46 - Zemní práce při montážích</t>
  </si>
  <si>
    <t>113106121R00</t>
  </si>
  <si>
    <t>Rozebrání dlažeb z betonových dlaždic na sucho</t>
  </si>
  <si>
    <t>-1245002451</t>
  </si>
  <si>
    <t>113106231R00</t>
  </si>
  <si>
    <t>Rozebrání dlažeb ze zámkové dlažby v kamenivu</t>
  </si>
  <si>
    <t>1006108985</t>
  </si>
  <si>
    <t>113107520R00</t>
  </si>
  <si>
    <t>Odstranění podkladu pl. 50 m2,kam.drcené tl.20 cm</t>
  </si>
  <si>
    <t>-665782893</t>
  </si>
  <si>
    <t>113109320R00</t>
  </si>
  <si>
    <t>Odstranění podkladu pl.50 m2, bet.prostý tl.20 cm</t>
  </si>
  <si>
    <t>-1899379767</t>
  </si>
  <si>
    <t>451317777R00</t>
  </si>
  <si>
    <t>Podklad pod dlažbu z beton.C-/7,5,C8/10 tl.do 10cm</t>
  </si>
  <si>
    <t>-1265218527</t>
  </si>
  <si>
    <t>451319777R00</t>
  </si>
  <si>
    <t>Příplatek za další 1cm betonu nad 10 cm</t>
  </si>
  <si>
    <t>930802565</t>
  </si>
  <si>
    <t>451577877R00</t>
  </si>
  <si>
    <t>Podklad pod dlažbu komunik.ze štěrkopís.tl.do 10cm</t>
  </si>
  <si>
    <t>1805023233</t>
  </si>
  <si>
    <t>451579977R00</t>
  </si>
  <si>
    <t>Příplatek za každý další 1 cm štěrkodrti nad 10 cm</t>
  </si>
  <si>
    <t>724727492</t>
  </si>
  <si>
    <t>Komunikace</t>
  </si>
  <si>
    <t>596245041R00</t>
  </si>
  <si>
    <t>Kladení zámkové dlažby tl. 8 cm do MC tl. 5 cm</t>
  </si>
  <si>
    <t>-1760306932</t>
  </si>
  <si>
    <t>596811111R00</t>
  </si>
  <si>
    <t>Kladení dlaždic kom.pro pěší, lože z kameniva těž.</t>
  </si>
  <si>
    <t>-884639833</t>
  </si>
  <si>
    <t>M21</t>
  </si>
  <si>
    <t>Elektromontáže</t>
  </si>
  <si>
    <t>210100001R00</t>
  </si>
  <si>
    <t>Ukončení vodičů v rozvaděči + zapojení do 2,5 mm2</t>
  </si>
  <si>
    <t>1539785815</t>
  </si>
  <si>
    <t>210100601R00</t>
  </si>
  <si>
    <t>Koncovka přírub.1kV, kabel celopl. do 4x16,1cestá</t>
  </si>
  <si>
    <t>-791237565</t>
  </si>
  <si>
    <t>210202111R00</t>
  </si>
  <si>
    <t>Svítidlo veřejného osvětlení na výložník</t>
  </si>
  <si>
    <t>-1553503344</t>
  </si>
  <si>
    <t>210204011RS2</t>
  </si>
  <si>
    <t>Stožár osvětlovací ocelový délky do 12 m včetně nákladů na autojeřáb</t>
  </si>
  <si>
    <t>580498122</t>
  </si>
  <si>
    <t>210204103RS2</t>
  </si>
  <si>
    <t>Výložník ocelový 1ramenný do 35 kg včetně nákladů na montážní plošinu</t>
  </si>
  <si>
    <t>-959093041</t>
  </si>
  <si>
    <t>210204201R00</t>
  </si>
  <si>
    <t>Elektrovýzbroj stožáru pro 1 okruh</t>
  </si>
  <si>
    <t>-1806622748</t>
  </si>
  <si>
    <t>210220022RT1</t>
  </si>
  <si>
    <t>Vedení uzemňovací v zemi FeZn, D 8 - 10 mm včetně drátu FeZn 10 mm</t>
  </si>
  <si>
    <t>1364237224</t>
  </si>
  <si>
    <t>210220301RT2</t>
  </si>
  <si>
    <t>Svorka hromosvodová do 2 šroubů /SS, SZ, SO/ včetně dodávky svorky SS</t>
  </si>
  <si>
    <t>-1808304562</t>
  </si>
  <si>
    <t>210220302RT6</t>
  </si>
  <si>
    <t>Svorka hromosvodová nad 2 šrouby /ST, SJ, SR, atd/ včetně dodávky svorky SP kovových částí d 3-12 mm</t>
  </si>
  <si>
    <t>-1270430228</t>
  </si>
  <si>
    <t>210800016R00</t>
  </si>
  <si>
    <t>Vodič uložený v trubkách CYY 16 mm2</t>
  </si>
  <si>
    <t>-1853579696</t>
  </si>
  <si>
    <t>210810005R00</t>
  </si>
  <si>
    <t>Kabel CYKY-m 750 V 3 x 1,5 mm2 volně uložený</t>
  </si>
  <si>
    <t>-1931247814</t>
  </si>
  <si>
    <t>210810014R00</t>
  </si>
  <si>
    <t>Kabel CYKY-m 750 V 4 žíly,16-25 mm2, volně uložený</t>
  </si>
  <si>
    <t>-1713377304</t>
  </si>
  <si>
    <t>210950201R00</t>
  </si>
  <si>
    <t>Příplatek na zatahování kabelů váhy do 0,75 kg</t>
  </si>
  <si>
    <t>-1526689009</t>
  </si>
  <si>
    <t>905   R01</t>
  </si>
  <si>
    <t>Hzs-revize provoz.souboru a st.obj. Revize</t>
  </si>
  <si>
    <t>hod</t>
  </si>
  <si>
    <t>-1349376291</t>
  </si>
  <si>
    <t>M210</t>
  </si>
  <si>
    <t>Materiál</t>
  </si>
  <si>
    <t>28395201.AR</t>
  </si>
  <si>
    <t>Pěna polyuretanová  spray 750 ml</t>
  </si>
  <si>
    <t>-1410538594</t>
  </si>
  <si>
    <t>316 7755T</t>
  </si>
  <si>
    <t>Stožár silniční zesílený výšky 7,9 m nad zemí (např. JB 10) s ochrannou manžetou</t>
  </si>
  <si>
    <t>1029418859</t>
  </si>
  <si>
    <t>316 77850.tT</t>
  </si>
  <si>
    <t>Výložník pro přechodový stožár středně těžký (pr.76 mm) - 2m</t>
  </si>
  <si>
    <t>-1186746970</t>
  </si>
  <si>
    <t>316 78655T</t>
  </si>
  <si>
    <t>Svorkovnice stožárová pro kabely Al/Cu</t>
  </si>
  <si>
    <t>1312626013</t>
  </si>
  <si>
    <t>31673551.3T</t>
  </si>
  <si>
    <t>Stožár pro přechody pro chodce CHT - těžké provedení s ochrannou manžetou</t>
  </si>
  <si>
    <t>-1026791037</t>
  </si>
  <si>
    <t>31673551.41T</t>
  </si>
  <si>
    <t>Stožár pro přechody pro chodce středně těžký, výšky 6 m nad zemí s ochrannou manžetou</t>
  </si>
  <si>
    <t>-1403556275</t>
  </si>
  <si>
    <t>316780014T</t>
  </si>
  <si>
    <t>Výložník CHT , délka vyložení 4 m na přechodový stožár</t>
  </si>
  <si>
    <t>-1844957245</t>
  </si>
  <si>
    <t>31678004T</t>
  </si>
  <si>
    <t>Výložník V 1500*1, obloukový 2100/1500 mm</t>
  </si>
  <si>
    <t>-679940304</t>
  </si>
  <si>
    <t>34111032R</t>
  </si>
  <si>
    <t>Kabel silový s Cu jádrem 750 V CYKY 3 C x 1,5 mm2</t>
  </si>
  <si>
    <t>2007739086</t>
  </si>
  <si>
    <t>34111080.1T</t>
  </si>
  <si>
    <t>Kabel silový s Cu jádrem 750 V CYKY 4 x16 mm2</t>
  </si>
  <si>
    <t>-681615522</t>
  </si>
  <si>
    <t>34140968R</t>
  </si>
  <si>
    <t>Vodič silový CY zelenožlutý 16,00 mm2 - drát</t>
  </si>
  <si>
    <t>-1987542879</t>
  </si>
  <si>
    <t>345-000504</t>
  </si>
  <si>
    <t>Pojistka 6A E27 komplet</t>
  </si>
  <si>
    <t>-1121665712</t>
  </si>
  <si>
    <t>345-000600</t>
  </si>
  <si>
    <t>Trubička smršťovací z/žl RPZ 32/12</t>
  </si>
  <si>
    <t>-1189807986</t>
  </si>
  <si>
    <t>34844998T</t>
  </si>
  <si>
    <t>Svítidlo LED přechodové asymetrické, 98 W, 119,9 lm/W CCT 6500°K, CRI 70</t>
  </si>
  <si>
    <t>-199509234</t>
  </si>
  <si>
    <t>34844999T</t>
  </si>
  <si>
    <t>Svítidlo LED silniční 55 W, 102,3 lm/W, 2700°K</t>
  </si>
  <si>
    <t>1935363263</t>
  </si>
  <si>
    <t>35436436.AR</t>
  </si>
  <si>
    <t>Koncovka kabel.do 1kV GUST 01/4X 4-25mm2, L750</t>
  </si>
  <si>
    <t>15571772</t>
  </si>
  <si>
    <t>357 215893T</t>
  </si>
  <si>
    <t>Skříň rozpojovací pro VO, pilířová, plastová čtyři sady pojistkových odpínačů</t>
  </si>
  <si>
    <t>-1145428597</t>
  </si>
  <si>
    <t>35778611.1T</t>
  </si>
  <si>
    <t>Rozvodnice stožárová GURO EKM 2035 1D2</t>
  </si>
  <si>
    <t>-1122159620</t>
  </si>
  <si>
    <t>358249990022T</t>
  </si>
  <si>
    <t>Pojistka E27 - komplet - 10A</t>
  </si>
  <si>
    <t>-473133873</t>
  </si>
  <si>
    <t>358251012R</t>
  </si>
  <si>
    <t>Pojistka výkonová nízkoztrátová PHNA 000  20 A</t>
  </si>
  <si>
    <t>1117730463</t>
  </si>
  <si>
    <t>358-91111T</t>
  </si>
  <si>
    <t>Zkratová propojka</t>
  </si>
  <si>
    <t>-1564271253</t>
  </si>
  <si>
    <t>509 1111T</t>
  </si>
  <si>
    <t>Podružný materiál</t>
  </si>
  <si>
    <t>Soubor</t>
  </si>
  <si>
    <t>1501952259</t>
  </si>
  <si>
    <t>M211</t>
  </si>
  <si>
    <t>Demontáže</t>
  </si>
  <si>
    <t>210204201R00.1</t>
  </si>
  <si>
    <t>1575370718</t>
  </si>
  <si>
    <t>M46</t>
  </si>
  <si>
    <t>Zemní práce při montážích</t>
  </si>
  <si>
    <t>460010011RT3</t>
  </si>
  <si>
    <t>Vytýčení trasy nn vedení v přehled.terénu, v obci délka trasy do 1000 m</t>
  </si>
  <si>
    <t>km</t>
  </si>
  <si>
    <t>1837264022</t>
  </si>
  <si>
    <t>460080001RT1</t>
  </si>
  <si>
    <t>Betonový základ do zeminy bez bednění uložení betonu do výkopu</t>
  </si>
  <si>
    <t>-2022222124</t>
  </si>
  <si>
    <t>460080101RT1</t>
  </si>
  <si>
    <t>Rozbourání betonového základu vybourání betonu</t>
  </si>
  <si>
    <t>291686245</t>
  </si>
  <si>
    <t>460110001R00</t>
  </si>
  <si>
    <t>Sonda pro vyhledání kabelů - výkop</t>
  </si>
  <si>
    <t>697628136</t>
  </si>
  <si>
    <t>460110101R00</t>
  </si>
  <si>
    <t>Sonda pro vyhledání kabelů - zához</t>
  </si>
  <si>
    <t>-1276889165</t>
  </si>
  <si>
    <t>460120002RT1</t>
  </si>
  <si>
    <t>Zához jámy, hornina třídy 3 - 4 upěchování a úprava povrchu</t>
  </si>
  <si>
    <t>-1325188220</t>
  </si>
  <si>
    <t>460200133RT2</t>
  </si>
  <si>
    <t>Výkop kabelové rýhy 35/50 cm  hor.3 ruční výkop rýhy</t>
  </si>
  <si>
    <t>1651402866</t>
  </si>
  <si>
    <t>460200304RT1</t>
  </si>
  <si>
    <t>Výkop kabelové rýhy 50/120 cm hor.4 strojní výkop rýhy</t>
  </si>
  <si>
    <t>2083455024</t>
  </si>
  <si>
    <t>460420018RT1</t>
  </si>
  <si>
    <t>Zřízení kabelového lože v rýze š.do 35 cm z písku tloušťka vrstvy 15 cm</t>
  </si>
  <si>
    <t>-199107026</t>
  </si>
  <si>
    <t>460420022RT2</t>
  </si>
  <si>
    <t>Zřízení kabelového lože v rýze š. do 65 cm z písku lože tloušťky 15 cm</t>
  </si>
  <si>
    <t>-1936608821</t>
  </si>
  <si>
    <t>460490012RT1</t>
  </si>
  <si>
    <t>Fólie výstražná z PVC, šířka 33 cm fólie PVC šířka 33 cm</t>
  </si>
  <si>
    <t>-960373615</t>
  </si>
  <si>
    <t>460510021RT1</t>
  </si>
  <si>
    <t>Kabelový prostup z plast.trub, DN do 10,5 cm včetně dodávky trub DN 63</t>
  </si>
  <si>
    <t>522795564</t>
  </si>
  <si>
    <t>460510021RT2</t>
  </si>
  <si>
    <t>Kabelový prostup z plast.trub, DN do 10,5 cm včetně dodávky trub DN 110</t>
  </si>
  <si>
    <t>-265386144</t>
  </si>
  <si>
    <t>460570123R00</t>
  </si>
  <si>
    <t>Zához rýhy 35/40 cm, hornina třídy 3, se zhutněním</t>
  </si>
  <si>
    <t>-1099686524</t>
  </si>
  <si>
    <t>460570283R00</t>
  </si>
  <si>
    <t>Zához rýhy 50/100 cm, hornina tř. 3, se zhutněním</t>
  </si>
  <si>
    <t>-1518497801</t>
  </si>
  <si>
    <t>460600001R00</t>
  </si>
  <si>
    <t>Naložení a odvoz zeminy</t>
  </si>
  <si>
    <t>-1152804978</t>
  </si>
  <si>
    <t>460600002RT1</t>
  </si>
  <si>
    <t>Příplatek za odvoz za každých dalších 1000 m nákladním automobilem</t>
  </si>
  <si>
    <t>1566543374</t>
  </si>
  <si>
    <t>460600061U00</t>
  </si>
  <si>
    <t>Odvoz suti a živic -1km</t>
  </si>
  <si>
    <t>1944322091</t>
  </si>
  <si>
    <t>460600071U00</t>
  </si>
  <si>
    <t>Příplatek k odvozu suti ZKD 1km</t>
  </si>
  <si>
    <t>-1598550568</t>
  </si>
  <si>
    <t>46099-1111</t>
  </si>
  <si>
    <t>Poplatek za uložení zeminy</t>
  </si>
  <si>
    <t>-1513388623</t>
  </si>
  <si>
    <t>46099-1111.1</t>
  </si>
  <si>
    <t>Poplatek za recyklaci suti</t>
  </si>
  <si>
    <t>-982145337</t>
  </si>
  <si>
    <t>46099-6666</t>
  </si>
  <si>
    <t>Geodetické zaměření VO pro správce sítě</t>
  </si>
  <si>
    <t>kpl</t>
  </si>
  <si>
    <t>695387366</t>
  </si>
  <si>
    <t>VRN - Vedlejší rozpočtové náklady</t>
  </si>
  <si>
    <t xml:space="preserve">    VRN1 - Průzkumné, geodetické a projektové práce</t>
  </si>
  <si>
    <t xml:space="preserve">    VRN3 - Zařízení staveniště</t>
  </si>
  <si>
    <t xml:space="preserve">    VRN4 - Inženýrská činnost</t>
  </si>
  <si>
    <t>VRN1</t>
  </si>
  <si>
    <t>Průzkumné, geodetické a projektové práce</t>
  </si>
  <si>
    <t>0120020RP</t>
  </si>
  <si>
    <t>Vytyčení IS</t>
  </si>
  <si>
    <t>1024</t>
  </si>
  <si>
    <t>-1304908158</t>
  </si>
  <si>
    <t>012203000</t>
  </si>
  <si>
    <t>Geodetické práce při provádění stavby</t>
  </si>
  <si>
    <t>1006255637</t>
  </si>
  <si>
    <t>012303000</t>
  </si>
  <si>
    <t>Geodetické práce po výstavbě</t>
  </si>
  <si>
    <t>1285686925</t>
  </si>
  <si>
    <t>VRN3</t>
  </si>
  <si>
    <t>Zařízení staveniště</t>
  </si>
  <si>
    <t>030001000</t>
  </si>
  <si>
    <t>-1706607310</t>
  </si>
  <si>
    <t>034303000</t>
  </si>
  <si>
    <t>Dopravní značení na staveništi</t>
  </si>
  <si>
    <t>863042996</t>
  </si>
  <si>
    <t>VRN4</t>
  </si>
  <si>
    <t>Inženýrská činnost</t>
  </si>
  <si>
    <t>043002000</t>
  </si>
  <si>
    <t>Zkoušky a ostatní měření</t>
  </si>
  <si>
    <t>-659717677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</si>
</sst>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42">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i/>
      <sz val="8"/>
      <color rgb="FF003366"/>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9"/>
      <color rgb="FF0000FF"/>
      <name val="Arial CE"/>
    </font>
    <font>
      <i/>
      <sz val="8"/>
      <color rgb="FF0000FF"/>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41" fillId="0" borderId="0" applyNumberFormat="0" applyFill="0" applyBorder="0" applyAlignment="0" applyProtection="0"/>
  </cellStyleXfs>
  <cellXfs count="342">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7" fillId="0" borderId="0" xfId="0"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4"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protection locked="0"/>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4" fillId="0" borderId="12" xfId="0" applyNumberFormat="1" applyFont="1" applyBorder="1" applyAlignment="1" applyProtection="1"/>
    <xf numFmtId="166" fontId="34" fillId="0" borderId="13" xfId="0" applyNumberFormat="1" applyFont="1" applyBorder="1" applyAlignment="1" applyProtection="1"/>
    <xf numFmtId="4" fontId="35"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38" fillId="0" borderId="22" xfId="0" applyFont="1" applyBorder="1" applyAlignment="1" applyProtection="1">
      <alignment horizontal="center" vertical="center"/>
    </xf>
    <xf numFmtId="49" fontId="38" fillId="0" borderId="22" xfId="0" applyNumberFormat="1" applyFont="1" applyBorder="1" applyAlignment="1" applyProtection="1">
      <alignment horizontal="left" vertical="center" wrapText="1"/>
    </xf>
    <xf numFmtId="0" fontId="38" fillId="0" borderId="22" xfId="0" applyFont="1" applyBorder="1" applyAlignment="1" applyProtection="1">
      <alignment horizontal="left" vertical="center" wrapText="1"/>
    </xf>
    <xf numFmtId="0" fontId="38" fillId="0" borderId="22" xfId="0" applyFont="1" applyBorder="1" applyAlignment="1" applyProtection="1">
      <alignment horizontal="center" vertical="center" wrapText="1"/>
    </xf>
    <xf numFmtId="167" fontId="38" fillId="0" borderId="22" xfId="0" applyNumberFormat="1" applyFont="1" applyBorder="1" applyAlignment="1" applyProtection="1">
      <alignment vertical="center"/>
    </xf>
    <xf numFmtId="4" fontId="38" fillId="2" borderId="22" xfId="0" applyNumberFormat="1" applyFont="1" applyFill="1" applyBorder="1" applyAlignment="1" applyProtection="1">
      <alignment vertical="center"/>
      <protection locked="0"/>
    </xf>
    <xf numFmtId="4" fontId="38" fillId="0" borderId="22" xfId="0" applyNumberFormat="1" applyFont="1" applyBorder="1" applyAlignment="1" applyProtection="1">
      <alignment vertical="center"/>
    </xf>
    <xf numFmtId="0" fontId="39" fillId="0" borderId="3" xfId="0" applyFont="1" applyBorder="1" applyAlignment="1">
      <alignment vertical="center"/>
    </xf>
    <xf numFmtId="0" fontId="38" fillId="2" borderId="14"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xf numFmtId="0" fontId="10" fillId="0" borderId="0" xfId="0" applyFont="1" applyAlignment="1" applyProtection="1"/>
    <xf numFmtId="0" fontId="10" fillId="0" borderId="0" xfId="0" applyFont="1" applyAlignment="1" applyProtection="1">
      <alignment horizontal="left"/>
    </xf>
    <xf numFmtId="0" fontId="10" fillId="0" borderId="0" xfId="0" applyFont="1" applyAlignment="1" applyProtection="1">
      <protection locked="0"/>
    </xf>
    <xf numFmtId="4" fontId="10" fillId="0" borderId="0" xfId="0" applyNumberFormat="1" applyFont="1" applyAlignment="1" applyProtection="1"/>
    <xf numFmtId="0" fontId="10" fillId="0" borderId="3" xfId="0" applyFont="1" applyBorder="1" applyAlignment="1"/>
    <xf numFmtId="0" fontId="10" fillId="0" borderId="14" xfId="0" applyFont="1" applyBorder="1" applyAlignment="1" applyProtection="1"/>
    <xf numFmtId="0" fontId="10" fillId="0" borderId="0" xfId="0" applyFont="1" applyBorder="1" applyAlignment="1" applyProtection="1"/>
    <xf numFmtId="166" fontId="10" fillId="0" borderId="0" xfId="0" applyNumberFormat="1" applyFont="1" applyBorder="1" applyAlignment="1" applyProtection="1"/>
    <xf numFmtId="166" fontId="10" fillId="0" borderId="15" xfId="0" applyNumberFormat="1" applyFont="1" applyBorder="1" applyAlignment="1" applyProtection="1"/>
    <xf numFmtId="0" fontId="10" fillId="0" borderId="0" xfId="0" applyFont="1" applyAlignment="1">
      <alignment horizontal="left"/>
    </xf>
    <xf numFmtId="0" fontId="10" fillId="0" borderId="0" xfId="0" applyFont="1" applyAlignment="1">
      <alignment horizontal="center"/>
    </xf>
    <xf numFmtId="4" fontId="10" fillId="0" borderId="0" xfId="0" applyNumberFormat="1" applyFont="1" applyAlignment="1">
      <alignment vertical="center"/>
    </xf>
    <xf numFmtId="0" fontId="40" fillId="0" borderId="0" xfId="0" applyFont="1" applyAlignment="1" applyProtection="1">
      <alignment vertical="center" wrapText="1"/>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40" fillId="0" borderId="0" xfId="0" applyFont="1" applyAlignment="1" applyProtection="1">
      <alignment vertical="top" wrapText="1"/>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4" fontId="19" fillId="0" borderId="0" xfId="0" applyNumberFormat="1" applyFont="1" applyAlignment="1" applyProtection="1">
      <alignment vertical="center"/>
    </xf>
    <xf numFmtId="0" fontId="1" fillId="0" borderId="0" xfId="0" applyFont="1" applyAlignment="1" applyProtection="1">
      <alignmen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4" fontId="18" fillId="0" borderId="5" xfId="0" applyNumberFormat="1" applyFont="1" applyBorder="1" applyAlignment="1" applyProtection="1">
      <alignment vertical="center"/>
    </xf>
    <xf numFmtId="0" fontId="0" fillId="0" borderId="5" xfId="0" applyFont="1" applyBorder="1" applyAlignment="1" applyProtection="1">
      <alignment vertical="center"/>
    </xf>
    <xf numFmtId="0" fontId="4" fillId="3" borderId="7" xfId="0" applyFont="1" applyFill="1" applyBorder="1" applyAlignment="1" applyProtection="1">
      <alignment horizontal="left" vertical="center"/>
    </xf>
    <xf numFmtId="0" fontId="0" fillId="3" borderId="7" xfId="0" applyFont="1" applyFill="1" applyBorder="1" applyAlignment="1" applyProtection="1">
      <alignmen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0" xfId="0"/>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1" fillId="0" borderId="0" xfId="0" applyFont="1" applyAlignment="1" applyProtection="1">
      <alignment horizontal="right" vertical="center"/>
    </xf>
    <xf numFmtId="164" fontId="1" fillId="0" borderId="0" xfId="0" applyNumberFormat="1" applyFont="1" applyAlignment="1" applyProtection="1">
      <alignment horizontal="lef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23" fillId="4" borderId="8" xfId="0" applyFont="1" applyFill="1" applyBorder="1" applyAlignment="1" applyProtection="1">
      <alignment horizontal="left" vertical="center"/>
    </xf>
    <xf numFmtId="0" fontId="23" fillId="4" borderId="7" xfId="0" applyFont="1" applyFill="1" applyBorder="1" applyAlignment="1" applyProtection="1">
      <alignment horizontal="right" vertical="center"/>
    </xf>
    <xf numFmtId="4" fontId="28" fillId="0" borderId="0" xfId="0" applyNumberFormat="1" applyFont="1" applyAlignment="1" applyProtection="1">
      <alignment vertical="center"/>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7" fillId="0" borderId="0" xfId="0" applyNumberFormat="1" applyFont="1" applyAlignment="1" applyProtection="1">
      <alignment vertical="center"/>
    </xf>
    <xf numFmtId="0" fontId="7"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23" fillId="4" borderId="6" xfId="0" applyFont="1" applyFill="1" applyBorder="1" applyAlignment="1" applyProtection="1">
      <alignment horizontal="center" vertical="center"/>
    </xf>
    <xf numFmtId="0" fontId="27" fillId="0" borderId="0" xfId="0" applyFont="1" applyAlignment="1" applyProtection="1">
      <alignment horizontal="left" vertical="center" wrapText="1"/>
    </xf>
    <xf numFmtId="0" fontId="31" fillId="0" borderId="0" xfId="0" applyFont="1" applyAlignment="1" applyProtection="1">
      <alignment horizontal="left" vertical="center" wrapText="1"/>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3" fillId="0" borderId="0" xfId="0" applyFont="1" applyAlignment="1">
      <alignment horizontal="left" vertical="center" wrapText="1"/>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00"/>
  <sheetViews>
    <sheetView showGridLines="0" tabSelected="1" workbookViewId="0"/>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7" t="s">
        <v>0</v>
      </c>
      <c r="AZ1" s="17" t="s">
        <v>1</v>
      </c>
      <c r="BA1" s="17" t="s">
        <v>2</v>
      </c>
      <c r="BB1" s="17" t="s">
        <v>3</v>
      </c>
      <c r="BT1" s="17" t="s">
        <v>4</v>
      </c>
      <c r="BU1" s="17" t="s">
        <v>4</v>
      </c>
      <c r="BV1" s="17" t="s">
        <v>5</v>
      </c>
    </row>
    <row r="2" spans="1:74" s="1" customFormat="1" ht="36.950000000000003" customHeight="1">
      <c r="AR2" s="298"/>
      <c r="AS2" s="298"/>
      <c r="AT2" s="298"/>
      <c r="AU2" s="298"/>
      <c r="AV2" s="298"/>
      <c r="AW2" s="298"/>
      <c r="AX2" s="298"/>
      <c r="AY2" s="298"/>
      <c r="AZ2" s="298"/>
      <c r="BA2" s="298"/>
      <c r="BB2" s="298"/>
      <c r="BC2" s="298"/>
      <c r="BD2" s="298"/>
      <c r="BE2" s="298"/>
      <c r="BS2" s="18" t="s">
        <v>6</v>
      </c>
      <c r="BT2" s="18" t="s">
        <v>7</v>
      </c>
    </row>
    <row r="3" spans="1:74" s="1" customFormat="1" ht="6.95"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pans="1:74" s="1" customFormat="1" ht="24.95"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pans="1:74" s="1" customFormat="1" ht="12" customHeight="1">
      <c r="B5" s="22"/>
      <c r="C5" s="23"/>
      <c r="D5" s="27" t="s">
        <v>13</v>
      </c>
      <c r="E5" s="23"/>
      <c r="F5" s="23"/>
      <c r="G5" s="23"/>
      <c r="H5" s="23"/>
      <c r="I5" s="23"/>
      <c r="J5" s="23"/>
      <c r="K5" s="310" t="s">
        <v>14</v>
      </c>
      <c r="L5" s="311"/>
      <c r="M5" s="311"/>
      <c r="N5" s="311"/>
      <c r="O5" s="311"/>
      <c r="P5" s="311"/>
      <c r="Q5" s="311"/>
      <c r="R5" s="311"/>
      <c r="S5" s="311"/>
      <c r="T5" s="311"/>
      <c r="U5" s="311"/>
      <c r="V5" s="311"/>
      <c r="W5" s="311"/>
      <c r="X5" s="311"/>
      <c r="Y5" s="311"/>
      <c r="Z5" s="311"/>
      <c r="AA5" s="311"/>
      <c r="AB5" s="311"/>
      <c r="AC5" s="311"/>
      <c r="AD5" s="311"/>
      <c r="AE5" s="311"/>
      <c r="AF5" s="311"/>
      <c r="AG5" s="311"/>
      <c r="AH5" s="311"/>
      <c r="AI5" s="311"/>
      <c r="AJ5" s="311"/>
      <c r="AK5" s="311"/>
      <c r="AL5" s="311"/>
      <c r="AM5" s="311"/>
      <c r="AN5" s="311"/>
      <c r="AO5" s="311"/>
      <c r="AP5" s="23"/>
      <c r="AQ5" s="23"/>
      <c r="AR5" s="21"/>
      <c r="BE5" s="289" t="s">
        <v>15</v>
      </c>
      <c r="BS5" s="18" t="s">
        <v>6</v>
      </c>
    </row>
    <row r="6" spans="1:74" s="1" customFormat="1" ht="36.950000000000003" customHeight="1">
      <c r="B6" s="22"/>
      <c r="C6" s="23"/>
      <c r="D6" s="29" t="s">
        <v>16</v>
      </c>
      <c r="E6" s="23"/>
      <c r="F6" s="23"/>
      <c r="G6" s="23"/>
      <c r="H6" s="23"/>
      <c r="I6" s="23"/>
      <c r="J6" s="23"/>
      <c r="K6" s="312" t="s">
        <v>17</v>
      </c>
      <c r="L6" s="311"/>
      <c r="M6" s="311"/>
      <c r="N6" s="311"/>
      <c r="O6" s="311"/>
      <c r="P6" s="311"/>
      <c r="Q6" s="311"/>
      <c r="R6" s="311"/>
      <c r="S6" s="311"/>
      <c r="T6" s="311"/>
      <c r="U6" s="311"/>
      <c r="V6" s="311"/>
      <c r="W6" s="311"/>
      <c r="X6" s="311"/>
      <c r="Y6" s="311"/>
      <c r="Z6" s="311"/>
      <c r="AA6" s="311"/>
      <c r="AB6" s="311"/>
      <c r="AC6" s="311"/>
      <c r="AD6" s="311"/>
      <c r="AE6" s="311"/>
      <c r="AF6" s="311"/>
      <c r="AG6" s="311"/>
      <c r="AH6" s="311"/>
      <c r="AI6" s="311"/>
      <c r="AJ6" s="311"/>
      <c r="AK6" s="311"/>
      <c r="AL6" s="311"/>
      <c r="AM6" s="311"/>
      <c r="AN6" s="311"/>
      <c r="AO6" s="311"/>
      <c r="AP6" s="23"/>
      <c r="AQ6" s="23"/>
      <c r="AR6" s="21"/>
      <c r="BE6" s="290"/>
      <c r="BS6" s="18" t="s">
        <v>6</v>
      </c>
    </row>
    <row r="7" spans="1:74" s="1" customFormat="1" ht="12" customHeight="1">
      <c r="B7" s="22"/>
      <c r="C7" s="23"/>
      <c r="D7" s="30"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0" t="s">
        <v>20</v>
      </c>
      <c r="AL7" s="23"/>
      <c r="AM7" s="23"/>
      <c r="AN7" s="28" t="s">
        <v>21</v>
      </c>
      <c r="AO7" s="23"/>
      <c r="AP7" s="23"/>
      <c r="AQ7" s="23"/>
      <c r="AR7" s="21"/>
      <c r="BE7" s="290"/>
      <c r="BS7" s="18" t="s">
        <v>6</v>
      </c>
    </row>
    <row r="8" spans="1:74" s="1" customFormat="1" ht="12" customHeight="1">
      <c r="B8" s="22"/>
      <c r="C8" s="23"/>
      <c r="D8" s="30" t="s">
        <v>22</v>
      </c>
      <c r="E8" s="23"/>
      <c r="F8" s="23"/>
      <c r="G8" s="23"/>
      <c r="H8" s="23"/>
      <c r="I8" s="23"/>
      <c r="J8" s="23"/>
      <c r="K8" s="28" t="s">
        <v>23</v>
      </c>
      <c r="L8" s="23"/>
      <c r="M8" s="23"/>
      <c r="N8" s="23"/>
      <c r="O8" s="23"/>
      <c r="P8" s="23"/>
      <c r="Q8" s="23"/>
      <c r="R8" s="23"/>
      <c r="S8" s="23"/>
      <c r="T8" s="23"/>
      <c r="U8" s="23"/>
      <c r="V8" s="23"/>
      <c r="W8" s="23"/>
      <c r="X8" s="23"/>
      <c r="Y8" s="23"/>
      <c r="Z8" s="23"/>
      <c r="AA8" s="23"/>
      <c r="AB8" s="23"/>
      <c r="AC8" s="23"/>
      <c r="AD8" s="23"/>
      <c r="AE8" s="23"/>
      <c r="AF8" s="23"/>
      <c r="AG8" s="23"/>
      <c r="AH8" s="23"/>
      <c r="AI8" s="23"/>
      <c r="AJ8" s="23"/>
      <c r="AK8" s="30" t="s">
        <v>24</v>
      </c>
      <c r="AL8" s="23"/>
      <c r="AM8" s="23"/>
      <c r="AN8" s="31" t="s">
        <v>25</v>
      </c>
      <c r="AO8" s="23"/>
      <c r="AP8" s="23"/>
      <c r="AQ8" s="23"/>
      <c r="AR8" s="21"/>
      <c r="BE8" s="290"/>
      <c r="BS8" s="18" t="s">
        <v>6</v>
      </c>
    </row>
    <row r="9" spans="1:74" s="1" customFormat="1" ht="14.45"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290"/>
      <c r="BS9" s="18" t="s">
        <v>6</v>
      </c>
    </row>
    <row r="10" spans="1:74" s="1" customFormat="1" ht="12" customHeight="1">
      <c r="B10" s="22"/>
      <c r="C10" s="23"/>
      <c r="D10" s="30" t="s">
        <v>26</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0" t="s">
        <v>27</v>
      </c>
      <c r="AL10" s="23"/>
      <c r="AM10" s="23"/>
      <c r="AN10" s="28" t="s">
        <v>1</v>
      </c>
      <c r="AO10" s="23"/>
      <c r="AP10" s="23"/>
      <c r="AQ10" s="23"/>
      <c r="AR10" s="21"/>
      <c r="BE10" s="290"/>
      <c r="BS10" s="18" t="s">
        <v>6</v>
      </c>
    </row>
    <row r="11" spans="1:74" s="1" customFormat="1" ht="18.399999999999999" customHeight="1">
      <c r="B11" s="22"/>
      <c r="C11" s="23"/>
      <c r="D11" s="23"/>
      <c r="E11" s="28" t="s">
        <v>28</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0" t="s">
        <v>29</v>
      </c>
      <c r="AL11" s="23"/>
      <c r="AM11" s="23"/>
      <c r="AN11" s="28" t="s">
        <v>1</v>
      </c>
      <c r="AO11" s="23"/>
      <c r="AP11" s="23"/>
      <c r="AQ11" s="23"/>
      <c r="AR11" s="21"/>
      <c r="BE11" s="290"/>
      <c r="BS11" s="18" t="s">
        <v>6</v>
      </c>
    </row>
    <row r="12" spans="1:74" s="1" customFormat="1" ht="6.95"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290"/>
      <c r="BS12" s="18" t="s">
        <v>6</v>
      </c>
    </row>
    <row r="13" spans="1:74" s="1" customFormat="1" ht="12" customHeight="1">
      <c r="B13" s="22"/>
      <c r="C13" s="23"/>
      <c r="D13" s="30" t="s">
        <v>30</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0" t="s">
        <v>27</v>
      </c>
      <c r="AL13" s="23"/>
      <c r="AM13" s="23"/>
      <c r="AN13" s="32" t="s">
        <v>31</v>
      </c>
      <c r="AO13" s="23"/>
      <c r="AP13" s="23"/>
      <c r="AQ13" s="23"/>
      <c r="AR13" s="21"/>
      <c r="BE13" s="290"/>
      <c r="BS13" s="18" t="s">
        <v>6</v>
      </c>
    </row>
    <row r="14" spans="1:74" ht="12.75">
      <c r="B14" s="22"/>
      <c r="C14" s="23"/>
      <c r="D14" s="23"/>
      <c r="E14" s="313" t="s">
        <v>31</v>
      </c>
      <c r="F14" s="314"/>
      <c r="G14" s="314"/>
      <c r="H14" s="314"/>
      <c r="I14" s="314"/>
      <c r="J14" s="314"/>
      <c r="K14" s="314"/>
      <c r="L14" s="314"/>
      <c r="M14" s="314"/>
      <c r="N14" s="314"/>
      <c r="O14" s="314"/>
      <c r="P14" s="314"/>
      <c r="Q14" s="314"/>
      <c r="R14" s="314"/>
      <c r="S14" s="314"/>
      <c r="T14" s="314"/>
      <c r="U14" s="314"/>
      <c r="V14" s="314"/>
      <c r="W14" s="314"/>
      <c r="X14" s="314"/>
      <c r="Y14" s="314"/>
      <c r="Z14" s="314"/>
      <c r="AA14" s="314"/>
      <c r="AB14" s="314"/>
      <c r="AC14" s="314"/>
      <c r="AD14" s="314"/>
      <c r="AE14" s="314"/>
      <c r="AF14" s="314"/>
      <c r="AG14" s="314"/>
      <c r="AH14" s="314"/>
      <c r="AI14" s="314"/>
      <c r="AJ14" s="314"/>
      <c r="AK14" s="30" t="s">
        <v>29</v>
      </c>
      <c r="AL14" s="23"/>
      <c r="AM14" s="23"/>
      <c r="AN14" s="32" t="s">
        <v>31</v>
      </c>
      <c r="AO14" s="23"/>
      <c r="AP14" s="23"/>
      <c r="AQ14" s="23"/>
      <c r="AR14" s="21"/>
      <c r="BE14" s="290"/>
      <c r="BS14" s="18" t="s">
        <v>6</v>
      </c>
    </row>
    <row r="15" spans="1:74" s="1" customFormat="1" ht="6.95"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290"/>
      <c r="BS15" s="18" t="s">
        <v>4</v>
      </c>
    </row>
    <row r="16" spans="1:74" s="1" customFormat="1" ht="12" customHeight="1">
      <c r="B16" s="22"/>
      <c r="C16" s="23"/>
      <c r="D16" s="30" t="s">
        <v>32</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0" t="s">
        <v>27</v>
      </c>
      <c r="AL16" s="23"/>
      <c r="AM16" s="23"/>
      <c r="AN16" s="28" t="s">
        <v>1</v>
      </c>
      <c r="AO16" s="23"/>
      <c r="AP16" s="23"/>
      <c r="AQ16" s="23"/>
      <c r="AR16" s="21"/>
      <c r="BE16" s="290"/>
      <c r="BS16" s="18" t="s">
        <v>4</v>
      </c>
    </row>
    <row r="17" spans="1:71" s="1" customFormat="1" ht="18.399999999999999" customHeight="1">
      <c r="B17" s="22"/>
      <c r="C17" s="23"/>
      <c r="D17" s="23"/>
      <c r="E17" s="28" t="s">
        <v>33</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0" t="s">
        <v>29</v>
      </c>
      <c r="AL17" s="23"/>
      <c r="AM17" s="23"/>
      <c r="AN17" s="28" t="s">
        <v>1</v>
      </c>
      <c r="AO17" s="23"/>
      <c r="AP17" s="23"/>
      <c r="AQ17" s="23"/>
      <c r="AR17" s="21"/>
      <c r="BE17" s="290"/>
      <c r="BS17" s="18" t="s">
        <v>34</v>
      </c>
    </row>
    <row r="18" spans="1:71" s="1" customFormat="1" ht="6.95"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290"/>
      <c r="BS18" s="18" t="s">
        <v>6</v>
      </c>
    </row>
    <row r="19" spans="1:71" s="1" customFormat="1" ht="12" customHeight="1">
      <c r="B19" s="22"/>
      <c r="C19" s="23"/>
      <c r="D19" s="30" t="s">
        <v>35</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0" t="s">
        <v>27</v>
      </c>
      <c r="AL19" s="23"/>
      <c r="AM19" s="23"/>
      <c r="AN19" s="28" t="s">
        <v>1</v>
      </c>
      <c r="AO19" s="23"/>
      <c r="AP19" s="23"/>
      <c r="AQ19" s="23"/>
      <c r="AR19" s="21"/>
      <c r="BE19" s="290"/>
      <c r="BS19" s="18" t="s">
        <v>6</v>
      </c>
    </row>
    <row r="20" spans="1:71" s="1" customFormat="1" ht="18.399999999999999" customHeight="1">
      <c r="B20" s="22"/>
      <c r="C20" s="23"/>
      <c r="D20" s="23"/>
      <c r="E20" s="28" t="s">
        <v>28</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0" t="s">
        <v>29</v>
      </c>
      <c r="AL20" s="23"/>
      <c r="AM20" s="23"/>
      <c r="AN20" s="28" t="s">
        <v>1</v>
      </c>
      <c r="AO20" s="23"/>
      <c r="AP20" s="23"/>
      <c r="AQ20" s="23"/>
      <c r="AR20" s="21"/>
      <c r="BE20" s="290"/>
      <c r="BS20" s="18" t="s">
        <v>34</v>
      </c>
    </row>
    <row r="21" spans="1:71" s="1" customFormat="1" ht="6.95"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290"/>
    </row>
    <row r="22" spans="1:71" s="1" customFormat="1" ht="12" customHeight="1">
      <c r="B22" s="22"/>
      <c r="C22" s="23"/>
      <c r="D22" s="30" t="s">
        <v>36</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290"/>
    </row>
    <row r="23" spans="1:71" s="1" customFormat="1" ht="191.25" customHeight="1">
      <c r="B23" s="22"/>
      <c r="C23" s="23"/>
      <c r="D23" s="23"/>
      <c r="E23" s="315" t="s">
        <v>37</v>
      </c>
      <c r="F23" s="315"/>
      <c r="G23" s="315"/>
      <c r="H23" s="315"/>
      <c r="I23" s="315"/>
      <c r="J23" s="315"/>
      <c r="K23" s="315"/>
      <c r="L23" s="315"/>
      <c r="M23" s="315"/>
      <c r="N23" s="315"/>
      <c r="O23" s="315"/>
      <c r="P23" s="315"/>
      <c r="Q23" s="315"/>
      <c r="R23" s="315"/>
      <c r="S23" s="315"/>
      <c r="T23" s="315"/>
      <c r="U23" s="315"/>
      <c r="V23" s="315"/>
      <c r="W23" s="315"/>
      <c r="X23" s="315"/>
      <c r="Y23" s="315"/>
      <c r="Z23" s="315"/>
      <c r="AA23" s="315"/>
      <c r="AB23" s="315"/>
      <c r="AC23" s="315"/>
      <c r="AD23" s="315"/>
      <c r="AE23" s="315"/>
      <c r="AF23" s="315"/>
      <c r="AG23" s="315"/>
      <c r="AH23" s="315"/>
      <c r="AI23" s="315"/>
      <c r="AJ23" s="315"/>
      <c r="AK23" s="315"/>
      <c r="AL23" s="315"/>
      <c r="AM23" s="315"/>
      <c r="AN23" s="315"/>
      <c r="AO23" s="23"/>
      <c r="AP23" s="23"/>
      <c r="AQ23" s="23"/>
      <c r="AR23" s="21"/>
      <c r="BE23" s="290"/>
    </row>
    <row r="24" spans="1:71" s="1" customFormat="1" ht="6.95"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290"/>
    </row>
    <row r="25" spans="1:71" s="1" customFormat="1" ht="6.95" customHeight="1">
      <c r="B25" s="22"/>
      <c r="C25" s="23"/>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23"/>
      <c r="AQ25" s="23"/>
      <c r="AR25" s="21"/>
      <c r="BE25" s="290"/>
    </row>
    <row r="26" spans="1:71" s="2" customFormat="1" ht="25.9" customHeight="1">
      <c r="A26" s="35"/>
      <c r="B26" s="36"/>
      <c r="C26" s="37"/>
      <c r="D26" s="38" t="s">
        <v>38</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292">
        <f>ROUND(AG94,2)</f>
        <v>0</v>
      </c>
      <c r="AL26" s="293"/>
      <c r="AM26" s="293"/>
      <c r="AN26" s="293"/>
      <c r="AO26" s="293"/>
      <c r="AP26" s="37"/>
      <c r="AQ26" s="37"/>
      <c r="AR26" s="40"/>
      <c r="BE26" s="290"/>
    </row>
    <row r="27" spans="1:71" s="2" customFormat="1" ht="6.95" customHeight="1">
      <c r="A27" s="35"/>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0"/>
      <c r="BE27" s="290"/>
    </row>
    <row r="28" spans="1:71" s="2" customFormat="1" ht="12.75">
      <c r="A28" s="35"/>
      <c r="B28" s="36"/>
      <c r="C28" s="37"/>
      <c r="D28" s="37"/>
      <c r="E28" s="37"/>
      <c r="F28" s="37"/>
      <c r="G28" s="37"/>
      <c r="H28" s="37"/>
      <c r="I28" s="37"/>
      <c r="J28" s="37"/>
      <c r="K28" s="37"/>
      <c r="L28" s="316" t="s">
        <v>39</v>
      </c>
      <c r="M28" s="316"/>
      <c r="N28" s="316"/>
      <c r="O28" s="316"/>
      <c r="P28" s="316"/>
      <c r="Q28" s="37"/>
      <c r="R28" s="37"/>
      <c r="S28" s="37"/>
      <c r="T28" s="37"/>
      <c r="U28" s="37"/>
      <c r="V28" s="37"/>
      <c r="W28" s="316" t="s">
        <v>40</v>
      </c>
      <c r="X28" s="316"/>
      <c r="Y28" s="316"/>
      <c r="Z28" s="316"/>
      <c r="AA28" s="316"/>
      <c r="AB28" s="316"/>
      <c r="AC28" s="316"/>
      <c r="AD28" s="316"/>
      <c r="AE28" s="316"/>
      <c r="AF28" s="37"/>
      <c r="AG28" s="37"/>
      <c r="AH28" s="37"/>
      <c r="AI28" s="37"/>
      <c r="AJ28" s="37"/>
      <c r="AK28" s="316" t="s">
        <v>41</v>
      </c>
      <c r="AL28" s="316"/>
      <c r="AM28" s="316"/>
      <c r="AN28" s="316"/>
      <c r="AO28" s="316"/>
      <c r="AP28" s="37"/>
      <c r="AQ28" s="37"/>
      <c r="AR28" s="40"/>
      <c r="BE28" s="290"/>
    </row>
    <row r="29" spans="1:71" s="3" customFormat="1" ht="14.45" customHeight="1">
      <c r="B29" s="41"/>
      <c r="C29" s="42"/>
      <c r="D29" s="30" t="s">
        <v>42</v>
      </c>
      <c r="E29" s="42"/>
      <c r="F29" s="30" t="s">
        <v>43</v>
      </c>
      <c r="G29" s="42"/>
      <c r="H29" s="42"/>
      <c r="I29" s="42"/>
      <c r="J29" s="42"/>
      <c r="K29" s="42"/>
      <c r="L29" s="317">
        <v>0.21</v>
      </c>
      <c r="M29" s="288"/>
      <c r="N29" s="288"/>
      <c r="O29" s="288"/>
      <c r="P29" s="288"/>
      <c r="Q29" s="42"/>
      <c r="R29" s="42"/>
      <c r="S29" s="42"/>
      <c r="T29" s="42"/>
      <c r="U29" s="42"/>
      <c r="V29" s="42"/>
      <c r="W29" s="287">
        <f>ROUND(AZ94, 2)</f>
        <v>0</v>
      </c>
      <c r="X29" s="288"/>
      <c r="Y29" s="288"/>
      <c r="Z29" s="288"/>
      <c r="AA29" s="288"/>
      <c r="AB29" s="288"/>
      <c r="AC29" s="288"/>
      <c r="AD29" s="288"/>
      <c r="AE29" s="288"/>
      <c r="AF29" s="42"/>
      <c r="AG29" s="42"/>
      <c r="AH29" s="42"/>
      <c r="AI29" s="42"/>
      <c r="AJ29" s="42"/>
      <c r="AK29" s="287">
        <f>ROUND(AV94, 2)</f>
        <v>0</v>
      </c>
      <c r="AL29" s="288"/>
      <c r="AM29" s="288"/>
      <c r="AN29" s="288"/>
      <c r="AO29" s="288"/>
      <c r="AP29" s="42"/>
      <c r="AQ29" s="42"/>
      <c r="AR29" s="43"/>
      <c r="BE29" s="291"/>
    </row>
    <row r="30" spans="1:71" s="3" customFormat="1" ht="14.45" customHeight="1">
      <c r="B30" s="41"/>
      <c r="C30" s="42"/>
      <c r="D30" s="42"/>
      <c r="E30" s="42"/>
      <c r="F30" s="30" t="s">
        <v>44</v>
      </c>
      <c r="G30" s="42"/>
      <c r="H30" s="42"/>
      <c r="I30" s="42"/>
      <c r="J30" s="42"/>
      <c r="K30" s="42"/>
      <c r="L30" s="317">
        <v>0.15</v>
      </c>
      <c r="M30" s="288"/>
      <c r="N30" s="288"/>
      <c r="O30" s="288"/>
      <c r="P30" s="288"/>
      <c r="Q30" s="42"/>
      <c r="R30" s="42"/>
      <c r="S30" s="42"/>
      <c r="T30" s="42"/>
      <c r="U30" s="42"/>
      <c r="V30" s="42"/>
      <c r="W30" s="287">
        <f>ROUND(BA94, 2)</f>
        <v>0</v>
      </c>
      <c r="X30" s="288"/>
      <c r="Y30" s="288"/>
      <c r="Z30" s="288"/>
      <c r="AA30" s="288"/>
      <c r="AB30" s="288"/>
      <c r="AC30" s="288"/>
      <c r="AD30" s="288"/>
      <c r="AE30" s="288"/>
      <c r="AF30" s="42"/>
      <c r="AG30" s="42"/>
      <c r="AH30" s="42"/>
      <c r="AI30" s="42"/>
      <c r="AJ30" s="42"/>
      <c r="AK30" s="287">
        <f>ROUND(AW94, 2)</f>
        <v>0</v>
      </c>
      <c r="AL30" s="288"/>
      <c r="AM30" s="288"/>
      <c r="AN30" s="288"/>
      <c r="AO30" s="288"/>
      <c r="AP30" s="42"/>
      <c r="AQ30" s="42"/>
      <c r="AR30" s="43"/>
      <c r="BE30" s="291"/>
    </row>
    <row r="31" spans="1:71" s="3" customFormat="1" ht="14.45" hidden="1" customHeight="1">
      <c r="B31" s="41"/>
      <c r="C31" s="42"/>
      <c r="D31" s="42"/>
      <c r="E31" s="42"/>
      <c r="F31" s="30" t="s">
        <v>45</v>
      </c>
      <c r="G31" s="42"/>
      <c r="H31" s="42"/>
      <c r="I31" s="42"/>
      <c r="J31" s="42"/>
      <c r="K31" s="42"/>
      <c r="L31" s="317">
        <v>0.21</v>
      </c>
      <c r="M31" s="288"/>
      <c r="N31" s="288"/>
      <c r="O31" s="288"/>
      <c r="P31" s="288"/>
      <c r="Q31" s="42"/>
      <c r="R31" s="42"/>
      <c r="S31" s="42"/>
      <c r="T31" s="42"/>
      <c r="U31" s="42"/>
      <c r="V31" s="42"/>
      <c r="W31" s="287">
        <f>ROUND(BB94, 2)</f>
        <v>0</v>
      </c>
      <c r="X31" s="288"/>
      <c r="Y31" s="288"/>
      <c r="Z31" s="288"/>
      <c r="AA31" s="288"/>
      <c r="AB31" s="288"/>
      <c r="AC31" s="288"/>
      <c r="AD31" s="288"/>
      <c r="AE31" s="288"/>
      <c r="AF31" s="42"/>
      <c r="AG31" s="42"/>
      <c r="AH31" s="42"/>
      <c r="AI31" s="42"/>
      <c r="AJ31" s="42"/>
      <c r="AK31" s="287">
        <v>0</v>
      </c>
      <c r="AL31" s="288"/>
      <c r="AM31" s="288"/>
      <c r="AN31" s="288"/>
      <c r="AO31" s="288"/>
      <c r="AP31" s="42"/>
      <c r="AQ31" s="42"/>
      <c r="AR31" s="43"/>
      <c r="BE31" s="291"/>
    </row>
    <row r="32" spans="1:71" s="3" customFormat="1" ht="14.45" hidden="1" customHeight="1">
      <c r="B32" s="41"/>
      <c r="C32" s="42"/>
      <c r="D32" s="42"/>
      <c r="E32" s="42"/>
      <c r="F32" s="30" t="s">
        <v>46</v>
      </c>
      <c r="G32" s="42"/>
      <c r="H32" s="42"/>
      <c r="I32" s="42"/>
      <c r="J32" s="42"/>
      <c r="K32" s="42"/>
      <c r="L32" s="317">
        <v>0.15</v>
      </c>
      <c r="M32" s="288"/>
      <c r="N32" s="288"/>
      <c r="O32" s="288"/>
      <c r="P32" s="288"/>
      <c r="Q32" s="42"/>
      <c r="R32" s="42"/>
      <c r="S32" s="42"/>
      <c r="T32" s="42"/>
      <c r="U32" s="42"/>
      <c r="V32" s="42"/>
      <c r="W32" s="287">
        <f>ROUND(BC94, 2)</f>
        <v>0</v>
      </c>
      <c r="X32" s="288"/>
      <c r="Y32" s="288"/>
      <c r="Z32" s="288"/>
      <c r="AA32" s="288"/>
      <c r="AB32" s="288"/>
      <c r="AC32" s="288"/>
      <c r="AD32" s="288"/>
      <c r="AE32" s="288"/>
      <c r="AF32" s="42"/>
      <c r="AG32" s="42"/>
      <c r="AH32" s="42"/>
      <c r="AI32" s="42"/>
      <c r="AJ32" s="42"/>
      <c r="AK32" s="287">
        <v>0</v>
      </c>
      <c r="AL32" s="288"/>
      <c r="AM32" s="288"/>
      <c r="AN32" s="288"/>
      <c r="AO32" s="288"/>
      <c r="AP32" s="42"/>
      <c r="AQ32" s="42"/>
      <c r="AR32" s="43"/>
      <c r="BE32" s="291"/>
    </row>
    <row r="33" spans="1:57" s="3" customFormat="1" ht="14.45" hidden="1" customHeight="1">
      <c r="B33" s="41"/>
      <c r="C33" s="42"/>
      <c r="D33" s="42"/>
      <c r="E33" s="42"/>
      <c r="F33" s="30" t="s">
        <v>47</v>
      </c>
      <c r="G33" s="42"/>
      <c r="H33" s="42"/>
      <c r="I33" s="42"/>
      <c r="J33" s="42"/>
      <c r="K33" s="42"/>
      <c r="L33" s="317">
        <v>0</v>
      </c>
      <c r="M33" s="288"/>
      <c r="N33" s="288"/>
      <c r="O33" s="288"/>
      <c r="P33" s="288"/>
      <c r="Q33" s="42"/>
      <c r="R33" s="42"/>
      <c r="S33" s="42"/>
      <c r="T33" s="42"/>
      <c r="U33" s="42"/>
      <c r="V33" s="42"/>
      <c r="W33" s="287">
        <f>ROUND(BD94, 2)</f>
        <v>0</v>
      </c>
      <c r="X33" s="288"/>
      <c r="Y33" s="288"/>
      <c r="Z33" s="288"/>
      <c r="AA33" s="288"/>
      <c r="AB33" s="288"/>
      <c r="AC33" s="288"/>
      <c r="AD33" s="288"/>
      <c r="AE33" s="288"/>
      <c r="AF33" s="42"/>
      <c r="AG33" s="42"/>
      <c r="AH33" s="42"/>
      <c r="AI33" s="42"/>
      <c r="AJ33" s="42"/>
      <c r="AK33" s="287">
        <v>0</v>
      </c>
      <c r="AL33" s="288"/>
      <c r="AM33" s="288"/>
      <c r="AN33" s="288"/>
      <c r="AO33" s="288"/>
      <c r="AP33" s="42"/>
      <c r="AQ33" s="42"/>
      <c r="AR33" s="43"/>
      <c r="BE33" s="291"/>
    </row>
    <row r="34" spans="1:57" s="2" customFormat="1" ht="6.95" customHeight="1">
      <c r="A34" s="35"/>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0"/>
      <c r="BE34" s="290"/>
    </row>
    <row r="35" spans="1:57" s="2" customFormat="1" ht="25.9" customHeight="1">
      <c r="A35" s="35"/>
      <c r="B35" s="36"/>
      <c r="C35" s="44"/>
      <c r="D35" s="45" t="s">
        <v>48</v>
      </c>
      <c r="E35" s="46"/>
      <c r="F35" s="46"/>
      <c r="G35" s="46"/>
      <c r="H35" s="46"/>
      <c r="I35" s="46"/>
      <c r="J35" s="46"/>
      <c r="K35" s="46"/>
      <c r="L35" s="46"/>
      <c r="M35" s="46"/>
      <c r="N35" s="46"/>
      <c r="O35" s="46"/>
      <c r="P35" s="46"/>
      <c r="Q35" s="46"/>
      <c r="R35" s="46"/>
      <c r="S35" s="46"/>
      <c r="T35" s="47" t="s">
        <v>49</v>
      </c>
      <c r="U35" s="46"/>
      <c r="V35" s="46"/>
      <c r="W35" s="46"/>
      <c r="X35" s="294" t="s">
        <v>50</v>
      </c>
      <c r="Y35" s="295"/>
      <c r="Z35" s="295"/>
      <c r="AA35" s="295"/>
      <c r="AB35" s="295"/>
      <c r="AC35" s="46"/>
      <c r="AD35" s="46"/>
      <c r="AE35" s="46"/>
      <c r="AF35" s="46"/>
      <c r="AG35" s="46"/>
      <c r="AH35" s="46"/>
      <c r="AI35" s="46"/>
      <c r="AJ35" s="46"/>
      <c r="AK35" s="296">
        <f>SUM(AK26:AK33)</f>
        <v>0</v>
      </c>
      <c r="AL35" s="295"/>
      <c r="AM35" s="295"/>
      <c r="AN35" s="295"/>
      <c r="AO35" s="297"/>
      <c r="AP35" s="44"/>
      <c r="AQ35" s="44"/>
      <c r="AR35" s="40"/>
      <c r="BE35" s="35"/>
    </row>
    <row r="36" spans="1:57" s="2" customFormat="1" ht="6.95" customHeight="1">
      <c r="A36" s="35"/>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0"/>
      <c r="BE36" s="35"/>
    </row>
    <row r="37" spans="1:57" s="2" customFormat="1" ht="14.45" customHeight="1">
      <c r="A37" s="35"/>
      <c r="B37" s="36"/>
      <c r="C37" s="37"/>
      <c r="D37" s="37"/>
      <c r="E37" s="37"/>
      <c r="F37" s="37"/>
      <c r="G37" s="37"/>
      <c r="H37" s="37"/>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40"/>
      <c r="BE37" s="35"/>
    </row>
    <row r="38" spans="1:57" s="1" customFormat="1" ht="14.45"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pans="1:57" s="1" customFormat="1" ht="14.45"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pans="1:57" s="1" customFormat="1" ht="14.45"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pans="1:57" s="1" customFormat="1" ht="14.45"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pans="1:57" s="1" customFormat="1" ht="14.45"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pans="1:57" s="1" customFormat="1" ht="14.45"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pans="1:57" s="1" customFormat="1" ht="14.45"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pans="1:57" s="1" customFormat="1" ht="14.45"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pans="1:57" s="1" customFormat="1" ht="14.45"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pans="1:57" s="1" customFormat="1" ht="14.45"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pans="1:57" s="1" customFormat="1" ht="14.45"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pans="1:57" s="2" customFormat="1" ht="14.45" customHeight="1">
      <c r="B49" s="48"/>
      <c r="C49" s="49"/>
      <c r="D49" s="50" t="s">
        <v>51</v>
      </c>
      <c r="E49" s="51"/>
      <c r="F49" s="51"/>
      <c r="G49" s="51"/>
      <c r="H49" s="51"/>
      <c r="I49" s="51"/>
      <c r="J49" s="51"/>
      <c r="K49" s="51"/>
      <c r="L49" s="51"/>
      <c r="M49" s="51"/>
      <c r="N49" s="51"/>
      <c r="O49" s="51"/>
      <c r="P49" s="51"/>
      <c r="Q49" s="51"/>
      <c r="R49" s="51"/>
      <c r="S49" s="51"/>
      <c r="T49" s="51"/>
      <c r="U49" s="51"/>
      <c r="V49" s="51"/>
      <c r="W49" s="51"/>
      <c r="X49" s="51"/>
      <c r="Y49" s="51"/>
      <c r="Z49" s="51"/>
      <c r="AA49" s="51"/>
      <c r="AB49" s="51"/>
      <c r="AC49" s="51"/>
      <c r="AD49" s="51"/>
      <c r="AE49" s="51"/>
      <c r="AF49" s="51"/>
      <c r="AG49" s="51"/>
      <c r="AH49" s="50" t="s">
        <v>52</v>
      </c>
      <c r="AI49" s="51"/>
      <c r="AJ49" s="51"/>
      <c r="AK49" s="51"/>
      <c r="AL49" s="51"/>
      <c r="AM49" s="51"/>
      <c r="AN49" s="51"/>
      <c r="AO49" s="51"/>
      <c r="AP49" s="49"/>
      <c r="AQ49" s="49"/>
      <c r="AR49" s="52"/>
    </row>
    <row r="50" spans="1:57" ht="11.25">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spans="1:57" ht="11.25">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spans="1:57" ht="11.25">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spans="1:57" ht="11.25">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spans="1:57" ht="11.25">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spans="1:57" ht="11.2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spans="1:57" ht="11.25">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spans="1:57" ht="11.25">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spans="1:57" ht="11.25">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spans="1:57" ht="11.25">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pans="1:57" s="2" customFormat="1" ht="12.75">
      <c r="A60" s="35"/>
      <c r="B60" s="36"/>
      <c r="C60" s="37"/>
      <c r="D60" s="53" t="s">
        <v>53</v>
      </c>
      <c r="E60" s="39"/>
      <c r="F60" s="39"/>
      <c r="G60" s="39"/>
      <c r="H60" s="39"/>
      <c r="I60" s="39"/>
      <c r="J60" s="39"/>
      <c r="K60" s="39"/>
      <c r="L60" s="39"/>
      <c r="M60" s="39"/>
      <c r="N60" s="39"/>
      <c r="O60" s="39"/>
      <c r="P60" s="39"/>
      <c r="Q60" s="39"/>
      <c r="R60" s="39"/>
      <c r="S60" s="39"/>
      <c r="T60" s="39"/>
      <c r="U60" s="39"/>
      <c r="V60" s="53" t="s">
        <v>54</v>
      </c>
      <c r="W60" s="39"/>
      <c r="X60" s="39"/>
      <c r="Y60" s="39"/>
      <c r="Z60" s="39"/>
      <c r="AA60" s="39"/>
      <c r="AB60" s="39"/>
      <c r="AC60" s="39"/>
      <c r="AD60" s="39"/>
      <c r="AE60" s="39"/>
      <c r="AF60" s="39"/>
      <c r="AG60" s="39"/>
      <c r="AH60" s="53" t="s">
        <v>53</v>
      </c>
      <c r="AI60" s="39"/>
      <c r="AJ60" s="39"/>
      <c r="AK60" s="39"/>
      <c r="AL60" s="39"/>
      <c r="AM60" s="53" t="s">
        <v>54</v>
      </c>
      <c r="AN60" s="39"/>
      <c r="AO60" s="39"/>
      <c r="AP60" s="37"/>
      <c r="AQ60" s="37"/>
      <c r="AR60" s="40"/>
      <c r="BE60" s="35"/>
    </row>
    <row r="61" spans="1:57" ht="11.25">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spans="1:57" ht="11.25">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spans="1:57" ht="11.25">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pans="1:57" s="2" customFormat="1" ht="12.75">
      <c r="A64" s="35"/>
      <c r="B64" s="36"/>
      <c r="C64" s="37"/>
      <c r="D64" s="50" t="s">
        <v>55</v>
      </c>
      <c r="E64" s="54"/>
      <c r="F64" s="54"/>
      <c r="G64" s="54"/>
      <c r="H64" s="54"/>
      <c r="I64" s="54"/>
      <c r="J64" s="54"/>
      <c r="K64" s="54"/>
      <c r="L64" s="54"/>
      <c r="M64" s="54"/>
      <c r="N64" s="54"/>
      <c r="O64" s="54"/>
      <c r="P64" s="54"/>
      <c r="Q64" s="54"/>
      <c r="R64" s="54"/>
      <c r="S64" s="54"/>
      <c r="T64" s="54"/>
      <c r="U64" s="54"/>
      <c r="V64" s="54"/>
      <c r="W64" s="54"/>
      <c r="X64" s="54"/>
      <c r="Y64" s="54"/>
      <c r="Z64" s="54"/>
      <c r="AA64" s="54"/>
      <c r="AB64" s="54"/>
      <c r="AC64" s="54"/>
      <c r="AD64" s="54"/>
      <c r="AE64" s="54"/>
      <c r="AF64" s="54"/>
      <c r="AG64" s="54"/>
      <c r="AH64" s="50" t="s">
        <v>56</v>
      </c>
      <c r="AI64" s="54"/>
      <c r="AJ64" s="54"/>
      <c r="AK64" s="54"/>
      <c r="AL64" s="54"/>
      <c r="AM64" s="54"/>
      <c r="AN64" s="54"/>
      <c r="AO64" s="54"/>
      <c r="AP64" s="37"/>
      <c r="AQ64" s="37"/>
      <c r="AR64" s="40"/>
      <c r="BE64" s="35"/>
    </row>
    <row r="65" spans="1:57" ht="11.2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spans="1:57" ht="11.25">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spans="1:57" ht="11.25">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spans="1:57" ht="11.25">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spans="1:57" ht="11.25">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spans="1:57" ht="11.25">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spans="1:57" ht="11.25">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spans="1:57" ht="11.25">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spans="1:57" ht="11.25">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spans="1:57" ht="11.25">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pans="1:57" s="2" customFormat="1" ht="12.75">
      <c r="A75" s="35"/>
      <c r="B75" s="36"/>
      <c r="C75" s="37"/>
      <c r="D75" s="53" t="s">
        <v>53</v>
      </c>
      <c r="E75" s="39"/>
      <c r="F75" s="39"/>
      <c r="G75" s="39"/>
      <c r="H75" s="39"/>
      <c r="I75" s="39"/>
      <c r="J75" s="39"/>
      <c r="K75" s="39"/>
      <c r="L75" s="39"/>
      <c r="M75" s="39"/>
      <c r="N75" s="39"/>
      <c r="O75" s="39"/>
      <c r="P75" s="39"/>
      <c r="Q75" s="39"/>
      <c r="R75" s="39"/>
      <c r="S75" s="39"/>
      <c r="T75" s="39"/>
      <c r="U75" s="39"/>
      <c r="V75" s="53" t="s">
        <v>54</v>
      </c>
      <c r="W75" s="39"/>
      <c r="X75" s="39"/>
      <c r="Y75" s="39"/>
      <c r="Z75" s="39"/>
      <c r="AA75" s="39"/>
      <c r="AB75" s="39"/>
      <c r="AC75" s="39"/>
      <c r="AD75" s="39"/>
      <c r="AE75" s="39"/>
      <c r="AF75" s="39"/>
      <c r="AG75" s="39"/>
      <c r="AH75" s="53" t="s">
        <v>53</v>
      </c>
      <c r="AI75" s="39"/>
      <c r="AJ75" s="39"/>
      <c r="AK75" s="39"/>
      <c r="AL75" s="39"/>
      <c r="AM75" s="53" t="s">
        <v>54</v>
      </c>
      <c r="AN75" s="39"/>
      <c r="AO75" s="39"/>
      <c r="AP75" s="37"/>
      <c r="AQ75" s="37"/>
      <c r="AR75" s="40"/>
      <c r="BE75" s="35"/>
    </row>
    <row r="76" spans="1:57" s="2" customFormat="1" ht="11.25">
      <c r="A76" s="35"/>
      <c r="B76" s="36"/>
      <c r="C76" s="37"/>
      <c r="D76" s="37"/>
      <c r="E76" s="37"/>
      <c r="F76" s="37"/>
      <c r="G76" s="37"/>
      <c r="H76" s="37"/>
      <c r="I76" s="37"/>
      <c r="J76" s="37"/>
      <c r="K76" s="37"/>
      <c r="L76" s="37"/>
      <c r="M76" s="37"/>
      <c r="N76" s="37"/>
      <c r="O76" s="37"/>
      <c r="P76" s="37"/>
      <c r="Q76" s="37"/>
      <c r="R76" s="37"/>
      <c r="S76" s="37"/>
      <c r="T76" s="37"/>
      <c r="U76" s="37"/>
      <c r="V76" s="37"/>
      <c r="W76" s="37"/>
      <c r="X76" s="37"/>
      <c r="Y76" s="37"/>
      <c r="Z76" s="37"/>
      <c r="AA76" s="37"/>
      <c r="AB76" s="37"/>
      <c r="AC76" s="37"/>
      <c r="AD76" s="37"/>
      <c r="AE76" s="37"/>
      <c r="AF76" s="37"/>
      <c r="AG76" s="37"/>
      <c r="AH76" s="37"/>
      <c r="AI76" s="37"/>
      <c r="AJ76" s="37"/>
      <c r="AK76" s="37"/>
      <c r="AL76" s="37"/>
      <c r="AM76" s="37"/>
      <c r="AN76" s="37"/>
      <c r="AO76" s="37"/>
      <c r="AP76" s="37"/>
      <c r="AQ76" s="37"/>
      <c r="AR76" s="40"/>
      <c r="BE76" s="35"/>
    </row>
    <row r="77" spans="1:57" s="2" customFormat="1" ht="6.95" customHeight="1">
      <c r="A77" s="35"/>
      <c r="B77" s="55"/>
      <c r="C77" s="56"/>
      <c r="D77" s="56"/>
      <c r="E77" s="56"/>
      <c r="F77" s="56"/>
      <c r="G77" s="56"/>
      <c r="H77" s="56"/>
      <c r="I77" s="56"/>
      <c r="J77" s="56"/>
      <c r="K77" s="56"/>
      <c r="L77" s="56"/>
      <c r="M77" s="56"/>
      <c r="N77" s="56"/>
      <c r="O77" s="56"/>
      <c r="P77" s="56"/>
      <c r="Q77" s="56"/>
      <c r="R77" s="56"/>
      <c r="S77" s="56"/>
      <c r="T77" s="56"/>
      <c r="U77" s="56"/>
      <c r="V77" s="56"/>
      <c r="W77" s="56"/>
      <c r="X77" s="56"/>
      <c r="Y77" s="56"/>
      <c r="Z77" s="56"/>
      <c r="AA77" s="56"/>
      <c r="AB77" s="56"/>
      <c r="AC77" s="56"/>
      <c r="AD77" s="56"/>
      <c r="AE77" s="56"/>
      <c r="AF77" s="56"/>
      <c r="AG77" s="56"/>
      <c r="AH77" s="56"/>
      <c r="AI77" s="56"/>
      <c r="AJ77" s="56"/>
      <c r="AK77" s="56"/>
      <c r="AL77" s="56"/>
      <c r="AM77" s="56"/>
      <c r="AN77" s="56"/>
      <c r="AO77" s="56"/>
      <c r="AP77" s="56"/>
      <c r="AQ77" s="56"/>
      <c r="AR77" s="40"/>
      <c r="BE77" s="35"/>
    </row>
    <row r="81" spans="1:91" s="2" customFormat="1" ht="6.95" customHeight="1">
      <c r="A81" s="35"/>
      <c r="B81" s="57"/>
      <c r="C81" s="58"/>
      <c r="D81" s="58"/>
      <c r="E81" s="58"/>
      <c r="F81" s="58"/>
      <c r="G81" s="58"/>
      <c r="H81" s="58"/>
      <c r="I81" s="58"/>
      <c r="J81" s="58"/>
      <c r="K81" s="58"/>
      <c r="L81" s="58"/>
      <c r="M81" s="58"/>
      <c r="N81" s="58"/>
      <c r="O81" s="58"/>
      <c r="P81" s="58"/>
      <c r="Q81" s="58"/>
      <c r="R81" s="58"/>
      <c r="S81" s="58"/>
      <c r="T81" s="58"/>
      <c r="U81" s="58"/>
      <c r="V81" s="58"/>
      <c r="W81" s="58"/>
      <c r="X81" s="58"/>
      <c r="Y81" s="58"/>
      <c r="Z81" s="58"/>
      <c r="AA81" s="58"/>
      <c r="AB81" s="58"/>
      <c r="AC81" s="58"/>
      <c r="AD81" s="58"/>
      <c r="AE81" s="58"/>
      <c r="AF81" s="58"/>
      <c r="AG81" s="58"/>
      <c r="AH81" s="58"/>
      <c r="AI81" s="58"/>
      <c r="AJ81" s="58"/>
      <c r="AK81" s="58"/>
      <c r="AL81" s="58"/>
      <c r="AM81" s="58"/>
      <c r="AN81" s="58"/>
      <c r="AO81" s="58"/>
      <c r="AP81" s="58"/>
      <c r="AQ81" s="58"/>
      <c r="AR81" s="40"/>
      <c r="BE81" s="35"/>
    </row>
    <row r="82" spans="1:91" s="2" customFormat="1" ht="24.95" customHeight="1">
      <c r="A82" s="35"/>
      <c r="B82" s="36"/>
      <c r="C82" s="24" t="s">
        <v>57</v>
      </c>
      <c r="D82" s="37"/>
      <c r="E82" s="37"/>
      <c r="F82" s="37"/>
      <c r="G82" s="37"/>
      <c r="H82" s="37"/>
      <c r="I82" s="37"/>
      <c r="J82" s="37"/>
      <c r="K82" s="37"/>
      <c r="L82" s="37"/>
      <c r="M82" s="37"/>
      <c r="N82" s="37"/>
      <c r="O82" s="37"/>
      <c r="P82" s="37"/>
      <c r="Q82" s="37"/>
      <c r="R82" s="37"/>
      <c r="S82" s="37"/>
      <c r="T82" s="37"/>
      <c r="U82" s="37"/>
      <c r="V82" s="37"/>
      <c r="W82" s="37"/>
      <c r="X82" s="37"/>
      <c r="Y82" s="37"/>
      <c r="Z82" s="37"/>
      <c r="AA82" s="37"/>
      <c r="AB82" s="37"/>
      <c r="AC82" s="37"/>
      <c r="AD82" s="37"/>
      <c r="AE82" s="37"/>
      <c r="AF82" s="37"/>
      <c r="AG82" s="37"/>
      <c r="AH82" s="37"/>
      <c r="AI82" s="37"/>
      <c r="AJ82" s="37"/>
      <c r="AK82" s="37"/>
      <c r="AL82" s="37"/>
      <c r="AM82" s="37"/>
      <c r="AN82" s="37"/>
      <c r="AO82" s="37"/>
      <c r="AP82" s="37"/>
      <c r="AQ82" s="37"/>
      <c r="AR82" s="40"/>
      <c r="BE82" s="35"/>
    </row>
    <row r="83" spans="1:91" s="2" customFormat="1" ht="6.95" customHeight="1">
      <c r="A83" s="35"/>
      <c r="B83" s="36"/>
      <c r="C83" s="37"/>
      <c r="D83" s="37"/>
      <c r="E83" s="37"/>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7"/>
      <c r="AI83" s="37"/>
      <c r="AJ83" s="37"/>
      <c r="AK83" s="37"/>
      <c r="AL83" s="37"/>
      <c r="AM83" s="37"/>
      <c r="AN83" s="37"/>
      <c r="AO83" s="37"/>
      <c r="AP83" s="37"/>
      <c r="AQ83" s="37"/>
      <c r="AR83" s="40"/>
      <c r="BE83" s="35"/>
    </row>
    <row r="84" spans="1:91" s="4" customFormat="1" ht="12" customHeight="1">
      <c r="B84" s="59"/>
      <c r="C84" s="30" t="s">
        <v>13</v>
      </c>
      <c r="D84" s="60"/>
      <c r="E84" s="60"/>
      <c r="F84" s="60"/>
      <c r="G84" s="60"/>
      <c r="H84" s="60"/>
      <c r="I84" s="60"/>
      <c r="J84" s="60"/>
      <c r="K84" s="60"/>
      <c r="L84" s="60" t="str">
        <f>K5</f>
        <v>041-II-19</v>
      </c>
      <c r="M84" s="60"/>
      <c r="N84" s="60"/>
      <c r="O84" s="60"/>
      <c r="P84" s="60"/>
      <c r="Q84" s="60"/>
      <c r="R84" s="60"/>
      <c r="S84" s="60"/>
      <c r="T84" s="60"/>
      <c r="U84" s="60"/>
      <c r="V84" s="60"/>
      <c r="W84" s="60"/>
      <c r="X84" s="60"/>
      <c r="Y84" s="60"/>
      <c r="Z84" s="60"/>
      <c r="AA84" s="60"/>
      <c r="AB84" s="60"/>
      <c r="AC84" s="60"/>
      <c r="AD84" s="60"/>
      <c r="AE84" s="60"/>
      <c r="AF84" s="60"/>
      <c r="AG84" s="60"/>
      <c r="AH84" s="60"/>
      <c r="AI84" s="60"/>
      <c r="AJ84" s="60"/>
      <c r="AK84" s="60"/>
      <c r="AL84" s="60"/>
      <c r="AM84" s="60"/>
      <c r="AN84" s="60"/>
      <c r="AO84" s="60"/>
      <c r="AP84" s="60"/>
      <c r="AQ84" s="60"/>
      <c r="AR84" s="61"/>
    </row>
    <row r="85" spans="1:91" s="5" customFormat="1" ht="36.950000000000003" customHeight="1">
      <c r="B85" s="62"/>
      <c r="C85" s="63" t="s">
        <v>16</v>
      </c>
      <c r="D85" s="64"/>
      <c r="E85" s="64"/>
      <c r="F85" s="64"/>
      <c r="G85" s="64"/>
      <c r="H85" s="64"/>
      <c r="I85" s="64"/>
      <c r="J85" s="64"/>
      <c r="K85" s="64"/>
      <c r="L85" s="307" t="str">
        <f>K6</f>
        <v>CHODNÍK UL. VELKOMEZIŘÍČSKÁ, TŘEBÍČ</v>
      </c>
      <c r="M85" s="308"/>
      <c r="N85" s="308"/>
      <c r="O85" s="308"/>
      <c r="P85" s="308"/>
      <c r="Q85" s="308"/>
      <c r="R85" s="308"/>
      <c r="S85" s="308"/>
      <c r="T85" s="308"/>
      <c r="U85" s="308"/>
      <c r="V85" s="308"/>
      <c r="W85" s="308"/>
      <c r="X85" s="308"/>
      <c r="Y85" s="308"/>
      <c r="Z85" s="308"/>
      <c r="AA85" s="308"/>
      <c r="AB85" s="308"/>
      <c r="AC85" s="308"/>
      <c r="AD85" s="308"/>
      <c r="AE85" s="308"/>
      <c r="AF85" s="308"/>
      <c r="AG85" s="308"/>
      <c r="AH85" s="308"/>
      <c r="AI85" s="308"/>
      <c r="AJ85" s="308"/>
      <c r="AK85" s="308"/>
      <c r="AL85" s="308"/>
      <c r="AM85" s="308"/>
      <c r="AN85" s="308"/>
      <c r="AO85" s="308"/>
      <c r="AP85" s="64"/>
      <c r="AQ85" s="64"/>
      <c r="AR85" s="65"/>
    </row>
    <row r="86" spans="1:91" s="2" customFormat="1" ht="6.95" customHeight="1">
      <c r="A86" s="35"/>
      <c r="B86" s="36"/>
      <c r="C86" s="37"/>
      <c r="D86" s="37"/>
      <c r="E86" s="37"/>
      <c r="F86" s="37"/>
      <c r="G86" s="37"/>
      <c r="H86" s="37"/>
      <c r="I86" s="37"/>
      <c r="J86" s="37"/>
      <c r="K86" s="37"/>
      <c r="L86" s="37"/>
      <c r="M86" s="37"/>
      <c r="N86" s="37"/>
      <c r="O86" s="37"/>
      <c r="P86" s="37"/>
      <c r="Q86" s="37"/>
      <c r="R86" s="37"/>
      <c r="S86" s="37"/>
      <c r="T86" s="37"/>
      <c r="U86" s="37"/>
      <c r="V86" s="37"/>
      <c r="W86" s="37"/>
      <c r="X86" s="37"/>
      <c r="Y86" s="37"/>
      <c r="Z86" s="37"/>
      <c r="AA86" s="37"/>
      <c r="AB86" s="37"/>
      <c r="AC86" s="37"/>
      <c r="AD86" s="37"/>
      <c r="AE86" s="37"/>
      <c r="AF86" s="37"/>
      <c r="AG86" s="37"/>
      <c r="AH86" s="37"/>
      <c r="AI86" s="37"/>
      <c r="AJ86" s="37"/>
      <c r="AK86" s="37"/>
      <c r="AL86" s="37"/>
      <c r="AM86" s="37"/>
      <c r="AN86" s="37"/>
      <c r="AO86" s="37"/>
      <c r="AP86" s="37"/>
      <c r="AQ86" s="37"/>
      <c r="AR86" s="40"/>
      <c r="BE86" s="35"/>
    </row>
    <row r="87" spans="1:91" s="2" customFormat="1" ht="12" customHeight="1">
      <c r="A87" s="35"/>
      <c r="B87" s="36"/>
      <c r="C87" s="30" t="s">
        <v>22</v>
      </c>
      <c r="D87" s="37"/>
      <c r="E87" s="37"/>
      <c r="F87" s="37"/>
      <c r="G87" s="37"/>
      <c r="H87" s="37"/>
      <c r="I87" s="37"/>
      <c r="J87" s="37"/>
      <c r="K87" s="37"/>
      <c r="L87" s="66" t="str">
        <f>IF(K8="","",K8)</f>
        <v>TŘEBÍČ</v>
      </c>
      <c r="M87" s="37"/>
      <c r="N87" s="37"/>
      <c r="O87" s="37"/>
      <c r="P87" s="37"/>
      <c r="Q87" s="37"/>
      <c r="R87" s="37"/>
      <c r="S87" s="37"/>
      <c r="T87" s="37"/>
      <c r="U87" s="37"/>
      <c r="V87" s="37"/>
      <c r="W87" s="37"/>
      <c r="X87" s="37"/>
      <c r="Y87" s="37"/>
      <c r="Z87" s="37"/>
      <c r="AA87" s="37"/>
      <c r="AB87" s="37"/>
      <c r="AC87" s="37"/>
      <c r="AD87" s="37"/>
      <c r="AE87" s="37"/>
      <c r="AF87" s="37"/>
      <c r="AG87" s="37"/>
      <c r="AH87" s="37"/>
      <c r="AI87" s="30" t="s">
        <v>24</v>
      </c>
      <c r="AJ87" s="37"/>
      <c r="AK87" s="37"/>
      <c r="AL87" s="37"/>
      <c r="AM87" s="309" t="str">
        <f>IF(AN8= "","",AN8)</f>
        <v>3. 9. 2019</v>
      </c>
      <c r="AN87" s="309"/>
      <c r="AO87" s="37"/>
      <c r="AP87" s="37"/>
      <c r="AQ87" s="37"/>
      <c r="AR87" s="40"/>
      <c r="BE87" s="35"/>
    </row>
    <row r="88" spans="1:91" s="2" customFormat="1" ht="6.95" customHeight="1">
      <c r="A88" s="35"/>
      <c r="B88" s="36"/>
      <c r="C88" s="37"/>
      <c r="D88" s="37"/>
      <c r="E88" s="37"/>
      <c r="F88" s="37"/>
      <c r="G88" s="37"/>
      <c r="H88" s="37"/>
      <c r="I88" s="37"/>
      <c r="J88" s="37"/>
      <c r="K88" s="37"/>
      <c r="L88" s="37"/>
      <c r="M88" s="37"/>
      <c r="N88" s="37"/>
      <c r="O88" s="37"/>
      <c r="P88" s="37"/>
      <c r="Q88" s="37"/>
      <c r="R88" s="37"/>
      <c r="S88" s="37"/>
      <c r="T88" s="37"/>
      <c r="U88" s="37"/>
      <c r="V88" s="37"/>
      <c r="W88" s="37"/>
      <c r="X88" s="37"/>
      <c r="Y88" s="37"/>
      <c r="Z88" s="37"/>
      <c r="AA88" s="37"/>
      <c r="AB88" s="37"/>
      <c r="AC88" s="37"/>
      <c r="AD88" s="37"/>
      <c r="AE88" s="37"/>
      <c r="AF88" s="37"/>
      <c r="AG88" s="37"/>
      <c r="AH88" s="37"/>
      <c r="AI88" s="37"/>
      <c r="AJ88" s="37"/>
      <c r="AK88" s="37"/>
      <c r="AL88" s="37"/>
      <c r="AM88" s="37"/>
      <c r="AN88" s="37"/>
      <c r="AO88" s="37"/>
      <c r="AP88" s="37"/>
      <c r="AQ88" s="37"/>
      <c r="AR88" s="40"/>
      <c r="BE88" s="35"/>
    </row>
    <row r="89" spans="1:91" s="2" customFormat="1" ht="27.95" customHeight="1">
      <c r="A89" s="35"/>
      <c r="B89" s="36"/>
      <c r="C89" s="30" t="s">
        <v>26</v>
      </c>
      <c r="D89" s="37"/>
      <c r="E89" s="37"/>
      <c r="F89" s="37"/>
      <c r="G89" s="37"/>
      <c r="H89" s="37"/>
      <c r="I89" s="37"/>
      <c r="J89" s="37"/>
      <c r="K89" s="37"/>
      <c r="L89" s="60" t="str">
        <f>IF(E11= "","",E11)</f>
        <v xml:space="preserve"> </v>
      </c>
      <c r="M89" s="37"/>
      <c r="N89" s="37"/>
      <c r="O89" s="37"/>
      <c r="P89" s="37"/>
      <c r="Q89" s="37"/>
      <c r="R89" s="37"/>
      <c r="S89" s="37"/>
      <c r="T89" s="37"/>
      <c r="U89" s="37"/>
      <c r="V89" s="37"/>
      <c r="W89" s="37"/>
      <c r="X89" s="37"/>
      <c r="Y89" s="37"/>
      <c r="Z89" s="37"/>
      <c r="AA89" s="37"/>
      <c r="AB89" s="37"/>
      <c r="AC89" s="37"/>
      <c r="AD89" s="37"/>
      <c r="AE89" s="37"/>
      <c r="AF89" s="37"/>
      <c r="AG89" s="37"/>
      <c r="AH89" s="37"/>
      <c r="AI89" s="30" t="s">
        <v>32</v>
      </c>
      <c r="AJ89" s="37"/>
      <c r="AK89" s="37"/>
      <c r="AL89" s="37"/>
      <c r="AM89" s="305" t="str">
        <f>IF(E17="","",E17)</f>
        <v>HaskoningDHV Czech Republic</v>
      </c>
      <c r="AN89" s="306"/>
      <c r="AO89" s="306"/>
      <c r="AP89" s="306"/>
      <c r="AQ89" s="37"/>
      <c r="AR89" s="40"/>
      <c r="AS89" s="299" t="s">
        <v>58</v>
      </c>
      <c r="AT89" s="300"/>
      <c r="AU89" s="68"/>
      <c r="AV89" s="68"/>
      <c r="AW89" s="68"/>
      <c r="AX89" s="68"/>
      <c r="AY89" s="68"/>
      <c r="AZ89" s="68"/>
      <c r="BA89" s="68"/>
      <c r="BB89" s="68"/>
      <c r="BC89" s="68"/>
      <c r="BD89" s="69"/>
      <c r="BE89" s="35"/>
    </row>
    <row r="90" spans="1:91" s="2" customFormat="1" ht="15.2" customHeight="1">
      <c r="A90" s="35"/>
      <c r="B90" s="36"/>
      <c r="C90" s="30" t="s">
        <v>30</v>
      </c>
      <c r="D90" s="37"/>
      <c r="E90" s="37"/>
      <c r="F90" s="37"/>
      <c r="G90" s="37"/>
      <c r="H90" s="37"/>
      <c r="I90" s="37"/>
      <c r="J90" s="37"/>
      <c r="K90" s="37"/>
      <c r="L90" s="60" t="str">
        <f>IF(E14= "Vyplň údaj","",E14)</f>
        <v/>
      </c>
      <c r="M90" s="37"/>
      <c r="N90" s="37"/>
      <c r="O90" s="37"/>
      <c r="P90" s="37"/>
      <c r="Q90" s="37"/>
      <c r="R90" s="37"/>
      <c r="S90" s="37"/>
      <c r="T90" s="37"/>
      <c r="U90" s="37"/>
      <c r="V90" s="37"/>
      <c r="W90" s="37"/>
      <c r="X90" s="37"/>
      <c r="Y90" s="37"/>
      <c r="Z90" s="37"/>
      <c r="AA90" s="37"/>
      <c r="AB90" s="37"/>
      <c r="AC90" s="37"/>
      <c r="AD90" s="37"/>
      <c r="AE90" s="37"/>
      <c r="AF90" s="37"/>
      <c r="AG90" s="37"/>
      <c r="AH90" s="37"/>
      <c r="AI90" s="30" t="s">
        <v>35</v>
      </c>
      <c r="AJ90" s="37"/>
      <c r="AK90" s="37"/>
      <c r="AL90" s="37"/>
      <c r="AM90" s="305" t="str">
        <f>IF(E20="","",E20)</f>
        <v xml:space="preserve"> </v>
      </c>
      <c r="AN90" s="306"/>
      <c r="AO90" s="306"/>
      <c r="AP90" s="306"/>
      <c r="AQ90" s="37"/>
      <c r="AR90" s="40"/>
      <c r="AS90" s="301"/>
      <c r="AT90" s="302"/>
      <c r="AU90" s="70"/>
      <c r="AV90" s="70"/>
      <c r="AW90" s="70"/>
      <c r="AX90" s="70"/>
      <c r="AY90" s="70"/>
      <c r="AZ90" s="70"/>
      <c r="BA90" s="70"/>
      <c r="BB90" s="70"/>
      <c r="BC90" s="70"/>
      <c r="BD90" s="71"/>
      <c r="BE90" s="35"/>
    </row>
    <row r="91" spans="1:91" s="2" customFormat="1" ht="10.9" customHeight="1">
      <c r="A91" s="35"/>
      <c r="B91" s="36"/>
      <c r="C91" s="37"/>
      <c r="D91" s="37"/>
      <c r="E91" s="37"/>
      <c r="F91" s="37"/>
      <c r="G91" s="37"/>
      <c r="H91" s="37"/>
      <c r="I91" s="37"/>
      <c r="J91" s="37"/>
      <c r="K91" s="37"/>
      <c r="L91" s="37"/>
      <c r="M91" s="37"/>
      <c r="N91" s="37"/>
      <c r="O91" s="37"/>
      <c r="P91" s="37"/>
      <c r="Q91" s="37"/>
      <c r="R91" s="37"/>
      <c r="S91" s="37"/>
      <c r="T91" s="37"/>
      <c r="U91" s="37"/>
      <c r="V91" s="37"/>
      <c r="W91" s="37"/>
      <c r="X91" s="37"/>
      <c r="Y91" s="37"/>
      <c r="Z91" s="37"/>
      <c r="AA91" s="37"/>
      <c r="AB91" s="37"/>
      <c r="AC91" s="37"/>
      <c r="AD91" s="37"/>
      <c r="AE91" s="37"/>
      <c r="AF91" s="37"/>
      <c r="AG91" s="37"/>
      <c r="AH91" s="37"/>
      <c r="AI91" s="37"/>
      <c r="AJ91" s="37"/>
      <c r="AK91" s="37"/>
      <c r="AL91" s="37"/>
      <c r="AM91" s="37"/>
      <c r="AN91" s="37"/>
      <c r="AO91" s="37"/>
      <c r="AP91" s="37"/>
      <c r="AQ91" s="37"/>
      <c r="AR91" s="40"/>
      <c r="AS91" s="303"/>
      <c r="AT91" s="304"/>
      <c r="AU91" s="72"/>
      <c r="AV91" s="72"/>
      <c r="AW91" s="72"/>
      <c r="AX91" s="72"/>
      <c r="AY91" s="72"/>
      <c r="AZ91" s="72"/>
      <c r="BA91" s="72"/>
      <c r="BB91" s="72"/>
      <c r="BC91" s="72"/>
      <c r="BD91" s="73"/>
      <c r="BE91" s="35"/>
    </row>
    <row r="92" spans="1:91" s="2" customFormat="1" ht="29.25" customHeight="1">
      <c r="A92" s="35"/>
      <c r="B92" s="36"/>
      <c r="C92" s="329" t="s">
        <v>59</v>
      </c>
      <c r="D92" s="319"/>
      <c r="E92" s="319"/>
      <c r="F92" s="319"/>
      <c r="G92" s="319"/>
      <c r="H92" s="74"/>
      <c r="I92" s="318" t="s">
        <v>60</v>
      </c>
      <c r="J92" s="319"/>
      <c r="K92" s="319"/>
      <c r="L92" s="319"/>
      <c r="M92" s="319"/>
      <c r="N92" s="319"/>
      <c r="O92" s="319"/>
      <c r="P92" s="319"/>
      <c r="Q92" s="319"/>
      <c r="R92" s="319"/>
      <c r="S92" s="319"/>
      <c r="T92" s="319"/>
      <c r="U92" s="319"/>
      <c r="V92" s="319"/>
      <c r="W92" s="319"/>
      <c r="X92" s="319"/>
      <c r="Y92" s="319"/>
      <c r="Z92" s="319"/>
      <c r="AA92" s="319"/>
      <c r="AB92" s="319"/>
      <c r="AC92" s="319"/>
      <c r="AD92" s="319"/>
      <c r="AE92" s="319"/>
      <c r="AF92" s="319"/>
      <c r="AG92" s="321" t="s">
        <v>61</v>
      </c>
      <c r="AH92" s="319"/>
      <c r="AI92" s="319"/>
      <c r="AJ92" s="319"/>
      <c r="AK92" s="319"/>
      <c r="AL92" s="319"/>
      <c r="AM92" s="319"/>
      <c r="AN92" s="318" t="s">
        <v>62</v>
      </c>
      <c r="AO92" s="319"/>
      <c r="AP92" s="320"/>
      <c r="AQ92" s="75" t="s">
        <v>63</v>
      </c>
      <c r="AR92" s="40"/>
      <c r="AS92" s="76" t="s">
        <v>64</v>
      </c>
      <c r="AT92" s="77" t="s">
        <v>65</v>
      </c>
      <c r="AU92" s="77" t="s">
        <v>66</v>
      </c>
      <c r="AV92" s="77" t="s">
        <v>67</v>
      </c>
      <c r="AW92" s="77" t="s">
        <v>68</v>
      </c>
      <c r="AX92" s="77" t="s">
        <v>69</v>
      </c>
      <c r="AY92" s="77" t="s">
        <v>70</v>
      </c>
      <c r="AZ92" s="77" t="s">
        <v>71</v>
      </c>
      <c r="BA92" s="77" t="s">
        <v>72</v>
      </c>
      <c r="BB92" s="77" t="s">
        <v>73</v>
      </c>
      <c r="BC92" s="77" t="s">
        <v>74</v>
      </c>
      <c r="BD92" s="78" t="s">
        <v>75</v>
      </c>
      <c r="BE92" s="35"/>
    </row>
    <row r="93" spans="1:91" s="2" customFormat="1" ht="10.9" customHeight="1">
      <c r="A93" s="35"/>
      <c r="B93" s="36"/>
      <c r="C93" s="37"/>
      <c r="D93" s="37"/>
      <c r="E93" s="37"/>
      <c r="F93" s="37"/>
      <c r="G93" s="37"/>
      <c r="H93" s="37"/>
      <c r="I93" s="37"/>
      <c r="J93" s="37"/>
      <c r="K93" s="37"/>
      <c r="L93" s="37"/>
      <c r="M93" s="37"/>
      <c r="N93" s="37"/>
      <c r="O93" s="37"/>
      <c r="P93" s="37"/>
      <c r="Q93" s="37"/>
      <c r="R93" s="37"/>
      <c r="S93" s="37"/>
      <c r="T93" s="37"/>
      <c r="U93" s="37"/>
      <c r="V93" s="37"/>
      <c r="W93" s="37"/>
      <c r="X93" s="37"/>
      <c r="Y93" s="37"/>
      <c r="Z93" s="37"/>
      <c r="AA93" s="37"/>
      <c r="AB93" s="37"/>
      <c r="AC93" s="37"/>
      <c r="AD93" s="37"/>
      <c r="AE93" s="37"/>
      <c r="AF93" s="37"/>
      <c r="AG93" s="37"/>
      <c r="AH93" s="37"/>
      <c r="AI93" s="37"/>
      <c r="AJ93" s="37"/>
      <c r="AK93" s="37"/>
      <c r="AL93" s="37"/>
      <c r="AM93" s="37"/>
      <c r="AN93" s="37"/>
      <c r="AO93" s="37"/>
      <c r="AP93" s="37"/>
      <c r="AQ93" s="37"/>
      <c r="AR93" s="40"/>
      <c r="AS93" s="79"/>
      <c r="AT93" s="80"/>
      <c r="AU93" s="80"/>
      <c r="AV93" s="80"/>
      <c r="AW93" s="80"/>
      <c r="AX93" s="80"/>
      <c r="AY93" s="80"/>
      <c r="AZ93" s="80"/>
      <c r="BA93" s="80"/>
      <c r="BB93" s="80"/>
      <c r="BC93" s="80"/>
      <c r="BD93" s="81"/>
      <c r="BE93" s="35"/>
    </row>
    <row r="94" spans="1:91" s="6" customFormat="1" ht="32.450000000000003" customHeight="1">
      <c r="B94" s="82"/>
      <c r="C94" s="83" t="s">
        <v>76</v>
      </c>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327">
        <f>ROUND(AG95,2)</f>
        <v>0</v>
      </c>
      <c r="AH94" s="327"/>
      <c r="AI94" s="327"/>
      <c r="AJ94" s="327"/>
      <c r="AK94" s="327"/>
      <c r="AL94" s="327"/>
      <c r="AM94" s="327"/>
      <c r="AN94" s="328">
        <f>SUM(AG94,AT94)</f>
        <v>0</v>
      </c>
      <c r="AO94" s="328"/>
      <c r="AP94" s="328"/>
      <c r="AQ94" s="86" t="s">
        <v>1</v>
      </c>
      <c r="AR94" s="87"/>
      <c r="AS94" s="88">
        <f>ROUND(AS95,2)</f>
        <v>0</v>
      </c>
      <c r="AT94" s="89">
        <f>ROUND(SUM(AV94:AW94),2)</f>
        <v>0</v>
      </c>
      <c r="AU94" s="90">
        <f>ROUND(AU95,5)</f>
        <v>0</v>
      </c>
      <c r="AV94" s="89">
        <f>ROUND(AZ94*L29,2)</f>
        <v>0</v>
      </c>
      <c r="AW94" s="89">
        <f>ROUND(BA94*L30,2)</f>
        <v>0</v>
      </c>
      <c r="AX94" s="89">
        <f>ROUND(BB94*L29,2)</f>
        <v>0</v>
      </c>
      <c r="AY94" s="89">
        <f>ROUND(BC94*L30,2)</f>
        <v>0</v>
      </c>
      <c r="AZ94" s="89">
        <f>ROUND(AZ95,2)</f>
        <v>0</v>
      </c>
      <c r="BA94" s="89">
        <f>ROUND(BA95,2)</f>
        <v>0</v>
      </c>
      <c r="BB94" s="89">
        <f>ROUND(BB95,2)</f>
        <v>0</v>
      </c>
      <c r="BC94" s="89">
        <f>ROUND(BC95,2)</f>
        <v>0</v>
      </c>
      <c r="BD94" s="91">
        <f>ROUND(BD95,2)</f>
        <v>0</v>
      </c>
      <c r="BS94" s="92" t="s">
        <v>77</v>
      </c>
      <c r="BT94" s="92" t="s">
        <v>78</v>
      </c>
      <c r="BU94" s="93" t="s">
        <v>79</v>
      </c>
      <c r="BV94" s="92" t="s">
        <v>80</v>
      </c>
      <c r="BW94" s="92" t="s">
        <v>5</v>
      </c>
      <c r="BX94" s="92" t="s">
        <v>81</v>
      </c>
      <c r="CL94" s="92" t="s">
        <v>19</v>
      </c>
    </row>
    <row r="95" spans="1:91" s="7" customFormat="1" ht="16.5" customHeight="1">
      <c r="B95" s="94"/>
      <c r="C95" s="95"/>
      <c r="D95" s="330" t="s">
        <v>82</v>
      </c>
      <c r="E95" s="330"/>
      <c r="F95" s="330"/>
      <c r="G95" s="330"/>
      <c r="H95" s="330"/>
      <c r="I95" s="96"/>
      <c r="J95" s="330" t="s">
        <v>83</v>
      </c>
      <c r="K95" s="330"/>
      <c r="L95" s="330"/>
      <c r="M95" s="330"/>
      <c r="N95" s="330"/>
      <c r="O95" s="330"/>
      <c r="P95" s="330"/>
      <c r="Q95" s="330"/>
      <c r="R95" s="330"/>
      <c r="S95" s="330"/>
      <c r="T95" s="330"/>
      <c r="U95" s="330"/>
      <c r="V95" s="330"/>
      <c r="W95" s="330"/>
      <c r="X95" s="330"/>
      <c r="Y95" s="330"/>
      <c r="Z95" s="330"/>
      <c r="AA95" s="330"/>
      <c r="AB95" s="330"/>
      <c r="AC95" s="330"/>
      <c r="AD95" s="330"/>
      <c r="AE95" s="330"/>
      <c r="AF95" s="330"/>
      <c r="AG95" s="324">
        <f>ROUND(SUM(AG96:AG98),2)</f>
        <v>0</v>
      </c>
      <c r="AH95" s="323"/>
      <c r="AI95" s="323"/>
      <c r="AJ95" s="323"/>
      <c r="AK95" s="323"/>
      <c r="AL95" s="323"/>
      <c r="AM95" s="323"/>
      <c r="AN95" s="322">
        <f>SUM(AG95,AT95)</f>
        <v>0</v>
      </c>
      <c r="AO95" s="323"/>
      <c r="AP95" s="323"/>
      <c r="AQ95" s="97" t="s">
        <v>84</v>
      </c>
      <c r="AR95" s="98"/>
      <c r="AS95" s="99">
        <f>ROUND(SUM(AS96:AS98),2)</f>
        <v>0</v>
      </c>
      <c r="AT95" s="100">
        <f>ROUND(SUM(AV95:AW95),2)</f>
        <v>0</v>
      </c>
      <c r="AU95" s="101">
        <f>ROUND(SUM(AU96:AU98),5)</f>
        <v>0</v>
      </c>
      <c r="AV95" s="100">
        <f>ROUND(AZ95*L29,2)</f>
        <v>0</v>
      </c>
      <c r="AW95" s="100">
        <f>ROUND(BA95*L30,2)</f>
        <v>0</v>
      </c>
      <c r="AX95" s="100">
        <f>ROUND(BB95*L29,2)</f>
        <v>0</v>
      </c>
      <c r="AY95" s="100">
        <f>ROUND(BC95*L30,2)</f>
        <v>0</v>
      </c>
      <c r="AZ95" s="100">
        <f>ROUND(SUM(AZ96:AZ98),2)</f>
        <v>0</v>
      </c>
      <c r="BA95" s="100">
        <f>ROUND(SUM(BA96:BA98),2)</f>
        <v>0</v>
      </c>
      <c r="BB95" s="100">
        <f>ROUND(SUM(BB96:BB98),2)</f>
        <v>0</v>
      </c>
      <c r="BC95" s="100">
        <f>ROUND(SUM(BC96:BC98),2)</f>
        <v>0</v>
      </c>
      <c r="BD95" s="102">
        <f>ROUND(SUM(BD96:BD98),2)</f>
        <v>0</v>
      </c>
      <c r="BS95" s="103" t="s">
        <v>77</v>
      </c>
      <c r="BT95" s="103" t="s">
        <v>85</v>
      </c>
      <c r="BU95" s="103" t="s">
        <v>79</v>
      </c>
      <c r="BV95" s="103" t="s">
        <v>80</v>
      </c>
      <c r="BW95" s="103" t="s">
        <v>86</v>
      </c>
      <c r="BX95" s="103" t="s">
        <v>5</v>
      </c>
      <c r="CL95" s="103" t="s">
        <v>19</v>
      </c>
      <c r="CM95" s="103" t="s">
        <v>87</v>
      </c>
    </row>
    <row r="96" spans="1:91" s="4" customFormat="1" ht="25.5" customHeight="1">
      <c r="A96" s="104" t="s">
        <v>88</v>
      </c>
      <c r="B96" s="59"/>
      <c r="C96" s="105"/>
      <c r="D96" s="105"/>
      <c r="E96" s="331" t="s">
        <v>89</v>
      </c>
      <c r="F96" s="331"/>
      <c r="G96" s="331"/>
      <c r="H96" s="331"/>
      <c r="I96" s="331"/>
      <c r="J96" s="105"/>
      <c r="K96" s="331" t="s">
        <v>90</v>
      </c>
      <c r="L96" s="331"/>
      <c r="M96" s="331"/>
      <c r="N96" s="331"/>
      <c r="O96" s="331"/>
      <c r="P96" s="331"/>
      <c r="Q96" s="331"/>
      <c r="R96" s="331"/>
      <c r="S96" s="331"/>
      <c r="T96" s="331"/>
      <c r="U96" s="331"/>
      <c r="V96" s="331"/>
      <c r="W96" s="331"/>
      <c r="X96" s="331"/>
      <c r="Y96" s="331"/>
      <c r="Z96" s="331"/>
      <c r="AA96" s="331"/>
      <c r="AB96" s="331"/>
      <c r="AC96" s="331"/>
      <c r="AD96" s="331"/>
      <c r="AE96" s="331"/>
      <c r="AF96" s="331"/>
      <c r="AG96" s="325">
        <f>'SO 101.2 - Zpevněné ploch...'!J32</f>
        <v>0</v>
      </c>
      <c r="AH96" s="326"/>
      <c r="AI96" s="326"/>
      <c r="AJ96" s="326"/>
      <c r="AK96" s="326"/>
      <c r="AL96" s="326"/>
      <c r="AM96" s="326"/>
      <c r="AN96" s="325">
        <f>SUM(AG96,AT96)</f>
        <v>0</v>
      </c>
      <c r="AO96" s="326"/>
      <c r="AP96" s="326"/>
      <c r="AQ96" s="106" t="s">
        <v>91</v>
      </c>
      <c r="AR96" s="61"/>
      <c r="AS96" s="107">
        <v>0</v>
      </c>
      <c r="AT96" s="108">
        <f>ROUND(SUM(AV96:AW96),2)</f>
        <v>0</v>
      </c>
      <c r="AU96" s="109">
        <f>'SO 101.2 - Zpevněné ploch...'!P142</f>
        <v>0</v>
      </c>
      <c r="AV96" s="108">
        <f>'SO 101.2 - Zpevněné ploch...'!J35</f>
        <v>0</v>
      </c>
      <c r="AW96" s="108">
        <f>'SO 101.2 - Zpevněné ploch...'!J36</f>
        <v>0</v>
      </c>
      <c r="AX96" s="108">
        <f>'SO 101.2 - Zpevněné ploch...'!J37</f>
        <v>0</v>
      </c>
      <c r="AY96" s="108">
        <f>'SO 101.2 - Zpevněné ploch...'!J38</f>
        <v>0</v>
      </c>
      <c r="AZ96" s="108">
        <f>'SO 101.2 - Zpevněné ploch...'!F35</f>
        <v>0</v>
      </c>
      <c r="BA96" s="108">
        <f>'SO 101.2 - Zpevněné ploch...'!F36</f>
        <v>0</v>
      </c>
      <c r="BB96" s="108">
        <f>'SO 101.2 - Zpevněné ploch...'!F37</f>
        <v>0</v>
      </c>
      <c r="BC96" s="108">
        <f>'SO 101.2 - Zpevněné ploch...'!F38</f>
        <v>0</v>
      </c>
      <c r="BD96" s="110">
        <f>'SO 101.2 - Zpevněné ploch...'!F39</f>
        <v>0</v>
      </c>
      <c r="BT96" s="111" t="s">
        <v>87</v>
      </c>
      <c r="BV96" s="111" t="s">
        <v>80</v>
      </c>
      <c r="BW96" s="111" t="s">
        <v>92</v>
      </c>
      <c r="BX96" s="111" t="s">
        <v>86</v>
      </c>
      <c r="CL96" s="111" t="s">
        <v>19</v>
      </c>
    </row>
    <row r="97" spans="1:90" s="4" customFormat="1" ht="16.5" customHeight="1">
      <c r="A97" s="104" t="s">
        <v>88</v>
      </c>
      <c r="B97" s="59"/>
      <c r="C97" s="105"/>
      <c r="D97" s="105"/>
      <c r="E97" s="331" t="s">
        <v>93</v>
      </c>
      <c r="F97" s="331"/>
      <c r="G97" s="331"/>
      <c r="H97" s="331"/>
      <c r="I97" s="331"/>
      <c r="J97" s="105"/>
      <c r="K97" s="331" t="s">
        <v>94</v>
      </c>
      <c r="L97" s="331"/>
      <c r="M97" s="331"/>
      <c r="N97" s="331"/>
      <c r="O97" s="331"/>
      <c r="P97" s="331"/>
      <c r="Q97" s="331"/>
      <c r="R97" s="331"/>
      <c r="S97" s="331"/>
      <c r="T97" s="331"/>
      <c r="U97" s="331"/>
      <c r="V97" s="331"/>
      <c r="W97" s="331"/>
      <c r="X97" s="331"/>
      <c r="Y97" s="331"/>
      <c r="Z97" s="331"/>
      <c r="AA97" s="331"/>
      <c r="AB97" s="331"/>
      <c r="AC97" s="331"/>
      <c r="AD97" s="331"/>
      <c r="AE97" s="331"/>
      <c r="AF97" s="331"/>
      <c r="AG97" s="325">
        <f>'SO 401 - Osvětlení přechodu'!J32</f>
        <v>0</v>
      </c>
      <c r="AH97" s="326"/>
      <c r="AI97" s="326"/>
      <c r="AJ97" s="326"/>
      <c r="AK97" s="326"/>
      <c r="AL97" s="326"/>
      <c r="AM97" s="326"/>
      <c r="AN97" s="325">
        <f>SUM(AG97,AT97)</f>
        <v>0</v>
      </c>
      <c r="AO97" s="326"/>
      <c r="AP97" s="326"/>
      <c r="AQ97" s="106" t="s">
        <v>91</v>
      </c>
      <c r="AR97" s="61"/>
      <c r="AS97" s="107">
        <v>0</v>
      </c>
      <c r="AT97" s="108">
        <f>ROUND(SUM(AV97:AW97),2)</f>
        <v>0</v>
      </c>
      <c r="AU97" s="109">
        <f>'SO 401 - Osvětlení přechodu'!P127</f>
        <v>0</v>
      </c>
      <c r="AV97" s="108">
        <f>'SO 401 - Osvětlení přechodu'!J35</f>
        <v>0</v>
      </c>
      <c r="AW97" s="108">
        <f>'SO 401 - Osvětlení přechodu'!J36</f>
        <v>0</v>
      </c>
      <c r="AX97" s="108">
        <f>'SO 401 - Osvětlení přechodu'!J37</f>
        <v>0</v>
      </c>
      <c r="AY97" s="108">
        <f>'SO 401 - Osvětlení přechodu'!J38</f>
        <v>0</v>
      </c>
      <c r="AZ97" s="108">
        <f>'SO 401 - Osvětlení přechodu'!F35</f>
        <v>0</v>
      </c>
      <c r="BA97" s="108">
        <f>'SO 401 - Osvětlení přechodu'!F36</f>
        <v>0</v>
      </c>
      <c r="BB97" s="108">
        <f>'SO 401 - Osvětlení přechodu'!F37</f>
        <v>0</v>
      </c>
      <c r="BC97" s="108">
        <f>'SO 401 - Osvětlení přechodu'!F38</f>
        <v>0</v>
      </c>
      <c r="BD97" s="110">
        <f>'SO 401 - Osvětlení přechodu'!F39</f>
        <v>0</v>
      </c>
      <c r="BT97" s="111" t="s">
        <v>87</v>
      </c>
      <c r="BV97" s="111" t="s">
        <v>80</v>
      </c>
      <c r="BW97" s="111" t="s">
        <v>95</v>
      </c>
      <c r="BX97" s="111" t="s">
        <v>86</v>
      </c>
      <c r="CL97" s="111" t="s">
        <v>96</v>
      </c>
    </row>
    <row r="98" spans="1:90" s="4" customFormat="1" ht="16.5" customHeight="1">
      <c r="A98" s="104" t="s">
        <v>88</v>
      </c>
      <c r="B98" s="59"/>
      <c r="C98" s="105"/>
      <c r="D98" s="105"/>
      <c r="E98" s="331" t="s">
        <v>97</v>
      </c>
      <c r="F98" s="331"/>
      <c r="G98" s="331"/>
      <c r="H98" s="331"/>
      <c r="I98" s="331"/>
      <c r="J98" s="105"/>
      <c r="K98" s="331" t="s">
        <v>98</v>
      </c>
      <c r="L98" s="331"/>
      <c r="M98" s="331"/>
      <c r="N98" s="331"/>
      <c r="O98" s="331"/>
      <c r="P98" s="331"/>
      <c r="Q98" s="331"/>
      <c r="R98" s="331"/>
      <c r="S98" s="331"/>
      <c r="T98" s="331"/>
      <c r="U98" s="331"/>
      <c r="V98" s="331"/>
      <c r="W98" s="331"/>
      <c r="X98" s="331"/>
      <c r="Y98" s="331"/>
      <c r="Z98" s="331"/>
      <c r="AA98" s="331"/>
      <c r="AB98" s="331"/>
      <c r="AC98" s="331"/>
      <c r="AD98" s="331"/>
      <c r="AE98" s="331"/>
      <c r="AF98" s="331"/>
      <c r="AG98" s="325">
        <f>'VRN - Vedlejší rozpočtové...'!J32</f>
        <v>0</v>
      </c>
      <c r="AH98" s="326"/>
      <c r="AI98" s="326"/>
      <c r="AJ98" s="326"/>
      <c r="AK98" s="326"/>
      <c r="AL98" s="326"/>
      <c r="AM98" s="326"/>
      <c r="AN98" s="325">
        <f>SUM(AG98,AT98)</f>
        <v>0</v>
      </c>
      <c r="AO98" s="326"/>
      <c r="AP98" s="326"/>
      <c r="AQ98" s="106" t="s">
        <v>91</v>
      </c>
      <c r="AR98" s="61"/>
      <c r="AS98" s="112">
        <v>0</v>
      </c>
      <c r="AT98" s="113">
        <f>ROUND(SUM(AV98:AW98),2)</f>
        <v>0</v>
      </c>
      <c r="AU98" s="114">
        <f>'VRN - Vedlejší rozpočtové...'!P124</f>
        <v>0</v>
      </c>
      <c r="AV98" s="113">
        <f>'VRN - Vedlejší rozpočtové...'!J35</f>
        <v>0</v>
      </c>
      <c r="AW98" s="113">
        <f>'VRN - Vedlejší rozpočtové...'!J36</f>
        <v>0</v>
      </c>
      <c r="AX98" s="113">
        <f>'VRN - Vedlejší rozpočtové...'!J37</f>
        <v>0</v>
      </c>
      <c r="AY98" s="113">
        <f>'VRN - Vedlejší rozpočtové...'!J38</f>
        <v>0</v>
      </c>
      <c r="AZ98" s="113">
        <f>'VRN - Vedlejší rozpočtové...'!F35</f>
        <v>0</v>
      </c>
      <c r="BA98" s="113">
        <f>'VRN - Vedlejší rozpočtové...'!F36</f>
        <v>0</v>
      </c>
      <c r="BB98" s="113">
        <f>'VRN - Vedlejší rozpočtové...'!F37</f>
        <v>0</v>
      </c>
      <c r="BC98" s="113">
        <f>'VRN - Vedlejší rozpočtové...'!F38</f>
        <v>0</v>
      </c>
      <c r="BD98" s="115">
        <f>'VRN - Vedlejší rozpočtové...'!F39</f>
        <v>0</v>
      </c>
      <c r="BT98" s="111" t="s">
        <v>87</v>
      </c>
      <c r="BV98" s="111" t="s">
        <v>80</v>
      </c>
      <c r="BW98" s="111" t="s">
        <v>99</v>
      </c>
      <c r="BX98" s="111" t="s">
        <v>86</v>
      </c>
      <c r="CL98" s="111" t="s">
        <v>19</v>
      </c>
    </row>
    <row r="99" spans="1:90" s="2" customFormat="1" ht="30" customHeight="1">
      <c r="A99" s="35"/>
      <c r="B99" s="36"/>
      <c r="C99" s="37"/>
      <c r="D99" s="37"/>
      <c r="E99" s="37"/>
      <c r="F99" s="37"/>
      <c r="G99" s="37"/>
      <c r="H99" s="37"/>
      <c r="I99" s="37"/>
      <c r="J99" s="37"/>
      <c r="K99" s="37"/>
      <c r="L99" s="37"/>
      <c r="M99" s="37"/>
      <c r="N99" s="37"/>
      <c r="O99" s="37"/>
      <c r="P99" s="37"/>
      <c r="Q99" s="37"/>
      <c r="R99" s="37"/>
      <c r="S99" s="37"/>
      <c r="T99" s="37"/>
      <c r="U99" s="37"/>
      <c r="V99" s="37"/>
      <c r="W99" s="37"/>
      <c r="X99" s="37"/>
      <c r="Y99" s="37"/>
      <c r="Z99" s="37"/>
      <c r="AA99" s="37"/>
      <c r="AB99" s="37"/>
      <c r="AC99" s="37"/>
      <c r="AD99" s="37"/>
      <c r="AE99" s="37"/>
      <c r="AF99" s="37"/>
      <c r="AG99" s="37"/>
      <c r="AH99" s="37"/>
      <c r="AI99" s="37"/>
      <c r="AJ99" s="37"/>
      <c r="AK99" s="37"/>
      <c r="AL99" s="37"/>
      <c r="AM99" s="37"/>
      <c r="AN99" s="37"/>
      <c r="AO99" s="37"/>
      <c r="AP99" s="37"/>
      <c r="AQ99" s="37"/>
      <c r="AR99" s="40"/>
      <c r="AS99" s="35"/>
      <c r="AT99" s="35"/>
      <c r="AU99" s="35"/>
      <c r="AV99" s="35"/>
      <c r="AW99" s="35"/>
      <c r="AX99" s="35"/>
      <c r="AY99" s="35"/>
      <c r="AZ99" s="35"/>
      <c r="BA99" s="35"/>
      <c r="BB99" s="35"/>
      <c r="BC99" s="35"/>
      <c r="BD99" s="35"/>
      <c r="BE99" s="35"/>
    </row>
    <row r="100" spans="1:90" s="2" customFormat="1" ht="6.95" customHeight="1">
      <c r="A100" s="35"/>
      <c r="B100" s="55"/>
      <c r="C100" s="56"/>
      <c r="D100" s="56"/>
      <c r="E100" s="56"/>
      <c r="F100" s="56"/>
      <c r="G100" s="56"/>
      <c r="H100" s="56"/>
      <c r="I100" s="56"/>
      <c r="J100" s="56"/>
      <c r="K100" s="56"/>
      <c r="L100" s="56"/>
      <c r="M100" s="56"/>
      <c r="N100" s="56"/>
      <c r="O100" s="56"/>
      <c r="P100" s="56"/>
      <c r="Q100" s="56"/>
      <c r="R100" s="56"/>
      <c r="S100" s="56"/>
      <c r="T100" s="56"/>
      <c r="U100" s="56"/>
      <c r="V100" s="56"/>
      <c r="W100" s="56"/>
      <c r="X100" s="56"/>
      <c r="Y100" s="56"/>
      <c r="Z100" s="56"/>
      <c r="AA100" s="56"/>
      <c r="AB100" s="56"/>
      <c r="AC100" s="56"/>
      <c r="AD100" s="56"/>
      <c r="AE100" s="56"/>
      <c r="AF100" s="56"/>
      <c r="AG100" s="56"/>
      <c r="AH100" s="56"/>
      <c r="AI100" s="56"/>
      <c r="AJ100" s="56"/>
      <c r="AK100" s="56"/>
      <c r="AL100" s="56"/>
      <c r="AM100" s="56"/>
      <c r="AN100" s="56"/>
      <c r="AO100" s="56"/>
      <c r="AP100" s="56"/>
      <c r="AQ100" s="56"/>
      <c r="AR100" s="40"/>
      <c r="AS100" s="35"/>
      <c r="AT100" s="35"/>
      <c r="AU100" s="35"/>
      <c r="AV100" s="35"/>
      <c r="AW100" s="35"/>
      <c r="AX100" s="35"/>
      <c r="AY100" s="35"/>
      <c r="AZ100" s="35"/>
      <c r="BA100" s="35"/>
      <c r="BB100" s="35"/>
      <c r="BC100" s="35"/>
      <c r="BD100" s="35"/>
      <c r="BE100" s="35"/>
    </row>
  </sheetData>
  <sheetProtection algorithmName="SHA-512" hashValue="IN8DnxMZL4G8abxOGo+FVYlw3rM/s7Z71vkIdf5vQCr1+gddG+jyM5OF6u48SAnCwJD67Zi2Tu4naV6KHkZvJA==" saltValue="J8sms+m4LNJy7+N+Oc8hGkV60cdbOB/uUA/1ZK1rKBeMUxCha6ZgPZRed4tumzfjTP5jmhIDhH/z+XDPgpfvmQ==" spinCount="100000" sheet="1" objects="1" scenarios="1" formatColumns="0" formatRows="0"/>
  <mergeCells count="54">
    <mergeCell ref="AN98:AP98"/>
    <mergeCell ref="AG98:AM98"/>
    <mergeCell ref="AG94:AM94"/>
    <mergeCell ref="AN94:AP94"/>
    <mergeCell ref="C92:G92"/>
    <mergeCell ref="I92:AF92"/>
    <mergeCell ref="D95:H95"/>
    <mergeCell ref="J95:AF95"/>
    <mergeCell ref="E96:I96"/>
    <mergeCell ref="K96:AF96"/>
    <mergeCell ref="E97:I97"/>
    <mergeCell ref="K97:AF97"/>
    <mergeCell ref="E98:I98"/>
    <mergeCell ref="K98:AF98"/>
    <mergeCell ref="AN95:AP95"/>
    <mergeCell ref="AG95:AM95"/>
    <mergeCell ref="AN96:AP96"/>
    <mergeCell ref="AG96:AM96"/>
    <mergeCell ref="AN97:AP97"/>
    <mergeCell ref="AG97:AM97"/>
    <mergeCell ref="L30:P30"/>
    <mergeCell ref="L31:P31"/>
    <mergeCell ref="L32:P32"/>
    <mergeCell ref="L33:P33"/>
    <mergeCell ref="AN92:AP92"/>
    <mergeCell ref="AG92:AM92"/>
    <mergeCell ref="X35:AB35"/>
    <mergeCell ref="AK35:AO35"/>
    <mergeCell ref="AR2:BE2"/>
    <mergeCell ref="AS89:AT91"/>
    <mergeCell ref="AM90:AP90"/>
    <mergeCell ref="L85:AO85"/>
    <mergeCell ref="AM87:AN87"/>
    <mergeCell ref="AM89:AP89"/>
    <mergeCell ref="K5:AO5"/>
    <mergeCell ref="K6:AO6"/>
    <mergeCell ref="E14:AJ14"/>
    <mergeCell ref="E23:AN23"/>
    <mergeCell ref="L28:P28"/>
    <mergeCell ref="W28:AE28"/>
    <mergeCell ref="AK28:AO28"/>
    <mergeCell ref="L29:P29"/>
    <mergeCell ref="W31:AE31"/>
    <mergeCell ref="BE5:BE34"/>
    <mergeCell ref="AK26:AO26"/>
    <mergeCell ref="W29:AE29"/>
    <mergeCell ref="AK29:AO29"/>
    <mergeCell ref="W30:AE30"/>
    <mergeCell ref="AK30:AO30"/>
    <mergeCell ref="AK31:AO31"/>
    <mergeCell ref="W32:AE32"/>
    <mergeCell ref="AK32:AO32"/>
    <mergeCell ref="W33:AE33"/>
    <mergeCell ref="AK33:AO33"/>
  </mergeCells>
  <hyperlinks>
    <hyperlink ref="A96" location="'SO 101.2 - Zpevněné ploch...'!C2" display="/"/>
    <hyperlink ref="A97" location="'SO 401 - Osvětlení přechodu'!C2" display="/"/>
    <hyperlink ref="A98" location="'VRN - Vedlejší rozpočtové...'!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754"/>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116"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16"/>
      <c r="L2" s="298"/>
      <c r="M2" s="298"/>
      <c r="N2" s="298"/>
      <c r="O2" s="298"/>
      <c r="P2" s="298"/>
      <c r="Q2" s="298"/>
      <c r="R2" s="298"/>
      <c r="S2" s="298"/>
      <c r="T2" s="298"/>
      <c r="U2" s="298"/>
      <c r="V2" s="298"/>
      <c r="AT2" s="18" t="s">
        <v>92</v>
      </c>
    </row>
    <row r="3" spans="1:46" s="1" customFormat="1" ht="6.95" customHeight="1">
      <c r="B3" s="117"/>
      <c r="C3" s="118"/>
      <c r="D3" s="118"/>
      <c r="E3" s="118"/>
      <c r="F3" s="118"/>
      <c r="G3" s="118"/>
      <c r="H3" s="118"/>
      <c r="I3" s="119"/>
      <c r="J3" s="118"/>
      <c r="K3" s="118"/>
      <c r="L3" s="21"/>
      <c r="AT3" s="18" t="s">
        <v>87</v>
      </c>
    </row>
    <row r="4" spans="1:46" s="1" customFormat="1" ht="24.95" customHeight="1">
      <c r="B4" s="21"/>
      <c r="D4" s="120" t="s">
        <v>100</v>
      </c>
      <c r="I4" s="116"/>
      <c r="L4" s="21"/>
      <c r="M4" s="121" t="s">
        <v>10</v>
      </c>
      <c r="AT4" s="18" t="s">
        <v>4</v>
      </c>
    </row>
    <row r="5" spans="1:46" s="1" customFormat="1" ht="6.95" customHeight="1">
      <c r="B5" s="21"/>
      <c r="I5" s="116"/>
      <c r="L5" s="21"/>
    </row>
    <row r="6" spans="1:46" s="1" customFormat="1" ht="12" customHeight="1">
      <c r="B6" s="21"/>
      <c r="D6" s="122" t="s">
        <v>16</v>
      </c>
      <c r="I6" s="116"/>
      <c r="L6" s="21"/>
    </row>
    <row r="7" spans="1:46" s="1" customFormat="1" ht="16.5" customHeight="1">
      <c r="B7" s="21"/>
      <c r="E7" s="332" t="str">
        <f>'Rekapitulace stavby'!K6</f>
        <v>CHODNÍK UL. VELKOMEZIŘÍČSKÁ, TŘEBÍČ</v>
      </c>
      <c r="F7" s="333"/>
      <c r="G7" s="333"/>
      <c r="H7" s="333"/>
      <c r="I7" s="116"/>
      <c r="L7" s="21"/>
    </row>
    <row r="8" spans="1:46" s="1" customFormat="1" ht="12" customHeight="1">
      <c r="B8" s="21"/>
      <c r="D8" s="122" t="s">
        <v>101</v>
      </c>
      <c r="I8" s="116"/>
      <c r="L8" s="21"/>
    </row>
    <row r="9" spans="1:46" s="2" customFormat="1" ht="16.5" customHeight="1">
      <c r="A9" s="35"/>
      <c r="B9" s="40"/>
      <c r="C9" s="35"/>
      <c r="D9" s="35"/>
      <c r="E9" s="332" t="s">
        <v>102</v>
      </c>
      <c r="F9" s="334"/>
      <c r="G9" s="334"/>
      <c r="H9" s="334"/>
      <c r="I9" s="123"/>
      <c r="J9" s="35"/>
      <c r="K9" s="35"/>
      <c r="L9" s="52"/>
      <c r="S9" s="35"/>
      <c r="T9" s="35"/>
      <c r="U9" s="35"/>
      <c r="V9" s="35"/>
      <c r="W9" s="35"/>
      <c r="X9" s="35"/>
      <c r="Y9" s="35"/>
      <c r="Z9" s="35"/>
      <c r="AA9" s="35"/>
      <c r="AB9" s="35"/>
      <c r="AC9" s="35"/>
      <c r="AD9" s="35"/>
      <c r="AE9" s="35"/>
    </row>
    <row r="10" spans="1:46" s="2" customFormat="1" ht="12" customHeight="1">
      <c r="A10" s="35"/>
      <c r="B10" s="40"/>
      <c r="C10" s="35"/>
      <c r="D10" s="122" t="s">
        <v>103</v>
      </c>
      <c r="E10" s="35"/>
      <c r="F10" s="35"/>
      <c r="G10" s="35"/>
      <c r="H10" s="35"/>
      <c r="I10" s="123"/>
      <c r="J10" s="35"/>
      <c r="K10" s="35"/>
      <c r="L10" s="52"/>
      <c r="S10" s="35"/>
      <c r="T10" s="35"/>
      <c r="U10" s="35"/>
      <c r="V10" s="35"/>
      <c r="W10" s="35"/>
      <c r="X10" s="35"/>
      <c r="Y10" s="35"/>
      <c r="Z10" s="35"/>
      <c r="AA10" s="35"/>
      <c r="AB10" s="35"/>
      <c r="AC10" s="35"/>
      <c r="AD10" s="35"/>
      <c r="AE10" s="35"/>
    </row>
    <row r="11" spans="1:46" s="2" customFormat="1" ht="16.5" customHeight="1">
      <c r="A11" s="35"/>
      <c r="B11" s="40"/>
      <c r="C11" s="35"/>
      <c r="D11" s="35"/>
      <c r="E11" s="335" t="s">
        <v>104</v>
      </c>
      <c r="F11" s="334"/>
      <c r="G11" s="334"/>
      <c r="H11" s="334"/>
      <c r="I11" s="123"/>
      <c r="J11" s="35"/>
      <c r="K11" s="35"/>
      <c r="L11" s="52"/>
      <c r="S11" s="35"/>
      <c r="T11" s="35"/>
      <c r="U11" s="35"/>
      <c r="V11" s="35"/>
      <c r="W11" s="35"/>
      <c r="X11" s="35"/>
      <c r="Y11" s="35"/>
      <c r="Z11" s="35"/>
      <c r="AA11" s="35"/>
      <c r="AB11" s="35"/>
      <c r="AC11" s="35"/>
      <c r="AD11" s="35"/>
      <c r="AE11" s="35"/>
    </row>
    <row r="12" spans="1:46" s="2" customFormat="1" ht="11.25">
      <c r="A12" s="35"/>
      <c r="B12" s="40"/>
      <c r="C12" s="35"/>
      <c r="D12" s="35"/>
      <c r="E12" s="35"/>
      <c r="F12" s="35"/>
      <c r="G12" s="35"/>
      <c r="H12" s="35"/>
      <c r="I12" s="123"/>
      <c r="J12" s="35"/>
      <c r="K12" s="35"/>
      <c r="L12" s="52"/>
      <c r="S12" s="35"/>
      <c r="T12" s="35"/>
      <c r="U12" s="35"/>
      <c r="V12" s="35"/>
      <c r="W12" s="35"/>
      <c r="X12" s="35"/>
      <c r="Y12" s="35"/>
      <c r="Z12" s="35"/>
      <c r="AA12" s="35"/>
      <c r="AB12" s="35"/>
      <c r="AC12" s="35"/>
      <c r="AD12" s="35"/>
      <c r="AE12" s="35"/>
    </row>
    <row r="13" spans="1:46" s="2" customFormat="1" ht="12" customHeight="1">
      <c r="A13" s="35"/>
      <c r="B13" s="40"/>
      <c r="C13" s="35"/>
      <c r="D13" s="122" t="s">
        <v>18</v>
      </c>
      <c r="E13" s="35"/>
      <c r="F13" s="111" t="s">
        <v>19</v>
      </c>
      <c r="G13" s="35"/>
      <c r="H13" s="35"/>
      <c r="I13" s="124" t="s">
        <v>20</v>
      </c>
      <c r="J13" s="111" t="s">
        <v>21</v>
      </c>
      <c r="K13" s="35"/>
      <c r="L13" s="52"/>
      <c r="S13" s="35"/>
      <c r="T13" s="35"/>
      <c r="U13" s="35"/>
      <c r="V13" s="35"/>
      <c r="W13" s="35"/>
      <c r="X13" s="35"/>
      <c r="Y13" s="35"/>
      <c r="Z13" s="35"/>
      <c r="AA13" s="35"/>
      <c r="AB13" s="35"/>
      <c r="AC13" s="35"/>
      <c r="AD13" s="35"/>
      <c r="AE13" s="35"/>
    </row>
    <row r="14" spans="1:46" s="2" customFormat="1" ht="12" customHeight="1">
      <c r="A14" s="35"/>
      <c r="B14" s="40"/>
      <c r="C14" s="35"/>
      <c r="D14" s="122" t="s">
        <v>22</v>
      </c>
      <c r="E14" s="35"/>
      <c r="F14" s="111" t="s">
        <v>23</v>
      </c>
      <c r="G14" s="35"/>
      <c r="H14" s="35"/>
      <c r="I14" s="124" t="s">
        <v>24</v>
      </c>
      <c r="J14" s="125" t="str">
        <f>'Rekapitulace stavby'!AN8</f>
        <v>3. 9. 2019</v>
      </c>
      <c r="K14" s="35"/>
      <c r="L14" s="52"/>
      <c r="S14" s="35"/>
      <c r="T14" s="35"/>
      <c r="U14" s="35"/>
      <c r="V14" s="35"/>
      <c r="W14" s="35"/>
      <c r="X14" s="35"/>
      <c r="Y14" s="35"/>
      <c r="Z14" s="35"/>
      <c r="AA14" s="35"/>
      <c r="AB14" s="35"/>
      <c r="AC14" s="35"/>
      <c r="AD14" s="35"/>
      <c r="AE14" s="35"/>
    </row>
    <row r="15" spans="1:46" s="2" customFormat="1" ht="10.9" customHeight="1">
      <c r="A15" s="35"/>
      <c r="B15" s="40"/>
      <c r="C15" s="35"/>
      <c r="D15" s="35"/>
      <c r="E15" s="35"/>
      <c r="F15" s="35"/>
      <c r="G15" s="35"/>
      <c r="H15" s="35"/>
      <c r="I15" s="123"/>
      <c r="J15" s="35"/>
      <c r="K15" s="35"/>
      <c r="L15" s="52"/>
      <c r="S15" s="35"/>
      <c r="T15" s="35"/>
      <c r="U15" s="35"/>
      <c r="V15" s="35"/>
      <c r="W15" s="35"/>
      <c r="X15" s="35"/>
      <c r="Y15" s="35"/>
      <c r="Z15" s="35"/>
      <c r="AA15" s="35"/>
      <c r="AB15" s="35"/>
      <c r="AC15" s="35"/>
      <c r="AD15" s="35"/>
      <c r="AE15" s="35"/>
    </row>
    <row r="16" spans="1:46" s="2" customFormat="1" ht="12" customHeight="1">
      <c r="A16" s="35"/>
      <c r="B16" s="40"/>
      <c r="C16" s="35"/>
      <c r="D16" s="122" t="s">
        <v>26</v>
      </c>
      <c r="E16" s="35"/>
      <c r="F16" s="35"/>
      <c r="G16" s="35"/>
      <c r="H16" s="35"/>
      <c r="I16" s="124" t="s">
        <v>27</v>
      </c>
      <c r="J16" s="111" t="str">
        <f>IF('Rekapitulace stavby'!AN10="","",'Rekapitulace stavby'!AN10)</f>
        <v/>
      </c>
      <c r="K16" s="35"/>
      <c r="L16" s="52"/>
      <c r="S16" s="35"/>
      <c r="T16" s="35"/>
      <c r="U16" s="35"/>
      <c r="V16" s="35"/>
      <c r="W16" s="35"/>
      <c r="X16" s="35"/>
      <c r="Y16" s="35"/>
      <c r="Z16" s="35"/>
      <c r="AA16" s="35"/>
      <c r="AB16" s="35"/>
      <c r="AC16" s="35"/>
      <c r="AD16" s="35"/>
      <c r="AE16" s="35"/>
    </row>
    <row r="17" spans="1:31" s="2" customFormat="1" ht="18" customHeight="1">
      <c r="A17" s="35"/>
      <c r="B17" s="40"/>
      <c r="C17" s="35"/>
      <c r="D17" s="35"/>
      <c r="E17" s="111" t="str">
        <f>IF('Rekapitulace stavby'!E11="","",'Rekapitulace stavby'!E11)</f>
        <v xml:space="preserve"> </v>
      </c>
      <c r="F17" s="35"/>
      <c r="G17" s="35"/>
      <c r="H17" s="35"/>
      <c r="I17" s="124" t="s">
        <v>29</v>
      </c>
      <c r="J17" s="111" t="str">
        <f>IF('Rekapitulace stavby'!AN11="","",'Rekapitulace stavby'!AN11)</f>
        <v/>
      </c>
      <c r="K17" s="35"/>
      <c r="L17" s="52"/>
      <c r="S17" s="35"/>
      <c r="T17" s="35"/>
      <c r="U17" s="35"/>
      <c r="V17" s="35"/>
      <c r="W17" s="35"/>
      <c r="X17" s="35"/>
      <c r="Y17" s="35"/>
      <c r="Z17" s="35"/>
      <c r="AA17" s="35"/>
      <c r="AB17" s="35"/>
      <c r="AC17" s="35"/>
      <c r="AD17" s="35"/>
      <c r="AE17" s="35"/>
    </row>
    <row r="18" spans="1:31" s="2" customFormat="1" ht="6.95" customHeight="1">
      <c r="A18" s="35"/>
      <c r="B18" s="40"/>
      <c r="C18" s="35"/>
      <c r="D18" s="35"/>
      <c r="E18" s="35"/>
      <c r="F18" s="35"/>
      <c r="G18" s="35"/>
      <c r="H18" s="35"/>
      <c r="I18" s="123"/>
      <c r="J18" s="35"/>
      <c r="K18" s="35"/>
      <c r="L18" s="52"/>
      <c r="S18" s="35"/>
      <c r="T18" s="35"/>
      <c r="U18" s="35"/>
      <c r="V18" s="35"/>
      <c r="W18" s="35"/>
      <c r="X18" s="35"/>
      <c r="Y18" s="35"/>
      <c r="Z18" s="35"/>
      <c r="AA18" s="35"/>
      <c r="AB18" s="35"/>
      <c r="AC18" s="35"/>
      <c r="AD18" s="35"/>
      <c r="AE18" s="35"/>
    </row>
    <row r="19" spans="1:31" s="2" customFormat="1" ht="12" customHeight="1">
      <c r="A19" s="35"/>
      <c r="B19" s="40"/>
      <c r="C19" s="35"/>
      <c r="D19" s="122" t="s">
        <v>30</v>
      </c>
      <c r="E19" s="35"/>
      <c r="F19" s="35"/>
      <c r="G19" s="35"/>
      <c r="H19" s="35"/>
      <c r="I19" s="124" t="s">
        <v>27</v>
      </c>
      <c r="J19" s="31" t="str">
        <f>'Rekapitulace stavby'!AN13</f>
        <v>Vyplň údaj</v>
      </c>
      <c r="K19" s="35"/>
      <c r="L19" s="52"/>
      <c r="S19" s="35"/>
      <c r="T19" s="35"/>
      <c r="U19" s="35"/>
      <c r="V19" s="35"/>
      <c r="W19" s="35"/>
      <c r="X19" s="35"/>
      <c r="Y19" s="35"/>
      <c r="Z19" s="35"/>
      <c r="AA19" s="35"/>
      <c r="AB19" s="35"/>
      <c r="AC19" s="35"/>
      <c r="AD19" s="35"/>
      <c r="AE19" s="35"/>
    </row>
    <row r="20" spans="1:31" s="2" customFormat="1" ht="18" customHeight="1">
      <c r="A20" s="35"/>
      <c r="B20" s="40"/>
      <c r="C20" s="35"/>
      <c r="D20" s="35"/>
      <c r="E20" s="336" t="str">
        <f>'Rekapitulace stavby'!E14</f>
        <v>Vyplň údaj</v>
      </c>
      <c r="F20" s="337"/>
      <c r="G20" s="337"/>
      <c r="H20" s="337"/>
      <c r="I20" s="124" t="s">
        <v>29</v>
      </c>
      <c r="J20" s="31" t="str">
        <f>'Rekapitulace stavby'!AN14</f>
        <v>Vyplň údaj</v>
      </c>
      <c r="K20" s="35"/>
      <c r="L20" s="52"/>
      <c r="S20" s="35"/>
      <c r="T20" s="35"/>
      <c r="U20" s="35"/>
      <c r="V20" s="35"/>
      <c r="W20" s="35"/>
      <c r="X20" s="35"/>
      <c r="Y20" s="35"/>
      <c r="Z20" s="35"/>
      <c r="AA20" s="35"/>
      <c r="AB20" s="35"/>
      <c r="AC20" s="35"/>
      <c r="AD20" s="35"/>
      <c r="AE20" s="35"/>
    </row>
    <row r="21" spans="1:31" s="2" customFormat="1" ht="6.95" customHeight="1">
      <c r="A21" s="35"/>
      <c r="B21" s="40"/>
      <c r="C21" s="35"/>
      <c r="D21" s="35"/>
      <c r="E21" s="35"/>
      <c r="F21" s="35"/>
      <c r="G21" s="35"/>
      <c r="H21" s="35"/>
      <c r="I21" s="123"/>
      <c r="J21" s="35"/>
      <c r="K21" s="35"/>
      <c r="L21" s="52"/>
      <c r="S21" s="35"/>
      <c r="T21" s="35"/>
      <c r="U21" s="35"/>
      <c r="V21" s="35"/>
      <c r="W21" s="35"/>
      <c r="X21" s="35"/>
      <c r="Y21" s="35"/>
      <c r="Z21" s="35"/>
      <c r="AA21" s="35"/>
      <c r="AB21" s="35"/>
      <c r="AC21" s="35"/>
      <c r="AD21" s="35"/>
      <c r="AE21" s="35"/>
    </row>
    <row r="22" spans="1:31" s="2" customFormat="1" ht="12" customHeight="1">
      <c r="A22" s="35"/>
      <c r="B22" s="40"/>
      <c r="C22" s="35"/>
      <c r="D22" s="122" t="s">
        <v>32</v>
      </c>
      <c r="E22" s="35"/>
      <c r="F22" s="35"/>
      <c r="G22" s="35"/>
      <c r="H22" s="35"/>
      <c r="I22" s="124" t="s">
        <v>27</v>
      </c>
      <c r="J22" s="111" t="s">
        <v>1</v>
      </c>
      <c r="K22" s="35"/>
      <c r="L22" s="52"/>
      <c r="S22" s="35"/>
      <c r="T22" s="35"/>
      <c r="U22" s="35"/>
      <c r="V22" s="35"/>
      <c r="W22" s="35"/>
      <c r="X22" s="35"/>
      <c r="Y22" s="35"/>
      <c r="Z22" s="35"/>
      <c r="AA22" s="35"/>
      <c r="AB22" s="35"/>
      <c r="AC22" s="35"/>
      <c r="AD22" s="35"/>
      <c r="AE22" s="35"/>
    </row>
    <row r="23" spans="1:31" s="2" customFormat="1" ht="18" customHeight="1">
      <c r="A23" s="35"/>
      <c r="B23" s="40"/>
      <c r="C23" s="35"/>
      <c r="D23" s="35"/>
      <c r="E23" s="111" t="s">
        <v>33</v>
      </c>
      <c r="F23" s="35"/>
      <c r="G23" s="35"/>
      <c r="H23" s="35"/>
      <c r="I23" s="124" t="s">
        <v>29</v>
      </c>
      <c r="J23" s="111" t="s">
        <v>1</v>
      </c>
      <c r="K23" s="35"/>
      <c r="L23" s="52"/>
      <c r="S23" s="35"/>
      <c r="T23" s="35"/>
      <c r="U23" s="35"/>
      <c r="V23" s="35"/>
      <c r="W23" s="35"/>
      <c r="X23" s="35"/>
      <c r="Y23" s="35"/>
      <c r="Z23" s="35"/>
      <c r="AA23" s="35"/>
      <c r="AB23" s="35"/>
      <c r="AC23" s="35"/>
      <c r="AD23" s="35"/>
      <c r="AE23" s="35"/>
    </row>
    <row r="24" spans="1:31" s="2" customFormat="1" ht="6.95" customHeight="1">
      <c r="A24" s="35"/>
      <c r="B24" s="40"/>
      <c r="C24" s="35"/>
      <c r="D24" s="35"/>
      <c r="E24" s="35"/>
      <c r="F24" s="35"/>
      <c r="G24" s="35"/>
      <c r="H24" s="35"/>
      <c r="I24" s="123"/>
      <c r="J24" s="35"/>
      <c r="K24" s="35"/>
      <c r="L24" s="52"/>
      <c r="S24" s="35"/>
      <c r="T24" s="35"/>
      <c r="U24" s="35"/>
      <c r="V24" s="35"/>
      <c r="W24" s="35"/>
      <c r="X24" s="35"/>
      <c r="Y24" s="35"/>
      <c r="Z24" s="35"/>
      <c r="AA24" s="35"/>
      <c r="AB24" s="35"/>
      <c r="AC24" s="35"/>
      <c r="AD24" s="35"/>
      <c r="AE24" s="35"/>
    </row>
    <row r="25" spans="1:31" s="2" customFormat="1" ht="12" customHeight="1">
      <c r="A25" s="35"/>
      <c r="B25" s="40"/>
      <c r="C25" s="35"/>
      <c r="D25" s="122" t="s">
        <v>35</v>
      </c>
      <c r="E25" s="35"/>
      <c r="F25" s="35"/>
      <c r="G25" s="35"/>
      <c r="H25" s="35"/>
      <c r="I25" s="124" t="s">
        <v>27</v>
      </c>
      <c r="J25" s="111" t="str">
        <f>IF('Rekapitulace stavby'!AN19="","",'Rekapitulace stavby'!AN19)</f>
        <v/>
      </c>
      <c r="K25" s="35"/>
      <c r="L25" s="52"/>
      <c r="S25" s="35"/>
      <c r="T25" s="35"/>
      <c r="U25" s="35"/>
      <c r="V25" s="35"/>
      <c r="W25" s="35"/>
      <c r="X25" s="35"/>
      <c r="Y25" s="35"/>
      <c r="Z25" s="35"/>
      <c r="AA25" s="35"/>
      <c r="AB25" s="35"/>
      <c r="AC25" s="35"/>
      <c r="AD25" s="35"/>
      <c r="AE25" s="35"/>
    </row>
    <row r="26" spans="1:31" s="2" customFormat="1" ht="18" customHeight="1">
      <c r="A26" s="35"/>
      <c r="B26" s="40"/>
      <c r="C26" s="35"/>
      <c r="D26" s="35"/>
      <c r="E26" s="111" t="str">
        <f>IF('Rekapitulace stavby'!E20="","",'Rekapitulace stavby'!E20)</f>
        <v xml:space="preserve"> </v>
      </c>
      <c r="F26" s="35"/>
      <c r="G26" s="35"/>
      <c r="H26" s="35"/>
      <c r="I26" s="124" t="s">
        <v>29</v>
      </c>
      <c r="J26" s="111" t="str">
        <f>IF('Rekapitulace stavby'!AN20="","",'Rekapitulace stavby'!AN20)</f>
        <v/>
      </c>
      <c r="K26" s="35"/>
      <c r="L26" s="52"/>
      <c r="S26" s="35"/>
      <c r="T26" s="35"/>
      <c r="U26" s="35"/>
      <c r="V26" s="35"/>
      <c r="W26" s="35"/>
      <c r="X26" s="35"/>
      <c r="Y26" s="35"/>
      <c r="Z26" s="35"/>
      <c r="AA26" s="35"/>
      <c r="AB26" s="35"/>
      <c r="AC26" s="35"/>
      <c r="AD26" s="35"/>
      <c r="AE26" s="35"/>
    </row>
    <row r="27" spans="1:31" s="2" customFormat="1" ht="6.95" customHeight="1">
      <c r="A27" s="35"/>
      <c r="B27" s="40"/>
      <c r="C27" s="35"/>
      <c r="D27" s="35"/>
      <c r="E27" s="35"/>
      <c r="F27" s="35"/>
      <c r="G27" s="35"/>
      <c r="H27" s="35"/>
      <c r="I27" s="123"/>
      <c r="J27" s="35"/>
      <c r="K27" s="35"/>
      <c r="L27" s="52"/>
      <c r="S27" s="35"/>
      <c r="T27" s="35"/>
      <c r="U27" s="35"/>
      <c r="V27" s="35"/>
      <c r="W27" s="35"/>
      <c r="X27" s="35"/>
      <c r="Y27" s="35"/>
      <c r="Z27" s="35"/>
      <c r="AA27" s="35"/>
      <c r="AB27" s="35"/>
      <c r="AC27" s="35"/>
      <c r="AD27" s="35"/>
      <c r="AE27" s="35"/>
    </row>
    <row r="28" spans="1:31" s="2" customFormat="1" ht="12" customHeight="1">
      <c r="A28" s="35"/>
      <c r="B28" s="40"/>
      <c r="C28" s="35"/>
      <c r="D28" s="122" t="s">
        <v>36</v>
      </c>
      <c r="E28" s="35"/>
      <c r="F28" s="35"/>
      <c r="G28" s="35"/>
      <c r="H28" s="35"/>
      <c r="I28" s="123"/>
      <c r="J28" s="35"/>
      <c r="K28" s="35"/>
      <c r="L28" s="52"/>
      <c r="S28" s="35"/>
      <c r="T28" s="35"/>
      <c r="U28" s="35"/>
      <c r="V28" s="35"/>
      <c r="W28" s="35"/>
      <c r="X28" s="35"/>
      <c r="Y28" s="35"/>
      <c r="Z28" s="35"/>
      <c r="AA28" s="35"/>
      <c r="AB28" s="35"/>
      <c r="AC28" s="35"/>
      <c r="AD28" s="35"/>
      <c r="AE28" s="35"/>
    </row>
    <row r="29" spans="1:31" s="8" customFormat="1" ht="16.5" customHeight="1">
      <c r="A29" s="126"/>
      <c r="B29" s="127"/>
      <c r="C29" s="126"/>
      <c r="D29" s="126"/>
      <c r="E29" s="338" t="s">
        <v>1</v>
      </c>
      <c r="F29" s="338"/>
      <c r="G29" s="338"/>
      <c r="H29" s="338"/>
      <c r="I29" s="128"/>
      <c r="J29" s="126"/>
      <c r="K29" s="126"/>
      <c r="L29" s="129"/>
      <c r="S29" s="126"/>
      <c r="T29" s="126"/>
      <c r="U29" s="126"/>
      <c r="V29" s="126"/>
      <c r="W29" s="126"/>
      <c r="X29" s="126"/>
      <c r="Y29" s="126"/>
      <c r="Z29" s="126"/>
      <c r="AA29" s="126"/>
      <c r="AB29" s="126"/>
      <c r="AC29" s="126"/>
      <c r="AD29" s="126"/>
      <c r="AE29" s="126"/>
    </row>
    <row r="30" spans="1:31" s="2" customFormat="1" ht="6.95" customHeight="1">
      <c r="A30" s="35"/>
      <c r="B30" s="40"/>
      <c r="C30" s="35"/>
      <c r="D30" s="35"/>
      <c r="E30" s="35"/>
      <c r="F30" s="35"/>
      <c r="G30" s="35"/>
      <c r="H30" s="35"/>
      <c r="I30" s="123"/>
      <c r="J30" s="35"/>
      <c r="K30" s="35"/>
      <c r="L30" s="52"/>
      <c r="S30" s="35"/>
      <c r="T30" s="35"/>
      <c r="U30" s="35"/>
      <c r="V30" s="35"/>
      <c r="W30" s="35"/>
      <c r="X30" s="35"/>
      <c r="Y30" s="35"/>
      <c r="Z30" s="35"/>
      <c r="AA30" s="35"/>
      <c r="AB30" s="35"/>
      <c r="AC30" s="35"/>
      <c r="AD30" s="35"/>
      <c r="AE30" s="35"/>
    </row>
    <row r="31" spans="1:31" s="2" customFormat="1" ht="6.95" customHeight="1">
      <c r="A31" s="35"/>
      <c r="B31" s="40"/>
      <c r="C31" s="35"/>
      <c r="D31" s="130"/>
      <c r="E31" s="130"/>
      <c r="F31" s="130"/>
      <c r="G31" s="130"/>
      <c r="H31" s="130"/>
      <c r="I31" s="131"/>
      <c r="J31" s="130"/>
      <c r="K31" s="130"/>
      <c r="L31" s="52"/>
      <c r="S31" s="35"/>
      <c r="T31" s="35"/>
      <c r="U31" s="35"/>
      <c r="V31" s="35"/>
      <c r="W31" s="35"/>
      <c r="X31" s="35"/>
      <c r="Y31" s="35"/>
      <c r="Z31" s="35"/>
      <c r="AA31" s="35"/>
      <c r="AB31" s="35"/>
      <c r="AC31" s="35"/>
      <c r="AD31" s="35"/>
      <c r="AE31" s="35"/>
    </row>
    <row r="32" spans="1:31" s="2" customFormat="1" ht="25.35" customHeight="1">
      <c r="A32" s="35"/>
      <c r="B32" s="40"/>
      <c r="C32" s="35"/>
      <c r="D32" s="132" t="s">
        <v>38</v>
      </c>
      <c r="E32" s="35"/>
      <c r="F32" s="35"/>
      <c r="G32" s="35"/>
      <c r="H32" s="35"/>
      <c r="I32" s="123"/>
      <c r="J32" s="133">
        <f>ROUND(J142, 2)</f>
        <v>0</v>
      </c>
      <c r="K32" s="35"/>
      <c r="L32" s="52"/>
      <c r="S32" s="35"/>
      <c r="T32" s="35"/>
      <c r="U32" s="35"/>
      <c r="V32" s="35"/>
      <c r="W32" s="35"/>
      <c r="X32" s="35"/>
      <c r="Y32" s="35"/>
      <c r="Z32" s="35"/>
      <c r="AA32" s="35"/>
      <c r="AB32" s="35"/>
      <c r="AC32" s="35"/>
      <c r="AD32" s="35"/>
      <c r="AE32" s="35"/>
    </row>
    <row r="33" spans="1:31" s="2" customFormat="1" ht="6.95" customHeight="1">
      <c r="A33" s="35"/>
      <c r="B33" s="40"/>
      <c r="C33" s="35"/>
      <c r="D33" s="130"/>
      <c r="E33" s="130"/>
      <c r="F33" s="130"/>
      <c r="G33" s="130"/>
      <c r="H33" s="130"/>
      <c r="I33" s="131"/>
      <c r="J33" s="130"/>
      <c r="K33" s="130"/>
      <c r="L33" s="52"/>
      <c r="S33" s="35"/>
      <c r="T33" s="35"/>
      <c r="U33" s="35"/>
      <c r="V33" s="35"/>
      <c r="W33" s="35"/>
      <c r="X33" s="35"/>
      <c r="Y33" s="35"/>
      <c r="Z33" s="35"/>
      <c r="AA33" s="35"/>
      <c r="AB33" s="35"/>
      <c r="AC33" s="35"/>
      <c r="AD33" s="35"/>
      <c r="AE33" s="35"/>
    </row>
    <row r="34" spans="1:31" s="2" customFormat="1" ht="14.45" customHeight="1">
      <c r="A34" s="35"/>
      <c r="B34" s="40"/>
      <c r="C34" s="35"/>
      <c r="D34" s="35"/>
      <c r="E34" s="35"/>
      <c r="F34" s="134" t="s">
        <v>40</v>
      </c>
      <c r="G34" s="35"/>
      <c r="H34" s="35"/>
      <c r="I34" s="135" t="s">
        <v>39</v>
      </c>
      <c r="J34" s="134" t="s">
        <v>41</v>
      </c>
      <c r="K34" s="35"/>
      <c r="L34" s="52"/>
      <c r="S34" s="35"/>
      <c r="T34" s="35"/>
      <c r="U34" s="35"/>
      <c r="V34" s="35"/>
      <c r="W34" s="35"/>
      <c r="X34" s="35"/>
      <c r="Y34" s="35"/>
      <c r="Z34" s="35"/>
      <c r="AA34" s="35"/>
      <c r="AB34" s="35"/>
      <c r="AC34" s="35"/>
      <c r="AD34" s="35"/>
      <c r="AE34" s="35"/>
    </row>
    <row r="35" spans="1:31" s="2" customFormat="1" ht="14.45" customHeight="1">
      <c r="A35" s="35"/>
      <c r="B35" s="40"/>
      <c r="C35" s="35"/>
      <c r="D35" s="136" t="s">
        <v>42</v>
      </c>
      <c r="E35" s="122" t="s">
        <v>43</v>
      </c>
      <c r="F35" s="137">
        <f>ROUND((SUM(BE142:BE753)),  2)</f>
        <v>0</v>
      </c>
      <c r="G35" s="35"/>
      <c r="H35" s="35"/>
      <c r="I35" s="138">
        <v>0.21</v>
      </c>
      <c r="J35" s="137">
        <f>ROUND(((SUM(BE142:BE753))*I35),  2)</f>
        <v>0</v>
      </c>
      <c r="K35" s="35"/>
      <c r="L35" s="52"/>
      <c r="S35" s="35"/>
      <c r="T35" s="35"/>
      <c r="U35" s="35"/>
      <c r="V35" s="35"/>
      <c r="W35" s="35"/>
      <c r="X35" s="35"/>
      <c r="Y35" s="35"/>
      <c r="Z35" s="35"/>
      <c r="AA35" s="35"/>
      <c r="AB35" s="35"/>
      <c r="AC35" s="35"/>
      <c r="AD35" s="35"/>
      <c r="AE35" s="35"/>
    </row>
    <row r="36" spans="1:31" s="2" customFormat="1" ht="14.45" customHeight="1">
      <c r="A36" s="35"/>
      <c r="B36" s="40"/>
      <c r="C36" s="35"/>
      <c r="D36" s="35"/>
      <c r="E36" s="122" t="s">
        <v>44</v>
      </c>
      <c r="F36" s="137">
        <f>ROUND((SUM(BF142:BF753)),  2)</f>
        <v>0</v>
      </c>
      <c r="G36" s="35"/>
      <c r="H36" s="35"/>
      <c r="I36" s="138">
        <v>0.15</v>
      </c>
      <c r="J36" s="137">
        <f>ROUND(((SUM(BF142:BF753))*I36),  2)</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22" t="s">
        <v>45</v>
      </c>
      <c r="F37" s="137">
        <f>ROUND((SUM(BG142:BG753)),  2)</f>
        <v>0</v>
      </c>
      <c r="G37" s="35"/>
      <c r="H37" s="35"/>
      <c r="I37" s="138">
        <v>0.21</v>
      </c>
      <c r="J37" s="137">
        <f>0</f>
        <v>0</v>
      </c>
      <c r="K37" s="35"/>
      <c r="L37" s="52"/>
      <c r="S37" s="35"/>
      <c r="T37" s="35"/>
      <c r="U37" s="35"/>
      <c r="V37" s="35"/>
      <c r="W37" s="35"/>
      <c r="X37" s="35"/>
      <c r="Y37" s="35"/>
      <c r="Z37" s="35"/>
      <c r="AA37" s="35"/>
      <c r="AB37" s="35"/>
      <c r="AC37" s="35"/>
      <c r="AD37" s="35"/>
      <c r="AE37" s="35"/>
    </row>
    <row r="38" spans="1:31" s="2" customFormat="1" ht="14.45" hidden="1" customHeight="1">
      <c r="A38" s="35"/>
      <c r="B38" s="40"/>
      <c r="C38" s="35"/>
      <c r="D38" s="35"/>
      <c r="E38" s="122" t="s">
        <v>46</v>
      </c>
      <c r="F38" s="137">
        <f>ROUND((SUM(BH142:BH753)),  2)</f>
        <v>0</v>
      </c>
      <c r="G38" s="35"/>
      <c r="H38" s="35"/>
      <c r="I38" s="138">
        <v>0.15</v>
      </c>
      <c r="J38" s="137">
        <f>0</f>
        <v>0</v>
      </c>
      <c r="K38" s="35"/>
      <c r="L38" s="52"/>
      <c r="S38" s="35"/>
      <c r="T38" s="35"/>
      <c r="U38" s="35"/>
      <c r="V38" s="35"/>
      <c r="W38" s="35"/>
      <c r="X38" s="35"/>
      <c r="Y38" s="35"/>
      <c r="Z38" s="35"/>
      <c r="AA38" s="35"/>
      <c r="AB38" s="35"/>
      <c r="AC38" s="35"/>
      <c r="AD38" s="35"/>
      <c r="AE38" s="35"/>
    </row>
    <row r="39" spans="1:31" s="2" customFormat="1" ht="14.45" hidden="1" customHeight="1">
      <c r="A39" s="35"/>
      <c r="B39" s="40"/>
      <c r="C39" s="35"/>
      <c r="D39" s="35"/>
      <c r="E39" s="122" t="s">
        <v>47</v>
      </c>
      <c r="F39" s="137">
        <f>ROUND((SUM(BI142:BI753)),  2)</f>
        <v>0</v>
      </c>
      <c r="G39" s="35"/>
      <c r="H39" s="35"/>
      <c r="I39" s="138">
        <v>0</v>
      </c>
      <c r="J39" s="137">
        <f>0</f>
        <v>0</v>
      </c>
      <c r="K39" s="35"/>
      <c r="L39" s="52"/>
      <c r="S39" s="35"/>
      <c r="T39" s="35"/>
      <c r="U39" s="35"/>
      <c r="V39" s="35"/>
      <c r="W39" s="35"/>
      <c r="X39" s="35"/>
      <c r="Y39" s="35"/>
      <c r="Z39" s="35"/>
      <c r="AA39" s="35"/>
      <c r="AB39" s="35"/>
      <c r="AC39" s="35"/>
      <c r="AD39" s="35"/>
      <c r="AE39" s="35"/>
    </row>
    <row r="40" spans="1:31" s="2" customFormat="1" ht="6.95" customHeight="1">
      <c r="A40" s="35"/>
      <c r="B40" s="40"/>
      <c r="C40" s="35"/>
      <c r="D40" s="35"/>
      <c r="E40" s="35"/>
      <c r="F40" s="35"/>
      <c r="G40" s="35"/>
      <c r="H40" s="35"/>
      <c r="I40" s="123"/>
      <c r="J40" s="35"/>
      <c r="K40" s="35"/>
      <c r="L40" s="52"/>
      <c r="S40" s="35"/>
      <c r="T40" s="35"/>
      <c r="U40" s="35"/>
      <c r="V40" s="35"/>
      <c r="W40" s="35"/>
      <c r="X40" s="35"/>
      <c r="Y40" s="35"/>
      <c r="Z40" s="35"/>
      <c r="AA40" s="35"/>
      <c r="AB40" s="35"/>
      <c r="AC40" s="35"/>
      <c r="AD40" s="35"/>
      <c r="AE40" s="35"/>
    </row>
    <row r="41" spans="1:31" s="2" customFormat="1" ht="25.35" customHeight="1">
      <c r="A41" s="35"/>
      <c r="B41" s="40"/>
      <c r="C41" s="139"/>
      <c r="D41" s="140" t="s">
        <v>48</v>
      </c>
      <c r="E41" s="141"/>
      <c r="F41" s="141"/>
      <c r="G41" s="142" t="s">
        <v>49</v>
      </c>
      <c r="H41" s="143" t="s">
        <v>50</v>
      </c>
      <c r="I41" s="144"/>
      <c r="J41" s="145">
        <f>SUM(J32:J39)</f>
        <v>0</v>
      </c>
      <c r="K41" s="146"/>
      <c r="L41" s="52"/>
      <c r="S41" s="35"/>
      <c r="T41" s="35"/>
      <c r="U41" s="35"/>
      <c r="V41" s="35"/>
      <c r="W41" s="35"/>
      <c r="X41" s="35"/>
      <c r="Y41" s="35"/>
      <c r="Z41" s="35"/>
      <c r="AA41" s="35"/>
      <c r="AB41" s="35"/>
      <c r="AC41" s="35"/>
      <c r="AD41" s="35"/>
      <c r="AE41" s="35"/>
    </row>
    <row r="42" spans="1:31" s="2" customFormat="1" ht="14.45" customHeight="1">
      <c r="A42" s="35"/>
      <c r="B42" s="40"/>
      <c r="C42" s="35"/>
      <c r="D42" s="35"/>
      <c r="E42" s="35"/>
      <c r="F42" s="35"/>
      <c r="G42" s="35"/>
      <c r="H42" s="35"/>
      <c r="I42" s="123"/>
      <c r="J42" s="35"/>
      <c r="K42" s="35"/>
      <c r="L42" s="52"/>
      <c r="S42" s="35"/>
      <c r="T42" s="35"/>
      <c r="U42" s="35"/>
      <c r="V42" s="35"/>
      <c r="W42" s="35"/>
      <c r="X42" s="35"/>
      <c r="Y42" s="35"/>
      <c r="Z42" s="35"/>
      <c r="AA42" s="35"/>
      <c r="AB42" s="35"/>
      <c r="AC42" s="35"/>
      <c r="AD42" s="35"/>
      <c r="AE42" s="35"/>
    </row>
    <row r="43" spans="1:31" s="1" customFormat="1" ht="14.45" customHeight="1">
      <c r="B43" s="21"/>
      <c r="I43" s="116"/>
      <c r="L43" s="21"/>
    </row>
    <row r="44" spans="1:31" s="1" customFormat="1" ht="14.45" customHeight="1">
      <c r="B44" s="21"/>
      <c r="I44" s="116"/>
      <c r="L44" s="21"/>
    </row>
    <row r="45" spans="1:31" s="1" customFormat="1" ht="14.45" customHeight="1">
      <c r="B45" s="21"/>
      <c r="I45" s="116"/>
      <c r="L45" s="21"/>
    </row>
    <row r="46" spans="1:31" s="1" customFormat="1" ht="14.45" customHeight="1">
      <c r="B46" s="21"/>
      <c r="I46" s="116"/>
      <c r="L46" s="21"/>
    </row>
    <row r="47" spans="1:31" s="1" customFormat="1" ht="14.45" customHeight="1">
      <c r="B47" s="21"/>
      <c r="I47" s="116"/>
      <c r="L47" s="21"/>
    </row>
    <row r="48" spans="1:31" s="1" customFormat="1" ht="14.45" customHeight="1">
      <c r="B48" s="21"/>
      <c r="I48" s="116"/>
      <c r="L48" s="21"/>
    </row>
    <row r="49" spans="1:31" s="1" customFormat="1" ht="14.45" customHeight="1">
      <c r="B49" s="21"/>
      <c r="I49" s="116"/>
      <c r="L49" s="21"/>
    </row>
    <row r="50" spans="1:31" s="2" customFormat="1" ht="14.45" customHeight="1">
      <c r="B50" s="52"/>
      <c r="D50" s="147" t="s">
        <v>51</v>
      </c>
      <c r="E50" s="148"/>
      <c r="F50" s="148"/>
      <c r="G50" s="147" t="s">
        <v>52</v>
      </c>
      <c r="H50" s="148"/>
      <c r="I50" s="149"/>
      <c r="J50" s="148"/>
      <c r="K50" s="148"/>
      <c r="L50" s="52"/>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5"/>
      <c r="B61" s="40"/>
      <c r="C61" s="35"/>
      <c r="D61" s="150" t="s">
        <v>53</v>
      </c>
      <c r="E61" s="151"/>
      <c r="F61" s="152" t="s">
        <v>54</v>
      </c>
      <c r="G61" s="150" t="s">
        <v>53</v>
      </c>
      <c r="H61" s="151"/>
      <c r="I61" s="153"/>
      <c r="J61" s="154" t="s">
        <v>54</v>
      </c>
      <c r="K61" s="151"/>
      <c r="L61" s="52"/>
      <c r="S61" s="35"/>
      <c r="T61" s="35"/>
      <c r="U61" s="35"/>
      <c r="V61" s="35"/>
      <c r="W61" s="35"/>
      <c r="X61" s="35"/>
      <c r="Y61" s="35"/>
      <c r="Z61" s="35"/>
      <c r="AA61" s="35"/>
      <c r="AB61" s="35"/>
      <c r="AC61" s="35"/>
      <c r="AD61" s="35"/>
      <c r="AE61" s="35"/>
    </row>
    <row r="62" spans="1:31" ht="11.25">
      <c r="B62" s="21"/>
      <c r="L62" s="21"/>
    </row>
    <row r="63" spans="1:31" ht="11.25">
      <c r="B63" s="21"/>
      <c r="L63" s="21"/>
    </row>
    <row r="64" spans="1:31" ht="11.25">
      <c r="B64" s="21"/>
      <c r="L64" s="21"/>
    </row>
    <row r="65" spans="1:31" s="2" customFormat="1" ht="12.75">
      <c r="A65" s="35"/>
      <c r="B65" s="40"/>
      <c r="C65" s="35"/>
      <c r="D65" s="147" t="s">
        <v>55</v>
      </c>
      <c r="E65" s="155"/>
      <c r="F65" s="155"/>
      <c r="G65" s="147" t="s">
        <v>56</v>
      </c>
      <c r="H65" s="155"/>
      <c r="I65" s="156"/>
      <c r="J65" s="155"/>
      <c r="K65" s="155"/>
      <c r="L65" s="52"/>
      <c r="S65" s="35"/>
      <c r="T65" s="35"/>
      <c r="U65" s="35"/>
      <c r="V65" s="35"/>
      <c r="W65" s="35"/>
      <c r="X65" s="35"/>
      <c r="Y65" s="35"/>
      <c r="Z65" s="35"/>
      <c r="AA65" s="35"/>
      <c r="AB65" s="35"/>
      <c r="AC65" s="35"/>
      <c r="AD65" s="35"/>
      <c r="AE65" s="35"/>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5"/>
      <c r="B76" s="40"/>
      <c r="C76" s="35"/>
      <c r="D76" s="150" t="s">
        <v>53</v>
      </c>
      <c r="E76" s="151"/>
      <c r="F76" s="152" t="s">
        <v>54</v>
      </c>
      <c r="G76" s="150" t="s">
        <v>53</v>
      </c>
      <c r="H76" s="151"/>
      <c r="I76" s="153"/>
      <c r="J76" s="154" t="s">
        <v>54</v>
      </c>
      <c r="K76" s="151"/>
      <c r="L76" s="52"/>
      <c r="S76" s="35"/>
      <c r="T76" s="35"/>
      <c r="U76" s="35"/>
      <c r="V76" s="35"/>
      <c r="W76" s="35"/>
      <c r="X76" s="35"/>
      <c r="Y76" s="35"/>
      <c r="Z76" s="35"/>
      <c r="AA76" s="35"/>
      <c r="AB76" s="35"/>
      <c r="AC76" s="35"/>
      <c r="AD76" s="35"/>
      <c r="AE76" s="35"/>
    </row>
    <row r="77" spans="1:31" s="2" customFormat="1" ht="14.45" customHeight="1">
      <c r="A77" s="35"/>
      <c r="B77" s="157"/>
      <c r="C77" s="158"/>
      <c r="D77" s="158"/>
      <c r="E77" s="158"/>
      <c r="F77" s="158"/>
      <c r="G77" s="158"/>
      <c r="H77" s="158"/>
      <c r="I77" s="159"/>
      <c r="J77" s="158"/>
      <c r="K77" s="158"/>
      <c r="L77" s="52"/>
      <c r="S77" s="35"/>
      <c r="T77" s="35"/>
      <c r="U77" s="35"/>
      <c r="V77" s="35"/>
      <c r="W77" s="35"/>
      <c r="X77" s="35"/>
      <c r="Y77" s="35"/>
      <c r="Z77" s="35"/>
      <c r="AA77" s="35"/>
      <c r="AB77" s="35"/>
      <c r="AC77" s="35"/>
      <c r="AD77" s="35"/>
      <c r="AE77" s="35"/>
    </row>
    <row r="81" spans="1:31" s="2" customFormat="1" ht="6.95" customHeight="1">
      <c r="A81" s="35"/>
      <c r="B81" s="160"/>
      <c r="C81" s="161"/>
      <c r="D81" s="161"/>
      <c r="E81" s="161"/>
      <c r="F81" s="161"/>
      <c r="G81" s="161"/>
      <c r="H81" s="161"/>
      <c r="I81" s="162"/>
      <c r="J81" s="161"/>
      <c r="K81" s="161"/>
      <c r="L81" s="52"/>
      <c r="S81" s="35"/>
      <c r="T81" s="35"/>
      <c r="U81" s="35"/>
      <c r="V81" s="35"/>
      <c r="W81" s="35"/>
      <c r="X81" s="35"/>
      <c r="Y81" s="35"/>
      <c r="Z81" s="35"/>
      <c r="AA81" s="35"/>
      <c r="AB81" s="35"/>
      <c r="AC81" s="35"/>
      <c r="AD81" s="35"/>
      <c r="AE81" s="35"/>
    </row>
    <row r="82" spans="1:31" s="2" customFormat="1" ht="24.95" customHeight="1">
      <c r="A82" s="35"/>
      <c r="B82" s="36"/>
      <c r="C82" s="24" t="s">
        <v>105</v>
      </c>
      <c r="D82" s="37"/>
      <c r="E82" s="37"/>
      <c r="F82" s="37"/>
      <c r="G82" s="37"/>
      <c r="H82" s="37"/>
      <c r="I82" s="123"/>
      <c r="J82" s="37"/>
      <c r="K82" s="37"/>
      <c r="L82" s="52"/>
      <c r="S82" s="35"/>
      <c r="T82" s="35"/>
      <c r="U82" s="35"/>
      <c r="V82" s="35"/>
      <c r="W82" s="35"/>
      <c r="X82" s="35"/>
      <c r="Y82" s="35"/>
      <c r="Z82" s="35"/>
      <c r="AA82" s="35"/>
      <c r="AB82" s="35"/>
      <c r="AC82" s="35"/>
      <c r="AD82" s="35"/>
      <c r="AE82" s="35"/>
    </row>
    <row r="83" spans="1:31" s="2" customFormat="1" ht="6.95" customHeight="1">
      <c r="A83" s="35"/>
      <c r="B83" s="36"/>
      <c r="C83" s="37"/>
      <c r="D83" s="37"/>
      <c r="E83" s="37"/>
      <c r="F83" s="37"/>
      <c r="G83" s="37"/>
      <c r="H83" s="37"/>
      <c r="I83" s="123"/>
      <c r="J83" s="37"/>
      <c r="K83" s="37"/>
      <c r="L83" s="52"/>
      <c r="S83" s="35"/>
      <c r="T83" s="35"/>
      <c r="U83" s="35"/>
      <c r="V83" s="35"/>
      <c r="W83" s="35"/>
      <c r="X83" s="35"/>
      <c r="Y83" s="35"/>
      <c r="Z83" s="35"/>
      <c r="AA83" s="35"/>
      <c r="AB83" s="35"/>
      <c r="AC83" s="35"/>
      <c r="AD83" s="35"/>
      <c r="AE83" s="35"/>
    </row>
    <row r="84" spans="1:31" s="2" customFormat="1" ht="12" customHeight="1">
      <c r="A84" s="35"/>
      <c r="B84" s="36"/>
      <c r="C84" s="30" t="s">
        <v>16</v>
      </c>
      <c r="D84" s="37"/>
      <c r="E84" s="37"/>
      <c r="F84" s="37"/>
      <c r="G84" s="37"/>
      <c r="H84" s="37"/>
      <c r="I84" s="123"/>
      <c r="J84" s="37"/>
      <c r="K84" s="37"/>
      <c r="L84" s="52"/>
      <c r="S84" s="35"/>
      <c r="T84" s="35"/>
      <c r="U84" s="35"/>
      <c r="V84" s="35"/>
      <c r="W84" s="35"/>
      <c r="X84" s="35"/>
      <c r="Y84" s="35"/>
      <c r="Z84" s="35"/>
      <c r="AA84" s="35"/>
      <c r="AB84" s="35"/>
      <c r="AC84" s="35"/>
      <c r="AD84" s="35"/>
      <c r="AE84" s="35"/>
    </row>
    <row r="85" spans="1:31" s="2" customFormat="1" ht="16.5" customHeight="1">
      <c r="A85" s="35"/>
      <c r="B85" s="36"/>
      <c r="C85" s="37"/>
      <c r="D85" s="37"/>
      <c r="E85" s="339" t="str">
        <f>E7</f>
        <v>CHODNÍK UL. VELKOMEZIŘÍČSKÁ, TŘEBÍČ</v>
      </c>
      <c r="F85" s="340"/>
      <c r="G85" s="340"/>
      <c r="H85" s="340"/>
      <c r="I85" s="123"/>
      <c r="J85" s="37"/>
      <c r="K85" s="37"/>
      <c r="L85" s="52"/>
      <c r="S85" s="35"/>
      <c r="T85" s="35"/>
      <c r="U85" s="35"/>
      <c r="V85" s="35"/>
      <c r="W85" s="35"/>
      <c r="X85" s="35"/>
      <c r="Y85" s="35"/>
      <c r="Z85" s="35"/>
      <c r="AA85" s="35"/>
      <c r="AB85" s="35"/>
      <c r="AC85" s="35"/>
      <c r="AD85" s="35"/>
      <c r="AE85" s="35"/>
    </row>
    <row r="86" spans="1:31" s="1" customFormat="1" ht="12" customHeight="1">
      <c r="B86" s="22"/>
      <c r="C86" s="30" t="s">
        <v>101</v>
      </c>
      <c r="D86" s="23"/>
      <c r="E86" s="23"/>
      <c r="F86" s="23"/>
      <c r="G86" s="23"/>
      <c r="H86" s="23"/>
      <c r="I86" s="116"/>
      <c r="J86" s="23"/>
      <c r="K86" s="23"/>
      <c r="L86" s="21"/>
    </row>
    <row r="87" spans="1:31" s="2" customFormat="1" ht="16.5" customHeight="1">
      <c r="A87" s="35"/>
      <c r="B87" s="36"/>
      <c r="C87" s="37"/>
      <c r="D87" s="37"/>
      <c r="E87" s="339" t="s">
        <v>102</v>
      </c>
      <c r="F87" s="341"/>
      <c r="G87" s="341"/>
      <c r="H87" s="341"/>
      <c r="I87" s="123"/>
      <c r="J87" s="37"/>
      <c r="K87" s="37"/>
      <c r="L87" s="52"/>
      <c r="S87" s="35"/>
      <c r="T87" s="35"/>
      <c r="U87" s="35"/>
      <c r="V87" s="35"/>
      <c r="W87" s="35"/>
      <c r="X87" s="35"/>
      <c r="Y87" s="35"/>
      <c r="Z87" s="35"/>
      <c r="AA87" s="35"/>
      <c r="AB87" s="35"/>
      <c r="AC87" s="35"/>
      <c r="AD87" s="35"/>
      <c r="AE87" s="35"/>
    </row>
    <row r="88" spans="1:31" s="2" customFormat="1" ht="12" customHeight="1">
      <c r="A88" s="35"/>
      <c r="B88" s="36"/>
      <c r="C88" s="30" t="s">
        <v>103</v>
      </c>
      <c r="D88" s="37"/>
      <c r="E88" s="37"/>
      <c r="F88" s="37"/>
      <c r="G88" s="37"/>
      <c r="H88" s="37"/>
      <c r="I88" s="123"/>
      <c r="J88" s="37"/>
      <c r="K88" s="37"/>
      <c r="L88" s="52"/>
      <c r="S88" s="35"/>
      <c r="T88" s="35"/>
      <c r="U88" s="35"/>
      <c r="V88" s="35"/>
      <c r="W88" s="35"/>
      <c r="X88" s="35"/>
      <c r="Y88" s="35"/>
      <c r="Z88" s="35"/>
      <c r="AA88" s="35"/>
      <c r="AB88" s="35"/>
      <c r="AC88" s="35"/>
      <c r="AD88" s="35"/>
      <c r="AE88" s="35"/>
    </row>
    <row r="89" spans="1:31" s="2" customFormat="1" ht="16.5" customHeight="1">
      <c r="A89" s="35"/>
      <c r="B89" s="36"/>
      <c r="C89" s="37"/>
      <c r="D89" s="37"/>
      <c r="E89" s="307" t="str">
        <f>E11</f>
        <v>SO 101.2 - Zpevněné plochy - etapa 2</v>
      </c>
      <c r="F89" s="341"/>
      <c r="G89" s="341"/>
      <c r="H89" s="341"/>
      <c r="I89" s="123"/>
      <c r="J89" s="37"/>
      <c r="K89" s="37"/>
      <c r="L89" s="52"/>
      <c r="S89" s="35"/>
      <c r="T89" s="35"/>
      <c r="U89" s="35"/>
      <c r="V89" s="35"/>
      <c r="W89" s="35"/>
      <c r="X89" s="35"/>
      <c r="Y89" s="35"/>
      <c r="Z89" s="35"/>
      <c r="AA89" s="35"/>
      <c r="AB89" s="35"/>
      <c r="AC89" s="35"/>
      <c r="AD89" s="35"/>
      <c r="AE89" s="35"/>
    </row>
    <row r="90" spans="1:31" s="2" customFormat="1" ht="6.95" customHeight="1">
      <c r="A90" s="35"/>
      <c r="B90" s="36"/>
      <c r="C90" s="37"/>
      <c r="D90" s="37"/>
      <c r="E90" s="37"/>
      <c r="F90" s="37"/>
      <c r="G90" s="37"/>
      <c r="H90" s="37"/>
      <c r="I90" s="123"/>
      <c r="J90" s="37"/>
      <c r="K90" s="37"/>
      <c r="L90" s="52"/>
      <c r="S90" s="35"/>
      <c r="T90" s="35"/>
      <c r="U90" s="35"/>
      <c r="V90" s="35"/>
      <c r="W90" s="35"/>
      <c r="X90" s="35"/>
      <c r="Y90" s="35"/>
      <c r="Z90" s="35"/>
      <c r="AA90" s="35"/>
      <c r="AB90" s="35"/>
      <c r="AC90" s="35"/>
      <c r="AD90" s="35"/>
      <c r="AE90" s="35"/>
    </row>
    <row r="91" spans="1:31" s="2" customFormat="1" ht="12" customHeight="1">
      <c r="A91" s="35"/>
      <c r="B91" s="36"/>
      <c r="C91" s="30" t="s">
        <v>22</v>
      </c>
      <c r="D91" s="37"/>
      <c r="E91" s="37"/>
      <c r="F91" s="28" t="str">
        <f>F14</f>
        <v>TŘEBÍČ</v>
      </c>
      <c r="G91" s="37"/>
      <c r="H91" s="37"/>
      <c r="I91" s="124" t="s">
        <v>24</v>
      </c>
      <c r="J91" s="67" t="str">
        <f>IF(J14="","",J14)</f>
        <v>3. 9. 2019</v>
      </c>
      <c r="K91" s="37"/>
      <c r="L91" s="52"/>
      <c r="S91" s="35"/>
      <c r="T91" s="35"/>
      <c r="U91" s="35"/>
      <c r="V91" s="35"/>
      <c r="W91" s="35"/>
      <c r="X91" s="35"/>
      <c r="Y91" s="35"/>
      <c r="Z91" s="35"/>
      <c r="AA91" s="35"/>
      <c r="AB91" s="35"/>
      <c r="AC91" s="35"/>
      <c r="AD91" s="35"/>
      <c r="AE91" s="35"/>
    </row>
    <row r="92" spans="1:31" s="2" customFormat="1" ht="6.95" customHeight="1">
      <c r="A92" s="35"/>
      <c r="B92" s="36"/>
      <c r="C92" s="37"/>
      <c r="D92" s="37"/>
      <c r="E92" s="37"/>
      <c r="F92" s="37"/>
      <c r="G92" s="37"/>
      <c r="H92" s="37"/>
      <c r="I92" s="123"/>
      <c r="J92" s="37"/>
      <c r="K92" s="37"/>
      <c r="L92" s="52"/>
      <c r="S92" s="35"/>
      <c r="T92" s="35"/>
      <c r="U92" s="35"/>
      <c r="V92" s="35"/>
      <c r="W92" s="35"/>
      <c r="X92" s="35"/>
      <c r="Y92" s="35"/>
      <c r="Z92" s="35"/>
      <c r="AA92" s="35"/>
      <c r="AB92" s="35"/>
      <c r="AC92" s="35"/>
      <c r="AD92" s="35"/>
      <c r="AE92" s="35"/>
    </row>
    <row r="93" spans="1:31" s="2" customFormat="1" ht="27.95" customHeight="1">
      <c r="A93" s="35"/>
      <c r="B93" s="36"/>
      <c r="C93" s="30" t="s">
        <v>26</v>
      </c>
      <c r="D93" s="37"/>
      <c r="E93" s="37"/>
      <c r="F93" s="28" t="str">
        <f>E17</f>
        <v xml:space="preserve"> </v>
      </c>
      <c r="G93" s="37"/>
      <c r="H93" s="37"/>
      <c r="I93" s="124" t="s">
        <v>32</v>
      </c>
      <c r="J93" s="33" t="str">
        <f>E23</f>
        <v>HaskoningDHV Czech Republic</v>
      </c>
      <c r="K93" s="37"/>
      <c r="L93" s="52"/>
      <c r="S93" s="35"/>
      <c r="T93" s="35"/>
      <c r="U93" s="35"/>
      <c r="V93" s="35"/>
      <c r="W93" s="35"/>
      <c r="X93" s="35"/>
      <c r="Y93" s="35"/>
      <c r="Z93" s="35"/>
      <c r="AA93" s="35"/>
      <c r="AB93" s="35"/>
      <c r="AC93" s="35"/>
      <c r="AD93" s="35"/>
      <c r="AE93" s="35"/>
    </row>
    <row r="94" spans="1:31" s="2" customFormat="1" ht="15.2" customHeight="1">
      <c r="A94" s="35"/>
      <c r="B94" s="36"/>
      <c r="C94" s="30" t="s">
        <v>30</v>
      </c>
      <c r="D94" s="37"/>
      <c r="E94" s="37"/>
      <c r="F94" s="28" t="str">
        <f>IF(E20="","",E20)</f>
        <v>Vyplň údaj</v>
      </c>
      <c r="G94" s="37"/>
      <c r="H94" s="37"/>
      <c r="I94" s="124" t="s">
        <v>35</v>
      </c>
      <c r="J94" s="33" t="str">
        <f>E26</f>
        <v xml:space="preserve"> </v>
      </c>
      <c r="K94" s="37"/>
      <c r="L94" s="52"/>
      <c r="S94" s="35"/>
      <c r="T94" s="35"/>
      <c r="U94" s="35"/>
      <c r="V94" s="35"/>
      <c r="W94" s="35"/>
      <c r="X94" s="35"/>
      <c r="Y94" s="35"/>
      <c r="Z94" s="35"/>
      <c r="AA94" s="35"/>
      <c r="AB94" s="35"/>
      <c r="AC94" s="35"/>
      <c r="AD94" s="35"/>
      <c r="AE94" s="35"/>
    </row>
    <row r="95" spans="1:31" s="2" customFormat="1" ht="10.35" customHeight="1">
      <c r="A95" s="35"/>
      <c r="B95" s="36"/>
      <c r="C95" s="37"/>
      <c r="D95" s="37"/>
      <c r="E95" s="37"/>
      <c r="F95" s="37"/>
      <c r="G95" s="37"/>
      <c r="H95" s="37"/>
      <c r="I95" s="123"/>
      <c r="J95" s="37"/>
      <c r="K95" s="37"/>
      <c r="L95" s="52"/>
      <c r="S95" s="35"/>
      <c r="T95" s="35"/>
      <c r="U95" s="35"/>
      <c r="V95" s="35"/>
      <c r="W95" s="35"/>
      <c r="X95" s="35"/>
      <c r="Y95" s="35"/>
      <c r="Z95" s="35"/>
      <c r="AA95" s="35"/>
      <c r="AB95" s="35"/>
      <c r="AC95" s="35"/>
      <c r="AD95" s="35"/>
      <c r="AE95" s="35"/>
    </row>
    <row r="96" spans="1:31" s="2" customFormat="1" ht="29.25" customHeight="1">
      <c r="A96" s="35"/>
      <c r="B96" s="36"/>
      <c r="C96" s="163" t="s">
        <v>106</v>
      </c>
      <c r="D96" s="164"/>
      <c r="E96" s="164"/>
      <c r="F96" s="164"/>
      <c r="G96" s="164"/>
      <c r="H96" s="164"/>
      <c r="I96" s="165"/>
      <c r="J96" s="166" t="s">
        <v>107</v>
      </c>
      <c r="K96" s="164"/>
      <c r="L96" s="52"/>
      <c r="S96" s="35"/>
      <c r="T96" s="35"/>
      <c r="U96" s="35"/>
      <c r="V96" s="35"/>
      <c r="W96" s="35"/>
      <c r="X96" s="35"/>
      <c r="Y96" s="35"/>
      <c r="Z96" s="35"/>
      <c r="AA96" s="35"/>
      <c r="AB96" s="35"/>
      <c r="AC96" s="35"/>
      <c r="AD96" s="35"/>
      <c r="AE96" s="35"/>
    </row>
    <row r="97" spans="1:47" s="2" customFormat="1" ht="10.35" customHeight="1">
      <c r="A97" s="35"/>
      <c r="B97" s="36"/>
      <c r="C97" s="37"/>
      <c r="D97" s="37"/>
      <c r="E97" s="37"/>
      <c r="F97" s="37"/>
      <c r="G97" s="37"/>
      <c r="H97" s="37"/>
      <c r="I97" s="123"/>
      <c r="J97" s="37"/>
      <c r="K97" s="37"/>
      <c r="L97" s="52"/>
      <c r="S97" s="35"/>
      <c r="T97" s="35"/>
      <c r="U97" s="35"/>
      <c r="V97" s="35"/>
      <c r="W97" s="35"/>
      <c r="X97" s="35"/>
      <c r="Y97" s="35"/>
      <c r="Z97" s="35"/>
      <c r="AA97" s="35"/>
      <c r="AB97" s="35"/>
      <c r="AC97" s="35"/>
      <c r="AD97" s="35"/>
      <c r="AE97" s="35"/>
    </row>
    <row r="98" spans="1:47" s="2" customFormat="1" ht="22.9" customHeight="1">
      <c r="A98" s="35"/>
      <c r="B98" s="36"/>
      <c r="C98" s="167" t="s">
        <v>108</v>
      </c>
      <c r="D98" s="37"/>
      <c r="E98" s="37"/>
      <c r="F98" s="37"/>
      <c r="G98" s="37"/>
      <c r="H98" s="37"/>
      <c r="I98" s="123"/>
      <c r="J98" s="85">
        <f>J142</f>
        <v>0</v>
      </c>
      <c r="K98" s="37"/>
      <c r="L98" s="52"/>
      <c r="S98" s="35"/>
      <c r="T98" s="35"/>
      <c r="U98" s="35"/>
      <c r="V98" s="35"/>
      <c r="W98" s="35"/>
      <c r="X98" s="35"/>
      <c r="Y98" s="35"/>
      <c r="Z98" s="35"/>
      <c r="AA98" s="35"/>
      <c r="AB98" s="35"/>
      <c r="AC98" s="35"/>
      <c r="AD98" s="35"/>
      <c r="AE98" s="35"/>
      <c r="AU98" s="18" t="s">
        <v>109</v>
      </c>
    </row>
    <row r="99" spans="1:47" s="9" customFormat="1" ht="24.95" customHeight="1">
      <c r="B99" s="168"/>
      <c r="C99" s="169"/>
      <c r="D99" s="170" t="s">
        <v>110</v>
      </c>
      <c r="E99" s="171"/>
      <c r="F99" s="171"/>
      <c r="G99" s="171"/>
      <c r="H99" s="171"/>
      <c r="I99" s="172"/>
      <c r="J99" s="173">
        <f>J143</f>
        <v>0</v>
      </c>
      <c r="K99" s="169"/>
      <c r="L99" s="174"/>
    </row>
    <row r="100" spans="1:47" s="10" customFormat="1" ht="19.899999999999999" customHeight="1">
      <c r="B100" s="175"/>
      <c r="C100" s="105"/>
      <c r="D100" s="176" t="s">
        <v>111</v>
      </c>
      <c r="E100" s="177"/>
      <c r="F100" s="177"/>
      <c r="G100" s="177"/>
      <c r="H100" s="177"/>
      <c r="I100" s="178"/>
      <c r="J100" s="179">
        <f>J144</f>
        <v>0</v>
      </c>
      <c r="K100" s="105"/>
      <c r="L100" s="180"/>
    </row>
    <row r="101" spans="1:47" s="10" customFormat="1" ht="14.85" customHeight="1">
      <c r="B101" s="175"/>
      <c r="C101" s="105"/>
      <c r="D101" s="176" t="s">
        <v>112</v>
      </c>
      <c r="E101" s="177"/>
      <c r="F101" s="177"/>
      <c r="G101" s="177"/>
      <c r="H101" s="177"/>
      <c r="I101" s="178"/>
      <c r="J101" s="179">
        <f>J145</f>
        <v>0</v>
      </c>
      <c r="K101" s="105"/>
      <c r="L101" s="180"/>
    </row>
    <row r="102" spans="1:47" s="10" customFormat="1" ht="14.85" customHeight="1">
      <c r="B102" s="175"/>
      <c r="C102" s="105"/>
      <c r="D102" s="176" t="s">
        <v>113</v>
      </c>
      <c r="E102" s="177"/>
      <c r="F102" s="177"/>
      <c r="G102" s="177"/>
      <c r="H102" s="177"/>
      <c r="I102" s="178"/>
      <c r="J102" s="179">
        <f>J152</f>
        <v>0</v>
      </c>
      <c r="K102" s="105"/>
      <c r="L102" s="180"/>
    </row>
    <row r="103" spans="1:47" s="10" customFormat="1" ht="14.85" customHeight="1">
      <c r="B103" s="175"/>
      <c r="C103" s="105"/>
      <c r="D103" s="176" t="s">
        <v>114</v>
      </c>
      <c r="E103" s="177"/>
      <c r="F103" s="177"/>
      <c r="G103" s="177"/>
      <c r="H103" s="177"/>
      <c r="I103" s="178"/>
      <c r="J103" s="179">
        <f>J171</f>
        <v>0</v>
      </c>
      <c r="K103" s="105"/>
      <c r="L103" s="180"/>
    </row>
    <row r="104" spans="1:47" s="10" customFormat="1" ht="14.85" customHeight="1">
      <c r="B104" s="175"/>
      <c r="C104" s="105"/>
      <c r="D104" s="176" t="s">
        <v>115</v>
      </c>
      <c r="E104" s="177"/>
      <c r="F104" s="177"/>
      <c r="G104" s="177"/>
      <c r="H104" s="177"/>
      <c r="I104" s="178"/>
      <c r="J104" s="179">
        <f>J174</f>
        <v>0</v>
      </c>
      <c r="K104" s="105"/>
      <c r="L104" s="180"/>
    </row>
    <row r="105" spans="1:47" s="10" customFormat="1" ht="14.85" customHeight="1">
      <c r="B105" s="175"/>
      <c r="C105" s="105"/>
      <c r="D105" s="176" t="s">
        <v>116</v>
      </c>
      <c r="E105" s="177"/>
      <c r="F105" s="177"/>
      <c r="G105" s="177"/>
      <c r="H105" s="177"/>
      <c r="I105" s="178"/>
      <c r="J105" s="179">
        <f>J183</f>
        <v>0</v>
      </c>
      <c r="K105" s="105"/>
      <c r="L105" s="180"/>
    </row>
    <row r="106" spans="1:47" s="10" customFormat="1" ht="14.85" customHeight="1">
      <c r="B106" s="175"/>
      <c r="C106" s="105"/>
      <c r="D106" s="176" t="s">
        <v>117</v>
      </c>
      <c r="E106" s="177"/>
      <c r="F106" s="177"/>
      <c r="G106" s="177"/>
      <c r="H106" s="177"/>
      <c r="I106" s="178"/>
      <c r="J106" s="179">
        <f>J198</f>
        <v>0</v>
      </c>
      <c r="K106" s="105"/>
      <c r="L106" s="180"/>
    </row>
    <row r="107" spans="1:47" s="10" customFormat="1" ht="21.75" customHeight="1">
      <c r="B107" s="175"/>
      <c r="C107" s="105"/>
      <c r="D107" s="176" t="s">
        <v>118</v>
      </c>
      <c r="E107" s="177"/>
      <c r="F107" s="177"/>
      <c r="G107" s="177"/>
      <c r="H107" s="177"/>
      <c r="I107" s="178"/>
      <c r="J107" s="179">
        <f>J240</f>
        <v>0</v>
      </c>
      <c r="K107" s="105"/>
      <c r="L107" s="180"/>
    </row>
    <row r="108" spans="1:47" s="10" customFormat="1" ht="14.85" customHeight="1">
      <c r="B108" s="175"/>
      <c r="C108" s="105"/>
      <c r="D108" s="176" t="s">
        <v>119</v>
      </c>
      <c r="E108" s="177"/>
      <c r="F108" s="177"/>
      <c r="G108" s="177"/>
      <c r="H108" s="177"/>
      <c r="I108" s="178"/>
      <c r="J108" s="179">
        <f>J247</f>
        <v>0</v>
      </c>
      <c r="K108" s="105"/>
      <c r="L108" s="180"/>
    </row>
    <row r="109" spans="1:47" s="10" customFormat="1" ht="21.75" customHeight="1">
      <c r="B109" s="175"/>
      <c r="C109" s="105"/>
      <c r="D109" s="176" t="s">
        <v>120</v>
      </c>
      <c r="E109" s="177"/>
      <c r="F109" s="177"/>
      <c r="G109" s="177"/>
      <c r="H109" s="177"/>
      <c r="I109" s="178"/>
      <c r="J109" s="179">
        <f>J268</f>
        <v>0</v>
      </c>
      <c r="K109" s="105"/>
      <c r="L109" s="180"/>
    </row>
    <row r="110" spans="1:47" s="10" customFormat="1" ht="14.85" customHeight="1">
      <c r="B110" s="175"/>
      <c r="C110" s="105"/>
      <c r="D110" s="176" t="s">
        <v>121</v>
      </c>
      <c r="E110" s="177"/>
      <c r="F110" s="177"/>
      <c r="G110" s="177"/>
      <c r="H110" s="177"/>
      <c r="I110" s="178"/>
      <c r="J110" s="179">
        <f>J281</f>
        <v>0</v>
      </c>
      <c r="K110" s="105"/>
      <c r="L110" s="180"/>
    </row>
    <row r="111" spans="1:47" s="10" customFormat="1" ht="19.899999999999999" customHeight="1">
      <c r="B111" s="175"/>
      <c r="C111" s="105"/>
      <c r="D111" s="176" t="s">
        <v>122</v>
      </c>
      <c r="E111" s="177"/>
      <c r="F111" s="177"/>
      <c r="G111" s="177"/>
      <c r="H111" s="177"/>
      <c r="I111" s="178"/>
      <c r="J111" s="179">
        <f>J296</f>
        <v>0</v>
      </c>
      <c r="K111" s="105"/>
      <c r="L111" s="180"/>
    </row>
    <row r="112" spans="1:47" s="10" customFormat="1" ht="19.899999999999999" customHeight="1">
      <c r="B112" s="175"/>
      <c r="C112" s="105"/>
      <c r="D112" s="176" t="s">
        <v>123</v>
      </c>
      <c r="E112" s="177"/>
      <c r="F112" s="177"/>
      <c r="G112" s="177"/>
      <c r="H112" s="177"/>
      <c r="I112" s="178"/>
      <c r="J112" s="179">
        <f>J378</f>
        <v>0</v>
      </c>
      <c r="K112" s="105"/>
      <c r="L112" s="180"/>
    </row>
    <row r="113" spans="1:31" s="10" customFormat="1" ht="19.899999999999999" customHeight="1">
      <c r="B113" s="175"/>
      <c r="C113" s="105"/>
      <c r="D113" s="176" t="s">
        <v>124</v>
      </c>
      <c r="E113" s="177"/>
      <c r="F113" s="177"/>
      <c r="G113" s="177"/>
      <c r="H113" s="177"/>
      <c r="I113" s="178"/>
      <c r="J113" s="179">
        <f>J390</f>
        <v>0</v>
      </c>
      <c r="K113" s="105"/>
      <c r="L113" s="180"/>
    </row>
    <row r="114" spans="1:31" s="10" customFormat="1" ht="19.899999999999999" customHeight="1">
      <c r="B114" s="175"/>
      <c r="C114" s="105"/>
      <c r="D114" s="176" t="s">
        <v>125</v>
      </c>
      <c r="E114" s="177"/>
      <c r="F114" s="177"/>
      <c r="G114" s="177"/>
      <c r="H114" s="177"/>
      <c r="I114" s="178"/>
      <c r="J114" s="179">
        <f>J398</f>
        <v>0</v>
      </c>
      <c r="K114" s="105"/>
      <c r="L114" s="180"/>
    </row>
    <row r="115" spans="1:31" s="10" customFormat="1" ht="19.899999999999999" customHeight="1">
      <c r="B115" s="175"/>
      <c r="C115" s="105"/>
      <c r="D115" s="176" t="s">
        <v>126</v>
      </c>
      <c r="E115" s="177"/>
      <c r="F115" s="177"/>
      <c r="G115" s="177"/>
      <c r="H115" s="177"/>
      <c r="I115" s="178"/>
      <c r="J115" s="179">
        <f>J408</f>
        <v>0</v>
      </c>
      <c r="K115" s="105"/>
      <c r="L115" s="180"/>
    </row>
    <row r="116" spans="1:31" s="10" customFormat="1" ht="19.899999999999999" customHeight="1">
      <c r="B116" s="175"/>
      <c r="C116" s="105"/>
      <c r="D116" s="176" t="s">
        <v>127</v>
      </c>
      <c r="E116" s="177"/>
      <c r="F116" s="177"/>
      <c r="G116" s="177"/>
      <c r="H116" s="177"/>
      <c r="I116" s="178"/>
      <c r="J116" s="179">
        <f>J473</f>
        <v>0</v>
      </c>
      <c r="K116" s="105"/>
      <c r="L116" s="180"/>
    </row>
    <row r="117" spans="1:31" s="10" customFormat="1" ht="19.899999999999999" customHeight="1">
      <c r="B117" s="175"/>
      <c r="C117" s="105"/>
      <c r="D117" s="176" t="s">
        <v>128</v>
      </c>
      <c r="E117" s="177"/>
      <c r="F117" s="177"/>
      <c r="G117" s="177"/>
      <c r="H117" s="177"/>
      <c r="I117" s="178"/>
      <c r="J117" s="179">
        <f>J527</f>
        <v>0</v>
      </c>
      <c r="K117" s="105"/>
      <c r="L117" s="180"/>
    </row>
    <row r="118" spans="1:31" s="10" customFormat="1" ht="14.85" customHeight="1">
      <c r="B118" s="175"/>
      <c r="C118" s="105"/>
      <c r="D118" s="176" t="s">
        <v>129</v>
      </c>
      <c r="E118" s="177"/>
      <c r="F118" s="177"/>
      <c r="G118" s="177"/>
      <c r="H118" s="177"/>
      <c r="I118" s="178"/>
      <c r="J118" s="179">
        <f>J641</f>
        <v>0</v>
      </c>
      <c r="K118" s="105"/>
      <c r="L118" s="180"/>
    </row>
    <row r="119" spans="1:31" s="10" customFormat="1" ht="19.899999999999999" customHeight="1">
      <c r="B119" s="175"/>
      <c r="C119" s="105"/>
      <c r="D119" s="176" t="s">
        <v>130</v>
      </c>
      <c r="E119" s="177"/>
      <c r="F119" s="177"/>
      <c r="G119" s="177"/>
      <c r="H119" s="177"/>
      <c r="I119" s="178"/>
      <c r="J119" s="179">
        <f>J698</f>
        <v>0</v>
      </c>
      <c r="K119" s="105"/>
      <c r="L119" s="180"/>
    </row>
    <row r="120" spans="1:31" s="10" customFormat="1" ht="19.899999999999999" customHeight="1">
      <c r="B120" s="175"/>
      <c r="C120" s="105"/>
      <c r="D120" s="176" t="s">
        <v>131</v>
      </c>
      <c r="E120" s="177"/>
      <c r="F120" s="177"/>
      <c r="G120" s="177"/>
      <c r="H120" s="177"/>
      <c r="I120" s="178"/>
      <c r="J120" s="179">
        <f>J751</f>
        <v>0</v>
      </c>
      <c r="K120" s="105"/>
      <c r="L120" s="180"/>
    </row>
    <row r="121" spans="1:31" s="2" customFormat="1" ht="21.75" customHeight="1">
      <c r="A121" s="35"/>
      <c r="B121" s="36"/>
      <c r="C121" s="37"/>
      <c r="D121" s="37"/>
      <c r="E121" s="37"/>
      <c r="F121" s="37"/>
      <c r="G121" s="37"/>
      <c r="H121" s="37"/>
      <c r="I121" s="123"/>
      <c r="J121" s="37"/>
      <c r="K121" s="37"/>
      <c r="L121" s="52"/>
      <c r="S121" s="35"/>
      <c r="T121" s="35"/>
      <c r="U121" s="35"/>
      <c r="V121" s="35"/>
      <c r="W121" s="35"/>
      <c r="X121" s="35"/>
      <c r="Y121" s="35"/>
      <c r="Z121" s="35"/>
      <c r="AA121" s="35"/>
      <c r="AB121" s="35"/>
      <c r="AC121" s="35"/>
      <c r="AD121" s="35"/>
      <c r="AE121" s="35"/>
    </row>
    <row r="122" spans="1:31" s="2" customFormat="1" ht="6.95" customHeight="1">
      <c r="A122" s="35"/>
      <c r="B122" s="55"/>
      <c r="C122" s="56"/>
      <c r="D122" s="56"/>
      <c r="E122" s="56"/>
      <c r="F122" s="56"/>
      <c r="G122" s="56"/>
      <c r="H122" s="56"/>
      <c r="I122" s="159"/>
      <c r="J122" s="56"/>
      <c r="K122" s="56"/>
      <c r="L122" s="52"/>
      <c r="S122" s="35"/>
      <c r="T122" s="35"/>
      <c r="U122" s="35"/>
      <c r="V122" s="35"/>
      <c r="W122" s="35"/>
      <c r="X122" s="35"/>
      <c r="Y122" s="35"/>
      <c r="Z122" s="35"/>
      <c r="AA122" s="35"/>
      <c r="AB122" s="35"/>
      <c r="AC122" s="35"/>
      <c r="AD122" s="35"/>
      <c r="AE122" s="35"/>
    </row>
    <row r="126" spans="1:31" s="2" customFormat="1" ht="6.95" customHeight="1">
      <c r="A126" s="35"/>
      <c r="B126" s="57"/>
      <c r="C126" s="58"/>
      <c r="D126" s="58"/>
      <c r="E126" s="58"/>
      <c r="F126" s="58"/>
      <c r="G126" s="58"/>
      <c r="H126" s="58"/>
      <c r="I126" s="162"/>
      <c r="J126" s="58"/>
      <c r="K126" s="58"/>
      <c r="L126" s="52"/>
      <c r="S126" s="35"/>
      <c r="T126" s="35"/>
      <c r="U126" s="35"/>
      <c r="V126" s="35"/>
      <c r="W126" s="35"/>
      <c r="X126" s="35"/>
      <c r="Y126" s="35"/>
      <c r="Z126" s="35"/>
      <c r="AA126" s="35"/>
      <c r="AB126" s="35"/>
      <c r="AC126" s="35"/>
      <c r="AD126" s="35"/>
      <c r="AE126" s="35"/>
    </row>
    <row r="127" spans="1:31" s="2" customFormat="1" ht="24.95" customHeight="1">
      <c r="A127" s="35"/>
      <c r="B127" s="36"/>
      <c r="C127" s="24" t="s">
        <v>132</v>
      </c>
      <c r="D127" s="37"/>
      <c r="E127" s="37"/>
      <c r="F127" s="37"/>
      <c r="G127" s="37"/>
      <c r="H127" s="37"/>
      <c r="I127" s="123"/>
      <c r="J127" s="37"/>
      <c r="K127" s="37"/>
      <c r="L127" s="52"/>
      <c r="S127" s="35"/>
      <c r="T127" s="35"/>
      <c r="U127" s="35"/>
      <c r="V127" s="35"/>
      <c r="W127" s="35"/>
      <c r="X127" s="35"/>
      <c r="Y127" s="35"/>
      <c r="Z127" s="35"/>
      <c r="AA127" s="35"/>
      <c r="AB127" s="35"/>
      <c r="AC127" s="35"/>
      <c r="AD127" s="35"/>
      <c r="AE127" s="35"/>
    </row>
    <row r="128" spans="1:31" s="2" customFormat="1" ht="6.95" customHeight="1">
      <c r="A128" s="35"/>
      <c r="B128" s="36"/>
      <c r="C128" s="37"/>
      <c r="D128" s="37"/>
      <c r="E128" s="37"/>
      <c r="F128" s="37"/>
      <c r="G128" s="37"/>
      <c r="H128" s="37"/>
      <c r="I128" s="123"/>
      <c r="J128" s="37"/>
      <c r="K128" s="37"/>
      <c r="L128" s="52"/>
      <c r="S128" s="35"/>
      <c r="T128" s="35"/>
      <c r="U128" s="35"/>
      <c r="V128" s="35"/>
      <c r="W128" s="35"/>
      <c r="X128" s="35"/>
      <c r="Y128" s="35"/>
      <c r="Z128" s="35"/>
      <c r="AA128" s="35"/>
      <c r="AB128" s="35"/>
      <c r="AC128" s="35"/>
      <c r="AD128" s="35"/>
      <c r="AE128" s="35"/>
    </row>
    <row r="129" spans="1:63" s="2" customFormat="1" ht="12" customHeight="1">
      <c r="A129" s="35"/>
      <c r="B129" s="36"/>
      <c r="C129" s="30" t="s">
        <v>16</v>
      </c>
      <c r="D129" s="37"/>
      <c r="E129" s="37"/>
      <c r="F129" s="37"/>
      <c r="G129" s="37"/>
      <c r="H129" s="37"/>
      <c r="I129" s="123"/>
      <c r="J129" s="37"/>
      <c r="K129" s="37"/>
      <c r="L129" s="52"/>
      <c r="S129" s="35"/>
      <c r="T129" s="35"/>
      <c r="U129" s="35"/>
      <c r="V129" s="35"/>
      <c r="W129" s="35"/>
      <c r="X129" s="35"/>
      <c r="Y129" s="35"/>
      <c r="Z129" s="35"/>
      <c r="AA129" s="35"/>
      <c r="AB129" s="35"/>
      <c r="AC129" s="35"/>
      <c r="AD129" s="35"/>
      <c r="AE129" s="35"/>
    </row>
    <row r="130" spans="1:63" s="2" customFormat="1" ht="16.5" customHeight="1">
      <c r="A130" s="35"/>
      <c r="B130" s="36"/>
      <c r="C130" s="37"/>
      <c r="D130" s="37"/>
      <c r="E130" s="339" t="str">
        <f>E7</f>
        <v>CHODNÍK UL. VELKOMEZIŘÍČSKÁ, TŘEBÍČ</v>
      </c>
      <c r="F130" s="340"/>
      <c r="G130" s="340"/>
      <c r="H130" s="340"/>
      <c r="I130" s="123"/>
      <c r="J130" s="37"/>
      <c r="K130" s="37"/>
      <c r="L130" s="52"/>
      <c r="S130" s="35"/>
      <c r="T130" s="35"/>
      <c r="U130" s="35"/>
      <c r="V130" s="35"/>
      <c r="W130" s="35"/>
      <c r="X130" s="35"/>
      <c r="Y130" s="35"/>
      <c r="Z130" s="35"/>
      <c r="AA130" s="35"/>
      <c r="AB130" s="35"/>
      <c r="AC130" s="35"/>
      <c r="AD130" s="35"/>
      <c r="AE130" s="35"/>
    </row>
    <row r="131" spans="1:63" s="1" customFormat="1" ht="12" customHeight="1">
      <c r="B131" s="22"/>
      <c r="C131" s="30" t="s">
        <v>101</v>
      </c>
      <c r="D131" s="23"/>
      <c r="E131" s="23"/>
      <c r="F131" s="23"/>
      <c r="G131" s="23"/>
      <c r="H131" s="23"/>
      <c r="I131" s="116"/>
      <c r="J131" s="23"/>
      <c r="K131" s="23"/>
      <c r="L131" s="21"/>
    </row>
    <row r="132" spans="1:63" s="2" customFormat="1" ht="16.5" customHeight="1">
      <c r="A132" s="35"/>
      <c r="B132" s="36"/>
      <c r="C132" s="37"/>
      <c r="D132" s="37"/>
      <c r="E132" s="339" t="s">
        <v>102</v>
      </c>
      <c r="F132" s="341"/>
      <c r="G132" s="341"/>
      <c r="H132" s="341"/>
      <c r="I132" s="123"/>
      <c r="J132" s="37"/>
      <c r="K132" s="37"/>
      <c r="L132" s="52"/>
      <c r="S132" s="35"/>
      <c r="T132" s="35"/>
      <c r="U132" s="35"/>
      <c r="V132" s="35"/>
      <c r="W132" s="35"/>
      <c r="X132" s="35"/>
      <c r="Y132" s="35"/>
      <c r="Z132" s="35"/>
      <c r="AA132" s="35"/>
      <c r="AB132" s="35"/>
      <c r="AC132" s="35"/>
      <c r="AD132" s="35"/>
      <c r="AE132" s="35"/>
    </row>
    <row r="133" spans="1:63" s="2" customFormat="1" ht="12" customHeight="1">
      <c r="A133" s="35"/>
      <c r="B133" s="36"/>
      <c r="C133" s="30" t="s">
        <v>103</v>
      </c>
      <c r="D133" s="37"/>
      <c r="E133" s="37"/>
      <c r="F133" s="37"/>
      <c r="G133" s="37"/>
      <c r="H133" s="37"/>
      <c r="I133" s="123"/>
      <c r="J133" s="37"/>
      <c r="K133" s="37"/>
      <c r="L133" s="52"/>
      <c r="S133" s="35"/>
      <c r="T133" s="35"/>
      <c r="U133" s="35"/>
      <c r="V133" s="35"/>
      <c r="W133" s="35"/>
      <c r="X133" s="35"/>
      <c r="Y133" s="35"/>
      <c r="Z133" s="35"/>
      <c r="AA133" s="35"/>
      <c r="AB133" s="35"/>
      <c r="AC133" s="35"/>
      <c r="AD133" s="35"/>
      <c r="AE133" s="35"/>
    </row>
    <row r="134" spans="1:63" s="2" customFormat="1" ht="16.5" customHeight="1">
      <c r="A134" s="35"/>
      <c r="B134" s="36"/>
      <c r="C134" s="37"/>
      <c r="D134" s="37"/>
      <c r="E134" s="307" t="str">
        <f>E11</f>
        <v>SO 101.2 - Zpevněné plochy - etapa 2</v>
      </c>
      <c r="F134" s="341"/>
      <c r="G134" s="341"/>
      <c r="H134" s="341"/>
      <c r="I134" s="123"/>
      <c r="J134" s="37"/>
      <c r="K134" s="37"/>
      <c r="L134" s="52"/>
      <c r="S134" s="35"/>
      <c r="T134" s="35"/>
      <c r="U134" s="35"/>
      <c r="V134" s="35"/>
      <c r="W134" s="35"/>
      <c r="X134" s="35"/>
      <c r="Y134" s="35"/>
      <c r="Z134" s="35"/>
      <c r="AA134" s="35"/>
      <c r="AB134" s="35"/>
      <c r="AC134" s="35"/>
      <c r="AD134" s="35"/>
      <c r="AE134" s="35"/>
    </row>
    <row r="135" spans="1:63" s="2" customFormat="1" ht="6.95" customHeight="1">
      <c r="A135" s="35"/>
      <c r="B135" s="36"/>
      <c r="C135" s="37"/>
      <c r="D135" s="37"/>
      <c r="E135" s="37"/>
      <c r="F135" s="37"/>
      <c r="G135" s="37"/>
      <c r="H135" s="37"/>
      <c r="I135" s="123"/>
      <c r="J135" s="37"/>
      <c r="K135" s="37"/>
      <c r="L135" s="52"/>
      <c r="S135" s="35"/>
      <c r="T135" s="35"/>
      <c r="U135" s="35"/>
      <c r="V135" s="35"/>
      <c r="W135" s="35"/>
      <c r="X135" s="35"/>
      <c r="Y135" s="35"/>
      <c r="Z135" s="35"/>
      <c r="AA135" s="35"/>
      <c r="AB135" s="35"/>
      <c r="AC135" s="35"/>
      <c r="AD135" s="35"/>
      <c r="AE135" s="35"/>
    </row>
    <row r="136" spans="1:63" s="2" customFormat="1" ht="12" customHeight="1">
      <c r="A136" s="35"/>
      <c r="B136" s="36"/>
      <c r="C136" s="30" t="s">
        <v>22</v>
      </c>
      <c r="D136" s="37"/>
      <c r="E136" s="37"/>
      <c r="F136" s="28" t="str">
        <f>F14</f>
        <v>TŘEBÍČ</v>
      </c>
      <c r="G136" s="37"/>
      <c r="H136" s="37"/>
      <c r="I136" s="124" t="s">
        <v>24</v>
      </c>
      <c r="J136" s="67" t="str">
        <f>IF(J14="","",J14)</f>
        <v>3. 9. 2019</v>
      </c>
      <c r="K136" s="37"/>
      <c r="L136" s="52"/>
      <c r="S136" s="35"/>
      <c r="T136" s="35"/>
      <c r="U136" s="35"/>
      <c r="V136" s="35"/>
      <c r="W136" s="35"/>
      <c r="X136" s="35"/>
      <c r="Y136" s="35"/>
      <c r="Z136" s="35"/>
      <c r="AA136" s="35"/>
      <c r="AB136" s="35"/>
      <c r="AC136" s="35"/>
      <c r="AD136" s="35"/>
      <c r="AE136" s="35"/>
    </row>
    <row r="137" spans="1:63" s="2" customFormat="1" ht="6.95" customHeight="1">
      <c r="A137" s="35"/>
      <c r="B137" s="36"/>
      <c r="C137" s="37"/>
      <c r="D137" s="37"/>
      <c r="E137" s="37"/>
      <c r="F137" s="37"/>
      <c r="G137" s="37"/>
      <c r="H137" s="37"/>
      <c r="I137" s="123"/>
      <c r="J137" s="37"/>
      <c r="K137" s="37"/>
      <c r="L137" s="52"/>
      <c r="S137" s="35"/>
      <c r="T137" s="35"/>
      <c r="U137" s="35"/>
      <c r="V137" s="35"/>
      <c r="W137" s="35"/>
      <c r="X137" s="35"/>
      <c r="Y137" s="35"/>
      <c r="Z137" s="35"/>
      <c r="AA137" s="35"/>
      <c r="AB137" s="35"/>
      <c r="AC137" s="35"/>
      <c r="AD137" s="35"/>
      <c r="AE137" s="35"/>
    </row>
    <row r="138" spans="1:63" s="2" customFormat="1" ht="27.95" customHeight="1">
      <c r="A138" s="35"/>
      <c r="B138" s="36"/>
      <c r="C138" s="30" t="s">
        <v>26</v>
      </c>
      <c r="D138" s="37"/>
      <c r="E138" s="37"/>
      <c r="F138" s="28" t="str">
        <f>E17</f>
        <v xml:space="preserve"> </v>
      </c>
      <c r="G138" s="37"/>
      <c r="H138" s="37"/>
      <c r="I138" s="124" t="s">
        <v>32</v>
      </c>
      <c r="J138" s="33" t="str">
        <f>E23</f>
        <v>HaskoningDHV Czech Republic</v>
      </c>
      <c r="K138" s="37"/>
      <c r="L138" s="52"/>
      <c r="S138" s="35"/>
      <c r="T138" s="35"/>
      <c r="U138" s="35"/>
      <c r="V138" s="35"/>
      <c r="W138" s="35"/>
      <c r="X138" s="35"/>
      <c r="Y138" s="35"/>
      <c r="Z138" s="35"/>
      <c r="AA138" s="35"/>
      <c r="AB138" s="35"/>
      <c r="AC138" s="35"/>
      <c r="AD138" s="35"/>
      <c r="AE138" s="35"/>
    </row>
    <row r="139" spans="1:63" s="2" customFormat="1" ht="15.2" customHeight="1">
      <c r="A139" s="35"/>
      <c r="B139" s="36"/>
      <c r="C139" s="30" t="s">
        <v>30</v>
      </c>
      <c r="D139" s="37"/>
      <c r="E139" s="37"/>
      <c r="F139" s="28" t="str">
        <f>IF(E20="","",E20)</f>
        <v>Vyplň údaj</v>
      </c>
      <c r="G139" s="37"/>
      <c r="H139" s="37"/>
      <c r="I139" s="124" t="s">
        <v>35</v>
      </c>
      <c r="J139" s="33" t="str">
        <f>E26</f>
        <v xml:space="preserve"> </v>
      </c>
      <c r="K139" s="37"/>
      <c r="L139" s="52"/>
      <c r="S139" s="35"/>
      <c r="T139" s="35"/>
      <c r="U139" s="35"/>
      <c r="V139" s="35"/>
      <c r="W139" s="35"/>
      <c r="X139" s="35"/>
      <c r="Y139" s="35"/>
      <c r="Z139" s="35"/>
      <c r="AA139" s="35"/>
      <c r="AB139" s="35"/>
      <c r="AC139" s="35"/>
      <c r="AD139" s="35"/>
      <c r="AE139" s="35"/>
    </row>
    <row r="140" spans="1:63" s="2" customFormat="1" ht="10.35" customHeight="1">
      <c r="A140" s="35"/>
      <c r="B140" s="36"/>
      <c r="C140" s="37"/>
      <c r="D140" s="37"/>
      <c r="E140" s="37"/>
      <c r="F140" s="37"/>
      <c r="G140" s="37"/>
      <c r="H140" s="37"/>
      <c r="I140" s="123"/>
      <c r="J140" s="37"/>
      <c r="K140" s="37"/>
      <c r="L140" s="52"/>
      <c r="S140" s="35"/>
      <c r="T140" s="35"/>
      <c r="U140" s="35"/>
      <c r="V140" s="35"/>
      <c r="W140" s="35"/>
      <c r="X140" s="35"/>
      <c r="Y140" s="35"/>
      <c r="Z140" s="35"/>
      <c r="AA140" s="35"/>
      <c r="AB140" s="35"/>
      <c r="AC140" s="35"/>
      <c r="AD140" s="35"/>
      <c r="AE140" s="35"/>
    </row>
    <row r="141" spans="1:63" s="11" customFormat="1" ht="29.25" customHeight="1">
      <c r="A141" s="181"/>
      <c r="B141" s="182"/>
      <c r="C141" s="183" t="s">
        <v>133</v>
      </c>
      <c r="D141" s="184" t="s">
        <v>63</v>
      </c>
      <c r="E141" s="184" t="s">
        <v>59</v>
      </c>
      <c r="F141" s="184" t="s">
        <v>60</v>
      </c>
      <c r="G141" s="184" t="s">
        <v>134</v>
      </c>
      <c r="H141" s="184" t="s">
        <v>135</v>
      </c>
      <c r="I141" s="185" t="s">
        <v>136</v>
      </c>
      <c r="J141" s="184" t="s">
        <v>107</v>
      </c>
      <c r="K141" s="186" t="s">
        <v>137</v>
      </c>
      <c r="L141" s="187"/>
      <c r="M141" s="76" t="s">
        <v>1</v>
      </c>
      <c r="N141" s="77" t="s">
        <v>42</v>
      </c>
      <c r="O141" s="77" t="s">
        <v>138</v>
      </c>
      <c r="P141" s="77" t="s">
        <v>139</v>
      </c>
      <c r="Q141" s="77" t="s">
        <v>140</v>
      </c>
      <c r="R141" s="77" t="s">
        <v>141</v>
      </c>
      <c r="S141" s="77" t="s">
        <v>142</v>
      </c>
      <c r="T141" s="78" t="s">
        <v>143</v>
      </c>
      <c r="U141" s="181"/>
      <c r="V141" s="181"/>
      <c r="W141" s="181"/>
      <c r="X141" s="181"/>
      <c r="Y141" s="181"/>
      <c r="Z141" s="181"/>
      <c r="AA141" s="181"/>
      <c r="AB141" s="181"/>
      <c r="AC141" s="181"/>
      <c r="AD141" s="181"/>
      <c r="AE141" s="181"/>
    </row>
    <row r="142" spans="1:63" s="2" customFormat="1" ht="22.9" customHeight="1">
      <c r="A142" s="35"/>
      <c r="B142" s="36"/>
      <c r="C142" s="83" t="s">
        <v>144</v>
      </c>
      <c r="D142" s="37"/>
      <c r="E142" s="37"/>
      <c r="F142" s="37"/>
      <c r="G142" s="37"/>
      <c r="H142" s="37"/>
      <c r="I142" s="123"/>
      <c r="J142" s="188">
        <f>BK142</f>
        <v>0</v>
      </c>
      <c r="K142" s="37"/>
      <c r="L142" s="40"/>
      <c r="M142" s="79"/>
      <c r="N142" s="189"/>
      <c r="O142" s="80"/>
      <c r="P142" s="190">
        <f>P143</f>
        <v>0</v>
      </c>
      <c r="Q142" s="80"/>
      <c r="R142" s="190">
        <f>R143</f>
        <v>294.9169741</v>
      </c>
      <c r="S142" s="80"/>
      <c r="T142" s="191">
        <f>T143</f>
        <v>297.96354000000002</v>
      </c>
      <c r="U142" s="35"/>
      <c r="V142" s="35"/>
      <c r="W142" s="35"/>
      <c r="X142" s="35"/>
      <c r="Y142" s="35"/>
      <c r="Z142" s="35"/>
      <c r="AA142" s="35"/>
      <c r="AB142" s="35"/>
      <c r="AC142" s="35"/>
      <c r="AD142" s="35"/>
      <c r="AE142" s="35"/>
      <c r="AT142" s="18" t="s">
        <v>77</v>
      </c>
      <c r="AU142" s="18" t="s">
        <v>109</v>
      </c>
      <c r="BK142" s="192">
        <f>BK143</f>
        <v>0</v>
      </c>
    </row>
    <row r="143" spans="1:63" s="12" customFormat="1" ht="25.9" customHeight="1">
      <c r="B143" s="193"/>
      <c r="C143" s="194"/>
      <c r="D143" s="195" t="s">
        <v>77</v>
      </c>
      <c r="E143" s="196" t="s">
        <v>145</v>
      </c>
      <c r="F143" s="196" t="s">
        <v>146</v>
      </c>
      <c r="G143" s="194"/>
      <c r="H143" s="194"/>
      <c r="I143" s="197"/>
      <c r="J143" s="198">
        <f>BK143</f>
        <v>0</v>
      </c>
      <c r="K143" s="194"/>
      <c r="L143" s="199"/>
      <c r="M143" s="200"/>
      <c r="N143" s="201"/>
      <c r="O143" s="201"/>
      <c r="P143" s="202">
        <f>P144+P296+P378+P390+P398+P408+P473+P527+P698+P751</f>
        <v>0</v>
      </c>
      <c r="Q143" s="201"/>
      <c r="R143" s="202">
        <f>R144+R296+R378+R390+R398+R408+R473+R527+R698+R751</f>
        <v>294.9169741</v>
      </c>
      <c r="S143" s="201"/>
      <c r="T143" s="203">
        <f>T144+T296+T378+T390+T398+T408+T473+T527+T698+T751</f>
        <v>297.96354000000002</v>
      </c>
      <c r="AR143" s="204" t="s">
        <v>85</v>
      </c>
      <c r="AT143" s="205" t="s">
        <v>77</v>
      </c>
      <c r="AU143" s="205" t="s">
        <v>78</v>
      </c>
      <c r="AY143" s="204" t="s">
        <v>147</v>
      </c>
      <c r="BK143" s="206">
        <f>BK144+BK296+BK378+BK390+BK398+BK408+BK473+BK527+BK698+BK751</f>
        <v>0</v>
      </c>
    </row>
    <row r="144" spans="1:63" s="12" customFormat="1" ht="22.9" customHeight="1">
      <c r="B144" s="193"/>
      <c r="C144" s="194"/>
      <c r="D144" s="195" t="s">
        <v>77</v>
      </c>
      <c r="E144" s="207" t="s">
        <v>78</v>
      </c>
      <c r="F144" s="207" t="s">
        <v>148</v>
      </c>
      <c r="G144" s="194"/>
      <c r="H144" s="194"/>
      <c r="I144" s="197"/>
      <c r="J144" s="208">
        <f>BK144</f>
        <v>0</v>
      </c>
      <c r="K144" s="194"/>
      <c r="L144" s="199"/>
      <c r="M144" s="200"/>
      <c r="N144" s="201"/>
      <c r="O144" s="201"/>
      <c r="P144" s="202">
        <f>P145+P152+P171+P174+P183+P198+P247+P281</f>
        <v>0</v>
      </c>
      <c r="Q144" s="201"/>
      <c r="R144" s="202">
        <f>R145+R152+R171+R174+R183+R198+R247+R281</f>
        <v>0</v>
      </c>
      <c r="S144" s="201"/>
      <c r="T144" s="203">
        <f>T145+T152+T171+T174+T183+T198+T247+T281</f>
        <v>0</v>
      </c>
      <c r="AR144" s="204" t="s">
        <v>85</v>
      </c>
      <c r="AT144" s="205" t="s">
        <v>77</v>
      </c>
      <c r="AU144" s="205" t="s">
        <v>85</v>
      </c>
      <c r="AY144" s="204" t="s">
        <v>147</v>
      </c>
      <c r="BK144" s="206">
        <f>BK145+BK152+BK171+BK174+BK183+BK198+BK247+BK281</f>
        <v>0</v>
      </c>
    </row>
    <row r="145" spans="1:65" s="12" customFormat="1" ht="20.85" customHeight="1">
      <c r="B145" s="193"/>
      <c r="C145" s="194"/>
      <c r="D145" s="195" t="s">
        <v>77</v>
      </c>
      <c r="E145" s="207" t="s">
        <v>149</v>
      </c>
      <c r="F145" s="207" t="s">
        <v>150</v>
      </c>
      <c r="G145" s="194"/>
      <c r="H145" s="194"/>
      <c r="I145" s="197"/>
      <c r="J145" s="208">
        <f>BK145</f>
        <v>0</v>
      </c>
      <c r="K145" s="194"/>
      <c r="L145" s="199"/>
      <c r="M145" s="200"/>
      <c r="N145" s="201"/>
      <c r="O145" s="201"/>
      <c r="P145" s="202">
        <f>SUM(P146:P151)</f>
        <v>0</v>
      </c>
      <c r="Q145" s="201"/>
      <c r="R145" s="202">
        <f>SUM(R146:R151)</f>
        <v>0</v>
      </c>
      <c r="S145" s="201"/>
      <c r="T145" s="203">
        <f>SUM(T146:T151)</f>
        <v>0</v>
      </c>
      <c r="AR145" s="204" t="s">
        <v>85</v>
      </c>
      <c r="AT145" s="205" t="s">
        <v>77</v>
      </c>
      <c r="AU145" s="205" t="s">
        <v>87</v>
      </c>
      <c r="AY145" s="204" t="s">
        <v>147</v>
      </c>
      <c r="BK145" s="206">
        <f>SUM(BK146:BK151)</f>
        <v>0</v>
      </c>
    </row>
    <row r="146" spans="1:65" s="2" customFormat="1" ht="72" customHeight="1">
      <c r="A146" s="35"/>
      <c r="B146" s="36"/>
      <c r="C146" s="209" t="s">
        <v>85</v>
      </c>
      <c r="D146" s="209" t="s">
        <v>151</v>
      </c>
      <c r="E146" s="210" t="s">
        <v>152</v>
      </c>
      <c r="F146" s="211" t="s">
        <v>153</v>
      </c>
      <c r="G146" s="212" t="s">
        <v>154</v>
      </c>
      <c r="H146" s="213">
        <v>25</v>
      </c>
      <c r="I146" s="214"/>
      <c r="J146" s="215">
        <f>ROUND(I146*H146,2)</f>
        <v>0</v>
      </c>
      <c r="K146" s="211" t="s">
        <v>1</v>
      </c>
      <c r="L146" s="40"/>
      <c r="M146" s="216" t="s">
        <v>1</v>
      </c>
      <c r="N146" s="217" t="s">
        <v>43</v>
      </c>
      <c r="O146" s="72"/>
      <c r="P146" s="218">
        <f>O146*H146</f>
        <v>0</v>
      </c>
      <c r="Q146" s="218">
        <v>0</v>
      </c>
      <c r="R146" s="218">
        <f>Q146*H146</f>
        <v>0</v>
      </c>
      <c r="S146" s="218">
        <v>0</v>
      </c>
      <c r="T146" s="219">
        <f>S146*H146</f>
        <v>0</v>
      </c>
      <c r="U146" s="35"/>
      <c r="V146" s="35"/>
      <c r="W146" s="35"/>
      <c r="X146" s="35"/>
      <c r="Y146" s="35"/>
      <c r="Z146" s="35"/>
      <c r="AA146" s="35"/>
      <c r="AB146" s="35"/>
      <c r="AC146" s="35"/>
      <c r="AD146" s="35"/>
      <c r="AE146" s="35"/>
      <c r="AR146" s="220" t="s">
        <v>155</v>
      </c>
      <c r="AT146" s="220" t="s">
        <v>151</v>
      </c>
      <c r="AU146" s="220" t="s">
        <v>156</v>
      </c>
      <c r="AY146" s="18" t="s">
        <v>147</v>
      </c>
      <c r="BE146" s="221">
        <f>IF(N146="základní",J146,0)</f>
        <v>0</v>
      </c>
      <c r="BF146" s="221">
        <f>IF(N146="snížená",J146,0)</f>
        <v>0</v>
      </c>
      <c r="BG146" s="221">
        <f>IF(N146="zákl. přenesená",J146,0)</f>
        <v>0</v>
      </c>
      <c r="BH146" s="221">
        <f>IF(N146="sníž. přenesená",J146,0)</f>
        <v>0</v>
      </c>
      <c r="BI146" s="221">
        <f>IF(N146="nulová",J146,0)</f>
        <v>0</v>
      </c>
      <c r="BJ146" s="18" t="s">
        <v>85</v>
      </c>
      <c r="BK146" s="221">
        <f>ROUND(I146*H146,2)</f>
        <v>0</v>
      </c>
      <c r="BL146" s="18" t="s">
        <v>155</v>
      </c>
      <c r="BM146" s="220" t="s">
        <v>157</v>
      </c>
    </row>
    <row r="147" spans="1:65" s="2" customFormat="1" ht="48.75">
      <c r="A147" s="35"/>
      <c r="B147" s="36"/>
      <c r="C147" s="37"/>
      <c r="D147" s="222" t="s">
        <v>158</v>
      </c>
      <c r="E147" s="37"/>
      <c r="F147" s="223" t="s">
        <v>159</v>
      </c>
      <c r="G147" s="37"/>
      <c r="H147" s="37"/>
      <c r="I147" s="123"/>
      <c r="J147" s="37"/>
      <c r="K147" s="37"/>
      <c r="L147" s="40"/>
      <c r="M147" s="224"/>
      <c r="N147" s="225"/>
      <c r="O147" s="72"/>
      <c r="P147" s="72"/>
      <c r="Q147" s="72"/>
      <c r="R147" s="72"/>
      <c r="S147" s="72"/>
      <c r="T147" s="73"/>
      <c r="U147" s="35"/>
      <c r="V147" s="35"/>
      <c r="W147" s="35"/>
      <c r="X147" s="35"/>
      <c r="Y147" s="35"/>
      <c r="Z147" s="35"/>
      <c r="AA147" s="35"/>
      <c r="AB147" s="35"/>
      <c r="AC147" s="35"/>
      <c r="AD147" s="35"/>
      <c r="AE147" s="35"/>
      <c r="AT147" s="18" t="s">
        <v>158</v>
      </c>
      <c r="AU147" s="18" t="s">
        <v>156</v>
      </c>
    </row>
    <row r="148" spans="1:65" s="2" customFormat="1" ht="72" customHeight="1">
      <c r="A148" s="35"/>
      <c r="B148" s="36"/>
      <c r="C148" s="209" t="s">
        <v>87</v>
      </c>
      <c r="D148" s="209" t="s">
        <v>151</v>
      </c>
      <c r="E148" s="210" t="s">
        <v>160</v>
      </c>
      <c r="F148" s="211" t="s">
        <v>161</v>
      </c>
      <c r="G148" s="212" t="s">
        <v>154</v>
      </c>
      <c r="H148" s="213">
        <v>1</v>
      </c>
      <c r="I148" s="214"/>
      <c r="J148" s="215">
        <f>ROUND(I148*H148,2)</f>
        <v>0</v>
      </c>
      <c r="K148" s="211" t="s">
        <v>1</v>
      </c>
      <c r="L148" s="40"/>
      <c r="M148" s="216" t="s">
        <v>1</v>
      </c>
      <c r="N148" s="217" t="s">
        <v>43</v>
      </c>
      <c r="O148" s="72"/>
      <c r="P148" s="218">
        <f>O148*H148</f>
        <v>0</v>
      </c>
      <c r="Q148" s="218">
        <v>0</v>
      </c>
      <c r="R148" s="218">
        <f>Q148*H148</f>
        <v>0</v>
      </c>
      <c r="S148" s="218">
        <v>0</v>
      </c>
      <c r="T148" s="219">
        <f>S148*H148</f>
        <v>0</v>
      </c>
      <c r="U148" s="35"/>
      <c r="V148" s="35"/>
      <c r="W148" s="35"/>
      <c r="X148" s="35"/>
      <c r="Y148" s="35"/>
      <c r="Z148" s="35"/>
      <c r="AA148" s="35"/>
      <c r="AB148" s="35"/>
      <c r="AC148" s="35"/>
      <c r="AD148" s="35"/>
      <c r="AE148" s="35"/>
      <c r="AR148" s="220" t="s">
        <v>155</v>
      </c>
      <c r="AT148" s="220" t="s">
        <v>151</v>
      </c>
      <c r="AU148" s="220" t="s">
        <v>156</v>
      </c>
      <c r="AY148" s="18" t="s">
        <v>147</v>
      </c>
      <c r="BE148" s="221">
        <f>IF(N148="základní",J148,0)</f>
        <v>0</v>
      </c>
      <c r="BF148" s="221">
        <f>IF(N148="snížená",J148,0)</f>
        <v>0</v>
      </c>
      <c r="BG148" s="221">
        <f>IF(N148="zákl. přenesená",J148,0)</f>
        <v>0</v>
      </c>
      <c r="BH148" s="221">
        <f>IF(N148="sníž. přenesená",J148,0)</f>
        <v>0</v>
      </c>
      <c r="BI148" s="221">
        <f>IF(N148="nulová",J148,0)</f>
        <v>0</v>
      </c>
      <c r="BJ148" s="18" t="s">
        <v>85</v>
      </c>
      <c r="BK148" s="221">
        <f>ROUND(I148*H148,2)</f>
        <v>0</v>
      </c>
      <c r="BL148" s="18" t="s">
        <v>155</v>
      </c>
      <c r="BM148" s="220" t="s">
        <v>162</v>
      </c>
    </row>
    <row r="149" spans="1:65" s="2" customFormat="1" ht="48.75">
      <c r="A149" s="35"/>
      <c r="B149" s="36"/>
      <c r="C149" s="37"/>
      <c r="D149" s="222" t="s">
        <v>158</v>
      </c>
      <c r="E149" s="37"/>
      <c r="F149" s="223" t="s">
        <v>163</v>
      </c>
      <c r="G149" s="37"/>
      <c r="H149" s="37"/>
      <c r="I149" s="123"/>
      <c r="J149" s="37"/>
      <c r="K149" s="37"/>
      <c r="L149" s="40"/>
      <c r="M149" s="224"/>
      <c r="N149" s="225"/>
      <c r="O149" s="72"/>
      <c r="P149" s="72"/>
      <c r="Q149" s="72"/>
      <c r="R149" s="72"/>
      <c r="S149" s="72"/>
      <c r="T149" s="73"/>
      <c r="U149" s="35"/>
      <c r="V149" s="35"/>
      <c r="W149" s="35"/>
      <c r="X149" s="35"/>
      <c r="Y149" s="35"/>
      <c r="Z149" s="35"/>
      <c r="AA149" s="35"/>
      <c r="AB149" s="35"/>
      <c r="AC149" s="35"/>
      <c r="AD149" s="35"/>
      <c r="AE149" s="35"/>
      <c r="AT149" s="18" t="s">
        <v>158</v>
      </c>
      <c r="AU149" s="18" t="s">
        <v>156</v>
      </c>
    </row>
    <row r="150" spans="1:65" s="2" customFormat="1" ht="36" customHeight="1">
      <c r="A150" s="35"/>
      <c r="B150" s="36"/>
      <c r="C150" s="209" t="s">
        <v>156</v>
      </c>
      <c r="D150" s="209" t="s">
        <v>151</v>
      </c>
      <c r="E150" s="210" t="s">
        <v>164</v>
      </c>
      <c r="F150" s="211" t="s">
        <v>165</v>
      </c>
      <c r="G150" s="212" t="s">
        <v>166</v>
      </c>
      <c r="H150" s="213">
        <v>1</v>
      </c>
      <c r="I150" s="214"/>
      <c r="J150" s="215">
        <f>ROUND(I150*H150,2)</f>
        <v>0</v>
      </c>
      <c r="K150" s="211" t="s">
        <v>1</v>
      </c>
      <c r="L150" s="40"/>
      <c r="M150" s="216" t="s">
        <v>1</v>
      </c>
      <c r="N150" s="217" t="s">
        <v>43</v>
      </c>
      <c r="O150" s="72"/>
      <c r="P150" s="218">
        <f>O150*H150</f>
        <v>0</v>
      </c>
      <c r="Q150" s="218">
        <v>0</v>
      </c>
      <c r="R150" s="218">
        <f>Q150*H150</f>
        <v>0</v>
      </c>
      <c r="S150" s="218">
        <v>0</v>
      </c>
      <c r="T150" s="219">
        <f>S150*H150</f>
        <v>0</v>
      </c>
      <c r="U150" s="35"/>
      <c r="V150" s="35"/>
      <c r="W150" s="35"/>
      <c r="X150" s="35"/>
      <c r="Y150" s="35"/>
      <c r="Z150" s="35"/>
      <c r="AA150" s="35"/>
      <c r="AB150" s="35"/>
      <c r="AC150" s="35"/>
      <c r="AD150" s="35"/>
      <c r="AE150" s="35"/>
      <c r="AR150" s="220" t="s">
        <v>155</v>
      </c>
      <c r="AT150" s="220" t="s">
        <v>151</v>
      </c>
      <c r="AU150" s="220" t="s">
        <v>156</v>
      </c>
      <c r="AY150" s="18" t="s">
        <v>147</v>
      </c>
      <c r="BE150" s="221">
        <f>IF(N150="základní",J150,0)</f>
        <v>0</v>
      </c>
      <c r="BF150" s="221">
        <f>IF(N150="snížená",J150,0)</f>
        <v>0</v>
      </c>
      <c r="BG150" s="221">
        <f>IF(N150="zákl. přenesená",J150,0)</f>
        <v>0</v>
      </c>
      <c r="BH150" s="221">
        <f>IF(N150="sníž. přenesená",J150,0)</f>
        <v>0</v>
      </c>
      <c r="BI150" s="221">
        <f>IF(N150="nulová",J150,0)</f>
        <v>0</v>
      </c>
      <c r="BJ150" s="18" t="s">
        <v>85</v>
      </c>
      <c r="BK150" s="221">
        <f>ROUND(I150*H150,2)</f>
        <v>0</v>
      </c>
      <c r="BL150" s="18" t="s">
        <v>155</v>
      </c>
      <c r="BM150" s="220" t="s">
        <v>167</v>
      </c>
    </row>
    <row r="151" spans="1:65" s="2" customFormat="1" ht="29.25">
      <c r="A151" s="35"/>
      <c r="B151" s="36"/>
      <c r="C151" s="37"/>
      <c r="D151" s="222" t="s">
        <v>158</v>
      </c>
      <c r="E151" s="37"/>
      <c r="F151" s="223" t="s">
        <v>165</v>
      </c>
      <c r="G151" s="37"/>
      <c r="H151" s="37"/>
      <c r="I151" s="123"/>
      <c r="J151" s="37"/>
      <c r="K151" s="37"/>
      <c r="L151" s="40"/>
      <c r="M151" s="224"/>
      <c r="N151" s="225"/>
      <c r="O151" s="72"/>
      <c r="P151" s="72"/>
      <c r="Q151" s="72"/>
      <c r="R151" s="72"/>
      <c r="S151" s="72"/>
      <c r="T151" s="73"/>
      <c r="U151" s="35"/>
      <c r="V151" s="35"/>
      <c r="W151" s="35"/>
      <c r="X151" s="35"/>
      <c r="Y151" s="35"/>
      <c r="Z151" s="35"/>
      <c r="AA151" s="35"/>
      <c r="AB151" s="35"/>
      <c r="AC151" s="35"/>
      <c r="AD151" s="35"/>
      <c r="AE151" s="35"/>
      <c r="AT151" s="18" t="s">
        <v>158</v>
      </c>
      <c r="AU151" s="18" t="s">
        <v>156</v>
      </c>
    </row>
    <row r="152" spans="1:65" s="12" customFormat="1" ht="20.85" customHeight="1">
      <c r="B152" s="193"/>
      <c r="C152" s="194"/>
      <c r="D152" s="195" t="s">
        <v>77</v>
      </c>
      <c r="E152" s="207" t="s">
        <v>168</v>
      </c>
      <c r="F152" s="207" t="s">
        <v>169</v>
      </c>
      <c r="G152" s="194"/>
      <c r="H152" s="194"/>
      <c r="I152" s="197"/>
      <c r="J152" s="208">
        <f>BK152</f>
        <v>0</v>
      </c>
      <c r="K152" s="194"/>
      <c r="L152" s="199"/>
      <c r="M152" s="200"/>
      <c r="N152" s="201"/>
      <c r="O152" s="201"/>
      <c r="P152" s="202">
        <f>SUM(P153:P170)</f>
        <v>0</v>
      </c>
      <c r="Q152" s="201"/>
      <c r="R152" s="202">
        <f>SUM(R153:R170)</f>
        <v>0</v>
      </c>
      <c r="S152" s="201"/>
      <c r="T152" s="203">
        <f>SUM(T153:T170)</f>
        <v>0</v>
      </c>
      <c r="AR152" s="204" t="s">
        <v>85</v>
      </c>
      <c r="AT152" s="205" t="s">
        <v>77</v>
      </c>
      <c r="AU152" s="205" t="s">
        <v>87</v>
      </c>
      <c r="AY152" s="204" t="s">
        <v>147</v>
      </c>
      <c r="BK152" s="206">
        <f>SUM(BK153:BK170)</f>
        <v>0</v>
      </c>
    </row>
    <row r="153" spans="1:65" s="2" customFormat="1" ht="24" customHeight="1">
      <c r="A153" s="35"/>
      <c r="B153" s="36"/>
      <c r="C153" s="209" t="s">
        <v>155</v>
      </c>
      <c r="D153" s="209" t="s">
        <v>151</v>
      </c>
      <c r="E153" s="210" t="s">
        <v>170</v>
      </c>
      <c r="F153" s="211" t="s">
        <v>171</v>
      </c>
      <c r="G153" s="212" t="s">
        <v>154</v>
      </c>
      <c r="H153" s="213">
        <v>1155</v>
      </c>
      <c r="I153" s="214"/>
      <c r="J153" s="215">
        <f>ROUND(I153*H153,2)</f>
        <v>0</v>
      </c>
      <c r="K153" s="211" t="s">
        <v>1</v>
      </c>
      <c r="L153" s="40"/>
      <c r="M153" s="216" t="s">
        <v>1</v>
      </c>
      <c r="N153" s="217" t="s">
        <v>43</v>
      </c>
      <c r="O153" s="72"/>
      <c r="P153" s="218">
        <f>O153*H153</f>
        <v>0</v>
      </c>
      <c r="Q153" s="218">
        <v>0</v>
      </c>
      <c r="R153" s="218">
        <f>Q153*H153</f>
        <v>0</v>
      </c>
      <c r="S153" s="218">
        <v>0</v>
      </c>
      <c r="T153" s="219">
        <f>S153*H153</f>
        <v>0</v>
      </c>
      <c r="U153" s="35"/>
      <c r="V153" s="35"/>
      <c r="W153" s="35"/>
      <c r="X153" s="35"/>
      <c r="Y153" s="35"/>
      <c r="Z153" s="35"/>
      <c r="AA153" s="35"/>
      <c r="AB153" s="35"/>
      <c r="AC153" s="35"/>
      <c r="AD153" s="35"/>
      <c r="AE153" s="35"/>
      <c r="AR153" s="220" t="s">
        <v>155</v>
      </c>
      <c r="AT153" s="220" t="s">
        <v>151</v>
      </c>
      <c r="AU153" s="220" t="s">
        <v>156</v>
      </c>
      <c r="AY153" s="18" t="s">
        <v>147</v>
      </c>
      <c r="BE153" s="221">
        <f>IF(N153="základní",J153,0)</f>
        <v>0</v>
      </c>
      <c r="BF153" s="221">
        <f>IF(N153="snížená",J153,0)</f>
        <v>0</v>
      </c>
      <c r="BG153" s="221">
        <f>IF(N153="zákl. přenesená",J153,0)</f>
        <v>0</v>
      </c>
      <c r="BH153" s="221">
        <f>IF(N153="sníž. přenesená",J153,0)</f>
        <v>0</v>
      </c>
      <c r="BI153" s="221">
        <f>IF(N153="nulová",J153,0)</f>
        <v>0</v>
      </c>
      <c r="BJ153" s="18" t="s">
        <v>85</v>
      </c>
      <c r="BK153" s="221">
        <f>ROUND(I153*H153,2)</f>
        <v>0</v>
      </c>
      <c r="BL153" s="18" t="s">
        <v>155</v>
      </c>
      <c r="BM153" s="220" t="s">
        <v>172</v>
      </c>
    </row>
    <row r="154" spans="1:65" s="2" customFormat="1" ht="19.5">
      <c r="A154" s="35"/>
      <c r="B154" s="36"/>
      <c r="C154" s="37"/>
      <c r="D154" s="222" t="s">
        <v>158</v>
      </c>
      <c r="E154" s="37"/>
      <c r="F154" s="223" t="s">
        <v>171</v>
      </c>
      <c r="G154" s="37"/>
      <c r="H154" s="37"/>
      <c r="I154" s="123"/>
      <c r="J154" s="37"/>
      <c r="K154" s="37"/>
      <c r="L154" s="40"/>
      <c r="M154" s="224"/>
      <c r="N154" s="225"/>
      <c r="O154" s="72"/>
      <c r="P154" s="72"/>
      <c r="Q154" s="72"/>
      <c r="R154" s="72"/>
      <c r="S154" s="72"/>
      <c r="T154" s="73"/>
      <c r="U154" s="35"/>
      <c r="V154" s="35"/>
      <c r="W154" s="35"/>
      <c r="X154" s="35"/>
      <c r="Y154" s="35"/>
      <c r="Z154" s="35"/>
      <c r="AA154" s="35"/>
      <c r="AB154" s="35"/>
      <c r="AC154" s="35"/>
      <c r="AD154" s="35"/>
      <c r="AE154" s="35"/>
      <c r="AT154" s="18" t="s">
        <v>158</v>
      </c>
      <c r="AU154" s="18" t="s">
        <v>156</v>
      </c>
    </row>
    <row r="155" spans="1:65" s="2" customFormat="1" ht="60" customHeight="1">
      <c r="A155" s="35"/>
      <c r="B155" s="36"/>
      <c r="C155" s="209" t="s">
        <v>173</v>
      </c>
      <c r="D155" s="209" t="s">
        <v>151</v>
      </c>
      <c r="E155" s="210" t="s">
        <v>174</v>
      </c>
      <c r="F155" s="211" t="s">
        <v>175</v>
      </c>
      <c r="G155" s="212" t="s">
        <v>166</v>
      </c>
      <c r="H155" s="213">
        <v>2</v>
      </c>
      <c r="I155" s="214"/>
      <c r="J155" s="215">
        <f>ROUND(I155*H155,2)</f>
        <v>0</v>
      </c>
      <c r="K155" s="211" t="s">
        <v>1</v>
      </c>
      <c r="L155" s="40"/>
      <c r="M155" s="216" t="s">
        <v>1</v>
      </c>
      <c r="N155" s="217" t="s">
        <v>43</v>
      </c>
      <c r="O155" s="72"/>
      <c r="P155" s="218">
        <f>O155*H155</f>
        <v>0</v>
      </c>
      <c r="Q155" s="218">
        <v>0</v>
      </c>
      <c r="R155" s="218">
        <f>Q155*H155</f>
        <v>0</v>
      </c>
      <c r="S155" s="218">
        <v>0</v>
      </c>
      <c r="T155" s="219">
        <f>S155*H155</f>
        <v>0</v>
      </c>
      <c r="U155" s="35"/>
      <c r="V155" s="35"/>
      <c r="W155" s="35"/>
      <c r="X155" s="35"/>
      <c r="Y155" s="35"/>
      <c r="Z155" s="35"/>
      <c r="AA155" s="35"/>
      <c r="AB155" s="35"/>
      <c r="AC155" s="35"/>
      <c r="AD155" s="35"/>
      <c r="AE155" s="35"/>
      <c r="AR155" s="220" t="s">
        <v>155</v>
      </c>
      <c r="AT155" s="220" t="s">
        <v>151</v>
      </c>
      <c r="AU155" s="220" t="s">
        <v>156</v>
      </c>
      <c r="AY155" s="18" t="s">
        <v>147</v>
      </c>
      <c r="BE155" s="221">
        <f>IF(N155="základní",J155,0)</f>
        <v>0</v>
      </c>
      <c r="BF155" s="221">
        <f>IF(N155="snížená",J155,0)</f>
        <v>0</v>
      </c>
      <c r="BG155" s="221">
        <f>IF(N155="zákl. přenesená",J155,0)</f>
        <v>0</v>
      </c>
      <c r="BH155" s="221">
        <f>IF(N155="sníž. přenesená",J155,0)</f>
        <v>0</v>
      </c>
      <c r="BI155" s="221">
        <f>IF(N155="nulová",J155,0)</f>
        <v>0</v>
      </c>
      <c r="BJ155" s="18" t="s">
        <v>85</v>
      </c>
      <c r="BK155" s="221">
        <f>ROUND(I155*H155,2)</f>
        <v>0</v>
      </c>
      <c r="BL155" s="18" t="s">
        <v>155</v>
      </c>
      <c r="BM155" s="220" t="s">
        <v>176</v>
      </c>
    </row>
    <row r="156" spans="1:65" s="2" customFormat="1" ht="39">
      <c r="A156" s="35"/>
      <c r="B156" s="36"/>
      <c r="C156" s="37"/>
      <c r="D156" s="222" t="s">
        <v>158</v>
      </c>
      <c r="E156" s="37"/>
      <c r="F156" s="223" t="s">
        <v>175</v>
      </c>
      <c r="G156" s="37"/>
      <c r="H156" s="37"/>
      <c r="I156" s="123"/>
      <c r="J156" s="37"/>
      <c r="K156" s="37"/>
      <c r="L156" s="40"/>
      <c r="M156" s="224"/>
      <c r="N156" s="225"/>
      <c r="O156" s="72"/>
      <c r="P156" s="72"/>
      <c r="Q156" s="72"/>
      <c r="R156" s="72"/>
      <c r="S156" s="72"/>
      <c r="T156" s="73"/>
      <c r="U156" s="35"/>
      <c r="V156" s="35"/>
      <c r="W156" s="35"/>
      <c r="X156" s="35"/>
      <c r="Y156" s="35"/>
      <c r="Z156" s="35"/>
      <c r="AA156" s="35"/>
      <c r="AB156" s="35"/>
      <c r="AC156" s="35"/>
      <c r="AD156" s="35"/>
      <c r="AE156" s="35"/>
      <c r="AT156" s="18" t="s">
        <v>158</v>
      </c>
      <c r="AU156" s="18" t="s">
        <v>156</v>
      </c>
    </row>
    <row r="157" spans="1:65" s="2" customFormat="1" ht="60" customHeight="1">
      <c r="A157" s="35"/>
      <c r="B157" s="36"/>
      <c r="C157" s="209" t="s">
        <v>177</v>
      </c>
      <c r="D157" s="209" t="s">
        <v>151</v>
      </c>
      <c r="E157" s="210" t="s">
        <v>178</v>
      </c>
      <c r="F157" s="211" t="s">
        <v>179</v>
      </c>
      <c r="G157" s="212" t="s">
        <v>154</v>
      </c>
      <c r="H157" s="213">
        <v>113</v>
      </c>
      <c r="I157" s="214"/>
      <c r="J157" s="215">
        <f>ROUND(I157*H157,2)</f>
        <v>0</v>
      </c>
      <c r="K157" s="211" t="s">
        <v>1</v>
      </c>
      <c r="L157" s="40"/>
      <c r="M157" s="216" t="s">
        <v>1</v>
      </c>
      <c r="N157" s="217" t="s">
        <v>43</v>
      </c>
      <c r="O157" s="72"/>
      <c r="P157" s="218">
        <f>O157*H157</f>
        <v>0</v>
      </c>
      <c r="Q157" s="218">
        <v>0</v>
      </c>
      <c r="R157" s="218">
        <f>Q157*H157</f>
        <v>0</v>
      </c>
      <c r="S157" s="218">
        <v>0</v>
      </c>
      <c r="T157" s="219">
        <f>S157*H157</f>
        <v>0</v>
      </c>
      <c r="U157" s="35"/>
      <c r="V157" s="35"/>
      <c r="W157" s="35"/>
      <c r="X157" s="35"/>
      <c r="Y157" s="35"/>
      <c r="Z157" s="35"/>
      <c r="AA157" s="35"/>
      <c r="AB157" s="35"/>
      <c r="AC157" s="35"/>
      <c r="AD157" s="35"/>
      <c r="AE157" s="35"/>
      <c r="AR157" s="220" t="s">
        <v>155</v>
      </c>
      <c r="AT157" s="220" t="s">
        <v>151</v>
      </c>
      <c r="AU157" s="220" t="s">
        <v>156</v>
      </c>
      <c r="AY157" s="18" t="s">
        <v>147</v>
      </c>
      <c r="BE157" s="221">
        <f>IF(N157="základní",J157,0)</f>
        <v>0</v>
      </c>
      <c r="BF157" s="221">
        <f>IF(N157="snížená",J157,0)</f>
        <v>0</v>
      </c>
      <c r="BG157" s="221">
        <f>IF(N157="zákl. přenesená",J157,0)</f>
        <v>0</v>
      </c>
      <c r="BH157" s="221">
        <f>IF(N157="sníž. přenesená",J157,0)</f>
        <v>0</v>
      </c>
      <c r="BI157" s="221">
        <f>IF(N157="nulová",J157,0)</f>
        <v>0</v>
      </c>
      <c r="BJ157" s="18" t="s">
        <v>85</v>
      </c>
      <c r="BK157" s="221">
        <f>ROUND(I157*H157,2)</f>
        <v>0</v>
      </c>
      <c r="BL157" s="18" t="s">
        <v>155</v>
      </c>
      <c r="BM157" s="220" t="s">
        <v>180</v>
      </c>
    </row>
    <row r="158" spans="1:65" s="2" customFormat="1" ht="39">
      <c r="A158" s="35"/>
      <c r="B158" s="36"/>
      <c r="C158" s="37"/>
      <c r="D158" s="222" t="s">
        <v>158</v>
      </c>
      <c r="E158" s="37"/>
      <c r="F158" s="223" t="s">
        <v>179</v>
      </c>
      <c r="G158" s="37"/>
      <c r="H158" s="37"/>
      <c r="I158" s="123"/>
      <c r="J158" s="37"/>
      <c r="K158" s="37"/>
      <c r="L158" s="40"/>
      <c r="M158" s="224"/>
      <c r="N158" s="225"/>
      <c r="O158" s="72"/>
      <c r="P158" s="72"/>
      <c r="Q158" s="72"/>
      <c r="R158" s="72"/>
      <c r="S158" s="72"/>
      <c r="T158" s="73"/>
      <c r="U158" s="35"/>
      <c r="V158" s="35"/>
      <c r="W158" s="35"/>
      <c r="X158" s="35"/>
      <c r="Y158" s="35"/>
      <c r="Z158" s="35"/>
      <c r="AA158" s="35"/>
      <c r="AB158" s="35"/>
      <c r="AC158" s="35"/>
      <c r="AD158" s="35"/>
      <c r="AE158" s="35"/>
      <c r="AT158" s="18" t="s">
        <v>158</v>
      </c>
      <c r="AU158" s="18" t="s">
        <v>156</v>
      </c>
    </row>
    <row r="159" spans="1:65" s="2" customFormat="1" ht="16.5" customHeight="1">
      <c r="A159" s="35"/>
      <c r="B159" s="36"/>
      <c r="C159" s="209" t="s">
        <v>181</v>
      </c>
      <c r="D159" s="209" t="s">
        <v>151</v>
      </c>
      <c r="E159" s="210" t="s">
        <v>182</v>
      </c>
      <c r="F159" s="211" t="s">
        <v>183</v>
      </c>
      <c r="G159" s="212" t="s">
        <v>184</v>
      </c>
      <c r="H159" s="213">
        <v>0.72</v>
      </c>
      <c r="I159" s="214"/>
      <c r="J159" s="215">
        <f>ROUND(I159*H159,2)</f>
        <v>0</v>
      </c>
      <c r="K159" s="211" t="s">
        <v>1</v>
      </c>
      <c r="L159" s="40"/>
      <c r="M159" s="216" t="s">
        <v>1</v>
      </c>
      <c r="N159" s="217" t="s">
        <v>43</v>
      </c>
      <c r="O159" s="72"/>
      <c r="P159" s="218">
        <f>O159*H159</f>
        <v>0</v>
      </c>
      <c r="Q159" s="218">
        <v>0</v>
      </c>
      <c r="R159" s="218">
        <f>Q159*H159</f>
        <v>0</v>
      </c>
      <c r="S159" s="218">
        <v>0</v>
      </c>
      <c r="T159" s="219">
        <f>S159*H159</f>
        <v>0</v>
      </c>
      <c r="U159" s="35"/>
      <c r="V159" s="35"/>
      <c r="W159" s="35"/>
      <c r="X159" s="35"/>
      <c r="Y159" s="35"/>
      <c r="Z159" s="35"/>
      <c r="AA159" s="35"/>
      <c r="AB159" s="35"/>
      <c r="AC159" s="35"/>
      <c r="AD159" s="35"/>
      <c r="AE159" s="35"/>
      <c r="AR159" s="220" t="s">
        <v>155</v>
      </c>
      <c r="AT159" s="220" t="s">
        <v>151</v>
      </c>
      <c r="AU159" s="220" t="s">
        <v>156</v>
      </c>
      <c r="AY159" s="18" t="s">
        <v>147</v>
      </c>
      <c r="BE159" s="221">
        <f>IF(N159="základní",J159,0)</f>
        <v>0</v>
      </c>
      <c r="BF159" s="221">
        <f>IF(N159="snížená",J159,0)</f>
        <v>0</v>
      </c>
      <c r="BG159" s="221">
        <f>IF(N159="zákl. přenesená",J159,0)</f>
        <v>0</v>
      </c>
      <c r="BH159" s="221">
        <f>IF(N159="sníž. přenesená",J159,0)</f>
        <v>0</v>
      </c>
      <c r="BI159" s="221">
        <f>IF(N159="nulová",J159,0)</f>
        <v>0</v>
      </c>
      <c r="BJ159" s="18" t="s">
        <v>85</v>
      </c>
      <c r="BK159" s="221">
        <f>ROUND(I159*H159,2)</f>
        <v>0</v>
      </c>
      <c r="BL159" s="18" t="s">
        <v>155</v>
      </c>
      <c r="BM159" s="220" t="s">
        <v>185</v>
      </c>
    </row>
    <row r="160" spans="1:65" s="2" customFormat="1" ht="11.25">
      <c r="A160" s="35"/>
      <c r="B160" s="36"/>
      <c r="C160" s="37"/>
      <c r="D160" s="222" t="s">
        <v>158</v>
      </c>
      <c r="E160" s="37"/>
      <c r="F160" s="223" t="s">
        <v>183</v>
      </c>
      <c r="G160" s="37"/>
      <c r="H160" s="37"/>
      <c r="I160" s="123"/>
      <c r="J160" s="37"/>
      <c r="K160" s="37"/>
      <c r="L160" s="40"/>
      <c r="M160" s="224"/>
      <c r="N160" s="225"/>
      <c r="O160" s="72"/>
      <c r="P160" s="72"/>
      <c r="Q160" s="72"/>
      <c r="R160" s="72"/>
      <c r="S160" s="72"/>
      <c r="T160" s="73"/>
      <c r="U160" s="35"/>
      <c r="V160" s="35"/>
      <c r="W160" s="35"/>
      <c r="X160" s="35"/>
      <c r="Y160" s="35"/>
      <c r="Z160" s="35"/>
      <c r="AA160" s="35"/>
      <c r="AB160" s="35"/>
      <c r="AC160" s="35"/>
      <c r="AD160" s="35"/>
      <c r="AE160" s="35"/>
      <c r="AT160" s="18" t="s">
        <v>158</v>
      </c>
      <c r="AU160" s="18" t="s">
        <v>156</v>
      </c>
    </row>
    <row r="161" spans="1:65" s="2" customFormat="1" ht="16.5" customHeight="1">
      <c r="A161" s="35"/>
      <c r="B161" s="36"/>
      <c r="C161" s="209" t="s">
        <v>186</v>
      </c>
      <c r="D161" s="209" t="s">
        <v>151</v>
      </c>
      <c r="E161" s="210" t="s">
        <v>187</v>
      </c>
      <c r="F161" s="211" t="s">
        <v>188</v>
      </c>
      <c r="G161" s="212" t="s">
        <v>184</v>
      </c>
      <c r="H161" s="213">
        <v>11.3</v>
      </c>
      <c r="I161" s="214"/>
      <c r="J161" s="215">
        <f>ROUND(I161*H161,2)</f>
        <v>0</v>
      </c>
      <c r="K161" s="211" t="s">
        <v>1</v>
      </c>
      <c r="L161" s="40"/>
      <c r="M161" s="216" t="s">
        <v>1</v>
      </c>
      <c r="N161" s="217" t="s">
        <v>43</v>
      </c>
      <c r="O161" s="72"/>
      <c r="P161" s="218">
        <f>O161*H161</f>
        <v>0</v>
      </c>
      <c r="Q161" s="218">
        <v>0</v>
      </c>
      <c r="R161" s="218">
        <f>Q161*H161</f>
        <v>0</v>
      </c>
      <c r="S161" s="218">
        <v>0</v>
      </c>
      <c r="T161" s="219">
        <f>S161*H161</f>
        <v>0</v>
      </c>
      <c r="U161" s="35"/>
      <c r="V161" s="35"/>
      <c r="W161" s="35"/>
      <c r="X161" s="35"/>
      <c r="Y161" s="35"/>
      <c r="Z161" s="35"/>
      <c r="AA161" s="35"/>
      <c r="AB161" s="35"/>
      <c r="AC161" s="35"/>
      <c r="AD161" s="35"/>
      <c r="AE161" s="35"/>
      <c r="AR161" s="220" t="s">
        <v>155</v>
      </c>
      <c r="AT161" s="220" t="s">
        <v>151</v>
      </c>
      <c r="AU161" s="220" t="s">
        <v>156</v>
      </c>
      <c r="AY161" s="18" t="s">
        <v>147</v>
      </c>
      <c r="BE161" s="221">
        <f>IF(N161="základní",J161,0)</f>
        <v>0</v>
      </c>
      <c r="BF161" s="221">
        <f>IF(N161="snížená",J161,0)</f>
        <v>0</v>
      </c>
      <c r="BG161" s="221">
        <f>IF(N161="zákl. přenesená",J161,0)</f>
        <v>0</v>
      </c>
      <c r="BH161" s="221">
        <f>IF(N161="sníž. přenesená",J161,0)</f>
        <v>0</v>
      </c>
      <c r="BI161" s="221">
        <f>IF(N161="nulová",J161,0)</f>
        <v>0</v>
      </c>
      <c r="BJ161" s="18" t="s">
        <v>85</v>
      </c>
      <c r="BK161" s="221">
        <f>ROUND(I161*H161,2)</f>
        <v>0</v>
      </c>
      <c r="BL161" s="18" t="s">
        <v>155</v>
      </c>
      <c r="BM161" s="220" t="s">
        <v>189</v>
      </c>
    </row>
    <row r="162" spans="1:65" s="2" customFormat="1" ht="11.25">
      <c r="A162" s="35"/>
      <c r="B162" s="36"/>
      <c r="C162" s="37"/>
      <c r="D162" s="222" t="s">
        <v>158</v>
      </c>
      <c r="E162" s="37"/>
      <c r="F162" s="223" t="s">
        <v>188</v>
      </c>
      <c r="G162" s="37"/>
      <c r="H162" s="37"/>
      <c r="I162" s="123"/>
      <c r="J162" s="37"/>
      <c r="K162" s="37"/>
      <c r="L162" s="40"/>
      <c r="M162" s="224"/>
      <c r="N162" s="225"/>
      <c r="O162" s="72"/>
      <c r="P162" s="72"/>
      <c r="Q162" s="72"/>
      <c r="R162" s="72"/>
      <c r="S162" s="72"/>
      <c r="T162" s="73"/>
      <c r="U162" s="35"/>
      <c r="V162" s="35"/>
      <c r="W162" s="35"/>
      <c r="X162" s="35"/>
      <c r="Y162" s="35"/>
      <c r="Z162" s="35"/>
      <c r="AA162" s="35"/>
      <c r="AB162" s="35"/>
      <c r="AC162" s="35"/>
      <c r="AD162" s="35"/>
      <c r="AE162" s="35"/>
      <c r="AT162" s="18" t="s">
        <v>158</v>
      </c>
      <c r="AU162" s="18" t="s">
        <v>156</v>
      </c>
    </row>
    <row r="163" spans="1:65" s="2" customFormat="1" ht="16.5" customHeight="1">
      <c r="A163" s="35"/>
      <c r="B163" s="36"/>
      <c r="C163" s="209" t="s">
        <v>190</v>
      </c>
      <c r="D163" s="209" t="s">
        <v>151</v>
      </c>
      <c r="E163" s="210" t="s">
        <v>191</v>
      </c>
      <c r="F163" s="211" t="s">
        <v>192</v>
      </c>
      <c r="G163" s="212" t="s">
        <v>184</v>
      </c>
      <c r="H163" s="213">
        <v>16.5</v>
      </c>
      <c r="I163" s="214"/>
      <c r="J163" s="215">
        <f>ROUND(I163*H163,2)</f>
        <v>0</v>
      </c>
      <c r="K163" s="211" t="s">
        <v>1</v>
      </c>
      <c r="L163" s="40"/>
      <c r="M163" s="216" t="s">
        <v>1</v>
      </c>
      <c r="N163" s="217" t="s">
        <v>43</v>
      </c>
      <c r="O163" s="72"/>
      <c r="P163" s="218">
        <f>O163*H163</f>
        <v>0</v>
      </c>
      <c r="Q163" s="218">
        <v>0</v>
      </c>
      <c r="R163" s="218">
        <f>Q163*H163</f>
        <v>0</v>
      </c>
      <c r="S163" s="218">
        <v>0</v>
      </c>
      <c r="T163" s="219">
        <f>S163*H163</f>
        <v>0</v>
      </c>
      <c r="U163" s="35"/>
      <c r="V163" s="35"/>
      <c r="W163" s="35"/>
      <c r="X163" s="35"/>
      <c r="Y163" s="35"/>
      <c r="Z163" s="35"/>
      <c r="AA163" s="35"/>
      <c r="AB163" s="35"/>
      <c r="AC163" s="35"/>
      <c r="AD163" s="35"/>
      <c r="AE163" s="35"/>
      <c r="AR163" s="220" t="s">
        <v>155</v>
      </c>
      <c r="AT163" s="220" t="s">
        <v>151</v>
      </c>
      <c r="AU163" s="220" t="s">
        <v>156</v>
      </c>
      <c r="AY163" s="18" t="s">
        <v>147</v>
      </c>
      <c r="BE163" s="221">
        <f>IF(N163="základní",J163,0)</f>
        <v>0</v>
      </c>
      <c r="BF163" s="221">
        <f>IF(N163="snížená",J163,0)</f>
        <v>0</v>
      </c>
      <c r="BG163" s="221">
        <f>IF(N163="zákl. přenesená",J163,0)</f>
        <v>0</v>
      </c>
      <c r="BH163" s="221">
        <f>IF(N163="sníž. přenesená",J163,0)</f>
        <v>0</v>
      </c>
      <c r="BI163" s="221">
        <f>IF(N163="nulová",J163,0)</f>
        <v>0</v>
      </c>
      <c r="BJ163" s="18" t="s">
        <v>85</v>
      </c>
      <c r="BK163" s="221">
        <f>ROUND(I163*H163,2)</f>
        <v>0</v>
      </c>
      <c r="BL163" s="18" t="s">
        <v>155</v>
      </c>
      <c r="BM163" s="220" t="s">
        <v>193</v>
      </c>
    </row>
    <row r="164" spans="1:65" s="2" customFormat="1" ht="11.25">
      <c r="A164" s="35"/>
      <c r="B164" s="36"/>
      <c r="C164" s="37"/>
      <c r="D164" s="222" t="s">
        <v>158</v>
      </c>
      <c r="E164" s="37"/>
      <c r="F164" s="223" t="s">
        <v>192</v>
      </c>
      <c r="G164" s="37"/>
      <c r="H164" s="37"/>
      <c r="I164" s="123"/>
      <c r="J164" s="37"/>
      <c r="K164" s="37"/>
      <c r="L164" s="40"/>
      <c r="M164" s="224"/>
      <c r="N164" s="225"/>
      <c r="O164" s="72"/>
      <c r="P164" s="72"/>
      <c r="Q164" s="72"/>
      <c r="R164" s="72"/>
      <c r="S164" s="72"/>
      <c r="T164" s="73"/>
      <c r="U164" s="35"/>
      <c r="V164" s="35"/>
      <c r="W164" s="35"/>
      <c r="X164" s="35"/>
      <c r="Y164" s="35"/>
      <c r="Z164" s="35"/>
      <c r="AA164" s="35"/>
      <c r="AB164" s="35"/>
      <c r="AC164" s="35"/>
      <c r="AD164" s="35"/>
      <c r="AE164" s="35"/>
      <c r="AT164" s="18" t="s">
        <v>158</v>
      </c>
      <c r="AU164" s="18" t="s">
        <v>156</v>
      </c>
    </row>
    <row r="165" spans="1:65" s="2" customFormat="1" ht="24" customHeight="1">
      <c r="A165" s="35"/>
      <c r="B165" s="36"/>
      <c r="C165" s="209" t="s">
        <v>194</v>
      </c>
      <c r="D165" s="209" t="s">
        <v>151</v>
      </c>
      <c r="E165" s="210" t="s">
        <v>195</v>
      </c>
      <c r="F165" s="211" t="s">
        <v>196</v>
      </c>
      <c r="G165" s="212" t="s">
        <v>154</v>
      </c>
      <c r="H165" s="213">
        <v>165</v>
      </c>
      <c r="I165" s="214"/>
      <c r="J165" s="215">
        <f>ROUND(I165*H165,2)</f>
        <v>0</v>
      </c>
      <c r="K165" s="211" t="s">
        <v>1</v>
      </c>
      <c r="L165" s="40"/>
      <c r="M165" s="216" t="s">
        <v>1</v>
      </c>
      <c r="N165" s="217" t="s">
        <v>43</v>
      </c>
      <c r="O165" s="72"/>
      <c r="P165" s="218">
        <f>O165*H165</f>
        <v>0</v>
      </c>
      <c r="Q165" s="218">
        <v>0</v>
      </c>
      <c r="R165" s="218">
        <f>Q165*H165</f>
        <v>0</v>
      </c>
      <c r="S165" s="218">
        <v>0</v>
      </c>
      <c r="T165" s="219">
        <f>S165*H165</f>
        <v>0</v>
      </c>
      <c r="U165" s="35"/>
      <c r="V165" s="35"/>
      <c r="W165" s="35"/>
      <c r="X165" s="35"/>
      <c r="Y165" s="35"/>
      <c r="Z165" s="35"/>
      <c r="AA165" s="35"/>
      <c r="AB165" s="35"/>
      <c r="AC165" s="35"/>
      <c r="AD165" s="35"/>
      <c r="AE165" s="35"/>
      <c r="AR165" s="220" t="s">
        <v>155</v>
      </c>
      <c r="AT165" s="220" t="s">
        <v>151</v>
      </c>
      <c r="AU165" s="220" t="s">
        <v>156</v>
      </c>
      <c r="AY165" s="18" t="s">
        <v>147</v>
      </c>
      <c r="BE165" s="221">
        <f>IF(N165="základní",J165,0)</f>
        <v>0</v>
      </c>
      <c r="BF165" s="221">
        <f>IF(N165="snížená",J165,0)</f>
        <v>0</v>
      </c>
      <c r="BG165" s="221">
        <f>IF(N165="zákl. přenesená",J165,0)</f>
        <v>0</v>
      </c>
      <c r="BH165" s="221">
        <f>IF(N165="sníž. přenesená",J165,0)</f>
        <v>0</v>
      </c>
      <c r="BI165" s="221">
        <f>IF(N165="nulová",J165,0)</f>
        <v>0</v>
      </c>
      <c r="BJ165" s="18" t="s">
        <v>85</v>
      </c>
      <c r="BK165" s="221">
        <f>ROUND(I165*H165,2)</f>
        <v>0</v>
      </c>
      <c r="BL165" s="18" t="s">
        <v>155</v>
      </c>
      <c r="BM165" s="220" t="s">
        <v>197</v>
      </c>
    </row>
    <row r="166" spans="1:65" s="2" customFormat="1" ht="19.5">
      <c r="A166" s="35"/>
      <c r="B166" s="36"/>
      <c r="C166" s="37"/>
      <c r="D166" s="222" t="s">
        <v>158</v>
      </c>
      <c r="E166" s="37"/>
      <c r="F166" s="223" t="s">
        <v>196</v>
      </c>
      <c r="G166" s="37"/>
      <c r="H166" s="37"/>
      <c r="I166" s="123"/>
      <c r="J166" s="37"/>
      <c r="K166" s="37"/>
      <c r="L166" s="40"/>
      <c r="M166" s="224"/>
      <c r="N166" s="225"/>
      <c r="O166" s="72"/>
      <c r="P166" s="72"/>
      <c r="Q166" s="72"/>
      <c r="R166" s="72"/>
      <c r="S166" s="72"/>
      <c r="T166" s="73"/>
      <c r="U166" s="35"/>
      <c r="V166" s="35"/>
      <c r="W166" s="35"/>
      <c r="X166" s="35"/>
      <c r="Y166" s="35"/>
      <c r="Z166" s="35"/>
      <c r="AA166" s="35"/>
      <c r="AB166" s="35"/>
      <c r="AC166" s="35"/>
      <c r="AD166" s="35"/>
      <c r="AE166" s="35"/>
      <c r="AT166" s="18" t="s">
        <v>158</v>
      </c>
      <c r="AU166" s="18" t="s">
        <v>156</v>
      </c>
    </row>
    <row r="167" spans="1:65" s="2" customFormat="1" ht="24" customHeight="1">
      <c r="A167" s="35"/>
      <c r="B167" s="36"/>
      <c r="C167" s="209" t="s">
        <v>198</v>
      </c>
      <c r="D167" s="209" t="s">
        <v>151</v>
      </c>
      <c r="E167" s="210" t="s">
        <v>199</v>
      </c>
      <c r="F167" s="211" t="s">
        <v>200</v>
      </c>
      <c r="G167" s="212" t="s">
        <v>154</v>
      </c>
      <c r="H167" s="213">
        <v>330</v>
      </c>
      <c r="I167" s="214"/>
      <c r="J167" s="215">
        <f>ROUND(I167*H167,2)</f>
        <v>0</v>
      </c>
      <c r="K167" s="211" t="s">
        <v>1</v>
      </c>
      <c r="L167" s="40"/>
      <c r="M167" s="216" t="s">
        <v>1</v>
      </c>
      <c r="N167" s="217" t="s">
        <v>43</v>
      </c>
      <c r="O167" s="72"/>
      <c r="P167" s="218">
        <f>O167*H167</f>
        <v>0</v>
      </c>
      <c r="Q167" s="218">
        <v>0</v>
      </c>
      <c r="R167" s="218">
        <f>Q167*H167</f>
        <v>0</v>
      </c>
      <c r="S167" s="218">
        <v>0</v>
      </c>
      <c r="T167" s="219">
        <f>S167*H167</f>
        <v>0</v>
      </c>
      <c r="U167" s="35"/>
      <c r="V167" s="35"/>
      <c r="W167" s="35"/>
      <c r="X167" s="35"/>
      <c r="Y167" s="35"/>
      <c r="Z167" s="35"/>
      <c r="AA167" s="35"/>
      <c r="AB167" s="35"/>
      <c r="AC167" s="35"/>
      <c r="AD167" s="35"/>
      <c r="AE167" s="35"/>
      <c r="AR167" s="220" t="s">
        <v>155</v>
      </c>
      <c r="AT167" s="220" t="s">
        <v>151</v>
      </c>
      <c r="AU167" s="220" t="s">
        <v>156</v>
      </c>
      <c r="AY167" s="18" t="s">
        <v>147</v>
      </c>
      <c r="BE167" s="221">
        <f>IF(N167="základní",J167,0)</f>
        <v>0</v>
      </c>
      <c r="BF167" s="221">
        <f>IF(N167="snížená",J167,0)</f>
        <v>0</v>
      </c>
      <c r="BG167" s="221">
        <f>IF(N167="zákl. přenesená",J167,0)</f>
        <v>0</v>
      </c>
      <c r="BH167" s="221">
        <f>IF(N167="sníž. přenesená",J167,0)</f>
        <v>0</v>
      </c>
      <c r="BI167" s="221">
        <f>IF(N167="nulová",J167,0)</f>
        <v>0</v>
      </c>
      <c r="BJ167" s="18" t="s">
        <v>85</v>
      </c>
      <c r="BK167" s="221">
        <f>ROUND(I167*H167,2)</f>
        <v>0</v>
      </c>
      <c r="BL167" s="18" t="s">
        <v>155</v>
      </c>
      <c r="BM167" s="220" t="s">
        <v>201</v>
      </c>
    </row>
    <row r="168" spans="1:65" s="2" customFormat="1" ht="19.5">
      <c r="A168" s="35"/>
      <c r="B168" s="36"/>
      <c r="C168" s="37"/>
      <c r="D168" s="222" t="s">
        <v>158</v>
      </c>
      <c r="E168" s="37"/>
      <c r="F168" s="223" t="s">
        <v>200</v>
      </c>
      <c r="G168" s="37"/>
      <c r="H168" s="37"/>
      <c r="I168" s="123"/>
      <c r="J168" s="37"/>
      <c r="K168" s="37"/>
      <c r="L168" s="40"/>
      <c r="M168" s="224"/>
      <c r="N168" s="225"/>
      <c r="O168" s="72"/>
      <c r="P168" s="72"/>
      <c r="Q168" s="72"/>
      <c r="R168" s="72"/>
      <c r="S168" s="72"/>
      <c r="T168" s="73"/>
      <c r="U168" s="35"/>
      <c r="V168" s="35"/>
      <c r="W168" s="35"/>
      <c r="X168" s="35"/>
      <c r="Y168" s="35"/>
      <c r="Z168" s="35"/>
      <c r="AA168" s="35"/>
      <c r="AB168" s="35"/>
      <c r="AC168" s="35"/>
      <c r="AD168" s="35"/>
      <c r="AE168" s="35"/>
      <c r="AT168" s="18" t="s">
        <v>158</v>
      </c>
      <c r="AU168" s="18" t="s">
        <v>156</v>
      </c>
    </row>
    <row r="169" spans="1:65" s="2" customFormat="1" ht="16.5" customHeight="1">
      <c r="A169" s="35"/>
      <c r="B169" s="36"/>
      <c r="C169" s="209" t="s">
        <v>202</v>
      </c>
      <c r="D169" s="209" t="s">
        <v>151</v>
      </c>
      <c r="E169" s="210" t="s">
        <v>203</v>
      </c>
      <c r="F169" s="211" t="s">
        <v>204</v>
      </c>
      <c r="G169" s="212" t="s">
        <v>184</v>
      </c>
      <c r="H169" s="213">
        <v>28.52</v>
      </c>
      <c r="I169" s="214"/>
      <c r="J169" s="215">
        <f>ROUND(I169*H169,2)</f>
        <v>0</v>
      </c>
      <c r="K169" s="211" t="s">
        <v>1</v>
      </c>
      <c r="L169" s="40"/>
      <c r="M169" s="216" t="s">
        <v>1</v>
      </c>
      <c r="N169" s="217" t="s">
        <v>43</v>
      </c>
      <c r="O169" s="72"/>
      <c r="P169" s="218">
        <f>O169*H169</f>
        <v>0</v>
      </c>
      <c r="Q169" s="218">
        <v>0</v>
      </c>
      <c r="R169" s="218">
        <f>Q169*H169</f>
        <v>0</v>
      </c>
      <c r="S169" s="218">
        <v>0</v>
      </c>
      <c r="T169" s="219">
        <f>S169*H169</f>
        <v>0</v>
      </c>
      <c r="U169" s="35"/>
      <c r="V169" s="35"/>
      <c r="W169" s="35"/>
      <c r="X169" s="35"/>
      <c r="Y169" s="35"/>
      <c r="Z169" s="35"/>
      <c r="AA169" s="35"/>
      <c r="AB169" s="35"/>
      <c r="AC169" s="35"/>
      <c r="AD169" s="35"/>
      <c r="AE169" s="35"/>
      <c r="AR169" s="220" t="s">
        <v>155</v>
      </c>
      <c r="AT169" s="220" t="s">
        <v>151</v>
      </c>
      <c r="AU169" s="220" t="s">
        <v>156</v>
      </c>
      <c r="AY169" s="18" t="s">
        <v>147</v>
      </c>
      <c r="BE169" s="221">
        <f>IF(N169="základní",J169,0)</f>
        <v>0</v>
      </c>
      <c r="BF169" s="221">
        <f>IF(N169="snížená",J169,0)</f>
        <v>0</v>
      </c>
      <c r="BG169" s="221">
        <f>IF(N169="zákl. přenesená",J169,0)</f>
        <v>0</v>
      </c>
      <c r="BH169" s="221">
        <f>IF(N169="sníž. přenesená",J169,0)</f>
        <v>0</v>
      </c>
      <c r="BI169" s="221">
        <f>IF(N169="nulová",J169,0)</f>
        <v>0</v>
      </c>
      <c r="BJ169" s="18" t="s">
        <v>85</v>
      </c>
      <c r="BK169" s="221">
        <f>ROUND(I169*H169,2)</f>
        <v>0</v>
      </c>
      <c r="BL169" s="18" t="s">
        <v>155</v>
      </c>
      <c r="BM169" s="220" t="s">
        <v>205</v>
      </c>
    </row>
    <row r="170" spans="1:65" s="2" customFormat="1" ht="11.25">
      <c r="A170" s="35"/>
      <c r="B170" s="36"/>
      <c r="C170" s="37"/>
      <c r="D170" s="222" t="s">
        <v>158</v>
      </c>
      <c r="E170" s="37"/>
      <c r="F170" s="223" t="s">
        <v>204</v>
      </c>
      <c r="G170" s="37"/>
      <c r="H170" s="37"/>
      <c r="I170" s="123"/>
      <c r="J170" s="37"/>
      <c r="K170" s="37"/>
      <c r="L170" s="40"/>
      <c r="M170" s="224"/>
      <c r="N170" s="225"/>
      <c r="O170" s="72"/>
      <c r="P170" s="72"/>
      <c r="Q170" s="72"/>
      <c r="R170" s="72"/>
      <c r="S170" s="72"/>
      <c r="T170" s="73"/>
      <c r="U170" s="35"/>
      <c r="V170" s="35"/>
      <c r="W170" s="35"/>
      <c r="X170" s="35"/>
      <c r="Y170" s="35"/>
      <c r="Z170" s="35"/>
      <c r="AA170" s="35"/>
      <c r="AB170" s="35"/>
      <c r="AC170" s="35"/>
      <c r="AD170" s="35"/>
      <c r="AE170" s="35"/>
      <c r="AT170" s="18" t="s">
        <v>158</v>
      </c>
      <c r="AU170" s="18" t="s">
        <v>156</v>
      </c>
    </row>
    <row r="171" spans="1:65" s="12" customFormat="1" ht="20.85" customHeight="1">
      <c r="B171" s="193"/>
      <c r="C171" s="194"/>
      <c r="D171" s="195" t="s">
        <v>77</v>
      </c>
      <c r="E171" s="207" t="s">
        <v>206</v>
      </c>
      <c r="F171" s="207" t="s">
        <v>207</v>
      </c>
      <c r="G171" s="194"/>
      <c r="H171" s="194"/>
      <c r="I171" s="197"/>
      <c r="J171" s="208">
        <f>BK171</f>
        <v>0</v>
      </c>
      <c r="K171" s="194"/>
      <c r="L171" s="199"/>
      <c r="M171" s="200"/>
      <c r="N171" s="201"/>
      <c r="O171" s="201"/>
      <c r="P171" s="202">
        <f>SUM(P172:P173)</f>
        <v>0</v>
      </c>
      <c r="Q171" s="201"/>
      <c r="R171" s="202">
        <f>SUM(R172:R173)</f>
        <v>0</v>
      </c>
      <c r="S171" s="201"/>
      <c r="T171" s="203">
        <f>SUM(T172:T173)</f>
        <v>0</v>
      </c>
      <c r="AR171" s="204" t="s">
        <v>85</v>
      </c>
      <c r="AT171" s="205" t="s">
        <v>77</v>
      </c>
      <c r="AU171" s="205" t="s">
        <v>87</v>
      </c>
      <c r="AY171" s="204" t="s">
        <v>147</v>
      </c>
      <c r="BK171" s="206">
        <f>SUM(BK172:BK173)</f>
        <v>0</v>
      </c>
    </row>
    <row r="172" spans="1:65" s="2" customFormat="1" ht="48" customHeight="1">
      <c r="A172" s="35"/>
      <c r="B172" s="36"/>
      <c r="C172" s="209" t="s">
        <v>208</v>
      </c>
      <c r="D172" s="209" t="s">
        <v>151</v>
      </c>
      <c r="E172" s="210" t="s">
        <v>209</v>
      </c>
      <c r="F172" s="211" t="s">
        <v>210</v>
      </c>
      <c r="G172" s="212" t="s">
        <v>166</v>
      </c>
      <c r="H172" s="213">
        <v>8</v>
      </c>
      <c r="I172" s="214"/>
      <c r="J172" s="215">
        <f>ROUND(I172*H172,2)</f>
        <v>0</v>
      </c>
      <c r="K172" s="211" t="s">
        <v>1</v>
      </c>
      <c r="L172" s="40"/>
      <c r="M172" s="216" t="s">
        <v>1</v>
      </c>
      <c r="N172" s="217" t="s">
        <v>43</v>
      </c>
      <c r="O172" s="72"/>
      <c r="P172" s="218">
        <f>O172*H172</f>
        <v>0</v>
      </c>
      <c r="Q172" s="218">
        <v>0</v>
      </c>
      <c r="R172" s="218">
        <f>Q172*H172</f>
        <v>0</v>
      </c>
      <c r="S172" s="218">
        <v>0</v>
      </c>
      <c r="T172" s="219">
        <f>S172*H172</f>
        <v>0</v>
      </c>
      <c r="U172" s="35"/>
      <c r="V172" s="35"/>
      <c r="W172" s="35"/>
      <c r="X172" s="35"/>
      <c r="Y172" s="35"/>
      <c r="Z172" s="35"/>
      <c r="AA172" s="35"/>
      <c r="AB172" s="35"/>
      <c r="AC172" s="35"/>
      <c r="AD172" s="35"/>
      <c r="AE172" s="35"/>
      <c r="AR172" s="220" t="s">
        <v>155</v>
      </c>
      <c r="AT172" s="220" t="s">
        <v>151</v>
      </c>
      <c r="AU172" s="220" t="s">
        <v>156</v>
      </c>
      <c r="AY172" s="18" t="s">
        <v>147</v>
      </c>
      <c r="BE172" s="221">
        <f>IF(N172="základní",J172,0)</f>
        <v>0</v>
      </c>
      <c r="BF172" s="221">
        <f>IF(N172="snížená",J172,0)</f>
        <v>0</v>
      </c>
      <c r="BG172" s="221">
        <f>IF(N172="zákl. přenesená",J172,0)</f>
        <v>0</v>
      </c>
      <c r="BH172" s="221">
        <f>IF(N172="sníž. přenesená",J172,0)</f>
        <v>0</v>
      </c>
      <c r="BI172" s="221">
        <f>IF(N172="nulová",J172,0)</f>
        <v>0</v>
      </c>
      <c r="BJ172" s="18" t="s">
        <v>85</v>
      </c>
      <c r="BK172" s="221">
        <f>ROUND(I172*H172,2)</f>
        <v>0</v>
      </c>
      <c r="BL172" s="18" t="s">
        <v>155</v>
      </c>
      <c r="BM172" s="220" t="s">
        <v>211</v>
      </c>
    </row>
    <row r="173" spans="1:65" s="2" customFormat="1" ht="29.25">
      <c r="A173" s="35"/>
      <c r="B173" s="36"/>
      <c r="C173" s="37"/>
      <c r="D173" s="222" t="s">
        <v>158</v>
      </c>
      <c r="E173" s="37"/>
      <c r="F173" s="223" t="s">
        <v>210</v>
      </c>
      <c r="G173" s="37"/>
      <c r="H173" s="37"/>
      <c r="I173" s="123"/>
      <c r="J173" s="37"/>
      <c r="K173" s="37"/>
      <c r="L173" s="40"/>
      <c r="M173" s="224"/>
      <c r="N173" s="225"/>
      <c r="O173" s="72"/>
      <c r="P173" s="72"/>
      <c r="Q173" s="72"/>
      <c r="R173" s="72"/>
      <c r="S173" s="72"/>
      <c r="T173" s="73"/>
      <c r="U173" s="35"/>
      <c r="V173" s="35"/>
      <c r="W173" s="35"/>
      <c r="X173" s="35"/>
      <c r="Y173" s="35"/>
      <c r="Z173" s="35"/>
      <c r="AA173" s="35"/>
      <c r="AB173" s="35"/>
      <c r="AC173" s="35"/>
      <c r="AD173" s="35"/>
      <c r="AE173" s="35"/>
      <c r="AT173" s="18" t="s">
        <v>158</v>
      </c>
      <c r="AU173" s="18" t="s">
        <v>156</v>
      </c>
    </row>
    <row r="174" spans="1:65" s="12" customFormat="1" ht="20.85" customHeight="1">
      <c r="B174" s="193"/>
      <c r="C174" s="194"/>
      <c r="D174" s="195" t="s">
        <v>77</v>
      </c>
      <c r="E174" s="207" t="s">
        <v>212</v>
      </c>
      <c r="F174" s="207" t="s">
        <v>213</v>
      </c>
      <c r="G174" s="194"/>
      <c r="H174" s="194"/>
      <c r="I174" s="197"/>
      <c r="J174" s="208">
        <f>BK174</f>
        <v>0</v>
      </c>
      <c r="K174" s="194"/>
      <c r="L174" s="199"/>
      <c r="M174" s="200"/>
      <c r="N174" s="201"/>
      <c r="O174" s="201"/>
      <c r="P174" s="202">
        <f>SUM(P175:P182)</f>
        <v>0</v>
      </c>
      <c r="Q174" s="201"/>
      <c r="R174" s="202">
        <f>SUM(R175:R182)</f>
        <v>0</v>
      </c>
      <c r="S174" s="201"/>
      <c r="T174" s="203">
        <f>SUM(T175:T182)</f>
        <v>0</v>
      </c>
      <c r="AR174" s="204" t="s">
        <v>85</v>
      </c>
      <c r="AT174" s="205" t="s">
        <v>77</v>
      </c>
      <c r="AU174" s="205" t="s">
        <v>87</v>
      </c>
      <c r="AY174" s="204" t="s">
        <v>147</v>
      </c>
      <c r="BK174" s="206">
        <f>SUM(BK175:BK182)</f>
        <v>0</v>
      </c>
    </row>
    <row r="175" spans="1:65" s="2" customFormat="1" ht="16.5" customHeight="1">
      <c r="A175" s="35"/>
      <c r="B175" s="36"/>
      <c r="C175" s="209" t="s">
        <v>214</v>
      </c>
      <c r="D175" s="209" t="s">
        <v>151</v>
      </c>
      <c r="E175" s="210" t="s">
        <v>215</v>
      </c>
      <c r="F175" s="211" t="s">
        <v>216</v>
      </c>
      <c r="G175" s="212" t="s">
        <v>154</v>
      </c>
      <c r="H175" s="213">
        <v>113</v>
      </c>
      <c r="I175" s="214"/>
      <c r="J175" s="215">
        <f>ROUND(I175*H175,2)</f>
        <v>0</v>
      </c>
      <c r="K175" s="211" t="s">
        <v>1</v>
      </c>
      <c r="L175" s="40"/>
      <c r="M175" s="216" t="s">
        <v>1</v>
      </c>
      <c r="N175" s="217" t="s">
        <v>43</v>
      </c>
      <c r="O175" s="72"/>
      <c r="P175" s="218">
        <f>O175*H175</f>
        <v>0</v>
      </c>
      <c r="Q175" s="218">
        <v>0</v>
      </c>
      <c r="R175" s="218">
        <f>Q175*H175</f>
        <v>0</v>
      </c>
      <c r="S175" s="218">
        <v>0</v>
      </c>
      <c r="T175" s="219">
        <f>S175*H175</f>
        <v>0</v>
      </c>
      <c r="U175" s="35"/>
      <c r="V175" s="35"/>
      <c r="W175" s="35"/>
      <c r="X175" s="35"/>
      <c r="Y175" s="35"/>
      <c r="Z175" s="35"/>
      <c r="AA175" s="35"/>
      <c r="AB175" s="35"/>
      <c r="AC175" s="35"/>
      <c r="AD175" s="35"/>
      <c r="AE175" s="35"/>
      <c r="AR175" s="220" t="s">
        <v>155</v>
      </c>
      <c r="AT175" s="220" t="s">
        <v>151</v>
      </c>
      <c r="AU175" s="220" t="s">
        <v>156</v>
      </c>
      <c r="AY175" s="18" t="s">
        <v>147</v>
      </c>
      <c r="BE175" s="221">
        <f>IF(N175="základní",J175,0)</f>
        <v>0</v>
      </c>
      <c r="BF175" s="221">
        <f>IF(N175="snížená",J175,0)</f>
        <v>0</v>
      </c>
      <c r="BG175" s="221">
        <f>IF(N175="zákl. přenesená",J175,0)</f>
        <v>0</v>
      </c>
      <c r="BH175" s="221">
        <f>IF(N175="sníž. přenesená",J175,0)</f>
        <v>0</v>
      </c>
      <c r="BI175" s="221">
        <f>IF(N175="nulová",J175,0)</f>
        <v>0</v>
      </c>
      <c r="BJ175" s="18" t="s">
        <v>85</v>
      </c>
      <c r="BK175" s="221">
        <f>ROUND(I175*H175,2)</f>
        <v>0</v>
      </c>
      <c r="BL175" s="18" t="s">
        <v>155</v>
      </c>
      <c r="BM175" s="220" t="s">
        <v>217</v>
      </c>
    </row>
    <row r="176" spans="1:65" s="2" customFormat="1" ht="11.25">
      <c r="A176" s="35"/>
      <c r="B176" s="36"/>
      <c r="C176" s="37"/>
      <c r="D176" s="222" t="s">
        <v>158</v>
      </c>
      <c r="E176" s="37"/>
      <c r="F176" s="223" t="s">
        <v>216</v>
      </c>
      <c r="G176" s="37"/>
      <c r="H176" s="37"/>
      <c r="I176" s="123"/>
      <c r="J176" s="37"/>
      <c r="K176" s="37"/>
      <c r="L176" s="40"/>
      <c r="M176" s="224"/>
      <c r="N176" s="225"/>
      <c r="O176" s="72"/>
      <c r="P176" s="72"/>
      <c r="Q176" s="72"/>
      <c r="R176" s="72"/>
      <c r="S176" s="72"/>
      <c r="T176" s="73"/>
      <c r="U176" s="35"/>
      <c r="V176" s="35"/>
      <c r="W176" s="35"/>
      <c r="X176" s="35"/>
      <c r="Y176" s="35"/>
      <c r="Z176" s="35"/>
      <c r="AA176" s="35"/>
      <c r="AB176" s="35"/>
      <c r="AC176" s="35"/>
      <c r="AD176" s="35"/>
      <c r="AE176" s="35"/>
      <c r="AT176" s="18" t="s">
        <v>158</v>
      </c>
      <c r="AU176" s="18" t="s">
        <v>156</v>
      </c>
    </row>
    <row r="177" spans="1:65" s="2" customFormat="1" ht="16.5" customHeight="1">
      <c r="A177" s="35"/>
      <c r="B177" s="36"/>
      <c r="C177" s="226" t="s">
        <v>8</v>
      </c>
      <c r="D177" s="226" t="s">
        <v>218</v>
      </c>
      <c r="E177" s="227" t="s">
        <v>219</v>
      </c>
      <c r="F177" s="228" t="s">
        <v>220</v>
      </c>
      <c r="G177" s="229" t="s">
        <v>221</v>
      </c>
      <c r="H177" s="230">
        <v>40.68</v>
      </c>
      <c r="I177" s="231"/>
      <c r="J177" s="232">
        <f>ROUND(I177*H177,2)</f>
        <v>0</v>
      </c>
      <c r="K177" s="228" t="s">
        <v>1</v>
      </c>
      <c r="L177" s="233"/>
      <c r="M177" s="234" t="s">
        <v>1</v>
      </c>
      <c r="N177" s="235" t="s">
        <v>43</v>
      </c>
      <c r="O177" s="72"/>
      <c r="P177" s="218">
        <f>O177*H177</f>
        <v>0</v>
      </c>
      <c r="Q177" s="218">
        <v>0</v>
      </c>
      <c r="R177" s="218">
        <f>Q177*H177</f>
        <v>0</v>
      </c>
      <c r="S177" s="218">
        <v>0</v>
      </c>
      <c r="T177" s="219">
        <f>S177*H177</f>
        <v>0</v>
      </c>
      <c r="U177" s="35"/>
      <c r="V177" s="35"/>
      <c r="W177" s="35"/>
      <c r="X177" s="35"/>
      <c r="Y177" s="35"/>
      <c r="Z177" s="35"/>
      <c r="AA177" s="35"/>
      <c r="AB177" s="35"/>
      <c r="AC177" s="35"/>
      <c r="AD177" s="35"/>
      <c r="AE177" s="35"/>
      <c r="AR177" s="220" t="s">
        <v>186</v>
      </c>
      <c r="AT177" s="220" t="s">
        <v>218</v>
      </c>
      <c r="AU177" s="220" t="s">
        <v>156</v>
      </c>
      <c r="AY177" s="18" t="s">
        <v>147</v>
      </c>
      <c r="BE177" s="221">
        <f>IF(N177="základní",J177,0)</f>
        <v>0</v>
      </c>
      <c r="BF177" s="221">
        <f>IF(N177="snížená",J177,0)</f>
        <v>0</v>
      </c>
      <c r="BG177" s="221">
        <f>IF(N177="zákl. přenesená",J177,0)</f>
        <v>0</v>
      </c>
      <c r="BH177" s="221">
        <f>IF(N177="sníž. přenesená",J177,0)</f>
        <v>0</v>
      </c>
      <c r="BI177" s="221">
        <f>IF(N177="nulová",J177,0)</f>
        <v>0</v>
      </c>
      <c r="BJ177" s="18" t="s">
        <v>85</v>
      </c>
      <c r="BK177" s="221">
        <f>ROUND(I177*H177,2)</f>
        <v>0</v>
      </c>
      <c r="BL177" s="18" t="s">
        <v>155</v>
      </c>
      <c r="BM177" s="220" t="s">
        <v>222</v>
      </c>
    </row>
    <row r="178" spans="1:65" s="2" customFormat="1" ht="11.25">
      <c r="A178" s="35"/>
      <c r="B178" s="36"/>
      <c r="C178" s="37"/>
      <c r="D178" s="222" t="s">
        <v>158</v>
      </c>
      <c r="E178" s="37"/>
      <c r="F178" s="223" t="s">
        <v>220</v>
      </c>
      <c r="G178" s="37"/>
      <c r="H178" s="37"/>
      <c r="I178" s="123"/>
      <c r="J178" s="37"/>
      <c r="K178" s="37"/>
      <c r="L178" s="40"/>
      <c r="M178" s="224"/>
      <c r="N178" s="225"/>
      <c r="O178" s="72"/>
      <c r="P178" s="72"/>
      <c r="Q178" s="72"/>
      <c r="R178" s="72"/>
      <c r="S178" s="72"/>
      <c r="T178" s="73"/>
      <c r="U178" s="35"/>
      <c r="V178" s="35"/>
      <c r="W178" s="35"/>
      <c r="X178" s="35"/>
      <c r="Y178" s="35"/>
      <c r="Z178" s="35"/>
      <c r="AA178" s="35"/>
      <c r="AB178" s="35"/>
      <c r="AC178" s="35"/>
      <c r="AD178" s="35"/>
      <c r="AE178" s="35"/>
      <c r="AT178" s="18" t="s">
        <v>158</v>
      </c>
      <c r="AU178" s="18" t="s">
        <v>156</v>
      </c>
    </row>
    <row r="179" spans="1:65" s="2" customFormat="1" ht="16.5" customHeight="1">
      <c r="A179" s="35"/>
      <c r="B179" s="36"/>
      <c r="C179" s="209" t="s">
        <v>223</v>
      </c>
      <c r="D179" s="209" t="s">
        <v>151</v>
      </c>
      <c r="E179" s="210" t="s">
        <v>224</v>
      </c>
      <c r="F179" s="211" t="s">
        <v>225</v>
      </c>
      <c r="G179" s="212" t="s">
        <v>221</v>
      </c>
      <c r="H179" s="213">
        <v>40.68</v>
      </c>
      <c r="I179" s="214"/>
      <c r="J179" s="215">
        <f>ROUND(I179*H179,2)</f>
        <v>0</v>
      </c>
      <c r="K179" s="211" t="s">
        <v>1</v>
      </c>
      <c r="L179" s="40"/>
      <c r="M179" s="216" t="s">
        <v>1</v>
      </c>
      <c r="N179" s="217" t="s">
        <v>43</v>
      </c>
      <c r="O179" s="72"/>
      <c r="P179" s="218">
        <f>O179*H179</f>
        <v>0</v>
      </c>
      <c r="Q179" s="218">
        <v>0</v>
      </c>
      <c r="R179" s="218">
        <f>Q179*H179</f>
        <v>0</v>
      </c>
      <c r="S179" s="218">
        <v>0</v>
      </c>
      <c r="T179" s="219">
        <f>S179*H179</f>
        <v>0</v>
      </c>
      <c r="U179" s="35"/>
      <c r="V179" s="35"/>
      <c r="W179" s="35"/>
      <c r="X179" s="35"/>
      <c r="Y179" s="35"/>
      <c r="Z179" s="35"/>
      <c r="AA179" s="35"/>
      <c r="AB179" s="35"/>
      <c r="AC179" s="35"/>
      <c r="AD179" s="35"/>
      <c r="AE179" s="35"/>
      <c r="AR179" s="220" t="s">
        <v>155</v>
      </c>
      <c r="AT179" s="220" t="s">
        <v>151</v>
      </c>
      <c r="AU179" s="220" t="s">
        <v>156</v>
      </c>
      <c r="AY179" s="18" t="s">
        <v>147</v>
      </c>
      <c r="BE179" s="221">
        <f>IF(N179="základní",J179,0)</f>
        <v>0</v>
      </c>
      <c r="BF179" s="221">
        <f>IF(N179="snížená",J179,0)</f>
        <v>0</v>
      </c>
      <c r="BG179" s="221">
        <f>IF(N179="zákl. přenesená",J179,0)</f>
        <v>0</v>
      </c>
      <c r="BH179" s="221">
        <f>IF(N179="sníž. přenesená",J179,0)</f>
        <v>0</v>
      </c>
      <c r="BI179" s="221">
        <f>IF(N179="nulová",J179,0)</f>
        <v>0</v>
      </c>
      <c r="BJ179" s="18" t="s">
        <v>85</v>
      </c>
      <c r="BK179" s="221">
        <f>ROUND(I179*H179,2)</f>
        <v>0</v>
      </c>
      <c r="BL179" s="18" t="s">
        <v>155</v>
      </c>
      <c r="BM179" s="220" t="s">
        <v>226</v>
      </c>
    </row>
    <row r="180" spans="1:65" s="2" customFormat="1" ht="11.25">
      <c r="A180" s="35"/>
      <c r="B180" s="36"/>
      <c r="C180" s="37"/>
      <c r="D180" s="222" t="s">
        <v>158</v>
      </c>
      <c r="E180" s="37"/>
      <c r="F180" s="223" t="s">
        <v>225</v>
      </c>
      <c r="G180" s="37"/>
      <c r="H180" s="37"/>
      <c r="I180" s="123"/>
      <c r="J180" s="37"/>
      <c r="K180" s="37"/>
      <c r="L180" s="40"/>
      <c r="M180" s="224"/>
      <c r="N180" s="225"/>
      <c r="O180" s="72"/>
      <c r="P180" s="72"/>
      <c r="Q180" s="72"/>
      <c r="R180" s="72"/>
      <c r="S180" s="72"/>
      <c r="T180" s="73"/>
      <c r="U180" s="35"/>
      <c r="V180" s="35"/>
      <c r="W180" s="35"/>
      <c r="X180" s="35"/>
      <c r="Y180" s="35"/>
      <c r="Z180" s="35"/>
      <c r="AA180" s="35"/>
      <c r="AB180" s="35"/>
      <c r="AC180" s="35"/>
      <c r="AD180" s="35"/>
      <c r="AE180" s="35"/>
      <c r="AT180" s="18" t="s">
        <v>158</v>
      </c>
      <c r="AU180" s="18" t="s">
        <v>156</v>
      </c>
    </row>
    <row r="181" spans="1:65" s="2" customFormat="1" ht="24" customHeight="1">
      <c r="A181" s="35"/>
      <c r="B181" s="36"/>
      <c r="C181" s="209" t="s">
        <v>227</v>
      </c>
      <c r="D181" s="209" t="s">
        <v>151</v>
      </c>
      <c r="E181" s="210" t="s">
        <v>219</v>
      </c>
      <c r="F181" s="211" t="s">
        <v>228</v>
      </c>
      <c r="G181" s="212" t="s">
        <v>154</v>
      </c>
      <c r="H181" s="213">
        <v>113</v>
      </c>
      <c r="I181" s="214"/>
      <c r="J181" s="215">
        <f>ROUND(I181*H181,2)</f>
        <v>0</v>
      </c>
      <c r="K181" s="211" t="s">
        <v>1</v>
      </c>
      <c r="L181" s="40"/>
      <c r="M181" s="216" t="s">
        <v>1</v>
      </c>
      <c r="N181" s="217" t="s">
        <v>43</v>
      </c>
      <c r="O181" s="72"/>
      <c r="P181" s="218">
        <f>O181*H181</f>
        <v>0</v>
      </c>
      <c r="Q181" s="218">
        <v>0</v>
      </c>
      <c r="R181" s="218">
        <f>Q181*H181</f>
        <v>0</v>
      </c>
      <c r="S181" s="218">
        <v>0</v>
      </c>
      <c r="T181" s="219">
        <f>S181*H181</f>
        <v>0</v>
      </c>
      <c r="U181" s="35"/>
      <c r="V181" s="35"/>
      <c r="W181" s="35"/>
      <c r="X181" s="35"/>
      <c r="Y181" s="35"/>
      <c r="Z181" s="35"/>
      <c r="AA181" s="35"/>
      <c r="AB181" s="35"/>
      <c r="AC181" s="35"/>
      <c r="AD181" s="35"/>
      <c r="AE181" s="35"/>
      <c r="AR181" s="220" t="s">
        <v>155</v>
      </c>
      <c r="AT181" s="220" t="s">
        <v>151</v>
      </c>
      <c r="AU181" s="220" t="s">
        <v>156</v>
      </c>
      <c r="AY181" s="18" t="s">
        <v>147</v>
      </c>
      <c r="BE181" s="221">
        <f>IF(N181="základní",J181,0)</f>
        <v>0</v>
      </c>
      <c r="BF181" s="221">
        <f>IF(N181="snížená",J181,0)</f>
        <v>0</v>
      </c>
      <c r="BG181" s="221">
        <f>IF(N181="zákl. přenesená",J181,0)</f>
        <v>0</v>
      </c>
      <c r="BH181" s="221">
        <f>IF(N181="sníž. přenesená",J181,0)</f>
        <v>0</v>
      </c>
      <c r="BI181" s="221">
        <f>IF(N181="nulová",J181,0)</f>
        <v>0</v>
      </c>
      <c r="BJ181" s="18" t="s">
        <v>85</v>
      </c>
      <c r="BK181" s="221">
        <f>ROUND(I181*H181,2)</f>
        <v>0</v>
      </c>
      <c r="BL181" s="18" t="s">
        <v>155</v>
      </c>
      <c r="BM181" s="220" t="s">
        <v>229</v>
      </c>
    </row>
    <row r="182" spans="1:65" s="2" customFormat="1" ht="19.5">
      <c r="A182" s="35"/>
      <c r="B182" s="36"/>
      <c r="C182" s="37"/>
      <c r="D182" s="222" t="s">
        <v>158</v>
      </c>
      <c r="E182" s="37"/>
      <c r="F182" s="223" t="s">
        <v>228</v>
      </c>
      <c r="G182" s="37"/>
      <c r="H182" s="37"/>
      <c r="I182" s="123"/>
      <c r="J182" s="37"/>
      <c r="K182" s="37"/>
      <c r="L182" s="40"/>
      <c r="M182" s="224"/>
      <c r="N182" s="225"/>
      <c r="O182" s="72"/>
      <c r="P182" s="72"/>
      <c r="Q182" s="72"/>
      <c r="R182" s="72"/>
      <c r="S182" s="72"/>
      <c r="T182" s="73"/>
      <c r="U182" s="35"/>
      <c r="V182" s="35"/>
      <c r="W182" s="35"/>
      <c r="X182" s="35"/>
      <c r="Y182" s="35"/>
      <c r="Z182" s="35"/>
      <c r="AA182" s="35"/>
      <c r="AB182" s="35"/>
      <c r="AC182" s="35"/>
      <c r="AD182" s="35"/>
      <c r="AE182" s="35"/>
      <c r="AT182" s="18" t="s">
        <v>158</v>
      </c>
      <c r="AU182" s="18" t="s">
        <v>156</v>
      </c>
    </row>
    <row r="183" spans="1:65" s="12" customFormat="1" ht="20.85" customHeight="1">
      <c r="B183" s="193"/>
      <c r="C183" s="194"/>
      <c r="D183" s="195" t="s">
        <v>77</v>
      </c>
      <c r="E183" s="207" t="s">
        <v>230</v>
      </c>
      <c r="F183" s="207" t="s">
        <v>231</v>
      </c>
      <c r="G183" s="194"/>
      <c r="H183" s="194"/>
      <c r="I183" s="197"/>
      <c r="J183" s="208">
        <f>BK183</f>
        <v>0</v>
      </c>
      <c r="K183" s="194"/>
      <c r="L183" s="199"/>
      <c r="M183" s="200"/>
      <c r="N183" s="201"/>
      <c r="O183" s="201"/>
      <c r="P183" s="202">
        <f>SUM(P184:P197)</f>
        <v>0</v>
      </c>
      <c r="Q183" s="201"/>
      <c r="R183" s="202">
        <f>SUM(R184:R197)</f>
        <v>0</v>
      </c>
      <c r="S183" s="201"/>
      <c r="T183" s="203">
        <f>SUM(T184:T197)</f>
        <v>0</v>
      </c>
      <c r="AR183" s="204" t="s">
        <v>85</v>
      </c>
      <c r="AT183" s="205" t="s">
        <v>77</v>
      </c>
      <c r="AU183" s="205" t="s">
        <v>87</v>
      </c>
      <c r="AY183" s="204" t="s">
        <v>147</v>
      </c>
      <c r="BK183" s="206">
        <f>SUM(BK184:BK197)</f>
        <v>0</v>
      </c>
    </row>
    <row r="184" spans="1:65" s="2" customFormat="1" ht="16.5" customHeight="1">
      <c r="A184" s="35"/>
      <c r="B184" s="36"/>
      <c r="C184" s="209" t="s">
        <v>232</v>
      </c>
      <c r="D184" s="209" t="s">
        <v>151</v>
      </c>
      <c r="E184" s="210" t="s">
        <v>233</v>
      </c>
      <c r="F184" s="211" t="s">
        <v>234</v>
      </c>
      <c r="G184" s="212" t="s">
        <v>154</v>
      </c>
      <c r="H184" s="213">
        <v>165</v>
      </c>
      <c r="I184" s="214"/>
      <c r="J184" s="215">
        <f>ROUND(I184*H184,2)</f>
        <v>0</v>
      </c>
      <c r="K184" s="211" t="s">
        <v>1</v>
      </c>
      <c r="L184" s="40"/>
      <c r="M184" s="216" t="s">
        <v>1</v>
      </c>
      <c r="N184" s="217" t="s">
        <v>43</v>
      </c>
      <c r="O184" s="72"/>
      <c r="P184" s="218">
        <f>O184*H184</f>
        <v>0</v>
      </c>
      <c r="Q184" s="218">
        <v>0</v>
      </c>
      <c r="R184" s="218">
        <f>Q184*H184</f>
        <v>0</v>
      </c>
      <c r="S184" s="218">
        <v>0</v>
      </c>
      <c r="T184" s="219">
        <f>S184*H184</f>
        <v>0</v>
      </c>
      <c r="U184" s="35"/>
      <c r="V184" s="35"/>
      <c r="W184" s="35"/>
      <c r="X184" s="35"/>
      <c r="Y184" s="35"/>
      <c r="Z184" s="35"/>
      <c r="AA184" s="35"/>
      <c r="AB184" s="35"/>
      <c r="AC184" s="35"/>
      <c r="AD184" s="35"/>
      <c r="AE184" s="35"/>
      <c r="AR184" s="220" t="s">
        <v>155</v>
      </c>
      <c r="AT184" s="220" t="s">
        <v>151</v>
      </c>
      <c r="AU184" s="220" t="s">
        <v>156</v>
      </c>
      <c r="AY184" s="18" t="s">
        <v>147</v>
      </c>
      <c r="BE184" s="221">
        <f>IF(N184="základní",J184,0)</f>
        <v>0</v>
      </c>
      <c r="BF184" s="221">
        <f>IF(N184="snížená",J184,0)</f>
        <v>0</v>
      </c>
      <c r="BG184" s="221">
        <f>IF(N184="zákl. přenesená",J184,0)</f>
        <v>0</v>
      </c>
      <c r="BH184" s="221">
        <f>IF(N184="sníž. přenesená",J184,0)</f>
        <v>0</v>
      </c>
      <c r="BI184" s="221">
        <f>IF(N184="nulová",J184,0)</f>
        <v>0</v>
      </c>
      <c r="BJ184" s="18" t="s">
        <v>85</v>
      </c>
      <c r="BK184" s="221">
        <f>ROUND(I184*H184,2)</f>
        <v>0</v>
      </c>
      <c r="BL184" s="18" t="s">
        <v>155</v>
      </c>
      <c r="BM184" s="220" t="s">
        <v>235</v>
      </c>
    </row>
    <row r="185" spans="1:65" s="2" customFormat="1" ht="11.25">
      <c r="A185" s="35"/>
      <c r="B185" s="36"/>
      <c r="C185" s="37"/>
      <c r="D185" s="222" t="s">
        <v>158</v>
      </c>
      <c r="E185" s="37"/>
      <c r="F185" s="223" t="s">
        <v>234</v>
      </c>
      <c r="G185" s="37"/>
      <c r="H185" s="37"/>
      <c r="I185" s="123"/>
      <c r="J185" s="37"/>
      <c r="K185" s="37"/>
      <c r="L185" s="40"/>
      <c r="M185" s="224"/>
      <c r="N185" s="225"/>
      <c r="O185" s="72"/>
      <c r="P185" s="72"/>
      <c r="Q185" s="72"/>
      <c r="R185" s="72"/>
      <c r="S185" s="72"/>
      <c r="T185" s="73"/>
      <c r="U185" s="35"/>
      <c r="V185" s="35"/>
      <c r="W185" s="35"/>
      <c r="X185" s="35"/>
      <c r="Y185" s="35"/>
      <c r="Z185" s="35"/>
      <c r="AA185" s="35"/>
      <c r="AB185" s="35"/>
      <c r="AC185" s="35"/>
      <c r="AD185" s="35"/>
      <c r="AE185" s="35"/>
      <c r="AT185" s="18" t="s">
        <v>158</v>
      </c>
      <c r="AU185" s="18" t="s">
        <v>156</v>
      </c>
    </row>
    <row r="186" spans="1:65" s="2" customFormat="1" ht="16.5" customHeight="1">
      <c r="A186" s="35"/>
      <c r="B186" s="36"/>
      <c r="C186" s="226" t="s">
        <v>236</v>
      </c>
      <c r="D186" s="226" t="s">
        <v>218</v>
      </c>
      <c r="E186" s="227" t="s">
        <v>237</v>
      </c>
      <c r="F186" s="228" t="s">
        <v>238</v>
      </c>
      <c r="G186" s="229" t="s">
        <v>239</v>
      </c>
      <c r="H186" s="230">
        <v>0.16500000000000001</v>
      </c>
      <c r="I186" s="231"/>
      <c r="J186" s="232">
        <f>ROUND(I186*H186,2)</f>
        <v>0</v>
      </c>
      <c r="K186" s="228" t="s">
        <v>1</v>
      </c>
      <c r="L186" s="233"/>
      <c r="M186" s="234" t="s">
        <v>1</v>
      </c>
      <c r="N186" s="235" t="s">
        <v>43</v>
      </c>
      <c r="O186" s="72"/>
      <c r="P186" s="218">
        <f>O186*H186</f>
        <v>0</v>
      </c>
      <c r="Q186" s="218">
        <v>0</v>
      </c>
      <c r="R186" s="218">
        <f>Q186*H186</f>
        <v>0</v>
      </c>
      <c r="S186" s="218">
        <v>0</v>
      </c>
      <c r="T186" s="219">
        <f>S186*H186</f>
        <v>0</v>
      </c>
      <c r="U186" s="35"/>
      <c r="V186" s="35"/>
      <c r="W186" s="35"/>
      <c r="X186" s="35"/>
      <c r="Y186" s="35"/>
      <c r="Z186" s="35"/>
      <c r="AA186" s="35"/>
      <c r="AB186" s="35"/>
      <c r="AC186" s="35"/>
      <c r="AD186" s="35"/>
      <c r="AE186" s="35"/>
      <c r="AR186" s="220" t="s">
        <v>186</v>
      </c>
      <c r="AT186" s="220" t="s">
        <v>218</v>
      </c>
      <c r="AU186" s="220" t="s">
        <v>156</v>
      </c>
      <c r="AY186" s="18" t="s">
        <v>147</v>
      </c>
      <c r="BE186" s="221">
        <f>IF(N186="základní",J186,0)</f>
        <v>0</v>
      </c>
      <c r="BF186" s="221">
        <f>IF(N186="snížená",J186,0)</f>
        <v>0</v>
      </c>
      <c r="BG186" s="221">
        <f>IF(N186="zákl. přenesená",J186,0)</f>
        <v>0</v>
      </c>
      <c r="BH186" s="221">
        <f>IF(N186="sníž. přenesená",J186,0)</f>
        <v>0</v>
      </c>
      <c r="BI186" s="221">
        <f>IF(N186="nulová",J186,0)</f>
        <v>0</v>
      </c>
      <c r="BJ186" s="18" t="s">
        <v>85</v>
      </c>
      <c r="BK186" s="221">
        <f>ROUND(I186*H186,2)</f>
        <v>0</v>
      </c>
      <c r="BL186" s="18" t="s">
        <v>155</v>
      </c>
      <c r="BM186" s="220" t="s">
        <v>240</v>
      </c>
    </row>
    <row r="187" spans="1:65" s="2" customFormat="1" ht="11.25">
      <c r="A187" s="35"/>
      <c r="B187" s="36"/>
      <c r="C187" s="37"/>
      <c r="D187" s="222" t="s">
        <v>158</v>
      </c>
      <c r="E187" s="37"/>
      <c r="F187" s="223" t="s">
        <v>238</v>
      </c>
      <c r="G187" s="37"/>
      <c r="H187" s="37"/>
      <c r="I187" s="123"/>
      <c r="J187" s="37"/>
      <c r="K187" s="37"/>
      <c r="L187" s="40"/>
      <c r="M187" s="224"/>
      <c r="N187" s="225"/>
      <c r="O187" s="72"/>
      <c r="P187" s="72"/>
      <c r="Q187" s="72"/>
      <c r="R187" s="72"/>
      <c r="S187" s="72"/>
      <c r="T187" s="73"/>
      <c r="U187" s="35"/>
      <c r="V187" s="35"/>
      <c r="W187" s="35"/>
      <c r="X187" s="35"/>
      <c r="Y187" s="35"/>
      <c r="Z187" s="35"/>
      <c r="AA187" s="35"/>
      <c r="AB187" s="35"/>
      <c r="AC187" s="35"/>
      <c r="AD187" s="35"/>
      <c r="AE187" s="35"/>
      <c r="AT187" s="18" t="s">
        <v>158</v>
      </c>
      <c r="AU187" s="18" t="s">
        <v>156</v>
      </c>
    </row>
    <row r="188" spans="1:65" s="2" customFormat="1" ht="16.5" customHeight="1">
      <c r="A188" s="35"/>
      <c r="B188" s="36"/>
      <c r="C188" s="226" t="s">
        <v>241</v>
      </c>
      <c r="D188" s="226" t="s">
        <v>218</v>
      </c>
      <c r="E188" s="227" t="s">
        <v>242</v>
      </c>
      <c r="F188" s="228" t="s">
        <v>243</v>
      </c>
      <c r="G188" s="229" t="s">
        <v>184</v>
      </c>
      <c r="H188" s="230">
        <v>8.25</v>
      </c>
      <c r="I188" s="231"/>
      <c r="J188" s="232">
        <f>ROUND(I188*H188,2)</f>
        <v>0</v>
      </c>
      <c r="K188" s="228" t="s">
        <v>1</v>
      </c>
      <c r="L188" s="233"/>
      <c r="M188" s="234" t="s">
        <v>1</v>
      </c>
      <c r="N188" s="235" t="s">
        <v>43</v>
      </c>
      <c r="O188" s="72"/>
      <c r="P188" s="218">
        <f>O188*H188</f>
        <v>0</v>
      </c>
      <c r="Q188" s="218">
        <v>0</v>
      </c>
      <c r="R188" s="218">
        <f>Q188*H188</f>
        <v>0</v>
      </c>
      <c r="S188" s="218">
        <v>0</v>
      </c>
      <c r="T188" s="219">
        <f>S188*H188</f>
        <v>0</v>
      </c>
      <c r="U188" s="35"/>
      <c r="V188" s="35"/>
      <c r="W188" s="35"/>
      <c r="X188" s="35"/>
      <c r="Y188" s="35"/>
      <c r="Z188" s="35"/>
      <c r="AA188" s="35"/>
      <c r="AB188" s="35"/>
      <c r="AC188" s="35"/>
      <c r="AD188" s="35"/>
      <c r="AE188" s="35"/>
      <c r="AR188" s="220" t="s">
        <v>186</v>
      </c>
      <c r="AT188" s="220" t="s">
        <v>218</v>
      </c>
      <c r="AU188" s="220" t="s">
        <v>156</v>
      </c>
      <c r="AY188" s="18" t="s">
        <v>147</v>
      </c>
      <c r="BE188" s="221">
        <f>IF(N188="základní",J188,0)</f>
        <v>0</v>
      </c>
      <c r="BF188" s="221">
        <f>IF(N188="snížená",J188,0)</f>
        <v>0</v>
      </c>
      <c r="BG188" s="221">
        <f>IF(N188="zákl. přenesená",J188,0)</f>
        <v>0</v>
      </c>
      <c r="BH188" s="221">
        <f>IF(N188="sníž. přenesená",J188,0)</f>
        <v>0</v>
      </c>
      <c r="BI188" s="221">
        <f>IF(N188="nulová",J188,0)</f>
        <v>0</v>
      </c>
      <c r="BJ188" s="18" t="s">
        <v>85</v>
      </c>
      <c r="BK188" s="221">
        <f>ROUND(I188*H188,2)</f>
        <v>0</v>
      </c>
      <c r="BL188" s="18" t="s">
        <v>155</v>
      </c>
      <c r="BM188" s="220" t="s">
        <v>244</v>
      </c>
    </row>
    <row r="189" spans="1:65" s="2" customFormat="1" ht="11.25">
      <c r="A189" s="35"/>
      <c r="B189" s="36"/>
      <c r="C189" s="37"/>
      <c r="D189" s="222" t="s">
        <v>158</v>
      </c>
      <c r="E189" s="37"/>
      <c r="F189" s="223" t="s">
        <v>243</v>
      </c>
      <c r="G189" s="37"/>
      <c r="H189" s="37"/>
      <c r="I189" s="123"/>
      <c r="J189" s="37"/>
      <c r="K189" s="37"/>
      <c r="L189" s="40"/>
      <c r="M189" s="224"/>
      <c r="N189" s="225"/>
      <c r="O189" s="72"/>
      <c r="P189" s="72"/>
      <c r="Q189" s="72"/>
      <c r="R189" s="72"/>
      <c r="S189" s="72"/>
      <c r="T189" s="73"/>
      <c r="U189" s="35"/>
      <c r="V189" s="35"/>
      <c r="W189" s="35"/>
      <c r="X189" s="35"/>
      <c r="Y189" s="35"/>
      <c r="Z189" s="35"/>
      <c r="AA189" s="35"/>
      <c r="AB189" s="35"/>
      <c r="AC189" s="35"/>
      <c r="AD189" s="35"/>
      <c r="AE189" s="35"/>
      <c r="AT189" s="18" t="s">
        <v>158</v>
      </c>
      <c r="AU189" s="18" t="s">
        <v>156</v>
      </c>
    </row>
    <row r="190" spans="1:65" s="2" customFormat="1" ht="16.5" customHeight="1">
      <c r="A190" s="35"/>
      <c r="B190" s="36"/>
      <c r="C190" s="226" t="s">
        <v>7</v>
      </c>
      <c r="D190" s="226" t="s">
        <v>218</v>
      </c>
      <c r="E190" s="227" t="s">
        <v>245</v>
      </c>
      <c r="F190" s="228" t="s">
        <v>246</v>
      </c>
      <c r="G190" s="229" t="s">
        <v>221</v>
      </c>
      <c r="H190" s="230">
        <v>12.375</v>
      </c>
      <c r="I190" s="231"/>
      <c r="J190" s="232">
        <f>ROUND(I190*H190,2)</f>
        <v>0</v>
      </c>
      <c r="K190" s="228" t="s">
        <v>1</v>
      </c>
      <c r="L190" s="233"/>
      <c r="M190" s="234" t="s">
        <v>1</v>
      </c>
      <c r="N190" s="235" t="s">
        <v>43</v>
      </c>
      <c r="O190" s="72"/>
      <c r="P190" s="218">
        <f>O190*H190</f>
        <v>0</v>
      </c>
      <c r="Q190" s="218">
        <v>0</v>
      </c>
      <c r="R190" s="218">
        <f>Q190*H190</f>
        <v>0</v>
      </c>
      <c r="S190" s="218">
        <v>0</v>
      </c>
      <c r="T190" s="219">
        <f>S190*H190</f>
        <v>0</v>
      </c>
      <c r="U190" s="35"/>
      <c r="V190" s="35"/>
      <c r="W190" s="35"/>
      <c r="X190" s="35"/>
      <c r="Y190" s="35"/>
      <c r="Z190" s="35"/>
      <c r="AA190" s="35"/>
      <c r="AB190" s="35"/>
      <c r="AC190" s="35"/>
      <c r="AD190" s="35"/>
      <c r="AE190" s="35"/>
      <c r="AR190" s="220" t="s">
        <v>186</v>
      </c>
      <c r="AT190" s="220" t="s">
        <v>218</v>
      </c>
      <c r="AU190" s="220" t="s">
        <v>156</v>
      </c>
      <c r="AY190" s="18" t="s">
        <v>147</v>
      </c>
      <c r="BE190" s="221">
        <f>IF(N190="základní",J190,0)</f>
        <v>0</v>
      </c>
      <c r="BF190" s="221">
        <f>IF(N190="snížená",J190,0)</f>
        <v>0</v>
      </c>
      <c r="BG190" s="221">
        <f>IF(N190="zákl. přenesená",J190,0)</f>
        <v>0</v>
      </c>
      <c r="BH190" s="221">
        <f>IF(N190="sníž. přenesená",J190,0)</f>
        <v>0</v>
      </c>
      <c r="BI190" s="221">
        <f>IF(N190="nulová",J190,0)</f>
        <v>0</v>
      </c>
      <c r="BJ190" s="18" t="s">
        <v>85</v>
      </c>
      <c r="BK190" s="221">
        <f>ROUND(I190*H190,2)</f>
        <v>0</v>
      </c>
      <c r="BL190" s="18" t="s">
        <v>155</v>
      </c>
      <c r="BM190" s="220" t="s">
        <v>247</v>
      </c>
    </row>
    <row r="191" spans="1:65" s="2" customFormat="1" ht="11.25">
      <c r="A191" s="35"/>
      <c r="B191" s="36"/>
      <c r="C191" s="37"/>
      <c r="D191" s="222" t="s">
        <v>158</v>
      </c>
      <c r="E191" s="37"/>
      <c r="F191" s="223" t="s">
        <v>246</v>
      </c>
      <c r="G191" s="37"/>
      <c r="H191" s="37"/>
      <c r="I191" s="123"/>
      <c r="J191" s="37"/>
      <c r="K191" s="37"/>
      <c r="L191" s="40"/>
      <c r="M191" s="224"/>
      <c r="N191" s="225"/>
      <c r="O191" s="72"/>
      <c r="P191" s="72"/>
      <c r="Q191" s="72"/>
      <c r="R191" s="72"/>
      <c r="S191" s="72"/>
      <c r="T191" s="73"/>
      <c r="U191" s="35"/>
      <c r="V191" s="35"/>
      <c r="W191" s="35"/>
      <c r="X191" s="35"/>
      <c r="Y191" s="35"/>
      <c r="Z191" s="35"/>
      <c r="AA191" s="35"/>
      <c r="AB191" s="35"/>
      <c r="AC191" s="35"/>
      <c r="AD191" s="35"/>
      <c r="AE191" s="35"/>
      <c r="AT191" s="18" t="s">
        <v>158</v>
      </c>
      <c r="AU191" s="18" t="s">
        <v>156</v>
      </c>
    </row>
    <row r="192" spans="1:65" s="2" customFormat="1" ht="24" customHeight="1">
      <c r="A192" s="35"/>
      <c r="B192" s="36"/>
      <c r="C192" s="209" t="s">
        <v>248</v>
      </c>
      <c r="D192" s="209" t="s">
        <v>151</v>
      </c>
      <c r="E192" s="210" t="s">
        <v>249</v>
      </c>
      <c r="F192" s="211" t="s">
        <v>250</v>
      </c>
      <c r="G192" s="212" t="s">
        <v>154</v>
      </c>
      <c r="H192" s="213">
        <v>165</v>
      </c>
      <c r="I192" s="214"/>
      <c r="J192" s="215">
        <f>ROUND(I192*H192,2)</f>
        <v>0</v>
      </c>
      <c r="K192" s="211" t="s">
        <v>1</v>
      </c>
      <c r="L192" s="40"/>
      <c r="M192" s="216" t="s">
        <v>1</v>
      </c>
      <c r="N192" s="217" t="s">
        <v>43</v>
      </c>
      <c r="O192" s="72"/>
      <c r="P192" s="218">
        <f>O192*H192</f>
        <v>0</v>
      </c>
      <c r="Q192" s="218">
        <v>0</v>
      </c>
      <c r="R192" s="218">
        <f>Q192*H192</f>
        <v>0</v>
      </c>
      <c r="S192" s="218">
        <v>0</v>
      </c>
      <c r="T192" s="219">
        <f>S192*H192</f>
        <v>0</v>
      </c>
      <c r="U192" s="35"/>
      <c r="V192" s="35"/>
      <c r="W192" s="35"/>
      <c r="X192" s="35"/>
      <c r="Y192" s="35"/>
      <c r="Z192" s="35"/>
      <c r="AA192" s="35"/>
      <c r="AB192" s="35"/>
      <c r="AC192" s="35"/>
      <c r="AD192" s="35"/>
      <c r="AE192" s="35"/>
      <c r="AR192" s="220" t="s">
        <v>155</v>
      </c>
      <c r="AT192" s="220" t="s">
        <v>151</v>
      </c>
      <c r="AU192" s="220" t="s">
        <v>156</v>
      </c>
      <c r="AY192" s="18" t="s">
        <v>147</v>
      </c>
      <c r="BE192" s="221">
        <f>IF(N192="základní",J192,0)</f>
        <v>0</v>
      </c>
      <c r="BF192" s="221">
        <f>IF(N192="snížená",J192,0)</f>
        <v>0</v>
      </c>
      <c r="BG192" s="221">
        <f>IF(N192="zákl. přenesená",J192,0)</f>
        <v>0</v>
      </c>
      <c r="BH192" s="221">
        <f>IF(N192="sníž. přenesená",J192,0)</f>
        <v>0</v>
      </c>
      <c r="BI192" s="221">
        <f>IF(N192="nulová",J192,0)</f>
        <v>0</v>
      </c>
      <c r="BJ192" s="18" t="s">
        <v>85</v>
      </c>
      <c r="BK192" s="221">
        <f>ROUND(I192*H192,2)</f>
        <v>0</v>
      </c>
      <c r="BL192" s="18" t="s">
        <v>155</v>
      </c>
      <c r="BM192" s="220" t="s">
        <v>251</v>
      </c>
    </row>
    <row r="193" spans="1:65" s="2" customFormat="1" ht="19.5">
      <c r="A193" s="35"/>
      <c r="B193" s="36"/>
      <c r="C193" s="37"/>
      <c r="D193" s="222" t="s">
        <v>158</v>
      </c>
      <c r="E193" s="37"/>
      <c r="F193" s="223" t="s">
        <v>250</v>
      </c>
      <c r="G193" s="37"/>
      <c r="H193" s="37"/>
      <c r="I193" s="123"/>
      <c r="J193" s="37"/>
      <c r="K193" s="37"/>
      <c r="L193" s="40"/>
      <c r="M193" s="224"/>
      <c r="N193" s="225"/>
      <c r="O193" s="72"/>
      <c r="P193" s="72"/>
      <c r="Q193" s="72"/>
      <c r="R193" s="72"/>
      <c r="S193" s="72"/>
      <c r="T193" s="73"/>
      <c r="U193" s="35"/>
      <c r="V193" s="35"/>
      <c r="W193" s="35"/>
      <c r="X193" s="35"/>
      <c r="Y193" s="35"/>
      <c r="Z193" s="35"/>
      <c r="AA193" s="35"/>
      <c r="AB193" s="35"/>
      <c r="AC193" s="35"/>
      <c r="AD193" s="35"/>
      <c r="AE193" s="35"/>
      <c r="AT193" s="18" t="s">
        <v>158</v>
      </c>
      <c r="AU193" s="18" t="s">
        <v>156</v>
      </c>
    </row>
    <row r="194" spans="1:65" s="2" customFormat="1" ht="16.5" customHeight="1">
      <c r="A194" s="35"/>
      <c r="B194" s="36"/>
      <c r="C194" s="209" t="s">
        <v>252</v>
      </c>
      <c r="D194" s="209" t="s">
        <v>151</v>
      </c>
      <c r="E194" s="210" t="s">
        <v>224</v>
      </c>
      <c r="F194" s="211" t="s">
        <v>225</v>
      </c>
      <c r="G194" s="212" t="s">
        <v>221</v>
      </c>
      <c r="H194" s="213">
        <v>18.975000000000001</v>
      </c>
      <c r="I194" s="214"/>
      <c r="J194" s="215">
        <f>ROUND(I194*H194,2)</f>
        <v>0</v>
      </c>
      <c r="K194" s="211" t="s">
        <v>1</v>
      </c>
      <c r="L194" s="40"/>
      <c r="M194" s="216" t="s">
        <v>1</v>
      </c>
      <c r="N194" s="217" t="s">
        <v>43</v>
      </c>
      <c r="O194" s="72"/>
      <c r="P194" s="218">
        <f>O194*H194</f>
        <v>0</v>
      </c>
      <c r="Q194" s="218">
        <v>0</v>
      </c>
      <c r="R194" s="218">
        <f>Q194*H194</f>
        <v>0</v>
      </c>
      <c r="S194" s="218">
        <v>0</v>
      </c>
      <c r="T194" s="219">
        <f>S194*H194</f>
        <v>0</v>
      </c>
      <c r="U194" s="35"/>
      <c r="V194" s="35"/>
      <c r="W194" s="35"/>
      <c r="X194" s="35"/>
      <c r="Y194" s="35"/>
      <c r="Z194" s="35"/>
      <c r="AA194" s="35"/>
      <c r="AB194" s="35"/>
      <c r="AC194" s="35"/>
      <c r="AD194" s="35"/>
      <c r="AE194" s="35"/>
      <c r="AR194" s="220" t="s">
        <v>155</v>
      </c>
      <c r="AT194" s="220" t="s">
        <v>151</v>
      </c>
      <c r="AU194" s="220" t="s">
        <v>156</v>
      </c>
      <c r="AY194" s="18" t="s">
        <v>147</v>
      </c>
      <c r="BE194" s="221">
        <f>IF(N194="základní",J194,0)</f>
        <v>0</v>
      </c>
      <c r="BF194" s="221">
        <f>IF(N194="snížená",J194,0)</f>
        <v>0</v>
      </c>
      <c r="BG194" s="221">
        <f>IF(N194="zákl. přenesená",J194,0)</f>
        <v>0</v>
      </c>
      <c r="BH194" s="221">
        <f>IF(N194="sníž. přenesená",J194,0)</f>
        <v>0</v>
      </c>
      <c r="BI194" s="221">
        <f>IF(N194="nulová",J194,0)</f>
        <v>0</v>
      </c>
      <c r="BJ194" s="18" t="s">
        <v>85</v>
      </c>
      <c r="BK194" s="221">
        <f>ROUND(I194*H194,2)</f>
        <v>0</v>
      </c>
      <c r="BL194" s="18" t="s">
        <v>155</v>
      </c>
      <c r="BM194" s="220" t="s">
        <v>253</v>
      </c>
    </row>
    <row r="195" spans="1:65" s="2" customFormat="1" ht="11.25">
      <c r="A195" s="35"/>
      <c r="B195" s="36"/>
      <c r="C195" s="37"/>
      <c r="D195" s="222" t="s">
        <v>158</v>
      </c>
      <c r="E195" s="37"/>
      <c r="F195" s="223" t="s">
        <v>225</v>
      </c>
      <c r="G195" s="37"/>
      <c r="H195" s="37"/>
      <c r="I195" s="123"/>
      <c r="J195" s="37"/>
      <c r="K195" s="37"/>
      <c r="L195" s="40"/>
      <c r="M195" s="224"/>
      <c r="N195" s="225"/>
      <c r="O195" s="72"/>
      <c r="P195" s="72"/>
      <c r="Q195" s="72"/>
      <c r="R195" s="72"/>
      <c r="S195" s="72"/>
      <c r="T195" s="73"/>
      <c r="U195" s="35"/>
      <c r="V195" s="35"/>
      <c r="W195" s="35"/>
      <c r="X195" s="35"/>
      <c r="Y195" s="35"/>
      <c r="Z195" s="35"/>
      <c r="AA195" s="35"/>
      <c r="AB195" s="35"/>
      <c r="AC195" s="35"/>
      <c r="AD195" s="35"/>
      <c r="AE195" s="35"/>
      <c r="AT195" s="18" t="s">
        <v>158</v>
      </c>
      <c r="AU195" s="18" t="s">
        <v>156</v>
      </c>
    </row>
    <row r="196" spans="1:65" s="2" customFormat="1" ht="24" customHeight="1">
      <c r="A196" s="35"/>
      <c r="B196" s="36"/>
      <c r="C196" s="209" t="s">
        <v>254</v>
      </c>
      <c r="D196" s="209" t="s">
        <v>151</v>
      </c>
      <c r="E196" s="210" t="s">
        <v>237</v>
      </c>
      <c r="F196" s="211" t="s">
        <v>255</v>
      </c>
      <c r="G196" s="212" t="s">
        <v>154</v>
      </c>
      <c r="H196" s="213">
        <v>165</v>
      </c>
      <c r="I196" s="214"/>
      <c r="J196" s="215">
        <f>ROUND(I196*H196,2)</f>
        <v>0</v>
      </c>
      <c r="K196" s="211" t="s">
        <v>1</v>
      </c>
      <c r="L196" s="40"/>
      <c r="M196" s="216" t="s">
        <v>1</v>
      </c>
      <c r="N196" s="217" t="s">
        <v>43</v>
      </c>
      <c r="O196" s="72"/>
      <c r="P196" s="218">
        <f>O196*H196</f>
        <v>0</v>
      </c>
      <c r="Q196" s="218">
        <v>0</v>
      </c>
      <c r="R196" s="218">
        <f>Q196*H196</f>
        <v>0</v>
      </c>
      <c r="S196" s="218">
        <v>0</v>
      </c>
      <c r="T196" s="219">
        <f>S196*H196</f>
        <v>0</v>
      </c>
      <c r="U196" s="35"/>
      <c r="V196" s="35"/>
      <c r="W196" s="35"/>
      <c r="X196" s="35"/>
      <c r="Y196" s="35"/>
      <c r="Z196" s="35"/>
      <c r="AA196" s="35"/>
      <c r="AB196" s="35"/>
      <c r="AC196" s="35"/>
      <c r="AD196" s="35"/>
      <c r="AE196" s="35"/>
      <c r="AR196" s="220" t="s">
        <v>155</v>
      </c>
      <c r="AT196" s="220" t="s">
        <v>151</v>
      </c>
      <c r="AU196" s="220" t="s">
        <v>156</v>
      </c>
      <c r="AY196" s="18" t="s">
        <v>147</v>
      </c>
      <c r="BE196" s="221">
        <f>IF(N196="základní",J196,0)</f>
        <v>0</v>
      </c>
      <c r="BF196" s="221">
        <f>IF(N196="snížená",J196,0)</f>
        <v>0</v>
      </c>
      <c r="BG196" s="221">
        <f>IF(N196="zákl. přenesená",J196,0)</f>
        <v>0</v>
      </c>
      <c r="BH196" s="221">
        <f>IF(N196="sníž. přenesená",J196,0)</f>
        <v>0</v>
      </c>
      <c r="BI196" s="221">
        <f>IF(N196="nulová",J196,0)</f>
        <v>0</v>
      </c>
      <c r="BJ196" s="18" t="s">
        <v>85</v>
      </c>
      <c r="BK196" s="221">
        <f>ROUND(I196*H196,2)</f>
        <v>0</v>
      </c>
      <c r="BL196" s="18" t="s">
        <v>155</v>
      </c>
      <c r="BM196" s="220" t="s">
        <v>256</v>
      </c>
    </row>
    <row r="197" spans="1:65" s="2" customFormat="1" ht="19.5">
      <c r="A197" s="35"/>
      <c r="B197" s="36"/>
      <c r="C197" s="37"/>
      <c r="D197" s="222" t="s">
        <v>158</v>
      </c>
      <c r="E197" s="37"/>
      <c r="F197" s="223" t="s">
        <v>255</v>
      </c>
      <c r="G197" s="37"/>
      <c r="H197" s="37"/>
      <c r="I197" s="123"/>
      <c r="J197" s="37"/>
      <c r="K197" s="37"/>
      <c r="L197" s="40"/>
      <c r="M197" s="224"/>
      <c r="N197" s="225"/>
      <c r="O197" s="72"/>
      <c r="P197" s="72"/>
      <c r="Q197" s="72"/>
      <c r="R197" s="72"/>
      <c r="S197" s="72"/>
      <c r="T197" s="73"/>
      <c r="U197" s="35"/>
      <c r="V197" s="35"/>
      <c r="W197" s="35"/>
      <c r="X197" s="35"/>
      <c r="Y197" s="35"/>
      <c r="Z197" s="35"/>
      <c r="AA197" s="35"/>
      <c r="AB197" s="35"/>
      <c r="AC197" s="35"/>
      <c r="AD197" s="35"/>
      <c r="AE197" s="35"/>
      <c r="AT197" s="18" t="s">
        <v>158</v>
      </c>
      <c r="AU197" s="18" t="s">
        <v>156</v>
      </c>
    </row>
    <row r="198" spans="1:65" s="12" customFormat="1" ht="20.85" customHeight="1">
      <c r="B198" s="193"/>
      <c r="C198" s="194"/>
      <c r="D198" s="195" t="s">
        <v>77</v>
      </c>
      <c r="E198" s="207" t="s">
        <v>257</v>
      </c>
      <c r="F198" s="207" t="s">
        <v>258</v>
      </c>
      <c r="G198" s="194"/>
      <c r="H198" s="194"/>
      <c r="I198" s="197"/>
      <c r="J198" s="208">
        <f>BK198</f>
        <v>0</v>
      </c>
      <c r="K198" s="194"/>
      <c r="L198" s="199"/>
      <c r="M198" s="200"/>
      <c r="N198" s="201"/>
      <c r="O198" s="201"/>
      <c r="P198" s="202">
        <f>P199+SUM(P200:P240)</f>
        <v>0</v>
      </c>
      <c r="Q198" s="201"/>
      <c r="R198" s="202">
        <f>R199+SUM(R200:R240)</f>
        <v>0</v>
      </c>
      <c r="S198" s="201"/>
      <c r="T198" s="203">
        <f>T199+SUM(T200:T240)</f>
        <v>0</v>
      </c>
      <c r="AR198" s="204" t="s">
        <v>85</v>
      </c>
      <c r="AT198" s="205" t="s">
        <v>77</v>
      </c>
      <c r="AU198" s="205" t="s">
        <v>87</v>
      </c>
      <c r="AY198" s="204" t="s">
        <v>147</v>
      </c>
      <c r="BK198" s="206">
        <f>BK199+SUM(BK200:BK240)</f>
        <v>0</v>
      </c>
    </row>
    <row r="199" spans="1:65" s="2" customFormat="1" ht="24" customHeight="1">
      <c r="A199" s="35"/>
      <c r="B199" s="36"/>
      <c r="C199" s="209" t="s">
        <v>259</v>
      </c>
      <c r="D199" s="209" t="s">
        <v>151</v>
      </c>
      <c r="E199" s="210" t="s">
        <v>260</v>
      </c>
      <c r="F199" s="211" t="s">
        <v>261</v>
      </c>
      <c r="G199" s="212" t="s">
        <v>166</v>
      </c>
      <c r="H199" s="213">
        <v>2</v>
      </c>
      <c r="I199" s="214"/>
      <c r="J199" s="215">
        <f>ROUND(I199*H199,2)</f>
        <v>0</v>
      </c>
      <c r="K199" s="211" t="s">
        <v>1</v>
      </c>
      <c r="L199" s="40"/>
      <c r="M199" s="216" t="s">
        <v>1</v>
      </c>
      <c r="N199" s="217" t="s">
        <v>43</v>
      </c>
      <c r="O199" s="72"/>
      <c r="P199" s="218">
        <f>O199*H199</f>
        <v>0</v>
      </c>
      <c r="Q199" s="218">
        <v>0</v>
      </c>
      <c r="R199" s="218">
        <f>Q199*H199</f>
        <v>0</v>
      </c>
      <c r="S199" s="218">
        <v>0</v>
      </c>
      <c r="T199" s="219">
        <f>S199*H199</f>
        <v>0</v>
      </c>
      <c r="U199" s="35"/>
      <c r="V199" s="35"/>
      <c r="W199" s="35"/>
      <c r="X199" s="35"/>
      <c r="Y199" s="35"/>
      <c r="Z199" s="35"/>
      <c r="AA199" s="35"/>
      <c r="AB199" s="35"/>
      <c r="AC199" s="35"/>
      <c r="AD199" s="35"/>
      <c r="AE199" s="35"/>
      <c r="AR199" s="220" t="s">
        <v>155</v>
      </c>
      <c r="AT199" s="220" t="s">
        <v>151</v>
      </c>
      <c r="AU199" s="220" t="s">
        <v>156</v>
      </c>
      <c r="AY199" s="18" t="s">
        <v>147</v>
      </c>
      <c r="BE199" s="221">
        <f>IF(N199="základní",J199,0)</f>
        <v>0</v>
      </c>
      <c r="BF199" s="221">
        <f>IF(N199="snížená",J199,0)</f>
        <v>0</v>
      </c>
      <c r="BG199" s="221">
        <f>IF(N199="zákl. přenesená",J199,0)</f>
        <v>0</v>
      </c>
      <c r="BH199" s="221">
        <f>IF(N199="sníž. přenesená",J199,0)</f>
        <v>0</v>
      </c>
      <c r="BI199" s="221">
        <f>IF(N199="nulová",J199,0)</f>
        <v>0</v>
      </c>
      <c r="BJ199" s="18" t="s">
        <v>85</v>
      </c>
      <c r="BK199" s="221">
        <f>ROUND(I199*H199,2)</f>
        <v>0</v>
      </c>
      <c r="BL199" s="18" t="s">
        <v>155</v>
      </c>
      <c r="BM199" s="220" t="s">
        <v>262</v>
      </c>
    </row>
    <row r="200" spans="1:65" s="2" customFormat="1" ht="19.5">
      <c r="A200" s="35"/>
      <c r="B200" s="36"/>
      <c r="C200" s="37"/>
      <c r="D200" s="222" t="s">
        <v>158</v>
      </c>
      <c r="E200" s="37"/>
      <c r="F200" s="223" t="s">
        <v>261</v>
      </c>
      <c r="G200" s="37"/>
      <c r="H200" s="37"/>
      <c r="I200" s="123"/>
      <c r="J200" s="37"/>
      <c r="K200" s="37"/>
      <c r="L200" s="40"/>
      <c r="M200" s="224"/>
      <c r="N200" s="225"/>
      <c r="O200" s="72"/>
      <c r="P200" s="72"/>
      <c r="Q200" s="72"/>
      <c r="R200" s="72"/>
      <c r="S200" s="72"/>
      <c r="T200" s="73"/>
      <c r="U200" s="35"/>
      <c r="V200" s="35"/>
      <c r="W200" s="35"/>
      <c r="X200" s="35"/>
      <c r="Y200" s="35"/>
      <c r="Z200" s="35"/>
      <c r="AA200" s="35"/>
      <c r="AB200" s="35"/>
      <c r="AC200" s="35"/>
      <c r="AD200" s="35"/>
      <c r="AE200" s="35"/>
      <c r="AT200" s="18" t="s">
        <v>158</v>
      </c>
      <c r="AU200" s="18" t="s">
        <v>156</v>
      </c>
    </row>
    <row r="201" spans="1:65" s="2" customFormat="1" ht="24" customHeight="1">
      <c r="A201" s="35"/>
      <c r="B201" s="36"/>
      <c r="C201" s="209" t="s">
        <v>263</v>
      </c>
      <c r="D201" s="209" t="s">
        <v>151</v>
      </c>
      <c r="E201" s="210" t="s">
        <v>264</v>
      </c>
      <c r="F201" s="211" t="s">
        <v>265</v>
      </c>
      <c r="G201" s="212" t="s">
        <v>166</v>
      </c>
      <c r="H201" s="213">
        <v>2</v>
      </c>
      <c r="I201" s="214"/>
      <c r="J201" s="215">
        <f>ROUND(I201*H201,2)</f>
        <v>0</v>
      </c>
      <c r="K201" s="211" t="s">
        <v>1</v>
      </c>
      <c r="L201" s="40"/>
      <c r="M201" s="216" t="s">
        <v>1</v>
      </c>
      <c r="N201" s="217" t="s">
        <v>43</v>
      </c>
      <c r="O201" s="72"/>
      <c r="P201" s="218">
        <f>O201*H201</f>
        <v>0</v>
      </c>
      <c r="Q201" s="218">
        <v>0</v>
      </c>
      <c r="R201" s="218">
        <f>Q201*H201</f>
        <v>0</v>
      </c>
      <c r="S201" s="218">
        <v>0</v>
      </c>
      <c r="T201" s="219">
        <f>S201*H201</f>
        <v>0</v>
      </c>
      <c r="U201" s="35"/>
      <c r="V201" s="35"/>
      <c r="W201" s="35"/>
      <c r="X201" s="35"/>
      <c r="Y201" s="35"/>
      <c r="Z201" s="35"/>
      <c r="AA201" s="35"/>
      <c r="AB201" s="35"/>
      <c r="AC201" s="35"/>
      <c r="AD201" s="35"/>
      <c r="AE201" s="35"/>
      <c r="AR201" s="220" t="s">
        <v>155</v>
      </c>
      <c r="AT201" s="220" t="s">
        <v>151</v>
      </c>
      <c r="AU201" s="220" t="s">
        <v>156</v>
      </c>
      <c r="AY201" s="18" t="s">
        <v>147</v>
      </c>
      <c r="BE201" s="221">
        <f>IF(N201="základní",J201,0)</f>
        <v>0</v>
      </c>
      <c r="BF201" s="221">
        <f>IF(N201="snížená",J201,0)</f>
        <v>0</v>
      </c>
      <c r="BG201" s="221">
        <f>IF(N201="zákl. přenesená",J201,0)</f>
        <v>0</v>
      </c>
      <c r="BH201" s="221">
        <f>IF(N201="sníž. přenesená",J201,0)</f>
        <v>0</v>
      </c>
      <c r="BI201" s="221">
        <f>IF(N201="nulová",J201,0)</f>
        <v>0</v>
      </c>
      <c r="BJ201" s="18" t="s">
        <v>85</v>
      </c>
      <c r="BK201" s="221">
        <f>ROUND(I201*H201,2)</f>
        <v>0</v>
      </c>
      <c r="BL201" s="18" t="s">
        <v>155</v>
      </c>
      <c r="BM201" s="220" t="s">
        <v>266</v>
      </c>
    </row>
    <row r="202" spans="1:65" s="2" customFormat="1" ht="19.5">
      <c r="A202" s="35"/>
      <c r="B202" s="36"/>
      <c r="C202" s="37"/>
      <c r="D202" s="222" t="s">
        <v>158</v>
      </c>
      <c r="E202" s="37"/>
      <c r="F202" s="223" t="s">
        <v>265</v>
      </c>
      <c r="G202" s="37"/>
      <c r="H202" s="37"/>
      <c r="I202" s="123"/>
      <c r="J202" s="37"/>
      <c r="K202" s="37"/>
      <c r="L202" s="40"/>
      <c r="M202" s="224"/>
      <c r="N202" s="225"/>
      <c r="O202" s="72"/>
      <c r="P202" s="72"/>
      <c r="Q202" s="72"/>
      <c r="R202" s="72"/>
      <c r="S202" s="72"/>
      <c r="T202" s="73"/>
      <c r="U202" s="35"/>
      <c r="V202" s="35"/>
      <c r="W202" s="35"/>
      <c r="X202" s="35"/>
      <c r="Y202" s="35"/>
      <c r="Z202" s="35"/>
      <c r="AA202" s="35"/>
      <c r="AB202" s="35"/>
      <c r="AC202" s="35"/>
      <c r="AD202" s="35"/>
      <c r="AE202" s="35"/>
      <c r="AT202" s="18" t="s">
        <v>158</v>
      </c>
      <c r="AU202" s="18" t="s">
        <v>156</v>
      </c>
    </row>
    <row r="203" spans="1:65" s="2" customFormat="1" ht="24" customHeight="1">
      <c r="A203" s="35"/>
      <c r="B203" s="36"/>
      <c r="C203" s="209" t="s">
        <v>267</v>
      </c>
      <c r="D203" s="209" t="s">
        <v>151</v>
      </c>
      <c r="E203" s="210" t="s">
        <v>268</v>
      </c>
      <c r="F203" s="211" t="s">
        <v>269</v>
      </c>
      <c r="G203" s="212" t="s">
        <v>166</v>
      </c>
      <c r="H203" s="213">
        <v>2</v>
      </c>
      <c r="I203" s="214"/>
      <c r="J203" s="215">
        <f>ROUND(I203*H203,2)</f>
        <v>0</v>
      </c>
      <c r="K203" s="211" t="s">
        <v>1</v>
      </c>
      <c r="L203" s="40"/>
      <c r="M203" s="216" t="s">
        <v>1</v>
      </c>
      <c r="N203" s="217" t="s">
        <v>43</v>
      </c>
      <c r="O203" s="72"/>
      <c r="P203" s="218">
        <f>O203*H203</f>
        <v>0</v>
      </c>
      <c r="Q203" s="218">
        <v>0</v>
      </c>
      <c r="R203" s="218">
        <f>Q203*H203</f>
        <v>0</v>
      </c>
      <c r="S203" s="218">
        <v>0</v>
      </c>
      <c r="T203" s="219">
        <f>S203*H203</f>
        <v>0</v>
      </c>
      <c r="U203" s="35"/>
      <c r="V203" s="35"/>
      <c r="W203" s="35"/>
      <c r="X203" s="35"/>
      <c r="Y203" s="35"/>
      <c r="Z203" s="35"/>
      <c r="AA203" s="35"/>
      <c r="AB203" s="35"/>
      <c r="AC203" s="35"/>
      <c r="AD203" s="35"/>
      <c r="AE203" s="35"/>
      <c r="AR203" s="220" t="s">
        <v>155</v>
      </c>
      <c r="AT203" s="220" t="s">
        <v>151</v>
      </c>
      <c r="AU203" s="220" t="s">
        <v>156</v>
      </c>
      <c r="AY203" s="18" t="s">
        <v>147</v>
      </c>
      <c r="BE203" s="221">
        <f>IF(N203="základní",J203,0)</f>
        <v>0</v>
      </c>
      <c r="BF203" s="221">
        <f>IF(N203="snížená",J203,0)</f>
        <v>0</v>
      </c>
      <c r="BG203" s="221">
        <f>IF(N203="zákl. přenesená",J203,0)</f>
        <v>0</v>
      </c>
      <c r="BH203" s="221">
        <f>IF(N203="sníž. přenesená",J203,0)</f>
        <v>0</v>
      </c>
      <c r="BI203" s="221">
        <f>IF(N203="nulová",J203,0)</f>
        <v>0</v>
      </c>
      <c r="BJ203" s="18" t="s">
        <v>85</v>
      </c>
      <c r="BK203" s="221">
        <f>ROUND(I203*H203,2)</f>
        <v>0</v>
      </c>
      <c r="BL203" s="18" t="s">
        <v>155</v>
      </c>
      <c r="BM203" s="220" t="s">
        <v>270</v>
      </c>
    </row>
    <row r="204" spans="1:65" s="2" customFormat="1" ht="19.5">
      <c r="A204" s="35"/>
      <c r="B204" s="36"/>
      <c r="C204" s="37"/>
      <c r="D204" s="222" t="s">
        <v>158</v>
      </c>
      <c r="E204" s="37"/>
      <c r="F204" s="223" t="s">
        <v>269</v>
      </c>
      <c r="G204" s="37"/>
      <c r="H204" s="37"/>
      <c r="I204" s="123"/>
      <c r="J204" s="37"/>
      <c r="K204" s="37"/>
      <c r="L204" s="40"/>
      <c r="M204" s="224"/>
      <c r="N204" s="225"/>
      <c r="O204" s="72"/>
      <c r="P204" s="72"/>
      <c r="Q204" s="72"/>
      <c r="R204" s="72"/>
      <c r="S204" s="72"/>
      <c r="T204" s="73"/>
      <c r="U204" s="35"/>
      <c r="V204" s="35"/>
      <c r="W204" s="35"/>
      <c r="X204" s="35"/>
      <c r="Y204" s="35"/>
      <c r="Z204" s="35"/>
      <c r="AA204" s="35"/>
      <c r="AB204" s="35"/>
      <c r="AC204" s="35"/>
      <c r="AD204" s="35"/>
      <c r="AE204" s="35"/>
      <c r="AT204" s="18" t="s">
        <v>158</v>
      </c>
      <c r="AU204" s="18" t="s">
        <v>156</v>
      </c>
    </row>
    <row r="205" spans="1:65" s="2" customFormat="1" ht="24" customHeight="1">
      <c r="A205" s="35"/>
      <c r="B205" s="36"/>
      <c r="C205" s="209" t="s">
        <v>271</v>
      </c>
      <c r="D205" s="209" t="s">
        <v>151</v>
      </c>
      <c r="E205" s="210" t="s">
        <v>272</v>
      </c>
      <c r="F205" s="211" t="s">
        <v>273</v>
      </c>
      <c r="G205" s="212" t="s">
        <v>154</v>
      </c>
      <c r="H205" s="213">
        <v>2</v>
      </c>
      <c r="I205" s="214"/>
      <c r="J205" s="215">
        <f>ROUND(I205*H205,2)</f>
        <v>0</v>
      </c>
      <c r="K205" s="211" t="s">
        <v>1</v>
      </c>
      <c r="L205" s="40"/>
      <c r="M205" s="216" t="s">
        <v>1</v>
      </c>
      <c r="N205" s="217" t="s">
        <v>43</v>
      </c>
      <c r="O205" s="72"/>
      <c r="P205" s="218">
        <f>O205*H205</f>
        <v>0</v>
      </c>
      <c r="Q205" s="218">
        <v>0</v>
      </c>
      <c r="R205" s="218">
        <f>Q205*H205</f>
        <v>0</v>
      </c>
      <c r="S205" s="218">
        <v>0</v>
      </c>
      <c r="T205" s="219">
        <f>S205*H205</f>
        <v>0</v>
      </c>
      <c r="U205" s="35"/>
      <c r="V205" s="35"/>
      <c r="W205" s="35"/>
      <c r="X205" s="35"/>
      <c r="Y205" s="35"/>
      <c r="Z205" s="35"/>
      <c r="AA205" s="35"/>
      <c r="AB205" s="35"/>
      <c r="AC205" s="35"/>
      <c r="AD205" s="35"/>
      <c r="AE205" s="35"/>
      <c r="AR205" s="220" t="s">
        <v>155</v>
      </c>
      <c r="AT205" s="220" t="s">
        <v>151</v>
      </c>
      <c r="AU205" s="220" t="s">
        <v>156</v>
      </c>
      <c r="AY205" s="18" t="s">
        <v>147</v>
      </c>
      <c r="BE205" s="221">
        <f>IF(N205="základní",J205,0)</f>
        <v>0</v>
      </c>
      <c r="BF205" s="221">
        <f>IF(N205="snížená",J205,0)</f>
        <v>0</v>
      </c>
      <c r="BG205" s="221">
        <f>IF(N205="zákl. přenesená",J205,0)</f>
        <v>0</v>
      </c>
      <c r="BH205" s="221">
        <f>IF(N205="sníž. přenesená",J205,0)</f>
        <v>0</v>
      </c>
      <c r="BI205" s="221">
        <f>IF(N205="nulová",J205,0)</f>
        <v>0</v>
      </c>
      <c r="BJ205" s="18" t="s">
        <v>85</v>
      </c>
      <c r="BK205" s="221">
        <f>ROUND(I205*H205,2)</f>
        <v>0</v>
      </c>
      <c r="BL205" s="18" t="s">
        <v>155</v>
      </c>
      <c r="BM205" s="220" t="s">
        <v>274</v>
      </c>
    </row>
    <row r="206" spans="1:65" s="2" customFormat="1" ht="11.25">
      <c r="A206" s="35"/>
      <c r="B206" s="36"/>
      <c r="C206" s="37"/>
      <c r="D206" s="222" t="s">
        <v>158</v>
      </c>
      <c r="E206" s="37"/>
      <c r="F206" s="223" t="s">
        <v>273</v>
      </c>
      <c r="G206" s="37"/>
      <c r="H206" s="37"/>
      <c r="I206" s="123"/>
      <c r="J206" s="37"/>
      <c r="K206" s="37"/>
      <c r="L206" s="40"/>
      <c r="M206" s="224"/>
      <c r="N206" s="225"/>
      <c r="O206" s="72"/>
      <c r="P206" s="72"/>
      <c r="Q206" s="72"/>
      <c r="R206" s="72"/>
      <c r="S206" s="72"/>
      <c r="T206" s="73"/>
      <c r="U206" s="35"/>
      <c r="V206" s="35"/>
      <c r="W206" s="35"/>
      <c r="X206" s="35"/>
      <c r="Y206" s="35"/>
      <c r="Z206" s="35"/>
      <c r="AA206" s="35"/>
      <c r="AB206" s="35"/>
      <c r="AC206" s="35"/>
      <c r="AD206" s="35"/>
      <c r="AE206" s="35"/>
      <c r="AT206" s="18" t="s">
        <v>158</v>
      </c>
      <c r="AU206" s="18" t="s">
        <v>156</v>
      </c>
    </row>
    <row r="207" spans="1:65" s="2" customFormat="1" ht="24" customHeight="1">
      <c r="A207" s="35"/>
      <c r="B207" s="36"/>
      <c r="C207" s="209" t="s">
        <v>275</v>
      </c>
      <c r="D207" s="209" t="s">
        <v>151</v>
      </c>
      <c r="E207" s="210" t="s">
        <v>276</v>
      </c>
      <c r="F207" s="211" t="s">
        <v>277</v>
      </c>
      <c r="G207" s="212" t="s">
        <v>154</v>
      </c>
      <c r="H207" s="213">
        <v>2</v>
      </c>
      <c r="I207" s="214"/>
      <c r="J207" s="215">
        <f>ROUND(I207*H207,2)</f>
        <v>0</v>
      </c>
      <c r="K207" s="211" t="s">
        <v>1</v>
      </c>
      <c r="L207" s="40"/>
      <c r="M207" s="216" t="s">
        <v>1</v>
      </c>
      <c r="N207" s="217" t="s">
        <v>43</v>
      </c>
      <c r="O207" s="72"/>
      <c r="P207" s="218">
        <f>O207*H207</f>
        <v>0</v>
      </c>
      <c r="Q207" s="218">
        <v>0</v>
      </c>
      <c r="R207" s="218">
        <f>Q207*H207</f>
        <v>0</v>
      </c>
      <c r="S207" s="218">
        <v>0</v>
      </c>
      <c r="T207" s="219">
        <f>S207*H207</f>
        <v>0</v>
      </c>
      <c r="U207" s="35"/>
      <c r="V207" s="35"/>
      <c r="W207" s="35"/>
      <c r="X207" s="35"/>
      <c r="Y207" s="35"/>
      <c r="Z207" s="35"/>
      <c r="AA207" s="35"/>
      <c r="AB207" s="35"/>
      <c r="AC207" s="35"/>
      <c r="AD207" s="35"/>
      <c r="AE207" s="35"/>
      <c r="AR207" s="220" t="s">
        <v>155</v>
      </c>
      <c r="AT207" s="220" t="s">
        <v>151</v>
      </c>
      <c r="AU207" s="220" t="s">
        <v>156</v>
      </c>
      <c r="AY207" s="18" t="s">
        <v>147</v>
      </c>
      <c r="BE207" s="221">
        <f>IF(N207="základní",J207,0)</f>
        <v>0</v>
      </c>
      <c r="BF207" s="221">
        <f>IF(N207="snížená",J207,0)</f>
        <v>0</v>
      </c>
      <c r="BG207" s="221">
        <f>IF(N207="zákl. přenesená",J207,0)</f>
        <v>0</v>
      </c>
      <c r="BH207" s="221">
        <f>IF(N207="sníž. přenesená",J207,0)</f>
        <v>0</v>
      </c>
      <c r="BI207" s="221">
        <f>IF(N207="nulová",J207,0)</f>
        <v>0</v>
      </c>
      <c r="BJ207" s="18" t="s">
        <v>85</v>
      </c>
      <c r="BK207" s="221">
        <f>ROUND(I207*H207,2)</f>
        <v>0</v>
      </c>
      <c r="BL207" s="18" t="s">
        <v>155</v>
      </c>
      <c r="BM207" s="220" t="s">
        <v>278</v>
      </c>
    </row>
    <row r="208" spans="1:65" s="2" customFormat="1" ht="19.5">
      <c r="A208" s="35"/>
      <c r="B208" s="36"/>
      <c r="C208" s="37"/>
      <c r="D208" s="222" t="s">
        <v>158</v>
      </c>
      <c r="E208" s="37"/>
      <c r="F208" s="223" t="s">
        <v>277</v>
      </c>
      <c r="G208" s="37"/>
      <c r="H208" s="37"/>
      <c r="I208" s="123"/>
      <c r="J208" s="37"/>
      <c r="K208" s="37"/>
      <c r="L208" s="40"/>
      <c r="M208" s="224"/>
      <c r="N208" s="225"/>
      <c r="O208" s="72"/>
      <c r="P208" s="72"/>
      <c r="Q208" s="72"/>
      <c r="R208" s="72"/>
      <c r="S208" s="72"/>
      <c r="T208" s="73"/>
      <c r="U208" s="35"/>
      <c r="V208" s="35"/>
      <c r="W208" s="35"/>
      <c r="X208" s="35"/>
      <c r="Y208" s="35"/>
      <c r="Z208" s="35"/>
      <c r="AA208" s="35"/>
      <c r="AB208" s="35"/>
      <c r="AC208" s="35"/>
      <c r="AD208" s="35"/>
      <c r="AE208" s="35"/>
      <c r="AT208" s="18" t="s">
        <v>158</v>
      </c>
      <c r="AU208" s="18" t="s">
        <v>156</v>
      </c>
    </row>
    <row r="209" spans="1:65" s="2" customFormat="1" ht="24" customHeight="1">
      <c r="A209" s="35"/>
      <c r="B209" s="36"/>
      <c r="C209" s="209" t="s">
        <v>279</v>
      </c>
      <c r="D209" s="209" t="s">
        <v>151</v>
      </c>
      <c r="E209" s="210" t="s">
        <v>280</v>
      </c>
      <c r="F209" s="211" t="s">
        <v>281</v>
      </c>
      <c r="G209" s="212" t="s">
        <v>221</v>
      </c>
      <c r="H209" s="213">
        <v>0</v>
      </c>
      <c r="I209" s="214"/>
      <c r="J209" s="215">
        <f>ROUND(I209*H209,2)</f>
        <v>0</v>
      </c>
      <c r="K209" s="211" t="s">
        <v>1</v>
      </c>
      <c r="L209" s="40"/>
      <c r="M209" s="216" t="s">
        <v>1</v>
      </c>
      <c r="N209" s="217" t="s">
        <v>43</v>
      </c>
      <c r="O209" s="72"/>
      <c r="P209" s="218">
        <f>O209*H209</f>
        <v>0</v>
      </c>
      <c r="Q209" s="218">
        <v>0</v>
      </c>
      <c r="R209" s="218">
        <f>Q209*H209</f>
        <v>0</v>
      </c>
      <c r="S209" s="218">
        <v>0</v>
      </c>
      <c r="T209" s="219">
        <f>S209*H209</f>
        <v>0</v>
      </c>
      <c r="U209" s="35"/>
      <c r="V209" s="35"/>
      <c r="W209" s="35"/>
      <c r="X209" s="35"/>
      <c r="Y209" s="35"/>
      <c r="Z209" s="35"/>
      <c r="AA209" s="35"/>
      <c r="AB209" s="35"/>
      <c r="AC209" s="35"/>
      <c r="AD209" s="35"/>
      <c r="AE209" s="35"/>
      <c r="AR209" s="220" t="s">
        <v>155</v>
      </c>
      <c r="AT209" s="220" t="s">
        <v>151</v>
      </c>
      <c r="AU209" s="220" t="s">
        <v>156</v>
      </c>
      <c r="AY209" s="18" t="s">
        <v>147</v>
      </c>
      <c r="BE209" s="221">
        <f>IF(N209="základní",J209,0)</f>
        <v>0</v>
      </c>
      <c r="BF209" s="221">
        <f>IF(N209="snížená",J209,0)</f>
        <v>0</v>
      </c>
      <c r="BG209" s="221">
        <f>IF(N209="zákl. přenesená",J209,0)</f>
        <v>0</v>
      </c>
      <c r="BH209" s="221">
        <f>IF(N209="sníž. přenesená",J209,0)</f>
        <v>0</v>
      </c>
      <c r="BI209" s="221">
        <f>IF(N209="nulová",J209,0)</f>
        <v>0</v>
      </c>
      <c r="BJ209" s="18" t="s">
        <v>85</v>
      </c>
      <c r="BK209" s="221">
        <f>ROUND(I209*H209,2)</f>
        <v>0</v>
      </c>
      <c r="BL209" s="18" t="s">
        <v>155</v>
      </c>
      <c r="BM209" s="220" t="s">
        <v>282</v>
      </c>
    </row>
    <row r="210" spans="1:65" s="2" customFormat="1" ht="19.5">
      <c r="A210" s="35"/>
      <c r="B210" s="36"/>
      <c r="C210" s="37"/>
      <c r="D210" s="222" t="s">
        <v>158</v>
      </c>
      <c r="E210" s="37"/>
      <c r="F210" s="223" t="s">
        <v>281</v>
      </c>
      <c r="G210" s="37"/>
      <c r="H210" s="37"/>
      <c r="I210" s="123"/>
      <c r="J210" s="37"/>
      <c r="K210" s="37"/>
      <c r="L210" s="40"/>
      <c r="M210" s="224"/>
      <c r="N210" s="225"/>
      <c r="O210" s="72"/>
      <c r="P210" s="72"/>
      <c r="Q210" s="72"/>
      <c r="R210" s="72"/>
      <c r="S210" s="72"/>
      <c r="T210" s="73"/>
      <c r="U210" s="35"/>
      <c r="V210" s="35"/>
      <c r="W210" s="35"/>
      <c r="X210" s="35"/>
      <c r="Y210" s="35"/>
      <c r="Z210" s="35"/>
      <c r="AA210" s="35"/>
      <c r="AB210" s="35"/>
      <c r="AC210" s="35"/>
      <c r="AD210" s="35"/>
      <c r="AE210" s="35"/>
      <c r="AT210" s="18" t="s">
        <v>158</v>
      </c>
      <c r="AU210" s="18" t="s">
        <v>156</v>
      </c>
    </row>
    <row r="211" spans="1:65" s="13" customFormat="1" ht="11.25">
      <c r="B211" s="236"/>
      <c r="C211" s="237"/>
      <c r="D211" s="222" t="s">
        <v>283</v>
      </c>
      <c r="E211" s="238" t="s">
        <v>1</v>
      </c>
      <c r="F211" s="239" t="s">
        <v>284</v>
      </c>
      <c r="G211" s="237"/>
      <c r="H211" s="240">
        <v>0</v>
      </c>
      <c r="I211" s="241"/>
      <c r="J211" s="237"/>
      <c r="K211" s="237"/>
      <c r="L211" s="242"/>
      <c r="M211" s="243"/>
      <c r="N211" s="244"/>
      <c r="O211" s="244"/>
      <c r="P211" s="244"/>
      <c r="Q211" s="244"/>
      <c r="R211" s="244"/>
      <c r="S211" s="244"/>
      <c r="T211" s="245"/>
      <c r="AT211" s="246" t="s">
        <v>283</v>
      </c>
      <c r="AU211" s="246" t="s">
        <v>156</v>
      </c>
      <c r="AV211" s="13" t="s">
        <v>87</v>
      </c>
      <c r="AW211" s="13" t="s">
        <v>34</v>
      </c>
      <c r="AX211" s="13" t="s">
        <v>85</v>
      </c>
      <c r="AY211" s="246" t="s">
        <v>147</v>
      </c>
    </row>
    <row r="212" spans="1:65" s="2" customFormat="1" ht="16.5" customHeight="1">
      <c r="A212" s="35"/>
      <c r="B212" s="36"/>
      <c r="C212" s="209" t="s">
        <v>285</v>
      </c>
      <c r="D212" s="209" t="s">
        <v>151</v>
      </c>
      <c r="E212" s="210" t="s">
        <v>286</v>
      </c>
      <c r="F212" s="211" t="s">
        <v>287</v>
      </c>
      <c r="G212" s="212" t="s">
        <v>184</v>
      </c>
      <c r="H212" s="213">
        <v>0.12</v>
      </c>
      <c r="I212" s="214"/>
      <c r="J212" s="215">
        <f>ROUND(I212*H212,2)</f>
        <v>0</v>
      </c>
      <c r="K212" s="211" t="s">
        <v>1</v>
      </c>
      <c r="L212" s="40"/>
      <c r="M212" s="216" t="s">
        <v>1</v>
      </c>
      <c r="N212" s="217" t="s">
        <v>43</v>
      </c>
      <c r="O212" s="72"/>
      <c r="P212" s="218">
        <f>O212*H212</f>
        <v>0</v>
      </c>
      <c r="Q212" s="218">
        <v>0</v>
      </c>
      <c r="R212" s="218">
        <f>Q212*H212</f>
        <v>0</v>
      </c>
      <c r="S212" s="218">
        <v>0</v>
      </c>
      <c r="T212" s="219">
        <f>S212*H212</f>
        <v>0</v>
      </c>
      <c r="U212" s="35"/>
      <c r="V212" s="35"/>
      <c r="W212" s="35"/>
      <c r="X212" s="35"/>
      <c r="Y212" s="35"/>
      <c r="Z212" s="35"/>
      <c r="AA212" s="35"/>
      <c r="AB212" s="35"/>
      <c r="AC212" s="35"/>
      <c r="AD212" s="35"/>
      <c r="AE212" s="35"/>
      <c r="AR212" s="220" t="s">
        <v>155</v>
      </c>
      <c r="AT212" s="220" t="s">
        <v>151</v>
      </c>
      <c r="AU212" s="220" t="s">
        <v>156</v>
      </c>
      <c r="AY212" s="18" t="s">
        <v>147</v>
      </c>
      <c r="BE212" s="221">
        <f>IF(N212="základní",J212,0)</f>
        <v>0</v>
      </c>
      <c r="BF212" s="221">
        <f>IF(N212="snížená",J212,0)</f>
        <v>0</v>
      </c>
      <c r="BG212" s="221">
        <f>IF(N212="zákl. přenesená",J212,0)</f>
        <v>0</v>
      </c>
      <c r="BH212" s="221">
        <f>IF(N212="sníž. přenesená",J212,0)</f>
        <v>0</v>
      </c>
      <c r="BI212" s="221">
        <f>IF(N212="nulová",J212,0)</f>
        <v>0</v>
      </c>
      <c r="BJ212" s="18" t="s">
        <v>85</v>
      </c>
      <c r="BK212" s="221">
        <f>ROUND(I212*H212,2)</f>
        <v>0</v>
      </c>
      <c r="BL212" s="18" t="s">
        <v>155</v>
      </c>
      <c r="BM212" s="220" t="s">
        <v>288</v>
      </c>
    </row>
    <row r="213" spans="1:65" s="2" customFormat="1" ht="11.25">
      <c r="A213" s="35"/>
      <c r="B213" s="36"/>
      <c r="C213" s="37"/>
      <c r="D213" s="222" t="s">
        <v>158</v>
      </c>
      <c r="E213" s="37"/>
      <c r="F213" s="223" t="s">
        <v>287</v>
      </c>
      <c r="G213" s="37"/>
      <c r="H213" s="37"/>
      <c r="I213" s="123"/>
      <c r="J213" s="37"/>
      <c r="K213" s="37"/>
      <c r="L213" s="40"/>
      <c r="M213" s="224"/>
      <c r="N213" s="225"/>
      <c r="O213" s="72"/>
      <c r="P213" s="72"/>
      <c r="Q213" s="72"/>
      <c r="R213" s="72"/>
      <c r="S213" s="72"/>
      <c r="T213" s="73"/>
      <c r="U213" s="35"/>
      <c r="V213" s="35"/>
      <c r="W213" s="35"/>
      <c r="X213" s="35"/>
      <c r="Y213" s="35"/>
      <c r="Z213" s="35"/>
      <c r="AA213" s="35"/>
      <c r="AB213" s="35"/>
      <c r="AC213" s="35"/>
      <c r="AD213" s="35"/>
      <c r="AE213" s="35"/>
      <c r="AT213" s="18" t="s">
        <v>158</v>
      </c>
      <c r="AU213" s="18" t="s">
        <v>156</v>
      </c>
    </row>
    <row r="214" spans="1:65" s="2" customFormat="1" ht="16.5" customHeight="1">
      <c r="A214" s="35"/>
      <c r="B214" s="36"/>
      <c r="C214" s="209" t="s">
        <v>289</v>
      </c>
      <c r="D214" s="209" t="s">
        <v>151</v>
      </c>
      <c r="E214" s="210" t="s">
        <v>290</v>
      </c>
      <c r="F214" s="211" t="s">
        <v>204</v>
      </c>
      <c r="G214" s="212" t="s">
        <v>184</v>
      </c>
      <c r="H214" s="213">
        <v>0.12</v>
      </c>
      <c r="I214" s="214"/>
      <c r="J214" s="215">
        <f>ROUND(I214*H214,2)</f>
        <v>0</v>
      </c>
      <c r="K214" s="211" t="s">
        <v>1</v>
      </c>
      <c r="L214" s="40"/>
      <c r="M214" s="216" t="s">
        <v>1</v>
      </c>
      <c r="N214" s="217" t="s">
        <v>43</v>
      </c>
      <c r="O214" s="72"/>
      <c r="P214" s="218">
        <f>O214*H214</f>
        <v>0</v>
      </c>
      <c r="Q214" s="218">
        <v>0</v>
      </c>
      <c r="R214" s="218">
        <f>Q214*H214</f>
        <v>0</v>
      </c>
      <c r="S214" s="218">
        <v>0</v>
      </c>
      <c r="T214" s="219">
        <f>S214*H214</f>
        <v>0</v>
      </c>
      <c r="U214" s="35"/>
      <c r="V214" s="35"/>
      <c r="W214" s="35"/>
      <c r="X214" s="35"/>
      <c r="Y214" s="35"/>
      <c r="Z214" s="35"/>
      <c r="AA214" s="35"/>
      <c r="AB214" s="35"/>
      <c r="AC214" s="35"/>
      <c r="AD214" s="35"/>
      <c r="AE214" s="35"/>
      <c r="AR214" s="220" t="s">
        <v>155</v>
      </c>
      <c r="AT214" s="220" t="s">
        <v>151</v>
      </c>
      <c r="AU214" s="220" t="s">
        <v>156</v>
      </c>
      <c r="AY214" s="18" t="s">
        <v>147</v>
      </c>
      <c r="BE214" s="221">
        <f>IF(N214="základní",J214,0)</f>
        <v>0</v>
      </c>
      <c r="BF214" s="221">
        <f>IF(N214="snížená",J214,0)</f>
        <v>0</v>
      </c>
      <c r="BG214" s="221">
        <f>IF(N214="zákl. přenesená",J214,0)</f>
        <v>0</v>
      </c>
      <c r="BH214" s="221">
        <f>IF(N214="sníž. přenesená",J214,0)</f>
        <v>0</v>
      </c>
      <c r="BI214" s="221">
        <f>IF(N214="nulová",J214,0)</f>
        <v>0</v>
      </c>
      <c r="BJ214" s="18" t="s">
        <v>85</v>
      </c>
      <c r="BK214" s="221">
        <f>ROUND(I214*H214,2)</f>
        <v>0</v>
      </c>
      <c r="BL214" s="18" t="s">
        <v>155</v>
      </c>
      <c r="BM214" s="220" t="s">
        <v>291</v>
      </c>
    </row>
    <row r="215" spans="1:65" s="2" customFormat="1" ht="11.25">
      <c r="A215" s="35"/>
      <c r="B215" s="36"/>
      <c r="C215" s="37"/>
      <c r="D215" s="222" t="s">
        <v>158</v>
      </c>
      <c r="E215" s="37"/>
      <c r="F215" s="223" t="s">
        <v>204</v>
      </c>
      <c r="G215" s="37"/>
      <c r="H215" s="37"/>
      <c r="I215" s="123"/>
      <c r="J215" s="37"/>
      <c r="K215" s="37"/>
      <c r="L215" s="40"/>
      <c r="M215" s="224"/>
      <c r="N215" s="225"/>
      <c r="O215" s="72"/>
      <c r="P215" s="72"/>
      <c r="Q215" s="72"/>
      <c r="R215" s="72"/>
      <c r="S215" s="72"/>
      <c r="T215" s="73"/>
      <c r="U215" s="35"/>
      <c r="V215" s="35"/>
      <c r="W215" s="35"/>
      <c r="X215" s="35"/>
      <c r="Y215" s="35"/>
      <c r="Z215" s="35"/>
      <c r="AA215" s="35"/>
      <c r="AB215" s="35"/>
      <c r="AC215" s="35"/>
      <c r="AD215" s="35"/>
      <c r="AE215" s="35"/>
      <c r="AT215" s="18" t="s">
        <v>158</v>
      </c>
      <c r="AU215" s="18" t="s">
        <v>156</v>
      </c>
    </row>
    <row r="216" spans="1:65" s="2" customFormat="1" ht="16.5" customHeight="1">
      <c r="A216" s="35"/>
      <c r="B216" s="36"/>
      <c r="C216" s="209" t="s">
        <v>292</v>
      </c>
      <c r="D216" s="209" t="s">
        <v>151</v>
      </c>
      <c r="E216" s="210" t="s">
        <v>224</v>
      </c>
      <c r="F216" s="211" t="s">
        <v>225</v>
      </c>
      <c r="G216" s="212" t="s">
        <v>221</v>
      </c>
      <c r="H216" s="213">
        <v>1.107</v>
      </c>
      <c r="I216" s="214"/>
      <c r="J216" s="215">
        <f>ROUND(I216*H216,2)</f>
        <v>0</v>
      </c>
      <c r="K216" s="211" t="s">
        <v>1</v>
      </c>
      <c r="L216" s="40"/>
      <c r="M216" s="216" t="s">
        <v>1</v>
      </c>
      <c r="N216" s="217" t="s">
        <v>43</v>
      </c>
      <c r="O216" s="72"/>
      <c r="P216" s="218">
        <f>O216*H216</f>
        <v>0</v>
      </c>
      <c r="Q216" s="218">
        <v>0</v>
      </c>
      <c r="R216" s="218">
        <f>Q216*H216</f>
        <v>0</v>
      </c>
      <c r="S216" s="218">
        <v>0</v>
      </c>
      <c r="T216" s="219">
        <f>S216*H216</f>
        <v>0</v>
      </c>
      <c r="U216" s="35"/>
      <c r="V216" s="35"/>
      <c r="W216" s="35"/>
      <c r="X216" s="35"/>
      <c r="Y216" s="35"/>
      <c r="Z216" s="35"/>
      <c r="AA216" s="35"/>
      <c r="AB216" s="35"/>
      <c r="AC216" s="35"/>
      <c r="AD216" s="35"/>
      <c r="AE216" s="35"/>
      <c r="AR216" s="220" t="s">
        <v>155</v>
      </c>
      <c r="AT216" s="220" t="s">
        <v>151</v>
      </c>
      <c r="AU216" s="220" t="s">
        <v>156</v>
      </c>
      <c r="AY216" s="18" t="s">
        <v>147</v>
      </c>
      <c r="BE216" s="221">
        <f>IF(N216="základní",J216,0)</f>
        <v>0</v>
      </c>
      <c r="BF216" s="221">
        <f>IF(N216="snížená",J216,0)</f>
        <v>0</v>
      </c>
      <c r="BG216" s="221">
        <f>IF(N216="zákl. přenesená",J216,0)</f>
        <v>0</v>
      </c>
      <c r="BH216" s="221">
        <f>IF(N216="sníž. přenesená",J216,0)</f>
        <v>0</v>
      </c>
      <c r="BI216" s="221">
        <f>IF(N216="nulová",J216,0)</f>
        <v>0</v>
      </c>
      <c r="BJ216" s="18" t="s">
        <v>85</v>
      </c>
      <c r="BK216" s="221">
        <f>ROUND(I216*H216,2)</f>
        <v>0</v>
      </c>
      <c r="BL216" s="18" t="s">
        <v>155</v>
      </c>
      <c r="BM216" s="220" t="s">
        <v>293</v>
      </c>
    </row>
    <row r="217" spans="1:65" s="2" customFormat="1" ht="11.25">
      <c r="A217" s="35"/>
      <c r="B217" s="36"/>
      <c r="C217" s="37"/>
      <c r="D217" s="222" t="s">
        <v>158</v>
      </c>
      <c r="E217" s="37"/>
      <c r="F217" s="223" t="s">
        <v>225</v>
      </c>
      <c r="G217" s="37"/>
      <c r="H217" s="37"/>
      <c r="I217" s="123"/>
      <c r="J217" s="37"/>
      <c r="K217" s="37"/>
      <c r="L217" s="40"/>
      <c r="M217" s="224"/>
      <c r="N217" s="225"/>
      <c r="O217" s="72"/>
      <c r="P217" s="72"/>
      <c r="Q217" s="72"/>
      <c r="R217" s="72"/>
      <c r="S217" s="72"/>
      <c r="T217" s="73"/>
      <c r="U217" s="35"/>
      <c r="V217" s="35"/>
      <c r="W217" s="35"/>
      <c r="X217" s="35"/>
      <c r="Y217" s="35"/>
      <c r="Z217" s="35"/>
      <c r="AA217" s="35"/>
      <c r="AB217" s="35"/>
      <c r="AC217" s="35"/>
      <c r="AD217" s="35"/>
      <c r="AE217" s="35"/>
      <c r="AT217" s="18" t="s">
        <v>158</v>
      </c>
      <c r="AU217" s="18" t="s">
        <v>156</v>
      </c>
    </row>
    <row r="218" spans="1:65" s="2" customFormat="1" ht="16.5" customHeight="1">
      <c r="A218" s="35"/>
      <c r="B218" s="36"/>
      <c r="C218" s="209" t="s">
        <v>294</v>
      </c>
      <c r="D218" s="209" t="s">
        <v>151</v>
      </c>
      <c r="E218" s="210" t="s">
        <v>242</v>
      </c>
      <c r="F218" s="211" t="s">
        <v>295</v>
      </c>
      <c r="G218" s="212" t="s">
        <v>166</v>
      </c>
      <c r="H218" s="213">
        <v>2</v>
      </c>
      <c r="I218" s="214"/>
      <c r="J218" s="215">
        <f>ROUND(I218*H218,2)</f>
        <v>0</v>
      </c>
      <c r="K218" s="211" t="s">
        <v>1</v>
      </c>
      <c r="L218" s="40"/>
      <c r="M218" s="216" t="s">
        <v>1</v>
      </c>
      <c r="N218" s="217" t="s">
        <v>43</v>
      </c>
      <c r="O218" s="72"/>
      <c r="P218" s="218">
        <f>O218*H218</f>
        <v>0</v>
      </c>
      <c r="Q218" s="218">
        <v>0</v>
      </c>
      <c r="R218" s="218">
        <f>Q218*H218</f>
        <v>0</v>
      </c>
      <c r="S218" s="218">
        <v>0</v>
      </c>
      <c r="T218" s="219">
        <f>S218*H218</f>
        <v>0</v>
      </c>
      <c r="U218" s="35"/>
      <c r="V218" s="35"/>
      <c r="W218" s="35"/>
      <c r="X218" s="35"/>
      <c r="Y218" s="35"/>
      <c r="Z218" s="35"/>
      <c r="AA218" s="35"/>
      <c r="AB218" s="35"/>
      <c r="AC218" s="35"/>
      <c r="AD218" s="35"/>
      <c r="AE218" s="35"/>
      <c r="AR218" s="220" t="s">
        <v>155</v>
      </c>
      <c r="AT218" s="220" t="s">
        <v>151</v>
      </c>
      <c r="AU218" s="220" t="s">
        <v>156</v>
      </c>
      <c r="AY218" s="18" t="s">
        <v>147</v>
      </c>
      <c r="BE218" s="221">
        <f>IF(N218="základní",J218,0)</f>
        <v>0</v>
      </c>
      <c r="BF218" s="221">
        <f>IF(N218="snížená",J218,0)</f>
        <v>0</v>
      </c>
      <c r="BG218" s="221">
        <f>IF(N218="zákl. přenesená",J218,0)</f>
        <v>0</v>
      </c>
      <c r="BH218" s="221">
        <f>IF(N218="sníž. přenesená",J218,0)</f>
        <v>0</v>
      </c>
      <c r="BI218" s="221">
        <f>IF(N218="nulová",J218,0)</f>
        <v>0</v>
      </c>
      <c r="BJ218" s="18" t="s">
        <v>85</v>
      </c>
      <c r="BK218" s="221">
        <f>ROUND(I218*H218,2)</f>
        <v>0</v>
      </c>
      <c r="BL218" s="18" t="s">
        <v>155</v>
      </c>
      <c r="BM218" s="220" t="s">
        <v>296</v>
      </c>
    </row>
    <row r="219" spans="1:65" s="2" customFormat="1" ht="11.25">
      <c r="A219" s="35"/>
      <c r="B219" s="36"/>
      <c r="C219" s="37"/>
      <c r="D219" s="222" t="s">
        <v>158</v>
      </c>
      <c r="E219" s="37"/>
      <c r="F219" s="223" t="s">
        <v>295</v>
      </c>
      <c r="G219" s="37"/>
      <c r="H219" s="37"/>
      <c r="I219" s="123"/>
      <c r="J219" s="37"/>
      <c r="K219" s="37"/>
      <c r="L219" s="40"/>
      <c r="M219" s="224"/>
      <c r="N219" s="225"/>
      <c r="O219" s="72"/>
      <c r="P219" s="72"/>
      <c r="Q219" s="72"/>
      <c r="R219" s="72"/>
      <c r="S219" s="72"/>
      <c r="T219" s="73"/>
      <c r="U219" s="35"/>
      <c r="V219" s="35"/>
      <c r="W219" s="35"/>
      <c r="X219" s="35"/>
      <c r="Y219" s="35"/>
      <c r="Z219" s="35"/>
      <c r="AA219" s="35"/>
      <c r="AB219" s="35"/>
      <c r="AC219" s="35"/>
      <c r="AD219" s="35"/>
      <c r="AE219" s="35"/>
      <c r="AT219" s="18" t="s">
        <v>158</v>
      </c>
      <c r="AU219" s="18" t="s">
        <v>156</v>
      </c>
    </row>
    <row r="220" spans="1:65" s="2" customFormat="1" ht="16.5" customHeight="1">
      <c r="A220" s="35"/>
      <c r="B220" s="36"/>
      <c r="C220" s="209" t="s">
        <v>297</v>
      </c>
      <c r="D220" s="209" t="s">
        <v>151</v>
      </c>
      <c r="E220" s="210" t="s">
        <v>245</v>
      </c>
      <c r="F220" s="211" t="s">
        <v>298</v>
      </c>
      <c r="G220" s="212" t="s">
        <v>154</v>
      </c>
      <c r="H220" s="213">
        <v>2</v>
      </c>
      <c r="I220" s="214"/>
      <c r="J220" s="215">
        <f>ROUND(I220*H220,2)</f>
        <v>0</v>
      </c>
      <c r="K220" s="211" t="s">
        <v>1</v>
      </c>
      <c r="L220" s="40"/>
      <c r="M220" s="216" t="s">
        <v>1</v>
      </c>
      <c r="N220" s="217" t="s">
        <v>43</v>
      </c>
      <c r="O220" s="72"/>
      <c r="P220" s="218">
        <f>O220*H220</f>
        <v>0</v>
      </c>
      <c r="Q220" s="218">
        <v>0</v>
      </c>
      <c r="R220" s="218">
        <f>Q220*H220</f>
        <v>0</v>
      </c>
      <c r="S220" s="218">
        <v>0</v>
      </c>
      <c r="T220" s="219">
        <f>S220*H220</f>
        <v>0</v>
      </c>
      <c r="U220" s="35"/>
      <c r="V220" s="35"/>
      <c r="W220" s="35"/>
      <c r="X220" s="35"/>
      <c r="Y220" s="35"/>
      <c r="Z220" s="35"/>
      <c r="AA220" s="35"/>
      <c r="AB220" s="35"/>
      <c r="AC220" s="35"/>
      <c r="AD220" s="35"/>
      <c r="AE220" s="35"/>
      <c r="AR220" s="220" t="s">
        <v>155</v>
      </c>
      <c r="AT220" s="220" t="s">
        <v>151</v>
      </c>
      <c r="AU220" s="220" t="s">
        <v>156</v>
      </c>
      <c r="AY220" s="18" t="s">
        <v>147</v>
      </c>
      <c r="BE220" s="221">
        <f>IF(N220="základní",J220,0)</f>
        <v>0</v>
      </c>
      <c r="BF220" s="221">
        <f>IF(N220="snížená",J220,0)</f>
        <v>0</v>
      </c>
      <c r="BG220" s="221">
        <f>IF(N220="zákl. přenesená",J220,0)</f>
        <v>0</v>
      </c>
      <c r="BH220" s="221">
        <f>IF(N220="sníž. přenesená",J220,0)</f>
        <v>0</v>
      </c>
      <c r="BI220" s="221">
        <f>IF(N220="nulová",J220,0)</f>
        <v>0</v>
      </c>
      <c r="BJ220" s="18" t="s">
        <v>85</v>
      </c>
      <c r="BK220" s="221">
        <f>ROUND(I220*H220,2)</f>
        <v>0</v>
      </c>
      <c r="BL220" s="18" t="s">
        <v>155</v>
      </c>
      <c r="BM220" s="220" t="s">
        <v>299</v>
      </c>
    </row>
    <row r="221" spans="1:65" s="2" customFormat="1" ht="11.25">
      <c r="A221" s="35"/>
      <c r="B221" s="36"/>
      <c r="C221" s="37"/>
      <c r="D221" s="222" t="s">
        <v>158</v>
      </c>
      <c r="E221" s="37"/>
      <c r="F221" s="223" t="s">
        <v>298</v>
      </c>
      <c r="G221" s="37"/>
      <c r="H221" s="37"/>
      <c r="I221" s="123"/>
      <c r="J221" s="37"/>
      <c r="K221" s="37"/>
      <c r="L221" s="40"/>
      <c r="M221" s="224"/>
      <c r="N221" s="225"/>
      <c r="O221" s="72"/>
      <c r="P221" s="72"/>
      <c r="Q221" s="72"/>
      <c r="R221" s="72"/>
      <c r="S221" s="72"/>
      <c r="T221" s="73"/>
      <c r="U221" s="35"/>
      <c r="V221" s="35"/>
      <c r="W221" s="35"/>
      <c r="X221" s="35"/>
      <c r="Y221" s="35"/>
      <c r="Z221" s="35"/>
      <c r="AA221" s="35"/>
      <c r="AB221" s="35"/>
      <c r="AC221" s="35"/>
      <c r="AD221" s="35"/>
      <c r="AE221" s="35"/>
      <c r="AT221" s="18" t="s">
        <v>158</v>
      </c>
      <c r="AU221" s="18" t="s">
        <v>156</v>
      </c>
    </row>
    <row r="222" spans="1:65" s="2" customFormat="1" ht="16.5" customHeight="1">
      <c r="A222" s="35"/>
      <c r="B222" s="36"/>
      <c r="C222" s="209" t="s">
        <v>300</v>
      </c>
      <c r="D222" s="209" t="s">
        <v>151</v>
      </c>
      <c r="E222" s="210" t="s">
        <v>301</v>
      </c>
      <c r="F222" s="211" t="s">
        <v>302</v>
      </c>
      <c r="G222" s="212" t="s">
        <v>166</v>
      </c>
      <c r="H222" s="213">
        <v>2</v>
      </c>
      <c r="I222" s="214"/>
      <c r="J222" s="215">
        <f>ROUND(I222*H222,2)</f>
        <v>0</v>
      </c>
      <c r="K222" s="211" t="s">
        <v>1</v>
      </c>
      <c r="L222" s="40"/>
      <c r="M222" s="216" t="s">
        <v>1</v>
      </c>
      <c r="N222" s="217" t="s">
        <v>43</v>
      </c>
      <c r="O222" s="72"/>
      <c r="P222" s="218">
        <f>O222*H222</f>
        <v>0</v>
      </c>
      <c r="Q222" s="218">
        <v>0</v>
      </c>
      <c r="R222" s="218">
        <f>Q222*H222</f>
        <v>0</v>
      </c>
      <c r="S222" s="218">
        <v>0</v>
      </c>
      <c r="T222" s="219">
        <f>S222*H222</f>
        <v>0</v>
      </c>
      <c r="U222" s="35"/>
      <c r="V222" s="35"/>
      <c r="W222" s="35"/>
      <c r="X222" s="35"/>
      <c r="Y222" s="35"/>
      <c r="Z222" s="35"/>
      <c r="AA222" s="35"/>
      <c r="AB222" s="35"/>
      <c r="AC222" s="35"/>
      <c r="AD222" s="35"/>
      <c r="AE222" s="35"/>
      <c r="AR222" s="220" t="s">
        <v>155</v>
      </c>
      <c r="AT222" s="220" t="s">
        <v>151</v>
      </c>
      <c r="AU222" s="220" t="s">
        <v>156</v>
      </c>
      <c r="AY222" s="18" t="s">
        <v>147</v>
      </c>
      <c r="BE222" s="221">
        <f>IF(N222="základní",J222,0)</f>
        <v>0</v>
      </c>
      <c r="BF222" s="221">
        <f>IF(N222="snížená",J222,0)</f>
        <v>0</v>
      </c>
      <c r="BG222" s="221">
        <f>IF(N222="zákl. přenesená",J222,0)</f>
        <v>0</v>
      </c>
      <c r="BH222" s="221">
        <f>IF(N222="sníž. přenesená",J222,0)</f>
        <v>0</v>
      </c>
      <c r="BI222" s="221">
        <f>IF(N222="nulová",J222,0)</f>
        <v>0</v>
      </c>
      <c r="BJ222" s="18" t="s">
        <v>85</v>
      </c>
      <c r="BK222" s="221">
        <f>ROUND(I222*H222,2)</f>
        <v>0</v>
      </c>
      <c r="BL222" s="18" t="s">
        <v>155</v>
      </c>
      <c r="BM222" s="220" t="s">
        <v>303</v>
      </c>
    </row>
    <row r="223" spans="1:65" s="2" customFormat="1" ht="11.25">
      <c r="A223" s="35"/>
      <c r="B223" s="36"/>
      <c r="C223" s="37"/>
      <c r="D223" s="222" t="s">
        <v>158</v>
      </c>
      <c r="E223" s="37"/>
      <c r="F223" s="223" t="s">
        <v>302</v>
      </c>
      <c r="G223" s="37"/>
      <c r="H223" s="37"/>
      <c r="I223" s="123"/>
      <c r="J223" s="37"/>
      <c r="K223" s="37"/>
      <c r="L223" s="40"/>
      <c r="M223" s="224"/>
      <c r="N223" s="225"/>
      <c r="O223" s="72"/>
      <c r="P223" s="72"/>
      <c r="Q223" s="72"/>
      <c r="R223" s="72"/>
      <c r="S223" s="72"/>
      <c r="T223" s="73"/>
      <c r="U223" s="35"/>
      <c r="V223" s="35"/>
      <c r="W223" s="35"/>
      <c r="X223" s="35"/>
      <c r="Y223" s="35"/>
      <c r="Z223" s="35"/>
      <c r="AA223" s="35"/>
      <c r="AB223" s="35"/>
      <c r="AC223" s="35"/>
      <c r="AD223" s="35"/>
      <c r="AE223" s="35"/>
      <c r="AT223" s="18" t="s">
        <v>158</v>
      </c>
      <c r="AU223" s="18" t="s">
        <v>156</v>
      </c>
    </row>
    <row r="224" spans="1:65" s="2" customFormat="1" ht="16.5" customHeight="1">
      <c r="A224" s="35"/>
      <c r="B224" s="36"/>
      <c r="C224" s="226" t="s">
        <v>304</v>
      </c>
      <c r="D224" s="226" t="s">
        <v>218</v>
      </c>
      <c r="E224" s="227" t="s">
        <v>301</v>
      </c>
      <c r="F224" s="228" t="s">
        <v>305</v>
      </c>
      <c r="G224" s="229" t="s">
        <v>184</v>
      </c>
      <c r="H224" s="230">
        <v>1</v>
      </c>
      <c r="I224" s="231"/>
      <c r="J224" s="232">
        <f>ROUND(I224*H224,2)</f>
        <v>0</v>
      </c>
      <c r="K224" s="228" t="s">
        <v>1</v>
      </c>
      <c r="L224" s="233"/>
      <c r="M224" s="234" t="s">
        <v>1</v>
      </c>
      <c r="N224" s="235" t="s">
        <v>43</v>
      </c>
      <c r="O224" s="72"/>
      <c r="P224" s="218">
        <f>O224*H224</f>
        <v>0</v>
      </c>
      <c r="Q224" s="218">
        <v>0</v>
      </c>
      <c r="R224" s="218">
        <f>Q224*H224</f>
        <v>0</v>
      </c>
      <c r="S224" s="218">
        <v>0</v>
      </c>
      <c r="T224" s="219">
        <f>S224*H224</f>
        <v>0</v>
      </c>
      <c r="U224" s="35"/>
      <c r="V224" s="35"/>
      <c r="W224" s="35"/>
      <c r="X224" s="35"/>
      <c r="Y224" s="35"/>
      <c r="Z224" s="35"/>
      <c r="AA224" s="35"/>
      <c r="AB224" s="35"/>
      <c r="AC224" s="35"/>
      <c r="AD224" s="35"/>
      <c r="AE224" s="35"/>
      <c r="AR224" s="220" t="s">
        <v>186</v>
      </c>
      <c r="AT224" s="220" t="s">
        <v>218</v>
      </c>
      <c r="AU224" s="220" t="s">
        <v>156</v>
      </c>
      <c r="AY224" s="18" t="s">
        <v>147</v>
      </c>
      <c r="BE224" s="221">
        <f>IF(N224="základní",J224,0)</f>
        <v>0</v>
      </c>
      <c r="BF224" s="221">
        <f>IF(N224="snížená",J224,0)</f>
        <v>0</v>
      </c>
      <c r="BG224" s="221">
        <f>IF(N224="zákl. přenesená",J224,0)</f>
        <v>0</v>
      </c>
      <c r="BH224" s="221">
        <f>IF(N224="sníž. přenesená",J224,0)</f>
        <v>0</v>
      </c>
      <c r="BI224" s="221">
        <f>IF(N224="nulová",J224,0)</f>
        <v>0</v>
      </c>
      <c r="BJ224" s="18" t="s">
        <v>85</v>
      </c>
      <c r="BK224" s="221">
        <f>ROUND(I224*H224,2)</f>
        <v>0</v>
      </c>
      <c r="BL224" s="18" t="s">
        <v>155</v>
      </c>
      <c r="BM224" s="220" t="s">
        <v>306</v>
      </c>
    </row>
    <row r="225" spans="1:65" s="2" customFormat="1" ht="11.25">
      <c r="A225" s="35"/>
      <c r="B225" s="36"/>
      <c r="C225" s="37"/>
      <c r="D225" s="222" t="s">
        <v>158</v>
      </c>
      <c r="E225" s="37"/>
      <c r="F225" s="223" t="s">
        <v>305</v>
      </c>
      <c r="G225" s="37"/>
      <c r="H225" s="37"/>
      <c r="I225" s="123"/>
      <c r="J225" s="37"/>
      <c r="K225" s="37"/>
      <c r="L225" s="40"/>
      <c r="M225" s="224"/>
      <c r="N225" s="225"/>
      <c r="O225" s="72"/>
      <c r="P225" s="72"/>
      <c r="Q225" s="72"/>
      <c r="R225" s="72"/>
      <c r="S225" s="72"/>
      <c r="T225" s="73"/>
      <c r="U225" s="35"/>
      <c r="V225" s="35"/>
      <c r="W225" s="35"/>
      <c r="X225" s="35"/>
      <c r="Y225" s="35"/>
      <c r="Z225" s="35"/>
      <c r="AA225" s="35"/>
      <c r="AB225" s="35"/>
      <c r="AC225" s="35"/>
      <c r="AD225" s="35"/>
      <c r="AE225" s="35"/>
      <c r="AT225" s="18" t="s">
        <v>158</v>
      </c>
      <c r="AU225" s="18" t="s">
        <v>156</v>
      </c>
    </row>
    <row r="226" spans="1:65" s="2" customFormat="1" ht="16.5" customHeight="1">
      <c r="A226" s="35"/>
      <c r="B226" s="36"/>
      <c r="C226" s="226" t="s">
        <v>307</v>
      </c>
      <c r="D226" s="226" t="s">
        <v>218</v>
      </c>
      <c r="E226" s="227" t="s">
        <v>308</v>
      </c>
      <c r="F226" s="228" t="s">
        <v>309</v>
      </c>
      <c r="G226" s="229" t="s">
        <v>310</v>
      </c>
      <c r="H226" s="230">
        <v>6</v>
      </c>
      <c r="I226" s="231"/>
      <c r="J226" s="232">
        <f>ROUND(I226*H226,2)</f>
        <v>0</v>
      </c>
      <c r="K226" s="228" t="s">
        <v>1</v>
      </c>
      <c r="L226" s="233"/>
      <c r="M226" s="234" t="s">
        <v>1</v>
      </c>
      <c r="N226" s="235" t="s">
        <v>43</v>
      </c>
      <c r="O226" s="72"/>
      <c r="P226" s="218">
        <f>O226*H226</f>
        <v>0</v>
      </c>
      <c r="Q226" s="218">
        <v>0</v>
      </c>
      <c r="R226" s="218">
        <f>Q226*H226</f>
        <v>0</v>
      </c>
      <c r="S226" s="218">
        <v>0</v>
      </c>
      <c r="T226" s="219">
        <f>S226*H226</f>
        <v>0</v>
      </c>
      <c r="U226" s="35"/>
      <c r="V226" s="35"/>
      <c r="W226" s="35"/>
      <c r="X226" s="35"/>
      <c r="Y226" s="35"/>
      <c r="Z226" s="35"/>
      <c r="AA226" s="35"/>
      <c r="AB226" s="35"/>
      <c r="AC226" s="35"/>
      <c r="AD226" s="35"/>
      <c r="AE226" s="35"/>
      <c r="AR226" s="220" t="s">
        <v>186</v>
      </c>
      <c r="AT226" s="220" t="s">
        <v>218</v>
      </c>
      <c r="AU226" s="220" t="s">
        <v>156</v>
      </c>
      <c r="AY226" s="18" t="s">
        <v>147</v>
      </c>
      <c r="BE226" s="221">
        <f>IF(N226="základní",J226,0)</f>
        <v>0</v>
      </c>
      <c r="BF226" s="221">
        <f>IF(N226="snížená",J226,0)</f>
        <v>0</v>
      </c>
      <c r="BG226" s="221">
        <f>IF(N226="zákl. přenesená",J226,0)</f>
        <v>0</v>
      </c>
      <c r="BH226" s="221">
        <f>IF(N226="sníž. přenesená",J226,0)</f>
        <v>0</v>
      </c>
      <c r="BI226" s="221">
        <f>IF(N226="nulová",J226,0)</f>
        <v>0</v>
      </c>
      <c r="BJ226" s="18" t="s">
        <v>85</v>
      </c>
      <c r="BK226" s="221">
        <f>ROUND(I226*H226,2)</f>
        <v>0</v>
      </c>
      <c r="BL226" s="18" t="s">
        <v>155</v>
      </c>
      <c r="BM226" s="220" t="s">
        <v>311</v>
      </c>
    </row>
    <row r="227" spans="1:65" s="2" customFormat="1" ht="11.25">
      <c r="A227" s="35"/>
      <c r="B227" s="36"/>
      <c r="C227" s="37"/>
      <c r="D227" s="222" t="s">
        <v>158</v>
      </c>
      <c r="E227" s="37"/>
      <c r="F227" s="223" t="s">
        <v>309</v>
      </c>
      <c r="G227" s="37"/>
      <c r="H227" s="37"/>
      <c r="I227" s="123"/>
      <c r="J227" s="37"/>
      <c r="K227" s="37"/>
      <c r="L227" s="40"/>
      <c r="M227" s="224"/>
      <c r="N227" s="225"/>
      <c r="O227" s="72"/>
      <c r="P227" s="72"/>
      <c r="Q227" s="72"/>
      <c r="R227" s="72"/>
      <c r="S227" s="72"/>
      <c r="T227" s="73"/>
      <c r="U227" s="35"/>
      <c r="V227" s="35"/>
      <c r="W227" s="35"/>
      <c r="X227" s="35"/>
      <c r="Y227" s="35"/>
      <c r="Z227" s="35"/>
      <c r="AA227" s="35"/>
      <c r="AB227" s="35"/>
      <c r="AC227" s="35"/>
      <c r="AD227" s="35"/>
      <c r="AE227" s="35"/>
      <c r="AT227" s="18" t="s">
        <v>158</v>
      </c>
      <c r="AU227" s="18" t="s">
        <v>156</v>
      </c>
    </row>
    <row r="228" spans="1:65" s="2" customFormat="1" ht="24" customHeight="1">
      <c r="A228" s="35"/>
      <c r="B228" s="36"/>
      <c r="C228" s="226" t="s">
        <v>312</v>
      </c>
      <c r="D228" s="226" t="s">
        <v>218</v>
      </c>
      <c r="E228" s="227" t="s">
        <v>313</v>
      </c>
      <c r="F228" s="228" t="s">
        <v>314</v>
      </c>
      <c r="G228" s="229" t="s">
        <v>166</v>
      </c>
      <c r="H228" s="230">
        <v>6</v>
      </c>
      <c r="I228" s="231"/>
      <c r="J228" s="232">
        <f>ROUND(I228*H228,2)</f>
        <v>0</v>
      </c>
      <c r="K228" s="228" t="s">
        <v>1</v>
      </c>
      <c r="L228" s="233"/>
      <c r="M228" s="234" t="s">
        <v>1</v>
      </c>
      <c r="N228" s="235" t="s">
        <v>43</v>
      </c>
      <c r="O228" s="72"/>
      <c r="P228" s="218">
        <f>O228*H228</f>
        <v>0</v>
      </c>
      <c r="Q228" s="218">
        <v>0</v>
      </c>
      <c r="R228" s="218">
        <f>Q228*H228</f>
        <v>0</v>
      </c>
      <c r="S228" s="218">
        <v>0</v>
      </c>
      <c r="T228" s="219">
        <f>S228*H228</f>
        <v>0</v>
      </c>
      <c r="U228" s="35"/>
      <c r="V228" s="35"/>
      <c r="W228" s="35"/>
      <c r="X228" s="35"/>
      <c r="Y228" s="35"/>
      <c r="Z228" s="35"/>
      <c r="AA228" s="35"/>
      <c r="AB228" s="35"/>
      <c r="AC228" s="35"/>
      <c r="AD228" s="35"/>
      <c r="AE228" s="35"/>
      <c r="AR228" s="220" t="s">
        <v>186</v>
      </c>
      <c r="AT228" s="220" t="s">
        <v>218</v>
      </c>
      <c r="AU228" s="220" t="s">
        <v>156</v>
      </c>
      <c r="AY228" s="18" t="s">
        <v>147</v>
      </c>
      <c r="BE228" s="221">
        <f>IF(N228="základní",J228,0)</f>
        <v>0</v>
      </c>
      <c r="BF228" s="221">
        <f>IF(N228="snížená",J228,0)</f>
        <v>0</v>
      </c>
      <c r="BG228" s="221">
        <f>IF(N228="zákl. přenesená",J228,0)</f>
        <v>0</v>
      </c>
      <c r="BH228" s="221">
        <f>IF(N228="sníž. přenesená",J228,0)</f>
        <v>0</v>
      </c>
      <c r="BI228" s="221">
        <f>IF(N228="nulová",J228,0)</f>
        <v>0</v>
      </c>
      <c r="BJ228" s="18" t="s">
        <v>85</v>
      </c>
      <c r="BK228" s="221">
        <f>ROUND(I228*H228,2)</f>
        <v>0</v>
      </c>
      <c r="BL228" s="18" t="s">
        <v>155</v>
      </c>
      <c r="BM228" s="220" t="s">
        <v>315</v>
      </c>
    </row>
    <row r="229" spans="1:65" s="2" customFormat="1" ht="19.5">
      <c r="A229" s="35"/>
      <c r="B229" s="36"/>
      <c r="C229" s="37"/>
      <c r="D229" s="222" t="s">
        <v>158</v>
      </c>
      <c r="E229" s="37"/>
      <c r="F229" s="223" t="s">
        <v>314</v>
      </c>
      <c r="G229" s="37"/>
      <c r="H229" s="37"/>
      <c r="I229" s="123"/>
      <c r="J229" s="37"/>
      <c r="K229" s="37"/>
      <c r="L229" s="40"/>
      <c r="M229" s="224"/>
      <c r="N229" s="225"/>
      <c r="O229" s="72"/>
      <c r="P229" s="72"/>
      <c r="Q229" s="72"/>
      <c r="R229" s="72"/>
      <c r="S229" s="72"/>
      <c r="T229" s="73"/>
      <c r="U229" s="35"/>
      <c r="V229" s="35"/>
      <c r="W229" s="35"/>
      <c r="X229" s="35"/>
      <c r="Y229" s="35"/>
      <c r="Z229" s="35"/>
      <c r="AA229" s="35"/>
      <c r="AB229" s="35"/>
      <c r="AC229" s="35"/>
      <c r="AD229" s="35"/>
      <c r="AE229" s="35"/>
      <c r="AT229" s="18" t="s">
        <v>158</v>
      </c>
      <c r="AU229" s="18" t="s">
        <v>156</v>
      </c>
    </row>
    <row r="230" spans="1:65" s="2" customFormat="1" ht="24" customHeight="1">
      <c r="A230" s="35"/>
      <c r="B230" s="36"/>
      <c r="C230" s="226" t="s">
        <v>316</v>
      </c>
      <c r="D230" s="226" t="s">
        <v>218</v>
      </c>
      <c r="E230" s="227" t="s">
        <v>317</v>
      </c>
      <c r="F230" s="228" t="s">
        <v>318</v>
      </c>
      <c r="G230" s="229" t="s">
        <v>166</v>
      </c>
      <c r="H230" s="230">
        <v>6</v>
      </c>
      <c r="I230" s="231"/>
      <c r="J230" s="232">
        <f>ROUND(I230*H230,2)</f>
        <v>0</v>
      </c>
      <c r="K230" s="228" t="s">
        <v>1</v>
      </c>
      <c r="L230" s="233"/>
      <c r="M230" s="234" t="s">
        <v>1</v>
      </c>
      <c r="N230" s="235" t="s">
        <v>43</v>
      </c>
      <c r="O230" s="72"/>
      <c r="P230" s="218">
        <f>O230*H230</f>
        <v>0</v>
      </c>
      <c r="Q230" s="218">
        <v>0</v>
      </c>
      <c r="R230" s="218">
        <f>Q230*H230</f>
        <v>0</v>
      </c>
      <c r="S230" s="218">
        <v>0</v>
      </c>
      <c r="T230" s="219">
        <f>S230*H230</f>
        <v>0</v>
      </c>
      <c r="U230" s="35"/>
      <c r="V230" s="35"/>
      <c r="W230" s="35"/>
      <c r="X230" s="35"/>
      <c r="Y230" s="35"/>
      <c r="Z230" s="35"/>
      <c r="AA230" s="35"/>
      <c r="AB230" s="35"/>
      <c r="AC230" s="35"/>
      <c r="AD230" s="35"/>
      <c r="AE230" s="35"/>
      <c r="AR230" s="220" t="s">
        <v>186</v>
      </c>
      <c r="AT230" s="220" t="s">
        <v>218</v>
      </c>
      <c r="AU230" s="220" t="s">
        <v>156</v>
      </c>
      <c r="AY230" s="18" t="s">
        <v>147</v>
      </c>
      <c r="BE230" s="221">
        <f>IF(N230="základní",J230,0)</f>
        <v>0</v>
      </c>
      <c r="BF230" s="221">
        <f>IF(N230="snížená",J230,0)</f>
        <v>0</v>
      </c>
      <c r="BG230" s="221">
        <f>IF(N230="zákl. přenesená",J230,0)</f>
        <v>0</v>
      </c>
      <c r="BH230" s="221">
        <f>IF(N230="sníž. přenesená",J230,0)</f>
        <v>0</v>
      </c>
      <c r="BI230" s="221">
        <f>IF(N230="nulová",J230,0)</f>
        <v>0</v>
      </c>
      <c r="BJ230" s="18" t="s">
        <v>85</v>
      </c>
      <c r="BK230" s="221">
        <f>ROUND(I230*H230,2)</f>
        <v>0</v>
      </c>
      <c r="BL230" s="18" t="s">
        <v>155</v>
      </c>
      <c r="BM230" s="220" t="s">
        <v>319</v>
      </c>
    </row>
    <row r="231" spans="1:65" s="2" customFormat="1" ht="19.5">
      <c r="A231" s="35"/>
      <c r="B231" s="36"/>
      <c r="C231" s="37"/>
      <c r="D231" s="222" t="s">
        <v>158</v>
      </c>
      <c r="E231" s="37"/>
      <c r="F231" s="223" t="s">
        <v>318</v>
      </c>
      <c r="G231" s="37"/>
      <c r="H231" s="37"/>
      <c r="I231" s="123"/>
      <c r="J231" s="37"/>
      <c r="K231" s="37"/>
      <c r="L231" s="40"/>
      <c r="M231" s="224"/>
      <c r="N231" s="225"/>
      <c r="O231" s="72"/>
      <c r="P231" s="72"/>
      <c r="Q231" s="72"/>
      <c r="R231" s="72"/>
      <c r="S231" s="72"/>
      <c r="T231" s="73"/>
      <c r="U231" s="35"/>
      <c r="V231" s="35"/>
      <c r="W231" s="35"/>
      <c r="X231" s="35"/>
      <c r="Y231" s="35"/>
      <c r="Z231" s="35"/>
      <c r="AA231" s="35"/>
      <c r="AB231" s="35"/>
      <c r="AC231" s="35"/>
      <c r="AD231" s="35"/>
      <c r="AE231" s="35"/>
      <c r="AT231" s="18" t="s">
        <v>158</v>
      </c>
      <c r="AU231" s="18" t="s">
        <v>156</v>
      </c>
    </row>
    <row r="232" spans="1:65" s="2" customFormat="1" ht="16.5" customHeight="1">
      <c r="A232" s="35"/>
      <c r="B232" s="36"/>
      <c r="C232" s="226" t="s">
        <v>320</v>
      </c>
      <c r="D232" s="226" t="s">
        <v>218</v>
      </c>
      <c r="E232" s="227" t="s">
        <v>321</v>
      </c>
      <c r="F232" s="228" t="s">
        <v>322</v>
      </c>
      <c r="G232" s="229" t="s">
        <v>323</v>
      </c>
      <c r="H232" s="230">
        <v>0.1</v>
      </c>
      <c r="I232" s="231"/>
      <c r="J232" s="232">
        <f>ROUND(I232*H232,2)</f>
        <v>0</v>
      </c>
      <c r="K232" s="228" t="s">
        <v>1</v>
      </c>
      <c r="L232" s="233"/>
      <c r="M232" s="234" t="s">
        <v>1</v>
      </c>
      <c r="N232" s="235" t="s">
        <v>43</v>
      </c>
      <c r="O232" s="72"/>
      <c r="P232" s="218">
        <f>O232*H232</f>
        <v>0</v>
      </c>
      <c r="Q232" s="218">
        <v>0</v>
      </c>
      <c r="R232" s="218">
        <f>Q232*H232</f>
        <v>0</v>
      </c>
      <c r="S232" s="218">
        <v>0</v>
      </c>
      <c r="T232" s="219">
        <f>S232*H232</f>
        <v>0</v>
      </c>
      <c r="U232" s="35"/>
      <c r="V232" s="35"/>
      <c r="W232" s="35"/>
      <c r="X232" s="35"/>
      <c r="Y232" s="35"/>
      <c r="Z232" s="35"/>
      <c r="AA232" s="35"/>
      <c r="AB232" s="35"/>
      <c r="AC232" s="35"/>
      <c r="AD232" s="35"/>
      <c r="AE232" s="35"/>
      <c r="AR232" s="220" t="s">
        <v>186</v>
      </c>
      <c r="AT232" s="220" t="s">
        <v>218</v>
      </c>
      <c r="AU232" s="220" t="s">
        <v>156</v>
      </c>
      <c r="AY232" s="18" t="s">
        <v>147</v>
      </c>
      <c r="BE232" s="221">
        <f>IF(N232="základní",J232,0)</f>
        <v>0</v>
      </c>
      <c r="BF232" s="221">
        <f>IF(N232="snížená",J232,0)</f>
        <v>0</v>
      </c>
      <c r="BG232" s="221">
        <f>IF(N232="zákl. přenesená",J232,0)</f>
        <v>0</v>
      </c>
      <c r="BH232" s="221">
        <f>IF(N232="sníž. přenesená",J232,0)</f>
        <v>0</v>
      </c>
      <c r="BI232" s="221">
        <f>IF(N232="nulová",J232,0)</f>
        <v>0</v>
      </c>
      <c r="BJ232" s="18" t="s">
        <v>85</v>
      </c>
      <c r="BK232" s="221">
        <f>ROUND(I232*H232,2)</f>
        <v>0</v>
      </c>
      <c r="BL232" s="18" t="s">
        <v>155</v>
      </c>
      <c r="BM232" s="220" t="s">
        <v>324</v>
      </c>
    </row>
    <row r="233" spans="1:65" s="2" customFormat="1" ht="11.25">
      <c r="A233" s="35"/>
      <c r="B233" s="36"/>
      <c r="C233" s="37"/>
      <c r="D233" s="222" t="s">
        <v>158</v>
      </c>
      <c r="E233" s="37"/>
      <c r="F233" s="223" t="s">
        <v>322</v>
      </c>
      <c r="G233" s="37"/>
      <c r="H233" s="37"/>
      <c r="I233" s="123"/>
      <c r="J233" s="37"/>
      <c r="K233" s="37"/>
      <c r="L233" s="40"/>
      <c r="M233" s="224"/>
      <c r="N233" s="225"/>
      <c r="O233" s="72"/>
      <c r="P233" s="72"/>
      <c r="Q233" s="72"/>
      <c r="R233" s="72"/>
      <c r="S233" s="72"/>
      <c r="T233" s="73"/>
      <c r="U233" s="35"/>
      <c r="V233" s="35"/>
      <c r="W233" s="35"/>
      <c r="X233" s="35"/>
      <c r="Y233" s="35"/>
      <c r="Z233" s="35"/>
      <c r="AA233" s="35"/>
      <c r="AB233" s="35"/>
      <c r="AC233" s="35"/>
      <c r="AD233" s="35"/>
      <c r="AE233" s="35"/>
      <c r="AT233" s="18" t="s">
        <v>158</v>
      </c>
      <c r="AU233" s="18" t="s">
        <v>156</v>
      </c>
    </row>
    <row r="234" spans="1:65" s="2" customFormat="1" ht="16.5" customHeight="1">
      <c r="A234" s="35"/>
      <c r="B234" s="36"/>
      <c r="C234" s="226" t="s">
        <v>325</v>
      </c>
      <c r="D234" s="226" t="s">
        <v>218</v>
      </c>
      <c r="E234" s="227" t="s">
        <v>326</v>
      </c>
      <c r="F234" s="228" t="s">
        <v>327</v>
      </c>
      <c r="G234" s="229" t="s">
        <v>184</v>
      </c>
      <c r="H234" s="230">
        <v>0.3</v>
      </c>
      <c r="I234" s="231"/>
      <c r="J234" s="232">
        <f>ROUND(I234*H234,2)</f>
        <v>0</v>
      </c>
      <c r="K234" s="228" t="s">
        <v>1</v>
      </c>
      <c r="L234" s="233"/>
      <c r="M234" s="234" t="s">
        <v>1</v>
      </c>
      <c r="N234" s="235" t="s">
        <v>43</v>
      </c>
      <c r="O234" s="72"/>
      <c r="P234" s="218">
        <f>O234*H234</f>
        <v>0</v>
      </c>
      <c r="Q234" s="218">
        <v>0</v>
      </c>
      <c r="R234" s="218">
        <f>Q234*H234</f>
        <v>0</v>
      </c>
      <c r="S234" s="218">
        <v>0</v>
      </c>
      <c r="T234" s="219">
        <f>S234*H234</f>
        <v>0</v>
      </c>
      <c r="U234" s="35"/>
      <c r="V234" s="35"/>
      <c r="W234" s="35"/>
      <c r="X234" s="35"/>
      <c r="Y234" s="35"/>
      <c r="Z234" s="35"/>
      <c r="AA234" s="35"/>
      <c r="AB234" s="35"/>
      <c r="AC234" s="35"/>
      <c r="AD234" s="35"/>
      <c r="AE234" s="35"/>
      <c r="AR234" s="220" t="s">
        <v>186</v>
      </c>
      <c r="AT234" s="220" t="s">
        <v>218</v>
      </c>
      <c r="AU234" s="220" t="s">
        <v>156</v>
      </c>
      <c r="AY234" s="18" t="s">
        <v>147</v>
      </c>
      <c r="BE234" s="221">
        <f>IF(N234="základní",J234,0)</f>
        <v>0</v>
      </c>
      <c r="BF234" s="221">
        <f>IF(N234="snížená",J234,0)</f>
        <v>0</v>
      </c>
      <c r="BG234" s="221">
        <f>IF(N234="zákl. přenesená",J234,0)</f>
        <v>0</v>
      </c>
      <c r="BH234" s="221">
        <f>IF(N234="sníž. přenesená",J234,0)</f>
        <v>0</v>
      </c>
      <c r="BI234" s="221">
        <f>IF(N234="nulová",J234,0)</f>
        <v>0</v>
      </c>
      <c r="BJ234" s="18" t="s">
        <v>85</v>
      </c>
      <c r="BK234" s="221">
        <f>ROUND(I234*H234,2)</f>
        <v>0</v>
      </c>
      <c r="BL234" s="18" t="s">
        <v>155</v>
      </c>
      <c r="BM234" s="220" t="s">
        <v>328</v>
      </c>
    </row>
    <row r="235" spans="1:65" s="2" customFormat="1" ht="11.25">
      <c r="A235" s="35"/>
      <c r="B235" s="36"/>
      <c r="C235" s="37"/>
      <c r="D235" s="222" t="s">
        <v>158</v>
      </c>
      <c r="E235" s="37"/>
      <c r="F235" s="223" t="s">
        <v>327</v>
      </c>
      <c r="G235" s="37"/>
      <c r="H235" s="37"/>
      <c r="I235" s="123"/>
      <c r="J235" s="37"/>
      <c r="K235" s="37"/>
      <c r="L235" s="40"/>
      <c r="M235" s="224"/>
      <c r="N235" s="225"/>
      <c r="O235" s="72"/>
      <c r="P235" s="72"/>
      <c r="Q235" s="72"/>
      <c r="R235" s="72"/>
      <c r="S235" s="72"/>
      <c r="T235" s="73"/>
      <c r="U235" s="35"/>
      <c r="V235" s="35"/>
      <c r="W235" s="35"/>
      <c r="X235" s="35"/>
      <c r="Y235" s="35"/>
      <c r="Z235" s="35"/>
      <c r="AA235" s="35"/>
      <c r="AB235" s="35"/>
      <c r="AC235" s="35"/>
      <c r="AD235" s="35"/>
      <c r="AE235" s="35"/>
      <c r="AT235" s="18" t="s">
        <v>158</v>
      </c>
      <c r="AU235" s="18" t="s">
        <v>156</v>
      </c>
    </row>
    <row r="236" spans="1:65" s="2" customFormat="1" ht="16.5" customHeight="1">
      <c r="A236" s="35"/>
      <c r="B236" s="36"/>
      <c r="C236" s="226" t="s">
        <v>329</v>
      </c>
      <c r="D236" s="226" t="s">
        <v>218</v>
      </c>
      <c r="E236" s="227" t="s">
        <v>330</v>
      </c>
      <c r="F236" s="228" t="s">
        <v>331</v>
      </c>
      <c r="G236" s="229" t="s">
        <v>154</v>
      </c>
      <c r="H236" s="230">
        <v>2</v>
      </c>
      <c r="I236" s="231"/>
      <c r="J236" s="232">
        <f>ROUND(I236*H236,2)</f>
        <v>0</v>
      </c>
      <c r="K236" s="228" t="s">
        <v>1</v>
      </c>
      <c r="L236" s="233"/>
      <c r="M236" s="234" t="s">
        <v>1</v>
      </c>
      <c r="N236" s="235" t="s">
        <v>43</v>
      </c>
      <c r="O236" s="72"/>
      <c r="P236" s="218">
        <f>O236*H236</f>
        <v>0</v>
      </c>
      <c r="Q236" s="218">
        <v>0</v>
      </c>
      <c r="R236" s="218">
        <f>Q236*H236</f>
        <v>0</v>
      </c>
      <c r="S236" s="218">
        <v>0</v>
      </c>
      <c r="T236" s="219">
        <f>S236*H236</f>
        <v>0</v>
      </c>
      <c r="U236" s="35"/>
      <c r="V236" s="35"/>
      <c r="W236" s="35"/>
      <c r="X236" s="35"/>
      <c r="Y236" s="35"/>
      <c r="Z236" s="35"/>
      <c r="AA236" s="35"/>
      <c r="AB236" s="35"/>
      <c r="AC236" s="35"/>
      <c r="AD236" s="35"/>
      <c r="AE236" s="35"/>
      <c r="AR236" s="220" t="s">
        <v>186</v>
      </c>
      <c r="AT236" s="220" t="s">
        <v>218</v>
      </c>
      <c r="AU236" s="220" t="s">
        <v>156</v>
      </c>
      <c r="AY236" s="18" t="s">
        <v>147</v>
      </c>
      <c r="BE236" s="221">
        <f>IF(N236="základní",J236,0)</f>
        <v>0</v>
      </c>
      <c r="BF236" s="221">
        <f>IF(N236="snížená",J236,0)</f>
        <v>0</v>
      </c>
      <c r="BG236" s="221">
        <f>IF(N236="zákl. přenesená",J236,0)</f>
        <v>0</v>
      </c>
      <c r="BH236" s="221">
        <f>IF(N236="sníž. přenesená",J236,0)</f>
        <v>0</v>
      </c>
      <c r="BI236" s="221">
        <f>IF(N236="nulová",J236,0)</f>
        <v>0</v>
      </c>
      <c r="BJ236" s="18" t="s">
        <v>85</v>
      </c>
      <c r="BK236" s="221">
        <f>ROUND(I236*H236,2)</f>
        <v>0</v>
      </c>
      <c r="BL236" s="18" t="s">
        <v>155</v>
      </c>
      <c r="BM236" s="220" t="s">
        <v>332</v>
      </c>
    </row>
    <row r="237" spans="1:65" s="2" customFormat="1" ht="11.25">
      <c r="A237" s="35"/>
      <c r="B237" s="36"/>
      <c r="C237" s="37"/>
      <c r="D237" s="222" t="s">
        <v>158</v>
      </c>
      <c r="E237" s="37"/>
      <c r="F237" s="223" t="s">
        <v>331</v>
      </c>
      <c r="G237" s="37"/>
      <c r="H237" s="37"/>
      <c r="I237" s="123"/>
      <c r="J237" s="37"/>
      <c r="K237" s="37"/>
      <c r="L237" s="40"/>
      <c r="M237" s="224"/>
      <c r="N237" s="225"/>
      <c r="O237" s="72"/>
      <c r="P237" s="72"/>
      <c r="Q237" s="72"/>
      <c r="R237" s="72"/>
      <c r="S237" s="72"/>
      <c r="T237" s="73"/>
      <c r="U237" s="35"/>
      <c r="V237" s="35"/>
      <c r="W237" s="35"/>
      <c r="X237" s="35"/>
      <c r="Y237" s="35"/>
      <c r="Z237" s="35"/>
      <c r="AA237" s="35"/>
      <c r="AB237" s="35"/>
      <c r="AC237" s="35"/>
      <c r="AD237" s="35"/>
      <c r="AE237" s="35"/>
      <c r="AT237" s="18" t="s">
        <v>158</v>
      </c>
      <c r="AU237" s="18" t="s">
        <v>156</v>
      </c>
    </row>
    <row r="238" spans="1:65" s="2" customFormat="1" ht="16.5" customHeight="1">
      <c r="A238" s="35"/>
      <c r="B238" s="36"/>
      <c r="C238" s="226" t="s">
        <v>333</v>
      </c>
      <c r="D238" s="226" t="s">
        <v>218</v>
      </c>
      <c r="E238" s="227" t="s">
        <v>334</v>
      </c>
      <c r="F238" s="228" t="s">
        <v>335</v>
      </c>
      <c r="G238" s="229" t="s">
        <v>336</v>
      </c>
      <c r="H238" s="230">
        <v>2</v>
      </c>
      <c r="I238" s="231"/>
      <c r="J238" s="232">
        <f>ROUND(I238*H238,2)</f>
        <v>0</v>
      </c>
      <c r="K238" s="228" t="s">
        <v>1</v>
      </c>
      <c r="L238" s="233"/>
      <c r="M238" s="234" t="s">
        <v>1</v>
      </c>
      <c r="N238" s="235" t="s">
        <v>43</v>
      </c>
      <c r="O238" s="72"/>
      <c r="P238" s="218">
        <f>O238*H238</f>
        <v>0</v>
      </c>
      <c r="Q238" s="218">
        <v>0</v>
      </c>
      <c r="R238" s="218">
        <f>Q238*H238</f>
        <v>0</v>
      </c>
      <c r="S238" s="218">
        <v>0</v>
      </c>
      <c r="T238" s="219">
        <f>S238*H238</f>
        <v>0</v>
      </c>
      <c r="U238" s="35"/>
      <c r="V238" s="35"/>
      <c r="W238" s="35"/>
      <c r="X238" s="35"/>
      <c r="Y238" s="35"/>
      <c r="Z238" s="35"/>
      <c r="AA238" s="35"/>
      <c r="AB238" s="35"/>
      <c r="AC238" s="35"/>
      <c r="AD238" s="35"/>
      <c r="AE238" s="35"/>
      <c r="AR238" s="220" t="s">
        <v>186</v>
      </c>
      <c r="AT238" s="220" t="s">
        <v>218</v>
      </c>
      <c r="AU238" s="220" t="s">
        <v>156</v>
      </c>
      <c r="AY238" s="18" t="s">
        <v>147</v>
      </c>
      <c r="BE238" s="221">
        <f>IF(N238="základní",J238,0)</f>
        <v>0</v>
      </c>
      <c r="BF238" s="221">
        <f>IF(N238="snížená",J238,0)</f>
        <v>0</v>
      </c>
      <c r="BG238" s="221">
        <f>IF(N238="zákl. přenesená",J238,0)</f>
        <v>0</v>
      </c>
      <c r="BH238" s="221">
        <f>IF(N238="sníž. přenesená",J238,0)</f>
        <v>0</v>
      </c>
      <c r="BI238" s="221">
        <f>IF(N238="nulová",J238,0)</f>
        <v>0</v>
      </c>
      <c r="BJ238" s="18" t="s">
        <v>85</v>
      </c>
      <c r="BK238" s="221">
        <f>ROUND(I238*H238,2)</f>
        <v>0</v>
      </c>
      <c r="BL238" s="18" t="s">
        <v>155</v>
      </c>
      <c r="BM238" s="220" t="s">
        <v>337</v>
      </c>
    </row>
    <row r="239" spans="1:65" s="2" customFormat="1" ht="11.25">
      <c r="A239" s="35"/>
      <c r="B239" s="36"/>
      <c r="C239" s="37"/>
      <c r="D239" s="222" t="s">
        <v>158</v>
      </c>
      <c r="E239" s="37"/>
      <c r="F239" s="223" t="s">
        <v>335</v>
      </c>
      <c r="G239" s="37"/>
      <c r="H239" s="37"/>
      <c r="I239" s="123"/>
      <c r="J239" s="37"/>
      <c r="K239" s="37"/>
      <c r="L239" s="40"/>
      <c r="M239" s="224"/>
      <c r="N239" s="225"/>
      <c r="O239" s="72"/>
      <c r="P239" s="72"/>
      <c r="Q239" s="72"/>
      <c r="R239" s="72"/>
      <c r="S239" s="72"/>
      <c r="T239" s="73"/>
      <c r="U239" s="35"/>
      <c r="V239" s="35"/>
      <c r="W239" s="35"/>
      <c r="X239" s="35"/>
      <c r="Y239" s="35"/>
      <c r="Z239" s="35"/>
      <c r="AA239" s="35"/>
      <c r="AB239" s="35"/>
      <c r="AC239" s="35"/>
      <c r="AD239" s="35"/>
      <c r="AE239" s="35"/>
      <c r="AT239" s="18" t="s">
        <v>158</v>
      </c>
      <c r="AU239" s="18" t="s">
        <v>156</v>
      </c>
    </row>
    <row r="240" spans="1:65" s="14" customFormat="1" ht="20.85" customHeight="1">
      <c r="B240" s="247"/>
      <c r="C240" s="248"/>
      <c r="D240" s="249" t="s">
        <v>77</v>
      </c>
      <c r="E240" s="249" t="s">
        <v>338</v>
      </c>
      <c r="F240" s="249" t="s">
        <v>339</v>
      </c>
      <c r="G240" s="248"/>
      <c r="H240" s="248"/>
      <c r="I240" s="250"/>
      <c r="J240" s="251">
        <f>BK240</f>
        <v>0</v>
      </c>
      <c r="K240" s="248"/>
      <c r="L240" s="252"/>
      <c r="M240" s="253"/>
      <c r="N240" s="254"/>
      <c r="O240" s="254"/>
      <c r="P240" s="255">
        <f>SUM(P241:P246)</f>
        <v>0</v>
      </c>
      <c r="Q240" s="254"/>
      <c r="R240" s="255">
        <f>SUM(R241:R246)</f>
        <v>0</v>
      </c>
      <c r="S240" s="254"/>
      <c r="T240" s="256">
        <f>SUM(T241:T246)</f>
        <v>0</v>
      </c>
      <c r="AR240" s="257" t="s">
        <v>85</v>
      </c>
      <c r="AT240" s="258" t="s">
        <v>77</v>
      </c>
      <c r="AU240" s="258" t="s">
        <v>156</v>
      </c>
      <c r="AY240" s="257" t="s">
        <v>147</v>
      </c>
      <c r="BK240" s="259">
        <f>SUM(BK241:BK246)</f>
        <v>0</v>
      </c>
    </row>
    <row r="241" spans="1:65" s="2" customFormat="1" ht="16.5" customHeight="1">
      <c r="A241" s="35"/>
      <c r="B241" s="36"/>
      <c r="C241" s="226" t="s">
        <v>340</v>
      </c>
      <c r="D241" s="226" t="s">
        <v>218</v>
      </c>
      <c r="E241" s="227" t="s">
        <v>341</v>
      </c>
      <c r="F241" s="228" t="s">
        <v>342</v>
      </c>
      <c r="G241" s="229" t="s">
        <v>166</v>
      </c>
      <c r="H241" s="230">
        <v>2</v>
      </c>
      <c r="I241" s="231"/>
      <c r="J241" s="232">
        <f>ROUND(I241*H241,2)</f>
        <v>0</v>
      </c>
      <c r="K241" s="228" t="s">
        <v>1</v>
      </c>
      <c r="L241" s="233"/>
      <c r="M241" s="234" t="s">
        <v>1</v>
      </c>
      <c r="N241" s="235" t="s">
        <v>43</v>
      </c>
      <c r="O241" s="72"/>
      <c r="P241" s="218">
        <f>O241*H241</f>
        <v>0</v>
      </c>
      <c r="Q241" s="218">
        <v>0</v>
      </c>
      <c r="R241" s="218">
        <f>Q241*H241</f>
        <v>0</v>
      </c>
      <c r="S241" s="218">
        <v>0</v>
      </c>
      <c r="T241" s="219">
        <f>S241*H241</f>
        <v>0</v>
      </c>
      <c r="U241" s="35"/>
      <c r="V241" s="35"/>
      <c r="W241" s="35"/>
      <c r="X241" s="35"/>
      <c r="Y241" s="35"/>
      <c r="Z241" s="35"/>
      <c r="AA241" s="35"/>
      <c r="AB241" s="35"/>
      <c r="AC241" s="35"/>
      <c r="AD241" s="35"/>
      <c r="AE241" s="35"/>
      <c r="AR241" s="220" t="s">
        <v>186</v>
      </c>
      <c r="AT241" s="220" t="s">
        <v>218</v>
      </c>
      <c r="AU241" s="220" t="s">
        <v>155</v>
      </c>
      <c r="AY241" s="18" t="s">
        <v>147</v>
      </c>
      <c r="BE241" s="221">
        <f>IF(N241="základní",J241,0)</f>
        <v>0</v>
      </c>
      <c r="BF241" s="221">
        <f>IF(N241="snížená",J241,0)</f>
        <v>0</v>
      </c>
      <c r="BG241" s="221">
        <f>IF(N241="zákl. přenesená",J241,0)</f>
        <v>0</v>
      </c>
      <c r="BH241" s="221">
        <f>IF(N241="sníž. přenesená",J241,0)</f>
        <v>0</v>
      </c>
      <c r="BI241" s="221">
        <f>IF(N241="nulová",J241,0)</f>
        <v>0</v>
      </c>
      <c r="BJ241" s="18" t="s">
        <v>85</v>
      </c>
      <c r="BK241" s="221">
        <f>ROUND(I241*H241,2)</f>
        <v>0</v>
      </c>
      <c r="BL241" s="18" t="s">
        <v>155</v>
      </c>
      <c r="BM241" s="220" t="s">
        <v>343</v>
      </c>
    </row>
    <row r="242" spans="1:65" s="2" customFormat="1" ht="11.25">
      <c r="A242" s="35"/>
      <c r="B242" s="36"/>
      <c r="C242" s="37"/>
      <c r="D242" s="222" t="s">
        <v>158</v>
      </c>
      <c r="E242" s="37"/>
      <c r="F242" s="223" t="s">
        <v>342</v>
      </c>
      <c r="G242" s="37"/>
      <c r="H242" s="37"/>
      <c r="I242" s="123"/>
      <c r="J242" s="37"/>
      <c r="K242" s="37"/>
      <c r="L242" s="40"/>
      <c r="M242" s="224"/>
      <c r="N242" s="225"/>
      <c r="O242" s="72"/>
      <c r="P242" s="72"/>
      <c r="Q242" s="72"/>
      <c r="R242" s="72"/>
      <c r="S242" s="72"/>
      <c r="T242" s="73"/>
      <c r="U242" s="35"/>
      <c r="V242" s="35"/>
      <c r="W242" s="35"/>
      <c r="X242" s="35"/>
      <c r="Y242" s="35"/>
      <c r="Z242" s="35"/>
      <c r="AA242" s="35"/>
      <c r="AB242" s="35"/>
      <c r="AC242" s="35"/>
      <c r="AD242" s="35"/>
      <c r="AE242" s="35"/>
      <c r="AT242" s="18" t="s">
        <v>158</v>
      </c>
      <c r="AU242" s="18" t="s">
        <v>155</v>
      </c>
    </row>
    <row r="243" spans="1:65" s="2" customFormat="1" ht="16.5" customHeight="1">
      <c r="A243" s="35"/>
      <c r="B243" s="36"/>
      <c r="C243" s="226" t="s">
        <v>344</v>
      </c>
      <c r="D243" s="226" t="s">
        <v>218</v>
      </c>
      <c r="E243" s="227" t="s">
        <v>345</v>
      </c>
      <c r="F243" s="228" t="s">
        <v>346</v>
      </c>
      <c r="G243" s="229" t="s">
        <v>166</v>
      </c>
      <c r="H243" s="230">
        <v>1</v>
      </c>
      <c r="I243" s="231"/>
      <c r="J243" s="232">
        <f>ROUND(I243*H243,2)</f>
        <v>0</v>
      </c>
      <c r="K243" s="228" t="s">
        <v>1</v>
      </c>
      <c r="L243" s="233"/>
      <c r="M243" s="234" t="s">
        <v>1</v>
      </c>
      <c r="N243" s="235" t="s">
        <v>43</v>
      </c>
      <c r="O243" s="72"/>
      <c r="P243" s="218">
        <f>O243*H243</f>
        <v>0</v>
      </c>
      <c r="Q243" s="218">
        <v>0</v>
      </c>
      <c r="R243" s="218">
        <f>Q243*H243</f>
        <v>0</v>
      </c>
      <c r="S243" s="218">
        <v>0</v>
      </c>
      <c r="T243" s="219">
        <f>S243*H243</f>
        <v>0</v>
      </c>
      <c r="U243" s="35"/>
      <c r="V243" s="35"/>
      <c r="W243" s="35"/>
      <c r="X243" s="35"/>
      <c r="Y243" s="35"/>
      <c r="Z243" s="35"/>
      <c r="AA243" s="35"/>
      <c r="AB243" s="35"/>
      <c r="AC243" s="35"/>
      <c r="AD243" s="35"/>
      <c r="AE243" s="35"/>
      <c r="AR243" s="220" t="s">
        <v>186</v>
      </c>
      <c r="AT243" s="220" t="s">
        <v>218</v>
      </c>
      <c r="AU243" s="220" t="s">
        <v>155</v>
      </c>
      <c r="AY243" s="18" t="s">
        <v>147</v>
      </c>
      <c r="BE243" s="221">
        <f>IF(N243="základní",J243,0)</f>
        <v>0</v>
      </c>
      <c r="BF243" s="221">
        <f>IF(N243="snížená",J243,0)</f>
        <v>0</v>
      </c>
      <c r="BG243" s="221">
        <f>IF(N243="zákl. přenesená",J243,0)</f>
        <v>0</v>
      </c>
      <c r="BH243" s="221">
        <f>IF(N243="sníž. přenesená",J243,0)</f>
        <v>0</v>
      </c>
      <c r="BI243" s="221">
        <f>IF(N243="nulová",J243,0)</f>
        <v>0</v>
      </c>
      <c r="BJ243" s="18" t="s">
        <v>85</v>
      </c>
      <c r="BK243" s="221">
        <f>ROUND(I243*H243,2)</f>
        <v>0</v>
      </c>
      <c r="BL243" s="18" t="s">
        <v>155</v>
      </c>
      <c r="BM243" s="220" t="s">
        <v>347</v>
      </c>
    </row>
    <row r="244" spans="1:65" s="2" customFormat="1" ht="11.25">
      <c r="A244" s="35"/>
      <c r="B244" s="36"/>
      <c r="C244" s="37"/>
      <c r="D244" s="222" t="s">
        <v>158</v>
      </c>
      <c r="E244" s="37"/>
      <c r="F244" s="223" t="s">
        <v>346</v>
      </c>
      <c r="G244" s="37"/>
      <c r="H244" s="37"/>
      <c r="I244" s="123"/>
      <c r="J244" s="37"/>
      <c r="K244" s="37"/>
      <c r="L244" s="40"/>
      <c r="M244" s="224"/>
      <c r="N244" s="225"/>
      <c r="O244" s="72"/>
      <c r="P244" s="72"/>
      <c r="Q244" s="72"/>
      <c r="R244" s="72"/>
      <c r="S244" s="72"/>
      <c r="T244" s="73"/>
      <c r="U244" s="35"/>
      <c r="V244" s="35"/>
      <c r="W244" s="35"/>
      <c r="X244" s="35"/>
      <c r="Y244" s="35"/>
      <c r="Z244" s="35"/>
      <c r="AA244" s="35"/>
      <c r="AB244" s="35"/>
      <c r="AC244" s="35"/>
      <c r="AD244" s="35"/>
      <c r="AE244" s="35"/>
      <c r="AT244" s="18" t="s">
        <v>158</v>
      </c>
      <c r="AU244" s="18" t="s">
        <v>155</v>
      </c>
    </row>
    <row r="245" spans="1:65" s="2" customFormat="1" ht="16.5" customHeight="1">
      <c r="A245" s="35"/>
      <c r="B245" s="36"/>
      <c r="C245" s="209" t="s">
        <v>348</v>
      </c>
      <c r="D245" s="209" t="s">
        <v>151</v>
      </c>
      <c r="E245" s="210" t="s">
        <v>349</v>
      </c>
      <c r="F245" s="211" t="s">
        <v>350</v>
      </c>
      <c r="G245" s="212" t="s">
        <v>221</v>
      </c>
      <c r="H245" s="213">
        <v>0.2</v>
      </c>
      <c r="I245" s="214"/>
      <c r="J245" s="215">
        <f>ROUND(I245*H245,2)</f>
        <v>0</v>
      </c>
      <c r="K245" s="211" t="s">
        <v>1</v>
      </c>
      <c r="L245" s="40"/>
      <c r="M245" s="216" t="s">
        <v>1</v>
      </c>
      <c r="N245" s="217" t="s">
        <v>43</v>
      </c>
      <c r="O245" s="72"/>
      <c r="P245" s="218">
        <f>O245*H245</f>
        <v>0</v>
      </c>
      <c r="Q245" s="218">
        <v>0</v>
      </c>
      <c r="R245" s="218">
        <f>Q245*H245</f>
        <v>0</v>
      </c>
      <c r="S245" s="218">
        <v>0</v>
      </c>
      <c r="T245" s="219">
        <f>S245*H245</f>
        <v>0</v>
      </c>
      <c r="U245" s="35"/>
      <c r="V245" s="35"/>
      <c r="W245" s="35"/>
      <c r="X245" s="35"/>
      <c r="Y245" s="35"/>
      <c r="Z245" s="35"/>
      <c r="AA245" s="35"/>
      <c r="AB245" s="35"/>
      <c r="AC245" s="35"/>
      <c r="AD245" s="35"/>
      <c r="AE245" s="35"/>
      <c r="AR245" s="220" t="s">
        <v>155</v>
      </c>
      <c r="AT245" s="220" t="s">
        <v>151</v>
      </c>
      <c r="AU245" s="220" t="s">
        <v>155</v>
      </c>
      <c r="AY245" s="18" t="s">
        <v>147</v>
      </c>
      <c r="BE245" s="221">
        <f>IF(N245="základní",J245,0)</f>
        <v>0</v>
      </c>
      <c r="BF245" s="221">
        <f>IF(N245="snížená",J245,0)</f>
        <v>0</v>
      </c>
      <c r="BG245" s="221">
        <f>IF(N245="zákl. přenesená",J245,0)</f>
        <v>0</v>
      </c>
      <c r="BH245" s="221">
        <f>IF(N245="sníž. přenesená",J245,0)</f>
        <v>0</v>
      </c>
      <c r="BI245" s="221">
        <f>IF(N245="nulová",J245,0)</f>
        <v>0</v>
      </c>
      <c r="BJ245" s="18" t="s">
        <v>85</v>
      </c>
      <c r="BK245" s="221">
        <f>ROUND(I245*H245,2)</f>
        <v>0</v>
      </c>
      <c r="BL245" s="18" t="s">
        <v>155</v>
      </c>
      <c r="BM245" s="220" t="s">
        <v>351</v>
      </c>
    </row>
    <row r="246" spans="1:65" s="2" customFormat="1" ht="11.25">
      <c r="A246" s="35"/>
      <c r="B246" s="36"/>
      <c r="C246" s="37"/>
      <c r="D246" s="222" t="s">
        <v>158</v>
      </c>
      <c r="E246" s="37"/>
      <c r="F246" s="223" t="s">
        <v>350</v>
      </c>
      <c r="G246" s="37"/>
      <c r="H246" s="37"/>
      <c r="I246" s="123"/>
      <c r="J246" s="37"/>
      <c r="K246" s="37"/>
      <c r="L246" s="40"/>
      <c r="M246" s="224"/>
      <c r="N246" s="225"/>
      <c r="O246" s="72"/>
      <c r="P246" s="72"/>
      <c r="Q246" s="72"/>
      <c r="R246" s="72"/>
      <c r="S246" s="72"/>
      <c r="T246" s="73"/>
      <c r="U246" s="35"/>
      <c r="V246" s="35"/>
      <c r="W246" s="35"/>
      <c r="X246" s="35"/>
      <c r="Y246" s="35"/>
      <c r="Z246" s="35"/>
      <c r="AA246" s="35"/>
      <c r="AB246" s="35"/>
      <c r="AC246" s="35"/>
      <c r="AD246" s="35"/>
      <c r="AE246" s="35"/>
      <c r="AT246" s="18" t="s">
        <v>158</v>
      </c>
      <c r="AU246" s="18" t="s">
        <v>155</v>
      </c>
    </row>
    <row r="247" spans="1:65" s="12" customFormat="1" ht="20.85" customHeight="1">
      <c r="B247" s="193"/>
      <c r="C247" s="194"/>
      <c r="D247" s="195" t="s">
        <v>77</v>
      </c>
      <c r="E247" s="207" t="s">
        <v>352</v>
      </c>
      <c r="F247" s="207" t="s">
        <v>353</v>
      </c>
      <c r="G247" s="194"/>
      <c r="H247" s="194"/>
      <c r="I247" s="197"/>
      <c r="J247" s="208">
        <f>BK247</f>
        <v>0</v>
      </c>
      <c r="K247" s="194"/>
      <c r="L247" s="199"/>
      <c r="M247" s="200"/>
      <c r="N247" s="201"/>
      <c r="O247" s="201"/>
      <c r="P247" s="202">
        <f>P248+SUM(P249:P268)</f>
        <v>0</v>
      </c>
      <c r="Q247" s="201"/>
      <c r="R247" s="202">
        <f>R248+SUM(R249:R268)</f>
        <v>0</v>
      </c>
      <c r="S247" s="201"/>
      <c r="T247" s="203">
        <f>T248+SUM(T249:T268)</f>
        <v>0</v>
      </c>
      <c r="AR247" s="204" t="s">
        <v>85</v>
      </c>
      <c r="AT247" s="205" t="s">
        <v>77</v>
      </c>
      <c r="AU247" s="205" t="s">
        <v>87</v>
      </c>
      <c r="AY247" s="204" t="s">
        <v>147</v>
      </c>
      <c r="BK247" s="206">
        <f>BK248+SUM(BK249:BK268)</f>
        <v>0</v>
      </c>
    </row>
    <row r="248" spans="1:65" s="2" customFormat="1" ht="24" customHeight="1">
      <c r="A248" s="35"/>
      <c r="B248" s="36"/>
      <c r="C248" s="209" t="s">
        <v>354</v>
      </c>
      <c r="D248" s="209" t="s">
        <v>151</v>
      </c>
      <c r="E248" s="210" t="s">
        <v>355</v>
      </c>
      <c r="F248" s="211" t="s">
        <v>356</v>
      </c>
      <c r="G248" s="212" t="s">
        <v>166</v>
      </c>
      <c r="H248" s="213">
        <v>585</v>
      </c>
      <c r="I248" s="214"/>
      <c r="J248" s="215">
        <f>ROUND(I248*H248,2)</f>
        <v>0</v>
      </c>
      <c r="K248" s="211" t="s">
        <v>1</v>
      </c>
      <c r="L248" s="40"/>
      <c r="M248" s="216" t="s">
        <v>1</v>
      </c>
      <c r="N248" s="217" t="s">
        <v>43</v>
      </c>
      <c r="O248" s="72"/>
      <c r="P248" s="218">
        <f>O248*H248</f>
        <v>0</v>
      </c>
      <c r="Q248" s="218">
        <v>0</v>
      </c>
      <c r="R248" s="218">
        <f>Q248*H248</f>
        <v>0</v>
      </c>
      <c r="S248" s="218">
        <v>0</v>
      </c>
      <c r="T248" s="219">
        <f>S248*H248</f>
        <v>0</v>
      </c>
      <c r="U248" s="35"/>
      <c r="V248" s="35"/>
      <c r="W248" s="35"/>
      <c r="X248" s="35"/>
      <c r="Y248" s="35"/>
      <c r="Z248" s="35"/>
      <c r="AA248" s="35"/>
      <c r="AB248" s="35"/>
      <c r="AC248" s="35"/>
      <c r="AD248" s="35"/>
      <c r="AE248" s="35"/>
      <c r="AR248" s="220" t="s">
        <v>155</v>
      </c>
      <c r="AT248" s="220" t="s">
        <v>151</v>
      </c>
      <c r="AU248" s="220" t="s">
        <v>156</v>
      </c>
      <c r="AY248" s="18" t="s">
        <v>147</v>
      </c>
      <c r="BE248" s="221">
        <f>IF(N248="základní",J248,0)</f>
        <v>0</v>
      </c>
      <c r="BF248" s="221">
        <f>IF(N248="snížená",J248,0)</f>
        <v>0</v>
      </c>
      <c r="BG248" s="221">
        <f>IF(N248="zákl. přenesená",J248,0)</f>
        <v>0</v>
      </c>
      <c r="BH248" s="221">
        <f>IF(N248="sníž. přenesená",J248,0)</f>
        <v>0</v>
      </c>
      <c r="BI248" s="221">
        <f>IF(N248="nulová",J248,0)</f>
        <v>0</v>
      </c>
      <c r="BJ248" s="18" t="s">
        <v>85</v>
      </c>
      <c r="BK248" s="221">
        <f>ROUND(I248*H248,2)</f>
        <v>0</v>
      </c>
      <c r="BL248" s="18" t="s">
        <v>155</v>
      </c>
      <c r="BM248" s="220" t="s">
        <v>357</v>
      </c>
    </row>
    <row r="249" spans="1:65" s="2" customFormat="1" ht="19.5">
      <c r="A249" s="35"/>
      <c r="B249" s="36"/>
      <c r="C249" s="37"/>
      <c r="D249" s="222" t="s">
        <v>158</v>
      </c>
      <c r="E249" s="37"/>
      <c r="F249" s="223" t="s">
        <v>356</v>
      </c>
      <c r="G249" s="37"/>
      <c r="H249" s="37"/>
      <c r="I249" s="123"/>
      <c r="J249" s="37"/>
      <c r="K249" s="37"/>
      <c r="L249" s="40"/>
      <c r="M249" s="224"/>
      <c r="N249" s="225"/>
      <c r="O249" s="72"/>
      <c r="P249" s="72"/>
      <c r="Q249" s="72"/>
      <c r="R249" s="72"/>
      <c r="S249" s="72"/>
      <c r="T249" s="73"/>
      <c r="U249" s="35"/>
      <c r="V249" s="35"/>
      <c r="W249" s="35"/>
      <c r="X249" s="35"/>
      <c r="Y249" s="35"/>
      <c r="Z249" s="35"/>
      <c r="AA249" s="35"/>
      <c r="AB249" s="35"/>
      <c r="AC249" s="35"/>
      <c r="AD249" s="35"/>
      <c r="AE249" s="35"/>
      <c r="AT249" s="18" t="s">
        <v>158</v>
      </c>
      <c r="AU249" s="18" t="s">
        <v>156</v>
      </c>
    </row>
    <row r="250" spans="1:65" s="2" customFormat="1" ht="24" customHeight="1">
      <c r="A250" s="35"/>
      <c r="B250" s="36"/>
      <c r="C250" s="209" t="s">
        <v>358</v>
      </c>
      <c r="D250" s="209" t="s">
        <v>151</v>
      </c>
      <c r="E250" s="210" t="s">
        <v>359</v>
      </c>
      <c r="F250" s="211" t="s">
        <v>360</v>
      </c>
      <c r="G250" s="212" t="s">
        <v>166</v>
      </c>
      <c r="H250" s="213">
        <v>585</v>
      </c>
      <c r="I250" s="214"/>
      <c r="J250" s="215">
        <f>ROUND(I250*H250,2)</f>
        <v>0</v>
      </c>
      <c r="K250" s="211" t="s">
        <v>1</v>
      </c>
      <c r="L250" s="40"/>
      <c r="M250" s="216" t="s">
        <v>1</v>
      </c>
      <c r="N250" s="217" t="s">
        <v>43</v>
      </c>
      <c r="O250" s="72"/>
      <c r="P250" s="218">
        <f>O250*H250</f>
        <v>0</v>
      </c>
      <c r="Q250" s="218">
        <v>0</v>
      </c>
      <c r="R250" s="218">
        <f>Q250*H250</f>
        <v>0</v>
      </c>
      <c r="S250" s="218">
        <v>0</v>
      </c>
      <c r="T250" s="219">
        <f>S250*H250</f>
        <v>0</v>
      </c>
      <c r="U250" s="35"/>
      <c r="V250" s="35"/>
      <c r="W250" s="35"/>
      <c r="X250" s="35"/>
      <c r="Y250" s="35"/>
      <c r="Z250" s="35"/>
      <c r="AA250" s="35"/>
      <c r="AB250" s="35"/>
      <c r="AC250" s="35"/>
      <c r="AD250" s="35"/>
      <c r="AE250" s="35"/>
      <c r="AR250" s="220" t="s">
        <v>155</v>
      </c>
      <c r="AT250" s="220" t="s">
        <v>151</v>
      </c>
      <c r="AU250" s="220" t="s">
        <v>156</v>
      </c>
      <c r="AY250" s="18" t="s">
        <v>147</v>
      </c>
      <c r="BE250" s="221">
        <f>IF(N250="základní",J250,0)</f>
        <v>0</v>
      </c>
      <c r="BF250" s="221">
        <f>IF(N250="snížená",J250,0)</f>
        <v>0</v>
      </c>
      <c r="BG250" s="221">
        <f>IF(N250="zákl. přenesená",J250,0)</f>
        <v>0</v>
      </c>
      <c r="BH250" s="221">
        <f>IF(N250="sníž. přenesená",J250,0)</f>
        <v>0</v>
      </c>
      <c r="BI250" s="221">
        <f>IF(N250="nulová",J250,0)</f>
        <v>0</v>
      </c>
      <c r="BJ250" s="18" t="s">
        <v>85</v>
      </c>
      <c r="BK250" s="221">
        <f>ROUND(I250*H250,2)</f>
        <v>0</v>
      </c>
      <c r="BL250" s="18" t="s">
        <v>155</v>
      </c>
      <c r="BM250" s="220" t="s">
        <v>361</v>
      </c>
    </row>
    <row r="251" spans="1:65" s="2" customFormat="1" ht="19.5">
      <c r="A251" s="35"/>
      <c r="B251" s="36"/>
      <c r="C251" s="37"/>
      <c r="D251" s="222" t="s">
        <v>158</v>
      </c>
      <c r="E251" s="37"/>
      <c r="F251" s="223" t="s">
        <v>360</v>
      </c>
      <c r="G251" s="37"/>
      <c r="H251" s="37"/>
      <c r="I251" s="123"/>
      <c r="J251" s="37"/>
      <c r="K251" s="37"/>
      <c r="L251" s="40"/>
      <c r="M251" s="224"/>
      <c r="N251" s="225"/>
      <c r="O251" s="72"/>
      <c r="P251" s="72"/>
      <c r="Q251" s="72"/>
      <c r="R251" s="72"/>
      <c r="S251" s="72"/>
      <c r="T251" s="73"/>
      <c r="U251" s="35"/>
      <c r="V251" s="35"/>
      <c r="W251" s="35"/>
      <c r="X251" s="35"/>
      <c r="Y251" s="35"/>
      <c r="Z251" s="35"/>
      <c r="AA251" s="35"/>
      <c r="AB251" s="35"/>
      <c r="AC251" s="35"/>
      <c r="AD251" s="35"/>
      <c r="AE251" s="35"/>
      <c r="AT251" s="18" t="s">
        <v>158</v>
      </c>
      <c r="AU251" s="18" t="s">
        <v>156</v>
      </c>
    </row>
    <row r="252" spans="1:65" s="2" customFormat="1" ht="24" customHeight="1">
      <c r="A252" s="35"/>
      <c r="B252" s="36"/>
      <c r="C252" s="209" t="s">
        <v>362</v>
      </c>
      <c r="D252" s="209" t="s">
        <v>151</v>
      </c>
      <c r="E252" s="210" t="s">
        <v>363</v>
      </c>
      <c r="F252" s="211" t="s">
        <v>364</v>
      </c>
      <c r="G252" s="212" t="s">
        <v>154</v>
      </c>
      <c r="H252" s="213">
        <v>113</v>
      </c>
      <c r="I252" s="214"/>
      <c r="J252" s="215">
        <f>ROUND(I252*H252,2)</f>
        <v>0</v>
      </c>
      <c r="K252" s="211" t="s">
        <v>1</v>
      </c>
      <c r="L252" s="40"/>
      <c r="M252" s="216" t="s">
        <v>1</v>
      </c>
      <c r="N252" s="217" t="s">
        <v>43</v>
      </c>
      <c r="O252" s="72"/>
      <c r="P252" s="218">
        <f>O252*H252</f>
        <v>0</v>
      </c>
      <c r="Q252" s="218">
        <v>0</v>
      </c>
      <c r="R252" s="218">
        <f>Q252*H252</f>
        <v>0</v>
      </c>
      <c r="S252" s="218">
        <v>0</v>
      </c>
      <c r="T252" s="219">
        <f>S252*H252</f>
        <v>0</v>
      </c>
      <c r="U252" s="35"/>
      <c r="V252" s="35"/>
      <c r="W252" s="35"/>
      <c r="X252" s="35"/>
      <c r="Y252" s="35"/>
      <c r="Z252" s="35"/>
      <c r="AA252" s="35"/>
      <c r="AB252" s="35"/>
      <c r="AC252" s="35"/>
      <c r="AD252" s="35"/>
      <c r="AE252" s="35"/>
      <c r="AR252" s="220" t="s">
        <v>155</v>
      </c>
      <c r="AT252" s="220" t="s">
        <v>151</v>
      </c>
      <c r="AU252" s="220" t="s">
        <v>156</v>
      </c>
      <c r="AY252" s="18" t="s">
        <v>147</v>
      </c>
      <c r="BE252" s="221">
        <f>IF(N252="základní",J252,0)</f>
        <v>0</v>
      </c>
      <c r="BF252" s="221">
        <f>IF(N252="snížená",J252,0)</f>
        <v>0</v>
      </c>
      <c r="BG252" s="221">
        <f>IF(N252="zákl. přenesená",J252,0)</f>
        <v>0</v>
      </c>
      <c r="BH252" s="221">
        <f>IF(N252="sníž. přenesená",J252,0)</f>
        <v>0</v>
      </c>
      <c r="BI252" s="221">
        <f>IF(N252="nulová",J252,0)</f>
        <v>0</v>
      </c>
      <c r="BJ252" s="18" t="s">
        <v>85</v>
      </c>
      <c r="BK252" s="221">
        <f>ROUND(I252*H252,2)</f>
        <v>0</v>
      </c>
      <c r="BL252" s="18" t="s">
        <v>155</v>
      </c>
      <c r="BM252" s="220" t="s">
        <v>365</v>
      </c>
    </row>
    <row r="253" spans="1:65" s="2" customFormat="1" ht="11.25">
      <c r="A253" s="35"/>
      <c r="B253" s="36"/>
      <c r="C253" s="37"/>
      <c r="D253" s="222" t="s">
        <v>158</v>
      </c>
      <c r="E253" s="37"/>
      <c r="F253" s="223" t="s">
        <v>364</v>
      </c>
      <c r="G253" s="37"/>
      <c r="H253" s="37"/>
      <c r="I253" s="123"/>
      <c r="J253" s="37"/>
      <c r="K253" s="37"/>
      <c r="L253" s="40"/>
      <c r="M253" s="224"/>
      <c r="N253" s="225"/>
      <c r="O253" s="72"/>
      <c r="P253" s="72"/>
      <c r="Q253" s="72"/>
      <c r="R253" s="72"/>
      <c r="S253" s="72"/>
      <c r="T253" s="73"/>
      <c r="U253" s="35"/>
      <c r="V253" s="35"/>
      <c r="W253" s="35"/>
      <c r="X253" s="35"/>
      <c r="Y253" s="35"/>
      <c r="Z253" s="35"/>
      <c r="AA253" s="35"/>
      <c r="AB253" s="35"/>
      <c r="AC253" s="35"/>
      <c r="AD253" s="35"/>
      <c r="AE253" s="35"/>
      <c r="AT253" s="18" t="s">
        <v>158</v>
      </c>
      <c r="AU253" s="18" t="s">
        <v>156</v>
      </c>
    </row>
    <row r="254" spans="1:65" s="2" customFormat="1" ht="24" customHeight="1">
      <c r="A254" s="35"/>
      <c r="B254" s="36"/>
      <c r="C254" s="209" t="s">
        <v>366</v>
      </c>
      <c r="D254" s="209" t="s">
        <v>151</v>
      </c>
      <c r="E254" s="210" t="s">
        <v>367</v>
      </c>
      <c r="F254" s="211" t="s">
        <v>368</v>
      </c>
      <c r="G254" s="212" t="s">
        <v>221</v>
      </c>
      <c r="H254" s="213">
        <v>6.0000000000000001E-3</v>
      </c>
      <c r="I254" s="214"/>
      <c r="J254" s="215">
        <f>ROUND(I254*H254,2)</f>
        <v>0</v>
      </c>
      <c r="K254" s="211" t="s">
        <v>1</v>
      </c>
      <c r="L254" s="40"/>
      <c r="M254" s="216" t="s">
        <v>1</v>
      </c>
      <c r="N254" s="217" t="s">
        <v>43</v>
      </c>
      <c r="O254" s="72"/>
      <c r="P254" s="218">
        <f>O254*H254</f>
        <v>0</v>
      </c>
      <c r="Q254" s="218">
        <v>0</v>
      </c>
      <c r="R254" s="218">
        <f>Q254*H254</f>
        <v>0</v>
      </c>
      <c r="S254" s="218">
        <v>0</v>
      </c>
      <c r="T254" s="219">
        <f>S254*H254</f>
        <v>0</v>
      </c>
      <c r="U254" s="35"/>
      <c r="V254" s="35"/>
      <c r="W254" s="35"/>
      <c r="X254" s="35"/>
      <c r="Y254" s="35"/>
      <c r="Z254" s="35"/>
      <c r="AA254" s="35"/>
      <c r="AB254" s="35"/>
      <c r="AC254" s="35"/>
      <c r="AD254" s="35"/>
      <c r="AE254" s="35"/>
      <c r="AR254" s="220" t="s">
        <v>155</v>
      </c>
      <c r="AT254" s="220" t="s">
        <v>151</v>
      </c>
      <c r="AU254" s="220" t="s">
        <v>156</v>
      </c>
      <c r="AY254" s="18" t="s">
        <v>147</v>
      </c>
      <c r="BE254" s="221">
        <f>IF(N254="základní",J254,0)</f>
        <v>0</v>
      </c>
      <c r="BF254" s="221">
        <f>IF(N254="snížená",J254,0)</f>
        <v>0</v>
      </c>
      <c r="BG254" s="221">
        <f>IF(N254="zákl. přenesená",J254,0)</f>
        <v>0</v>
      </c>
      <c r="BH254" s="221">
        <f>IF(N254="sníž. přenesená",J254,0)</f>
        <v>0</v>
      </c>
      <c r="BI254" s="221">
        <f>IF(N254="nulová",J254,0)</f>
        <v>0</v>
      </c>
      <c r="BJ254" s="18" t="s">
        <v>85</v>
      </c>
      <c r="BK254" s="221">
        <f>ROUND(I254*H254,2)</f>
        <v>0</v>
      </c>
      <c r="BL254" s="18" t="s">
        <v>155</v>
      </c>
      <c r="BM254" s="220" t="s">
        <v>369</v>
      </c>
    </row>
    <row r="255" spans="1:65" s="2" customFormat="1" ht="19.5">
      <c r="A255" s="35"/>
      <c r="B255" s="36"/>
      <c r="C255" s="37"/>
      <c r="D255" s="222" t="s">
        <v>158</v>
      </c>
      <c r="E255" s="37"/>
      <c r="F255" s="223" t="s">
        <v>368</v>
      </c>
      <c r="G255" s="37"/>
      <c r="H255" s="37"/>
      <c r="I255" s="123"/>
      <c r="J255" s="37"/>
      <c r="K255" s="37"/>
      <c r="L255" s="40"/>
      <c r="M255" s="224"/>
      <c r="N255" s="225"/>
      <c r="O255" s="72"/>
      <c r="P255" s="72"/>
      <c r="Q255" s="72"/>
      <c r="R255" s="72"/>
      <c r="S255" s="72"/>
      <c r="T255" s="73"/>
      <c r="U255" s="35"/>
      <c r="V255" s="35"/>
      <c r="W255" s="35"/>
      <c r="X255" s="35"/>
      <c r="Y255" s="35"/>
      <c r="Z255" s="35"/>
      <c r="AA255" s="35"/>
      <c r="AB255" s="35"/>
      <c r="AC255" s="35"/>
      <c r="AD255" s="35"/>
      <c r="AE255" s="35"/>
      <c r="AT255" s="18" t="s">
        <v>158</v>
      </c>
      <c r="AU255" s="18" t="s">
        <v>156</v>
      </c>
    </row>
    <row r="256" spans="1:65" s="2" customFormat="1" ht="16.5" customHeight="1">
      <c r="A256" s="35"/>
      <c r="B256" s="36"/>
      <c r="C256" s="209" t="s">
        <v>370</v>
      </c>
      <c r="D256" s="209" t="s">
        <v>151</v>
      </c>
      <c r="E256" s="210" t="s">
        <v>371</v>
      </c>
      <c r="F256" s="211" t="s">
        <v>372</v>
      </c>
      <c r="G256" s="212" t="s">
        <v>184</v>
      </c>
      <c r="H256" s="213">
        <v>4.5199999999999996</v>
      </c>
      <c r="I256" s="214"/>
      <c r="J256" s="215">
        <f>ROUND(I256*H256,2)</f>
        <v>0</v>
      </c>
      <c r="K256" s="211" t="s">
        <v>1</v>
      </c>
      <c r="L256" s="40"/>
      <c r="M256" s="216" t="s">
        <v>1</v>
      </c>
      <c r="N256" s="217" t="s">
        <v>43</v>
      </c>
      <c r="O256" s="72"/>
      <c r="P256" s="218">
        <f>O256*H256</f>
        <v>0</v>
      </c>
      <c r="Q256" s="218">
        <v>0</v>
      </c>
      <c r="R256" s="218">
        <f>Q256*H256</f>
        <v>0</v>
      </c>
      <c r="S256" s="218">
        <v>0</v>
      </c>
      <c r="T256" s="219">
        <f>S256*H256</f>
        <v>0</v>
      </c>
      <c r="U256" s="35"/>
      <c r="V256" s="35"/>
      <c r="W256" s="35"/>
      <c r="X256" s="35"/>
      <c r="Y256" s="35"/>
      <c r="Z256" s="35"/>
      <c r="AA256" s="35"/>
      <c r="AB256" s="35"/>
      <c r="AC256" s="35"/>
      <c r="AD256" s="35"/>
      <c r="AE256" s="35"/>
      <c r="AR256" s="220" t="s">
        <v>155</v>
      </c>
      <c r="AT256" s="220" t="s">
        <v>151</v>
      </c>
      <c r="AU256" s="220" t="s">
        <v>156</v>
      </c>
      <c r="AY256" s="18" t="s">
        <v>147</v>
      </c>
      <c r="BE256" s="221">
        <f>IF(N256="základní",J256,0)</f>
        <v>0</v>
      </c>
      <c r="BF256" s="221">
        <f>IF(N256="snížená",J256,0)</f>
        <v>0</v>
      </c>
      <c r="BG256" s="221">
        <f>IF(N256="zákl. přenesená",J256,0)</f>
        <v>0</v>
      </c>
      <c r="BH256" s="221">
        <f>IF(N256="sníž. přenesená",J256,0)</f>
        <v>0</v>
      </c>
      <c r="BI256" s="221">
        <f>IF(N256="nulová",J256,0)</f>
        <v>0</v>
      </c>
      <c r="BJ256" s="18" t="s">
        <v>85</v>
      </c>
      <c r="BK256" s="221">
        <f>ROUND(I256*H256,2)</f>
        <v>0</v>
      </c>
      <c r="BL256" s="18" t="s">
        <v>155</v>
      </c>
      <c r="BM256" s="220" t="s">
        <v>373</v>
      </c>
    </row>
    <row r="257" spans="1:65" s="2" customFormat="1" ht="11.25">
      <c r="A257" s="35"/>
      <c r="B257" s="36"/>
      <c r="C257" s="37"/>
      <c r="D257" s="222" t="s">
        <v>158</v>
      </c>
      <c r="E257" s="37"/>
      <c r="F257" s="223" t="s">
        <v>372</v>
      </c>
      <c r="G257" s="37"/>
      <c r="H257" s="37"/>
      <c r="I257" s="123"/>
      <c r="J257" s="37"/>
      <c r="K257" s="37"/>
      <c r="L257" s="40"/>
      <c r="M257" s="224"/>
      <c r="N257" s="225"/>
      <c r="O257" s="72"/>
      <c r="P257" s="72"/>
      <c r="Q257" s="72"/>
      <c r="R257" s="72"/>
      <c r="S257" s="72"/>
      <c r="T257" s="73"/>
      <c r="U257" s="35"/>
      <c r="V257" s="35"/>
      <c r="W257" s="35"/>
      <c r="X257" s="35"/>
      <c r="Y257" s="35"/>
      <c r="Z257" s="35"/>
      <c r="AA257" s="35"/>
      <c r="AB257" s="35"/>
      <c r="AC257" s="35"/>
      <c r="AD257" s="35"/>
      <c r="AE257" s="35"/>
      <c r="AT257" s="18" t="s">
        <v>158</v>
      </c>
      <c r="AU257" s="18" t="s">
        <v>156</v>
      </c>
    </row>
    <row r="258" spans="1:65" s="2" customFormat="1" ht="16.5" customHeight="1">
      <c r="A258" s="35"/>
      <c r="B258" s="36"/>
      <c r="C258" s="226" t="s">
        <v>374</v>
      </c>
      <c r="D258" s="226" t="s">
        <v>218</v>
      </c>
      <c r="E258" s="227" t="s">
        <v>301</v>
      </c>
      <c r="F258" s="228" t="s">
        <v>305</v>
      </c>
      <c r="G258" s="229" t="s">
        <v>184</v>
      </c>
      <c r="H258" s="230">
        <v>14.625</v>
      </c>
      <c r="I258" s="231"/>
      <c r="J258" s="232">
        <f>ROUND(I258*H258,2)</f>
        <v>0</v>
      </c>
      <c r="K258" s="228" t="s">
        <v>1</v>
      </c>
      <c r="L258" s="233"/>
      <c r="M258" s="234" t="s">
        <v>1</v>
      </c>
      <c r="N258" s="235" t="s">
        <v>43</v>
      </c>
      <c r="O258" s="72"/>
      <c r="P258" s="218">
        <f>O258*H258</f>
        <v>0</v>
      </c>
      <c r="Q258" s="218">
        <v>0</v>
      </c>
      <c r="R258" s="218">
        <f>Q258*H258</f>
        <v>0</v>
      </c>
      <c r="S258" s="218">
        <v>0</v>
      </c>
      <c r="T258" s="219">
        <f>S258*H258</f>
        <v>0</v>
      </c>
      <c r="U258" s="35"/>
      <c r="V258" s="35"/>
      <c r="W258" s="35"/>
      <c r="X258" s="35"/>
      <c r="Y258" s="35"/>
      <c r="Z258" s="35"/>
      <c r="AA258" s="35"/>
      <c r="AB258" s="35"/>
      <c r="AC258" s="35"/>
      <c r="AD258" s="35"/>
      <c r="AE258" s="35"/>
      <c r="AR258" s="220" t="s">
        <v>186</v>
      </c>
      <c r="AT258" s="220" t="s">
        <v>218</v>
      </c>
      <c r="AU258" s="220" t="s">
        <v>156</v>
      </c>
      <c r="AY258" s="18" t="s">
        <v>147</v>
      </c>
      <c r="BE258" s="221">
        <f>IF(N258="základní",J258,0)</f>
        <v>0</v>
      </c>
      <c r="BF258" s="221">
        <f>IF(N258="snížená",J258,0)</f>
        <v>0</v>
      </c>
      <c r="BG258" s="221">
        <f>IF(N258="zákl. přenesená",J258,0)</f>
        <v>0</v>
      </c>
      <c r="BH258" s="221">
        <f>IF(N258="sníž. přenesená",J258,0)</f>
        <v>0</v>
      </c>
      <c r="BI258" s="221">
        <f>IF(N258="nulová",J258,0)</f>
        <v>0</v>
      </c>
      <c r="BJ258" s="18" t="s">
        <v>85</v>
      </c>
      <c r="BK258" s="221">
        <f>ROUND(I258*H258,2)</f>
        <v>0</v>
      </c>
      <c r="BL258" s="18" t="s">
        <v>155</v>
      </c>
      <c r="BM258" s="220" t="s">
        <v>375</v>
      </c>
    </row>
    <row r="259" spans="1:65" s="2" customFormat="1" ht="11.25">
      <c r="A259" s="35"/>
      <c r="B259" s="36"/>
      <c r="C259" s="37"/>
      <c r="D259" s="222" t="s">
        <v>158</v>
      </c>
      <c r="E259" s="37"/>
      <c r="F259" s="223" t="s">
        <v>305</v>
      </c>
      <c r="G259" s="37"/>
      <c r="H259" s="37"/>
      <c r="I259" s="123"/>
      <c r="J259" s="37"/>
      <c r="K259" s="37"/>
      <c r="L259" s="40"/>
      <c r="M259" s="224"/>
      <c r="N259" s="225"/>
      <c r="O259" s="72"/>
      <c r="P259" s="72"/>
      <c r="Q259" s="72"/>
      <c r="R259" s="72"/>
      <c r="S259" s="72"/>
      <c r="T259" s="73"/>
      <c r="U259" s="35"/>
      <c r="V259" s="35"/>
      <c r="W259" s="35"/>
      <c r="X259" s="35"/>
      <c r="Y259" s="35"/>
      <c r="Z259" s="35"/>
      <c r="AA259" s="35"/>
      <c r="AB259" s="35"/>
      <c r="AC259" s="35"/>
      <c r="AD259" s="35"/>
      <c r="AE259" s="35"/>
      <c r="AT259" s="18" t="s">
        <v>158</v>
      </c>
      <c r="AU259" s="18" t="s">
        <v>156</v>
      </c>
    </row>
    <row r="260" spans="1:65" s="2" customFormat="1" ht="16.5" customHeight="1">
      <c r="A260" s="35"/>
      <c r="B260" s="36"/>
      <c r="C260" s="226" t="s">
        <v>376</v>
      </c>
      <c r="D260" s="226" t="s">
        <v>218</v>
      </c>
      <c r="E260" s="227" t="s">
        <v>377</v>
      </c>
      <c r="F260" s="228" t="s">
        <v>378</v>
      </c>
      <c r="G260" s="229" t="s">
        <v>323</v>
      </c>
      <c r="H260" s="230">
        <v>5.85</v>
      </c>
      <c r="I260" s="231"/>
      <c r="J260" s="232">
        <f>ROUND(I260*H260,2)</f>
        <v>0</v>
      </c>
      <c r="K260" s="228" t="s">
        <v>1</v>
      </c>
      <c r="L260" s="233"/>
      <c r="M260" s="234" t="s">
        <v>1</v>
      </c>
      <c r="N260" s="235" t="s">
        <v>43</v>
      </c>
      <c r="O260" s="72"/>
      <c r="P260" s="218">
        <f>O260*H260</f>
        <v>0</v>
      </c>
      <c r="Q260" s="218">
        <v>0</v>
      </c>
      <c r="R260" s="218">
        <f>Q260*H260</f>
        <v>0</v>
      </c>
      <c r="S260" s="218">
        <v>0</v>
      </c>
      <c r="T260" s="219">
        <f>S260*H260</f>
        <v>0</v>
      </c>
      <c r="U260" s="35"/>
      <c r="V260" s="35"/>
      <c r="W260" s="35"/>
      <c r="X260" s="35"/>
      <c r="Y260" s="35"/>
      <c r="Z260" s="35"/>
      <c r="AA260" s="35"/>
      <c r="AB260" s="35"/>
      <c r="AC260" s="35"/>
      <c r="AD260" s="35"/>
      <c r="AE260" s="35"/>
      <c r="AR260" s="220" t="s">
        <v>186</v>
      </c>
      <c r="AT260" s="220" t="s">
        <v>218</v>
      </c>
      <c r="AU260" s="220" t="s">
        <v>156</v>
      </c>
      <c r="AY260" s="18" t="s">
        <v>147</v>
      </c>
      <c r="BE260" s="221">
        <f>IF(N260="základní",J260,0)</f>
        <v>0</v>
      </c>
      <c r="BF260" s="221">
        <f>IF(N260="snížená",J260,0)</f>
        <v>0</v>
      </c>
      <c r="BG260" s="221">
        <f>IF(N260="zákl. přenesená",J260,0)</f>
        <v>0</v>
      </c>
      <c r="BH260" s="221">
        <f>IF(N260="sníž. přenesená",J260,0)</f>
        <v>0</v>
      </c>
      <c r="BI260" s="221">
        <f>IF(N260="nulová",J260,0)</f>
        <v>0</v>
      </c>
      <c r="BJ260" s="18" t="s">
        <v>85</v>
      </c>
      <c r="BK260" s="221">
        <f>ROUND(I260*H260,2)</f>
        <v>0</v>
      </c>
      <c r="BL260" s="18" t="s">
        <v>155</v>
      </c>
      <c r="BM260" s="220" t="s">
        <v>379</v>
      </c>
    </row>
    <row r="261" spans="1:65" s="2" customFormat="1" ht="11.25">
      <c r="A261" s="35"/>
      <c r="B261" s="36"/>
      <c r="C261" s="37"/>
      <c r="D261" s="222" t="s">
        <v>158</v>
      </c>
      <c r="E261" s="37"/>
      <c r="F261" s="223" t="s">
        <v>378</v>
      </c>
      <c r="G261" s="37"/>
      <c r="H261" s="37"/>
      <c r="I261" s="123"/>
      <c r="J261" s="37"/>
      <c r="K261" s="37"/>
      <c r="L261" s="40"/>
      <c r="M261" s="224"/>
      <c r="N261" s="225"/>
      <c r="O261" s="72"/>
      <c r="P261" s="72"/>
      <c r="Q261" s="72"/>
      <c r="R261" s="72"/>
      <c r="S261" s="72"/>
      <c r="T261" s="73"/>
      <c r="U261" s="35"/>
      <c r="V261" s="35"/>
      <c r="W261" s="35"/>
      <c r="X261" s="35"/>
      <c r="Y261" s="35"/>
      <c r="Z261" s="35"/>
      <c r="AA261" s="35"/>
      <c r="AB261" s="35"/>
      <c r="AC261" s="35"/>
      <c r="AD261" s="35"/>
      <c r="AE261" s="35"/>
      <c r="AT261" s="18" t="s">
        <v>158</v>
      </c>
      <c r="AU261" s="18" t="s">
        <v>156</v>
      </c>
    </row>
    <row r="262" spans="1:65" s="2" customFormat="1" ht="16.5" customHeight="1">
      <c r="A262" s="35"/>
      <c r="B262" s="36"/>
      <c r="C262" s="226" t="s">
        <v>380</v>
      </c>
      <c r="D262" s="226" t="s">
        <v>218</v>
      </c>
      <c r="E262" s="227" t="s">
        <v>326</v>
      </c>
      <c r="F262" s="228" t="s">
        <v>327</v>
      </c>
      <c r="G262" s="229" t="s">
        <v>184</v>
      </c>
      <c r="H262" s="230">
        <v>11.3</v>
      </c>
      <c r="I262" s="231"/>
      <c r="J262" s="232">
        <f>ROUND(I262*H262,2)</f>
        <v>0</v>
      </c>
      <c r="K262" s="228" t="s">
        <v>1</v>
      </c>
      <c r="L262" s="233"/>
      <c r="M262" s="234" t="s">
        <v>1</v>
      </c>
      <c r="N262" s="235" t="s">
        <v>43</v>
      </c>
      <c r="O262" s="72"/>
      <c r="P262" s="218">
        <f>O262*H262</f>
        <v>0</v>
      </c>
      <c r="Q262" s="218">
        <v>0</v>
      </c>
      <c r="R262" s="218">
        <f>Q262*H262</f>
        <v>0</v>
      </c>
      <c r="S262" s="218">
        <v>0</v>
      </c>
      <c r="T262" s="219">
        <f>S262*H262</f>
        <v>0</v>
      </c>
      <c r="U262" s="35"/>
      <c r="V262" s="35"/>
      <c r="W262" s="35"/>
      <c r="X262" s="35"/>
      <c r="Y262" s="35"/>
      <c r="Z262" s="35"/>
      <c r="AA262" s="35"/>
      <c r="AB262" s="35"/>
      <c r="AC262" s="35"/>
      <c r="AD262" s="35"/>
      <c r="AE262" s="35"/>
      <c r="AR262" s="220" t="s">
        <v>186</v>
      </c>
      <c r="AT262" s="220" t="s">
        <v>218</v>
      </c>
      <c r="AU262" s="220" t="s">
        <v>156</v>
      </c>
      <c r="AY262" s="18" t="s">
        <v>147</v>
      </c>
      <c r="BE262" s="221">
        <f>IF(N262="základní",J262,0)</f>
        <v>0</v>
      </c>
      <c r="BF262" s="221">
        <f>IF(N262="snížená",J262,0)</f>
        <v>0</v>
      </c>
      <c r="BG262" s="221">
        <f>IF(N262="zákl. přenesená",J262,0)</f>
        <v>0</v>
      </c>
      <c r="BH262" s="221">
        <f>IF(N262="sníž. přenesená",J262,0)</f>
        <v>0</v>
      </c>
      <c r="BI262" s="221">
        <f>IF(N262="nulová",J262,0)</f>
        <v>0</v>
      </c>
      <c r="BJ262" s="18" t="s">
        <v>85</v>
      </c>
      <c r="BK262" s="221">
        <f>ROUND(I262*H262,2)</f>
        <v>0</v>
      </c>
      <c r="BL262" s="18" t="s">
        <v>155</v>
      </c>
      <c r="BM262" s="220" t="s">
        <v>381</v>
      </c>
    </row>
    <row r="263" spans="1:65" s="2" customFormat="1" ht="11.25">
      <c r="A263" s="35"/>
      <c r="B263" s="36"/>
      <c r="C263" s="37"/>
      <c r="D263" s="222" t="s">
        <v>158</v>
      </c>
      <c r="E263" s="37"/>
      <c r="F263" s="223" t="s">
        <v>327</v>
      </c>
      <c r="G263" s="37"/>
      <c r="H263" s="37"/>
      <c r="I263" s="123"/>
      <c r="J263" s="37"/>
      <c r="K263" s="37"/>
      <c r="L263" s="40"/>
      <c r="M263" s="224"/>
      <c r="N263" s="225"/>
      <c r="O263" s="72"/>
      <c r="P263" s="72"/>
      <c r="Q263" s="72"/>
      <c r="R263" s="72"/>
      <c r="S263" s="72"/>
      <c r="T263" s="73"/>
      <c r="U263" s="35"/>
      <c r="V263" s="35"/>
      <c r="W263" s="35"/>
      <c r="X263" s="35"/>
      <c r="Y263" s="35"/>
      <c r="Z263" s="35"/>
      <c r="AA263" s="35"/>
      <c r="AB263" s="35"/>
      <c r="AC263" s="35"/>
      <c r="AD263" s="35"/>
      <c r="AE263" s="35"/>
      <c r="AT263" s="18" t="s">
        <v>158</v>
      </c>
      <c r="AU263" s="18" t="s">
        <v>156</v>
      </c>
    </row>
    <row r="264" spans="1:65" s="2" customFormat="1" ht="16.5" customHeight="1">
      <c r="A264" s="35"/>
      <c r="B264" s="36"/>
      <c r="C264" s="209" t="s">
        <v>382</v>
      </c>
      <c r="D264" s="209" t="s">
        <v>151</v>
      </c>
      <c r="E264" s="210" t="s">
        <v>290</v>
      </c>
      <c r="F264" s="211" t="s">
        <v>204</v>
      </c>
      <c r="G264" s="212" t="s">
        <v>184</v>
      </c>
      <c r="H264" s="213">
        <v>4.5199999999999996</v>
      </c>
      <c r="I264" s="214"/>
      <c r="J264" s="215">
        <f>ROUND(I264*H264,2)</f>
        <v>0</v>
      </c>
      <c r="K264" s="211" t="s">
        <v>1</v>
      </c>
      <c r="L264" s="40"/>
      <c r="M264" s="216" t="s">
        <v>1</v>
      </c>
      <c r="N264" s="217" t="s">
        <v>43</v>
      </c>
      <c r="O264" s="72"/>
      <c r="P264" s="218">
        <f>O264*H264</f>
        <v>0</v>
      </c>
      <c r="Q264" s="218">
        <v>0</v>
      </c>
      <c r="R264" s="218">
        <f>Q264*H264</f>
        <v>0</v>
      </c>
      <c r="S264" s="218">
        <v>0</v>
      </c>
      <c r="T264" s="219">
        <f>S264*H264</f>
        <v>0</v>
      </c>
      <c r="U264" s="35"/>
      <c r="V264" s="35"/>
      <c r="W264" s="35"/>
      <c r="X264" s="35"/>
      <c r="Y264" s="35"/>
      <c r="Z264" s="35"/>
      <c r="AA264" s="35"/>
      <c r="AB264" s="35"/>
      <c r="AC264" s="35"/>
      <c r="AD264" s="35"/>
      <c r="AE264" s="35"/>
      <c r="AR264" s="220" t="s">
        <v>155</v>
      </c>
      <c r="AT264" s="220" t="s">
        <v>151</v>
      </c>
      <c r="AU264" s="220" t="s">
        <v>156</v>
      </c>
      <c r="AY264" s="18" t="s">
        <v>147</v>
      </c>
      <c r="BE264" s="221">
        <f>IF(N264="základní",J264,0)</f>
        <v>0</v>
      </c>
      <c r="BF264" s="221">
        <f>IF(N264="snížená",J264,0)</f>
        <v>0</v>
      </c>
      <c r="BG264" s="221">
        <f>IF(N264="zákl. přenesená",J264,0)</f>
        <v>0</v>
      </c>
      <c r="BH264" s="221">
        <f>IF(N264="sníž. přenesená",J264,0)</f>
        <v>0</v>
      </c>
      <c r="BI264" s="221">
        <f>IF(N264="nulová",J264,0)</f>
        <v>0</v>
      </c>
      <c r="BJ264" s="18" t="s">
        <v>85</v>
      </c>
      <c r="BK264" s="221">
        <f>ROUND(I264*H264,2)</f>
        <v>0</v>
      </c>
      <c r="BL264" s="18" t="s">
        <v>155</v>
      </c>
      <c r="BM264" s="220" t="s">
        <v>383</v>
      </c>
    </row>
    <row r="265" spans="1:65" s="2" customFormat="1" ht="11.25">
      <c r="A265" s="35"/>
      <c r="B265" s="36"/>
      <c r="C265" s="37"/>
      <c r="D265" s="222" t="s">
        <v>158</v>
      </c>
      <c r="E265" s="37"/>
      <c r="F265" s="223" t="s">
        <v>204</v>
      </c>
      <c r="G265" s="37"/>
      <c r="H265" s="37"/>
      <c r="I265" s="123"/>
      <c r="J265" s="37"/>
      <c r="K265" s="37"/>
      <c r="L265" s="40"/>
      <c r="M265" s="224"/>
      <c r="N265" s="225"/>
      <c r="O265" s="72"/>
      <c r="P265" s="72"/>
      <c r="Q265" s="72"/>
      <c r="R265" s="72"/>
      <c r="S265" s="72"/>
      <c r="T265" s="73"/>
      <c r="U265" s="35"/>
      <c r="V265" s="35"/>
      <c r="W265" s="35"/>
      <c r="X265" s="35"/>
      <c r="Y265" s="35"/>
      <c r="Z265" s="35"/>
      <c r="AA265" s="35"/>
      <c r="AB265" s="35"/>
      <c r="AC265" s="35"/>
      <c r="AD265" s="35"/>
      <c r="AE265" s="35"/>
      <c r="AT265" s="18" t="s">
        <v>158</v>
      </c>
      <c r="AU265" s="18" t="s">
        <v>156</v>
      </c>
    </row>
    <row r="266" spans="1:65" s="2" customFormat="1" ht="16.5" customHeight="1">
      <c r="A266" s="35"/>
      <c r="B266" s="36"/>
      <c r="C266" s="209" t="s">
        <v>384</v>
      </c>
      <c r="D266" s="209" t="s">
        <v>151</v>
      </c>
      <c r="E266" s="210" t="s">
        <v>224</v>
      </c>
      <c r="F266" s="211" t="s">
        <v>225</v>
      </c>
      <c r="G266" s="212" t="s">
        <v>221</v>
      </c>
      <c r="H266" s="213">
        <v>20.745999999999999</v>
      </c>
      <c r="I266" s="214"/>
      <c r="J266" s="215">
        <f>ROUND(I266*H266,2)</f>
        <v>0</v>
      </c>
      <c r="K266" s="211" t="s">
        <v>1</v>
      </c>
      <c r="L266" s="40"/>
      <c r="M266" s="216" t="s">
        <v>1</v>
      </c>
      <c r="N266" s="217" t="s">
        <v>43</v>
      </c>
      <c r="O266" s="72"/>
      <c r="P266" s="218">
        <f>O266*H266</f>
        <v>0</v>
      </c>
      <c r="Q266" s="218">
        <v>0</v>
      </c>
      <c r="R266" s="218">
        <f>Q266*H266</f>
        <v>0</v>
      </c>
      <c r="S266" s="218">
        <v>0</v>
      </c>
      <c r="T266" s="219">
        <f>S266*H266</f>
        <v>0</v>
      </c>
      <c r="U266" s="35"/>
      <c r="V266" s="35"/>
      <c r="W266" s="35"/>
      <c r="X266" s="35"/>
      <c r="Y266" s="35"/>
      <c r="Z266" s="35"/>
      <c r="AA266" s="35"/>
      <c r="AB266" s="35"/>
      <c r="AC266" s="35"/>
      <c r="AD266" s="35"/>
      <c r="AE266" s="35"/>
      <c r="AR266" s="220" t="s">
        <v>155</v>
      </c>
      <c r="AT266" s="220" t="s">
        <v>151</v>
      </c>
      <c r="AU266" s="220" t="s">
        <v>156</v>
      </c>
      <c r="AY266" s="18" t="s">
        <v>147</v>
      </c>
      <c r="BE266" s="221">
        <f>IF(N266="základní",J266,0)</f>
        <v>0</v>
      </c>
      <c r="BF266" s="221">
        <f>IF(N266="snížená",J266,0)</f>
        <v>0</v>
      </c>
      <c r="BG266" s="221">
        <f>IF(N266="zákl. přenesená",J266,0)</f>
        <v>0</v>
      </c>
      <c r="BH266" s="221">
        <f>IF(N266="sníž. přenesená",J266,0)</f>
        <v>0</v>
      </c>
      <c r="BI266" s="221">
        <f>IF(N266="nulová",J266,0)</f>
        <v>0</v>
      </c>
      <c r="BJ266" s="18" t="s">
        <v>85</v>
      </c>
      <c r="BK266" s="221">
        <f>ROUND(I266*H266,2)</f>
        <v>0</v>
      </c>
      <c r="BL266" s="18" t="s">
        <v>155</v>
      </c>
      <c r="BM266" s="220" t="s">
        <v>385</v>
      </c>
    </row>
    <row r="267" spans="1:65" s="2" customFormat="1" ht="11.25">
      <c r="A267" s="35"/>
      <c r="B267" s="36"/>
      <c r="C267" s="37"/>
      <c r="D267" s="222" t="s">
        <v>158</v>
      </c>
      <c r="E267" s="37"/>
      <c r="F267" s="223" t="s">
        <v>225</v>
      </c>
      <c r="G267" s="37"/>
      <c r="H267" s="37"/>
      <c r="I267" s="123"/>
      <c r="J267" s="37"/>
      <c r="K267" s="37"/>
      <c r="L267" s="40"/>
      <c r="M267" s="224"/>
      <c r="N267" s="225"/>
      <c r="O267" s="72"/>
      <c r="P267" s="72"/>
      <c r="Q267" s="72"/>
      <c r="R267" s="72"/>
      <c r="S267" s="72"/>
      <c r="T267" s="73"/>
      <c r="U267" s="35"/>
      <c r="V267" s="35"/>
      <c r="W267" s="35"/>
      <c r="X267" s="35"/>
      <c r="Y267" s="35"/>
      <c r="Z267" s="35"/>
      <c r="AA267" s="35"/>
      <c r="AB267" s="35"/>
      <c r="AC267" s="35"/>
      <c r="AD267" s="35"/>
      <c r="AE267" s="35"/>
      <c r="AT267" s="18" t="s">
        <v>158</v>
      </c>
      <c r="AU267" s="18" t="s">
        <v>156</v>
      </c>
    </row>
    <row r="268" spans="1:65" s="14" customFormat="1" ht="20.85" customHeight="1">
      <c r="B268" s="247"/>
      <c r="C268" s="248"/>
      <c r="D268" s="249" t="s">
        <v>77</v>
      </c>
      <c r="E268" s="249" t="s">
        <v>386</v>
      </c>
      <c r="F268" s="249" t="s">
        <v>387</v>
      </c>
      <c r="G268" s="248"/>
      <c r="H268" s="248"/>
      <c r="I268" s="250"/>
      <c r="J268" s="251">
        <f>BK268</f>
        <v>0</v>
      </c>
      <c r="K268" s="248"/>
      <c r="L268" s="252"/>
      <c r="M268" s="253"/>
      <c r="N268" s="254"/>
      <c r="O268" s="254"/>
      <c r="P268" s="255">
        <f>SUM(P269:P280)</f>
        <v>0</v>
      </c>
      <c r="Q268" s="254"/>
      <c r="R268" s="255">
        <f>SUM(R269:R280)</f>
        <v>0</v>
      </c>
      <c r="S268" s="254"/>
      <c r="T268" s="256">
        <f>SUM(T269:T280)</f>
        <v>0</v>
      </c>
      <c r="AR268" s="257" t="s">
        <v>85</v>
      </c>
      <c r="AT268" s="258" t="s">
        <v>77</v>
      </c>
      <c r="AU268" s="258" t="s">
        <v>156</v>
      </c>
      <c r="AY268" s="257" t="s">
        <v>147</v>
      </c>
      <c r="BK268" s="259">
        <f>SUM(BK269:BK280)</f>
        <v>0</v>
      </c>
    </row>
    <row r="269" spans="1:65" s="2" customFormat="1" ht="24" customHeight="1">
      <c r="A269" s="35"/>
      <c r="B269" s="36"/>
      <c r="C269" s="226" t="s">
        <v>388</v>
      </c>
      <c r="D269" s="226" t="s">
        <v>218</v>
      </c>
      <c r="E269" s="227" t="s">
        <v>389</v>
      </c>
      <c r="F269" s="228" t="s">
        <v>390</v>
      </c>
      <c r="G269" s="229" t="s">
        <v>166</v>
      </c>
      <c r="H269" s="230">
        <v>123</v>
      </c>
      <c r="I269" s="231"/>
      <c r="J269" s="232">
        <f>ROUND(I269*H269,2)</f>
        <v>0</v>
      </c>
      <c r="K269" s="228" t="s">
        <v>1</v>
      </c>
      <c r="L269" s="233"/>
      <c r="M269" s="234" t="s">
        <v>1</v>
      </c>
      <c r="N269" s="235" t="s">
        <v>43</v>
      </c>
      <c r="O269" s="72"/>
      <c r="P269" s="218">
        <f>O269*H269</f>
        <v>0</v>
      </c>
      <c r="Q269" s="218">
        <v>0</v>
      </c>
      <c r="R269" s="218">
        <f>Q269*H269</f>
        <v>0</v>
      </c>
      <c r="S269" s="218">
        <v>0</v>
      </c>
      <c r="T269" s="219">
        <f>S269*H269</f>
        <v>0</v>
      </c>
      <c r="U269" s="35"/>
      <c r="V269" s="35"/>
      <c r="W269" s="35"/>
      <c r="X269" s="35"/>
      <c r="Y269" s="35"/>
      <c r="Z269" s="35"/>
      <c r="AA269" s="35"/>
      <c r="AB269" s="35"/>
      <c r="AC269" s="35"/>
      <c r="AD269" s="35"/>
      <c r="AE269" s="35"/>
      <c r="AR269" s="220" t="s">
        <v>186</v>
      </c>
      <c r="AT269" s="220" t="s">
        <v>218</v>
      </c>
      <c r="AU269" s="220" t="s">
        <v>155</v>
      </c>
      <c r="AY269" s="18" t="s">
        <v>147</v>
      </c>
      <c r="BE269" s="221">
        <f>IF(N269="základní",J269,0)</f>
        <v>0</v>
      </c>
      <c r="BF269" s="221">
        <f>IF(N269="snížená",J269,0)</f>
        <v>0</v>
      </c>
      <c r="BG269" s="221">
        <f>IF(N269="zákl. přenesená",J269,0)</f>
        <v>0</v>
      </c>
      <c r="BH269" s="221">
        <f>IF(N269="sníž. přenesená",J269,0)</f>
        <v>0</v>
      </c>
      <c r="BI269" s="221">
        <f>IF(N269="nulová",J269,0)</f>
        <v>0</v>
      </c>
      <c r="BJ269" s="18" t="s">
        <v>85</v>
      </c>
      <c r="BK269" s="221">
        <f>ROUND(I269*H269,2)</f>
        <v>0</v>
      </c>
      <c r="BL269" s="18" t="s">
        <v>155</v>
      </c>
      <c r="BM269" s="220" t="s">
        <v>391</v>
      </c>
    </row>
    <row r="270" spans="1:65" s="2" customFormat="1" ht="19.5">
      <c r="A270" s="35"/>
      <c r="B270" s="36"/>
      <c r="C270" s="37"/>
      <c r="D270" s="222" t="s">
        <v>158</v>
      </c>
      <c r="E270" s="37"/>
      <c r="F270" s="223" t="s">
        <v>390</v>
      </c>
      <c r="G270" s="37"/>
      <c r="H270" s="37"/>
      <c r="I270" s="123"/>
      <c r="J270" s="37"/>
      <c r="K270" s="37"/>
      <c r="L270" s="40"/>
      <c r="M270" s="224"/>
      <c r="N270" s="225"/>
      <c r="O270" s="72"/>
      <c r="P270" s="72"/>
      <c r="Q270" s="72"/>
      <c r="R270" s="72"/>
      <c r="S270" s="72"/>
      <c r="T270" s="73"/>
      <c r="U270" s="35"/>
      <c r="V270" s="35"/>
      <c r="W270" s="35"/>
      <c r="X270" s="35"/>
      <c r="Y270" s="35"/>
      <c r="Z270" s="35"/>
      <c r="AA270" s="35"/>
      <c r="AB270" s="35"/>
      <c r="AC270" s="35"/>
      <c r="AD270" s="35"/>
      <c r="AE270" s="35"/>
      <c r="AT270" s="18" t="s">
        <v>158</v>
      </c>
      <c r="AU270" s="18" t="s">
        <v>155</v>
      </c>
    </row>
    <row r="271" spans="1:65" s="2" customFormat="1" ht="24" customHeight="1">
      <c r="A271" s="35"/>
      <c r="B271" s="36"/>
      <c r="C271" s="226" t="s">
        <v>392</v>
      </c>
      <c r="D271" s="226" t="s">
        <v>218</v>
      </c>
      <c r="E271" s="227" t="s">
        <v>393</v>
      </c>
      <c r="F271" s="228" t="s">
        <v>394</v>
      </c>
      <c r="G271" s="229" t="s">
        <v>166</v>
      </c>
      <c r="H271" s="230">
        <v>190</v>
      </c>
      <c r="I271" s="231"/>
      <c r="J271" s="232">
        <f>ROUND(I271*H271,2)</f>
        <v>0</v>
      </c>
      <c r="K271" s="228" t="s">
        <v>1</v>
      </c>
      <c r="L271" s="233"/>
      <c r="M271" s="234" t="s">
        <v>1</v>
      </c>
      <c r="N271" s="235" t="s">
        <v>43</v>
      </c>
      <c r="O271" s="72"/>
      <c r="P271" s="218">
        <f>O271*H271</f>
        <v>0</v>
      </c>
      <c r="Q271" s="218">
        <v>0</v>
      </c>
      <c r="R271" s="218">
        <f>Q271*H271</f>
        <v>0</v>
      </c>
      <c r="S271" s="218">
        <v>0</v>
      </c>
      <c r="T271" s="219">
        <f>S271*H271</f>
        <v>0</v>
      </c>
      <c r="U271" s="35"/>
      <c r="V271" s="35"/>
      <c r="W271" s="35"/>
      <c r="X271" s="35"/>
      <c r="Y271" s="35"/>
      <c r="Z271" s="35"/>
      <c r="AA271" s="35"/>
      <c r="AB271" s="35"/>
      <c r="AC271" s="35"/>
      <c r="AD271" s="35"/>
      <c r="AE271" s="35"/>
      <c r="AR271" s="220" t="s">
        <v>186</v>
      </c>
      <c r="AT271" s="220" t="s">
        <v>218</v>
      </c>
      <c r="AU271" s="220" t="s">
        <v>155</v>
      </c>
      <c r="AY271" s="18" t="s">
        <v>147</v>
      </c>
      <c r="BE271" s="221">
        <f>IF(N271="základní",J271,0)</f>
        <v>0</v>
      </c>
      <c r="BF271" s="221">
        <f>IF(N271="snížená",J271,0)</f>
        <v>0</v>
      </c>
      <c r="BG271" s="221">
        <f>IF(N271="zákl. přenesená",J271,0)</f>
        <v>0</v>
      </c>
      <c r="BH271" s="221">
        <f>IF(N271="sníž. přenesená",J271,0)</f>
        <v>0</v>
      </c>
      <c r="BI271" s="221">
        <f>IF(N271="nulová",J271,0)</f>
        <v>0</v>
      </c>
      <c r="BJ271" s="18" t="s">
        <v>85</v>
      </c>
      <c r="BK271" s="221">
        <f>ROUND(I271*H271,2)</f>
        <v>0</v>
      </c>
      <c r="BL271" s="18" t="s">
        <v>155</v>
      </c>
      <c r="BM271" s="220" t="s">
        <v>395</v>
      </c>
    </row>
    <row r="272" spans="1:65" s="2" customFormat="1" ht="19.5">
      <c r="A272" s="35"/>
      <c r="B272" s="36"/>
      <c r="C272" s="37"/>
      <c r="D272" s="222" t="s">
        <v>158</v>
      </c>
      <c r="E272" s="37"/>
      <c r="F272" s="223" t="s">
        <v>394</v>
      </c>
      <c r="G272" s="37"/>
      <c r="H272" s="37"/>
      <c r="I272" s="123"/>
      <c r="J272" s="37"/>
      <c r="K272" s="37"/>
      <c r="L272" s="40"/>
      <c r="M272" s="224"/>
      <c r="N272" s="225"/>
      <c r="O272" s="72"/>
      <c r="P272" s="72"/>
      <c r="Q272" s="72"/>
      <c r="R272" s="72"/>
      <c r="S272" s="72"/>
      <c r="T272" s="73"/>
      <c r="U272" s="35"/>
      <c r="V272" s="35"/>
      <c r="W272" s="35"/>
      <c r="X272" s="35"/>
      <c r="Y272" s="35"/>
      <c r="Z272" s="35"/>
      <c r="AA272" s="35"/>
      <c r="AB272" s="35"/>
      <c r="AC272" s="35"/>
      <c r="AD272" s="35"/>
      <c r="AE272" s="35"/>
      <c r="AT272" s="18" t="s">
        <v>158</v>
      </c>
      <c r="AU272" s="18" t="s">
        <v>155</v>
      </c>
    </row>
    <row r="273" spans="1:65" s="2" customFormat="1" ht="24" customHeight="1">
      <c r="A273" s="35"/>
      <c r="B273" s="36"/>
      <c r="C273" s="226" t="s">
        <v>396</v>
      </c>
      <c r="D273" s="226" t="s">
        <v>218</v>
      </c>
      <c r="E273" s="227" t="s">
        <v>397</v>
      </c>
      <c r="F273" s="228" t="s">
        <v>398</v>
      </c>
      <c r="G273" s="229" t="s">
        <v>166</v>
      </c>
      <c r="H273" s="230">
        <v>193</v>
      </c>
      <c r="I273" s="231"/>
      <c r="J273" s="232">
        <f>ROUND(I273*H273,2)</f>
        <v>0</v>
      </c>
      <c r="K273" s="228" t="s">
        <v>1</v>
      </c>
      <c r="L273" s="233"/>
      <c r="M273" s="234" t="s">
        <v>1</v>
      </c>
      <c r="N273" s="235" t="s">
        <v>43</v>
      </c>
      <c r="O273" s="72"/>
      <c r="P273" s="218">
        <f>O273*H273</f>
        <v>0</v>
      </c>
      <c r="Q273" s="218">
        <v>0</v>
      </c>
      <c r="R273" s="218">
        <f>Q273*H273</f>
        <v>0</v>
      </c>
      <c r="S273" s="218">
        <v>0</v>
      </c>
      <c r="T273" s="219">
        <f>S273*H273</f>
        <v>0</v>
      </c>
      <c r="U273" s="35"/>
      <c r="V273" s="35"/>
      <c r="W273" s="35"/>
      <c r="X273" s="35"/>
      <c r="Y273" s="35"/>
      <c r="Z273" s="35"/>
      <c r="AA273" s="35"/>
      <c r="AB273" s="35"/>
      <c r="AC273" s="35"/>
      <c r="AD273" s="35"/>
      <c r="AE273" s="35"/>
      <c r="AR273" s="220" t="s">
        <v>186</v>
      </c>
      <c r="AT273" s="220" t="s">
        <v>218</v>
      </c>
      <c r="AU273" s="220" t="s">
        <v>155</v>
      </c>
      <c r="AY273" s="18" t="s">
        <v>147</v>
      </c>
      <c r="BE273" s="221">
        <f>IF(N273="základní",J273,0)</f>
        <v>0</v>
      </c>
      <c r="BF273" s="221">
        <f>IF(N273="snížená",J273,0)</f>
        <v>0</v>
      </c>
      <c r="BG273" s="221">
        <f>IF(N273="zákl. přenesená",J273,0)</f>
        <v>0</v>
      </c>
      <c r="BH273" s="221">
        <f>IF(N273="sníž. přenesená",J273,0)</f>
        <v>0</v>
      </c>
      <c r="BI273" s="221">
        <f>IF(N273="nulová",J273,0)</f>
        <v>0</v>
      </c>
      <c r="BJ273" s="18" t="s">
        <v>85</v>
      </c>
      <c r="BK273" s="221">
        <f>ROUND(I273*H273,2)</f>
        <v>0</v>
      </c>
      <c r="BL273" s="18" t="s">
        <v>155</v>
      </c>
      <c r="BM273" s="220" t="s">
        <v>399</v>
      </c>
    </row>
    <row r="274" spans="1:65" s="2" customFormat="1" ht="19.5">
      <c r="A274" s="35"/>
      <c r="B274" s="36"/>
      <c r="C274" s="37"/>
      <c r="D274" s="222" t="s">
        <v>158</v>
      </c>
      <c r="E274" s="37"/>
      <c r="F274" s="223" t="s">
        <v>398</v>
      </c>
      <c r="G274" s="37"/>
      <c r="H274" s="37"/>
      <c r="I274" s="123"/>
      <c r="J274" s="37"/>
      <c r="K274" s="37"/>
      <c r="L274" s="40"/>
      <c r="M274" s="224"/>
      <c r="N274" s="225"/>
      <c r="O274" s="72"/>
      <c r="P274" s="72"/>
      <c r="Q274" s="72"/>
      <c r="R274" s="72"/>
      <c r="S274" s="72"/>
      <c r="T274" s="73"/>
      <c r="U274" s="35"/>
      <c r="V274" s="35"/>
      <c r="W274" s="35"/>
      <c r="X274" s="35"/>
      <c r="Y274" s="35"/>
      <c r="Z274" s="35"/>
      <c r="AA274" s="35"/>
      <c r="AB274" s="35"/>
      <c r="AC274" s="35"/>
      <c r="AD274" s="35"/>
      <c r="AE274" s="35"/>
      <c r="AT274" s="18" t="s">
        <v>158</v>
      </c>
      <c r="AU274" s="18" t="s">
        <v>155</v>
      </c>
    </row>
    <row r="275" spans="1:65" s="2" customFormat="1" ht="24" customHeight="1">
      <c r="A275" s="35"/>
      <c r="B275" s="36"/>
      <c r="C275" s="226" t="s">
        <v>400</v>
      </c>
      <c r="D275" s="226" t="s">
        <v>218</v>
      </c>
      <c r="E275" s="227" t="s">
        <v>401</v>
      </c>
      <c r="F275" s="228" t="s">
        <v>402</v>
      </c>
      <c r="G275" s="229" t="s">
        <v>166</v>
      </c>
      <c r="H275" s="230">
        <v>79</v>
      </c>
      <c r="I275" s="231"/>
      <c r="J275" s="232">
        <f>ROUND(I275*H275,2)</f>
        <v>0</v>
      </c>
      <c r="K275" s="228" t="s">
        <v>1</v>
      </c>
      <c r="L275" s="233"/>
      <c r="M275" s="234" t="s">
        <v>1</v>
      </c>
      <c r="N275" s="235" t="s">
        <v>43</v>
      </c>
      <c r="O275" s="72"/>
      <c r="P275" s="218">
        <f>O275*H275</f>
        <v>0</v>
      </c>
      <c r="Q275" s="218">
        <v>0</v>
      </c>
      <c r="R275" s="218">
        <f>Q275*H275</f>
        <v>0</v>
      </c>
      <c r="S275" s="218">
        <v>0</v>
      </c>
      <c r="T275" s="219">
        <f>S275*H275</f>
        <v>0</v>
      </c>
      <c r="U275" s="35"/>
      <c r="V275" s="35"/>
      <c r="W275" s="35"/>
      <c r="X275" s="35"/>
      <c r="Y275" s="35"/>
      <c r="Z275" s="35"/>
      <c r="AA275" s="35"/>
      <c r="AB275" s="35"/>
      <c r="AC275" s="35"/>
      <c r="AD275" s="35"/>
      <c r="AE275" s="35"/>
      <c r="AR275" s="220" t="s">
        <v>186</v>
      </c>
      <c r="AT275" s="220" t="s">
        <v>218</v>
      </c>
      <c r="AU275" s="220" t="s">
        <v>155</v>
      </c>
      <c r="AY275" s="18" t="s">
        <v>147</v>
      </c>
      <c r="BE275" s="221">
        <f>IF(N275="základní",J275,0)</f>
        <v>0</v>
      </c>
      <c r="BF275" s="221">
        <f>IF(N275="snížená",J275,0)</f>
        <v>0</v>
      </c>
      <c r="BG275" s="221">
        <f>IF(N275="zákl. přenesená",J275,0)</f>
        <v>0</v>
      </c>
      <c r="BH275" s="221">
        <f>IF(N275="sníž. přenesená",J275,0)</f>
        <v>0</v>
      </c>
      <c r="BI275" s="221">
        <f>IF(N275="nulová",J275,0)</f>
        <v>0</v>
      </c>
      <c r="BJ275" s="18" t="s">
        <v>85</v>
      </c>
      <c r="BK275" s="221">
        <f>ROUND(I275*H275,2)</f>
        <v>0</v>
      </c>
      <c r="BL275" s="18" t="s">
        <v>155</v>
      </c>
      <c r="BM275" s="220" t="s">
        <v>403</v>
      </c>
    </row>
    <row r="276" spans="1:65" s="2" customFormat="1" ht="19.5">
      <c r="A276" s="35"/>
      <c r="B276" s="36"/>
      <c r="C276" s="37"/>
      <c r="D276" s="222" t="s">
        <v>158</v>
      </c>
      <c r="E276" s="37"/>
      <c r="F276" s="223" t="s">
        <v>402</v>
      </c>
      <c r="G276" s="37"/>
      <c r="H276" s="37"/>
      <c r="I276" s="123"/>
      <c r="J276" s="37"/>
      <c r="K276" s="37"/>
      <c r="L276" s="40"/>
      <c r="M276" s="224"/>
      <c r="N276" s="225"/>
      <c r="O276" s="72"/>
      <c r="P276" s="72"/>
      <c r="Q276" s="72"/>
      <c r="R276" s="72"/>
      <c r="S276" s="72"/>
      <c r="T276" s="73"/>
      <c r="U276" s="35"/>
      <c r="V276" s="35"/>
      <c r="W276" s="35"/>
      <c r="X276" s="35"/>
      <c r="Y276" s="35"/>
      <c r="Z276" s="35"/>
      <c r="AA276" s="35"/>
      <c r="AB276" s="35"/>
      <c r="AC276" s="35"/>
      <c r="AD276" s="35"/>
      <c r="AE276" s="35"/>
      <c r="AT276" s="18" t="s">
        <v>158</v>
      </c>
      <c r="AU276" s="18" t="s">
        <v>155</v>
      </c>
    </row>
    <row r="277" spans="1:65" s="2" customFormat="1" ht="16.5" customHeight="1">
      <c r="A277" s="35"/>
      <c r="B277" s="36"/>
      <c r="C277" s="226" t="s">
        <v>404</v>
      </c>
      <c r="D277" s="226" t="s">
        <v>218</v>
      </c>
      <c r="E277" s="227" t="s">
        <v>405</v>
      </c>
      <c r="F277" s="228" t="s">
        <v>346</v>
      </c>
      <c r="G277" s="229" t="s">
        <v>166</v>
      </c>
      <c r="H277" s="230">
        <v>1</v>
      </c>
      <c r="I277" s="231"/>
      <c r="J277" s="232">
        <f>ROUND(I277*H277,2)</f>
        <v>0</v>
      </c>
      <c r="K277" s="228" t="s">
        <v>1</v>
      </c>
      <c r="L277" s="233"/>
      <c r="M277" s="234" t="s">
        <v>1</v>
      </c>
      <c r="N277" s="235" t="s">
        <v>43</v>
      </c>
      <c r="O277" s="72"/>
      <c r="P277" s="218">
        <f>O277*H277</f>
        <v>0</v>
      </c>
      <c r="Q277" s="218">
        <v>0</v>
      </c>
      <c r="R277" s="218">
        <f>Q277*H277</f>
        <v>0</v>
      </c>
      <c r="S277" s="218">
        <v>0</v>
      </c>
      <c r="T277" s="219">
        <f>S277*H277</f>
        <v>0</v>
      </c>
      <c r="U277" s="35"/>
      <c r="V277" s="35"/>
      <c r="W277" s="35"/>
      <c r="X277" s="35"/>
      <c r="Y277" s="35"/>
      <c r="Z277" s="35"/>
      <c r="AA277" s="35"/>
      <c r="AB277" s="35"/>
      <c r="AC277" s="35"/>
      <c r="AD277" s="35"/>
      <c r="AE277" s="35"/>
      <c r="AR277" s="220" t="s">
        <v>186</v>
      </c>
      <c r="AT277" s="220" t="s">
        <v>218</v>
      </c>
      <c r="AU277" s="220" t="s">
        <v>155</v>
      </c>
      <c r="AY277" s="18" t="s">
        <v>147</v>
      </c>
      <c r="BE277" s="221">
        <f>IF(N277="základní",J277,0)</f>
        <v>0</v>
      </c>
      <c r="BF277" s="221">
        <f>IF(N277="snížená",J277,0)</f>
        <v>0</v>
      </c>
      <c r="BG277" s="221">
        <f>IF(N277="zákl. přenesená",J277,0)</f>
        <v>0</v>
      </c>
      <c r="BH277" s="221">
        <f>IF(N277="sníž. přenesená",J277,0)</f>
        <v>0</v>
      </c>
      <c r="BI277" s="221">
        <f>IF(N277="nulová",J277,0)</f>
        <v>0</v>
      </c>
      <c r="BJ277" s="18" t="s">
        <v>85</v>
      </c>
      <c r="BK277" s="221">
        <f>ROUND(I277*H277,2)</f>
        <v>0</v>
      </c>
      <c r="BL277" s="18" t="s">
        <v>155</v>
      </c>
      <c r="BM277" s="220" t="s">
        <v>406</v>
      </c>
    </row>
    <row r="278" spans="1:65" s="2" customFormat="1" ht="11.25">
      <c r="A278" s="35"/>
      <c r="B278" s="36"/>
      <c r="C278" s="37"/>
      <c r="D278" s="222" t="s">
        <v>158</v>
      </c>
      <c r="E278" s="37"/>
      <c r="F278" s="223" t="s">
        <v>346</v>
      </c>
      <c r="G278" s="37"/>
      <c r="H278" s="37"/>
      <c r="I278" s="123"/>
      <c r="J278" s="37"/>
      <c r="K278" s="37"/>
      <c r="L278" s="40"/>
      <c r="M278" s="224"/>
      <c r="N278" s="225"/>
      <c r="O278" s="72"/>
      <c r="P278" s="72"/>
      <c r="Q278" s="72"/>
      <c r="R278" s="72"/>
      <c r="S278" s="72"/>
      <c r="T278" s="73"/>
      <c r="U278" s="35"/>
      <c r="V278" s="35"/>
      <c r="W278" s="35"/>
      <c r="X278" s="35"/>
      <c r="Y278" s="35"/>
      <c r="Z278" s="35"/>
      <c r="AA278" s="35"/>
      <c r="AB278" s="35"/>
      <c r="AC278" s="35"/>
      <c r="AD278" s="35"/>
      <c r="AE278" s="35"/>
      <c r="AT278" s="18" t="s">
        <v>158</v>
      </c>
      <c r="AU278" s="18" t="s">
        <v>155</v>
      </c>
    </row>
    <row r="279" spans="1:65" s="2" customFormat="1" ht="16.5" customHeight="1">
      <c r="A279" s="35"/>
      <c r="B279" s="36"/>
      <c r="C279" s="209" t="s">
        <v>407</v>
      </c>
      <c r="D279" s="209" t="s">
        <v>151</v>
      </c>
      <c r="E279" s="210" t="s">
        <v>349</v>
      </c>
      <c r="F279" s="211" t="s">
        <v>350</v>
      </c>
      <c r="G279" s="212" t="s">
        <v>221</v>
      </c>
      <c r="H279" s="213">
        <v>2.9249999999999998</v>
      </c>
      <c r="I279" s="214"/>
      <c r="J279" s="215">
        <f>ROUND(I279*H279,2)</f>
        <v>0</v>
      </c>
      <c r="K279" s="211" t="s">
        <v>1</v>
      </c>
      <c r="L279" s="40"/>
      <c r="M279" s="216" t="s">
        <v>1</v>
      </c>
      <c r="N279" s="217" t="s">
        <v>43</v>
      </c>
      <c r="O279" s="72"/>
      <c r="P279" s="218">
        <f>O279*H279</f>
        <v>0</v>
      </c>
      <c r="Q279" s="218">
        <v>0</v>
      </c>
      <c r="R279" s="218">
        <f>Q279*H279</f>
        <v>0</v>
      </c>
      <c r="S279" s="218">
        <v>0</v>
      </c>
      <c r="T279" s="219">
        <f>S279*H279</f>
        <v>0</v>
      </c>
      <c r="U279" s="35"/>
      <c r="V279" s="35"/>
      <c r="W279" s="35"/>
      <c r="X279" s="35"/>
      <c r="Y279" s="35"/>
      <c r="Z279" s="35"/>
      <c r="AA279" s="35"/>
      <c r="AB279" s="35"/>
      <c r="AC279" s="35"/>
      <c r="AD279" s="35"/>
      <c r="AE279" s="35"/>
      <c r="AR279" s="220" t="s">
        <v>155</v>
      </c>
      <c r="AT279" s="220" t="s">
        <v>151</v>
      </c>
      <c r="AU279" s="220" t="s">
        <v>155</v>
      </c>
      <c r="AY279" s="18" t="s">
        <v>147</v>
      </c>
      <c r="BE279" s="221">
        <f>IF(N279="základní",J279,0)</f>
        <v>0</v>
      </c>
      <c r="BF279" s="221">
        <f>IF(N279="snížená",J279,0)</f>
        <v>0</v>
      </c>
      <c r="BG279" s="221">
        <f>IF(N279="zákl. přenesená",J279,0)</f>
        <v>0</v>
      </c>
      <c r="BH279" s="221">
        <f>IF(N279="sníž. přenesená",J279,0)</f>
        <v>0</v>
      </c>
      <c r="BI279" s="221">
        <f>IF(N279="nulová",J279,0)</f>
        <v>0</v>
      </c>
      <c r="BJ279" s="18" t="s">
        <v>85</v>
      </c>
      <c r="BK279" s="221">
        <f>ROUND(I279*H279,2)</f>
        <v>0</v>
      </c>
      <c r="BL279" s="18" t="s">
        <v>155</v>
      </c>
      <c r="BM279" s="220" t="s">
        <v>408</v>
      </c>
    </row>
    <row r="280" spans="1:65" s="2" customFormat="1" ht="11.25">
      <c r="A280" s="35"/>
      <c r="B280" s="36"/>
      <c r="C280" s="37"/>
      <c r="D280" s="222" t="s">
        <v>158</v>
      </c>
      <c r="E280" s="37"/>
      <c r="F280" s="223" t="s">
        <v>350</v>
      </c>
      <c r="G280" s="37"/>
      <c r="H280" s="37"/>
      <c r="I280" s="123"/>
      <c r="J280" s="37"/>
      <c r="K280" s="37"/>
      <c r="L280" s="40"/>
      <c r="M280" s="224"/>
      <c r="N280" s="225"/>
      <c r="O280" s="72"/>
      <c r="P280" s="72"/>
      <c r="Q280" s="72"/>
      <c r="R280" s="72"/>
      <c r="S280" s="72"/>
      <c r="T280" s="73"/>
      <c r="U280" s="35"/>
      <c r="V280" s="35"/>
      <c r="W280" s="35"/>
      <c r="X280" s="35"/>
      <c r="Y280" s="35"/>
      <c r="Z280" s="35"/>
      <c r="AA280" s="35"/>
      <c r="AB280" s="35"/>
      <c r="AC280" s="35"/>
      <c r="AD280" s="35"/>
      <c r="AE280" s="35"/>
      <c r="AT280" s="18" t="s">
        <v>158</v>
      </c>
      <c r="AU280" s="18" t="s">
        <v>155</v>
      </c>
    </row>
    <row r="281" spans="1:65" s="12" customFormat="1" ht="20.85" customHeight="1">
      <c r="B281" s="193"/>
      <c r="C281" s="194"/>
      <c r="D281" s="195" t="s">
        <v>77</v>
      </c>
      <c r="E281" s="207" t="s">
        <v>409</v>
      </c>
      <c r="F281" s="207" t="s">
        <v>410</v>
      </c>
      <c r="G281" s="194"/>
      <c r="H281" s="194"/>
      <c r="I281" s="197"/>
      <c r="J281" s="208">
        <f>BK281</f>
        <v>0</v>
      </c>
      <c r="K281" s="194"/>
      <c r="L281" s="199"/>
      <c r="M281" s="200"/>
      <c r="N281" s="201"/>
      <c r="O281" s="201"/>
      <c r="P281" s="202">
        <f>SUM(P282:P295)</f>
        <v>0</v>
      </c>
      <c r="Q281" s="201"/>
      <c r="R281" s="202">
        <f>SUM(R282:R295)</f>
        <v>0</v>
      </c>
      <c r="S281" s="201"/>
      <c r="T281" s="203">
        <f>SUM(T282:T295)</f>
        <v>0</v>
      </c>
      <c r="AR281" s="204" t="s">
        <v>85</v>
      </c>
      <c r="AT281" s="205" t="s">
        <v>77</v>
      </c>
      <c r="AU281" s="205" t="s">
        <v>87</v>
      </c>
      <c r="AY281" s="204" t="s">
        <v>147</v>
      </c>
      <c r="BK281" s="206">
        <f>SUM(BK282:BK295)</f>
        <v>0</v>
      </c>
    </row>
    <row r="282" spans="1:65" s="2" customFormat="1" ht="36" customHeight="1">
      <c r="A282" s="35"/>
      <c r="B282" s="36"/>
      <c r="C282" s="209" t="s">
        <v>411</v>
      </c>
      <c r="D282" s="209" t="s">
        <v>151</v>
      </c>
      <c r="E282" s="210" t="s">
        <v>412</v>
      </c>
      <c r="F282" s="211" t="s">
        <v>413</v>
      </c>
      <c r="G282" s="212" t="s">
        <v>154</v>
      </c>
      <c r="H282" s="213">
        <v>165</v>
      </c>
      <c r="I282" s="214"/>
      <c r="J282" s="215">
        <f>ROUND(I282*H282,2)</f>
        <v>0</v>
      </c>
      <c r="K282" s="211" t="s">
        <v>1</v>
      </c>
      <c r="L282" s="40"/>
      <c r="M282" s="216" t="s">
        <v>1</v>
      </c>
      <c r="N282" s="217" t="s">
        <v>43</v>
      </c>
      <c r="O282" s="72"/>
      <c r="P282" s="218">
        <f>O282*H282</f>
        <v>0</v>
      </c>
      <c r="Q282" s="218">
        <v>0</v>
      </c>
      <c r="R282" s="218">
        <f>Q282*H282</f>
        <v>0</v>
      </c>
      <c r="S282" s="218">
        <v>0</v>
      </c>
      <c r="T282" s="219">
        <f>S282*H282</f>
        <v>0</v>
      </c>
      <c r="U282" s="35"/>
      <c r="V282" s="35"/>
      <c r="W282" s="35"/>
      <c r="X282" s="35"/>
      <c r="Y282" s="35"/>
      <c r="Z282" s="35"/>
      <c r="AA282" s="35"/>
      <c r="AB282" s="35"/>
      <c r="AC282" s="35"/>
      <c r="AD282" s="35"/>
      <c r="AE282" s="35"/>
      <c r="AR282" s="220" t="s">
        <v>155</v>
      </c>
      <c r="AT282" s="220" t="s">
        <v>151</v>
      </c>
      <c r="AU282" s="220" t="s">
        <v>156</v>
      </c>
      <c r="AY282" s="18" t="s">
        <v>147</v>
      </c>
      <c r="BE282" s="221">
        <f>IF(N282="základní",J282,0)</f>
        <v>0</v>
      </c>
      <c r="BF282" s="221">
        <f>IF(N282="snížená",J282,0)</f>
        <v>0</v>
      </c>
      <c r="BG282" s="221">
        <f>IF(N282="zákl. přenesená",J282,0)</f>
        <v>0</v>
      </c>
      <c r="BH282" s="221">
        <f>IF(N282="sníž. přenesená",J282,0)</f>
        <v>0</v>
      </c>
      <c r="BI282" s="221">
        <f>IF(N282="nulová",J282,0)</f>
        <v>0</v>
      </c>
      <c r="BJ282" s="18" t="s">
        <v>85</v>
      </c>
      <c r="BK282" s="221">
        <f>ROUND(I282*H282,2)</f>
        <v>0</v>
      </c>
      <c r="BL282" s="18" t="s">
        <v>155</v>
      </c>
      <c r="BM282" s="220" t="s">
        <v>414</v>
      </c>
    </row>
    <row r="283" spans="1:65" s="2" customFormat="1" ht="19.5">
      <c r="A283" s="35"/>
      <c r="B283" s="36"/>
      <c r="C283" s="37"/>
      <c r="D283" s="222" t="s">
        <v>158</v>
      </c>
      <c r="E283" s="37"/>
      <c r="F283" s="223" t="s">
        <v>413</v>
      </c>
      <c r="G283" s="37"/>
      <c r="H283" s="37"/>
      <c r="I283" s="123"/>
      <c r="J283" s="37"/>
      <c r="K283" s="37"/>
      <c r="L283" s="40"/>
      <c r="M283" s="224"/>
      <c r="N283" s="225"/>
      <c r="O283" s="72"/>
      <c r="P283" s="72"/>
      <c r="Q283" s="72"/>
      <c r="R283" s="72"/>
      <c r="S283" s="72"/>
      <c r="T283" s="73"/>
      <c r="U283" s="35"/>
      <c r="V283" s="35"/>
      <c r="W283" s="35"/>
      <c r="X283" s="35"/>
      <c r="Y283" s="35"/>
      <c r="Z283" s="35"/>
      <c r="AA283" s="35"/>
      <c r="AB283" s="35"/>
      <c r="AC283" s="35"/>
      <c r="AD283" s="35"/>
      <c r="AE283" s="35"/>
      <c r="AT283" s="18" t="s">
        <v>158</v>
      </c>
      <c r="AU283" s="18" t="s">
        <v>156</v>
      </c>
    </row>
    <row r="284" spans="1:65" s="2" customFormat="1" ht="16.5" customHeight="1">
      <c r="A284" s="35"/>
      <c r="B284" s="36"/>
      <c r="C284" s="209" t="s">
        <v>415</v>
      </c>
      <c r="D284" s="209" t="s">
        <v>151</v>
      </c>
      <c r="E284" s="210" t="s">
        <v>416</v>
      </c>
      <c r="F284" s="211" t="s">
        <v>417</v>
      </c>
      <c r="G284" s="212" t="s">
        <v>154</v>
      </c>
      <c r="H284" s="213">
        <v>165</v>
      </c>
      <c r="I284" s="214"/>
      <c r="J284" s="215">
        <f>ROUND(I284*H284,2)</f>
        <v>0</v>
      </c>
      <c r="K284" s="211" t="s">
        <v>1</v>
      </c>
      <c r="L284" s="40"/>
      <c r="M284" s="216" t="s">
        <v>1</v>
      </c>
      <c r="N284" s="217" t="s">
        <v>43</v>
      </c>
      <c r="O284" s="72"/>
      <c r="P284" s="218">
        <f>O284*H284</f>
        <v>0</v>
      </c>
      <c r="Q284" s="218">
        <v>0</v>
      </c>
      <c r="R284" s="218">
        <f>Q284*H284</f>
        <v>0</v>
      </c>
      <c r="S284" s="218">
        <v>0</v>
      </c>
      <c r="T284" s="219">
        <f>S284*H284</f>
        <v>0</v>
      </c>
      <c r="U284" s="35"/>
      <c r="V284" s="35"/>
      <c r="W284" s="35"/>
      <c r="X284" s="35"/>
      <c r="Y284" s="35"/>
      <c r="Z284" s="35"/>
      <c r="AA284" s="35"/>
      <c r="AB284" s="35"/>
      <c r="AC284" s="35"/>
      <c r="AD284" s="35"/>
      <c r="AE284" s="35"/>
      <c r="AR284" s="220" t="s">
        <v>155</v>
      </c>
      <c r="AT284" s="220" t="s">
        <v>151</v>
      </c>
      <c r="AU284" s="220" t="s">
        <v>156</v>
      </c>
      <c r="AY284" s="18" t="s">
        <v>147</v>
      </c>
      <c r="BE284" s="221">
        <f>IF(N284="základní",J284,0)</f>
        <v>0</v>
      </c>
      <c r="BF284" s="221">
        <f>IF(N284="snížená",J284,0)</f>
        <v>0</v>
      </c>
      <c r="BG284" s="221">
        <f>IF(N284="zákl. přenesená",J284,0)</f>
        <v>0</v>
      </c>
      <c r="BH284" s="221">
        <f>IF(N284="sníž. přenesená",J284,0)</f>
        <v>0</v>
      </c>
      <c r="BI284" s="221">
        <f>IF(N284="nulová",J284,0)</f>
        <v>0</v>
      </c>
      <c r="BJ284" s="18" t="s">
        <v>85</v>
      </c>
      <c r="BK284" s="221">
        <f>ROUND(I284*H284,2)</f>
        <v>0</v>
      </c>
      <c r="BL284" s="18" t="s">
        <v>155</v>
      </c>
      <c r="BM284" s="220" t="s">
        <v>418</v>
      </c>
    </row>
    <row r="285" spans="1:65" s="2" customFormat="1" ht="11.25">
      <c r="A285" s="35"/>
      <c r="B285" s="36"/>
      <c r="C285" s="37"/>
      <c r="D285" s="222" t="s">
        <v>158</v>
      </c>
      <c r="E285" s="37"/>
      <c r="F285" s="223" t="s">
        <v>417</v>
      </c>
      <c r="G285" s="37"/>
      <c r="H285" s="37"/>
      <c r="I285" s="123"/>
      <c r="J285" s="37"/>
      <c r="K285" s="37"/>
      <c r="L285" s="40"/>
      <c r="M285" s="224"/>
      <c r="N285" s="225"/>
      <c r="O285" s="72"/>
      <c r="P285" s="72"/>
      <c r="Q285" s="72"/>
      <c r="R285" s="72"/>
      <c r="S285" s="72"/>
      <c r="T285" s="73"/>
      <c r="U285" s="35"/>
      <c r="V285" s="35"/>
      <c r="W285" s="35"/>
      <c r="X285" s="35"/>
      <c r="Y285" s="35"/>
      <c r="Z285" s="35"/>
      <c r="AA285" s="35"/>
      <c r="AB285" s="35"/>
      <c r="AC285" s="35"/>
      <c r="AD285" s="35"/>
      <c r="AE285" s="35"/>
      <c r="AT285" s="18" t="s">
        <v>158</v>
      </c>
      <c r="AU285" s="18" t="s">
        <v>156</v>
      </c>
    </row>
    <row r="286" spans="1:65" s="2" customFormat="1" ht="16.5" customHeight="1">
      <c r="A286" s="35"/>
      <c r="B286" s="36"/>
      <c r="C286" s="209" t="s">
        <v>419</v>
      </c>
      <c r="D286" s="209" t="s">
        <v>151</v>
      </c>
      <c r="E286" s="210" t="s">
        <v>420</v>
      </c>
      <c r="F286" s="211" t="s">
        <v>421</v>
      </c>
      <c r="G286" s="212" t="s">
        <v>184</v>
      </c>
      <c r="H286" s="213">
        <v>3.3</v>
      </c>
      <c r="I286" s="214"/>
      <c r="J286" s="215">
        <f>ROUND(I286*H286,2)</f>
        <v>0</v>
      </c>
      <c r="K286" s="211" t="s">
        <v>1</v>
      </c>
      <c r="L286" s="40"/>
      <c r="M286" s="216" t="s">
        <v>1</v>
      </c>
      <c r="N286" s="217" t="s">
        <v>43</v>
      </c>
      <c r="O286" s="72"/>
      <c r="P286" s="218">
        <f>O286*H286</f>
        <v>0</v>
      </c>
      <c r="Q286" s="218">
        <v>0</v>
      </c>
      <c r="R286" s="218">
        <f>Q286*H286</f>
        <v>0</v>
      </c>
      <c r="S286" s="218">
        <v>0</v>
      </c>
      <c r="T286" s="219">
        <f>S286*H286</f>
        <v>0</v>
      </c>
      <c r="U286" s="35"/>
      <c r="V286" s="35"/>
      <c r="W286" s="35"/>
      <c r="X286" s="35"/>
      <c r="Y286" s="35"/>
      <c r="Z286" s="35"/>
      <c r="AA286" s="35"/>
      <c r="AB286" s="35"/>
      <c r="AC286" s="35"/>
      <c r="AD286" s="35"/>
      <c r="AE286" s="35"/>
      <c r="AR286" s="220" t="s">
        <v>155</v>
      </c>
      <c r="AT286" s="220" t="s">
        <v>151</v>
      </c>
      <c r="AU286" s="220" t="s">
        <v>156</v>
      </c>
      <c r="AY286" s="18" t="s">
        <v>147</v>
      </c>
      <c r="BE286" s="221">
        <f>IF(N286="základní",J286,0)</f>
        <v>0</v>
      </c>
      <c r="BF286" s="221">
        <f>IF(N286="snížená",J286,0)</f>
        <v>0</v>
      </c>
      <c r="BG286" s="221">
        <f>IF(N286="zákl. přenesená",J286,0)</f>
        <v>0</v>
      </c>
      <c r="BH286" s="221">
        <f>IF(N286="sníž. přenesená",J286,0)</f>
        <v>0</v>
      </c>
      <c r="BI286" s="221">
        <f>IF(N286="nulová",J286,0)</f>
        <v>0</v>
      </c>
      <c r="BJ286" s="18" t="s">
        <v>85</v>
      </c>
      <c r="BK286" s="221">
        <f>ROUND(I286*H286,2)</f>
        <v>0</v>
      </c>
      <c r="BL286" s="18" t="s">
        <v>155</v>
      </c>
      <c r="BM286" s="220" t="s">
        <v>422</v>
      </c>
    </row>
    <row r="287" spans="1:65" s="2" customFormat="1" ht="11.25">
      <c r="A287" s="35"/>
      <c r="B287" s="36"/>
      <c r="C287" s="37"/>
      <c r="D287" s="222" t="s">
        <v>158</v>
      </c>
      <c r="E287" s="37"/>
      <c r="F287" s="223" t="s">
        <v>421</v>
      </c>
      <c r="G287" s="37"/>
      <c r="H287" s="37"/>
      <c r="I287" s="123"/>
      <c r="J287" s="37"/>
      <c r="K287" s="37"/>
      <c r="L287" s="40"/>
      <c r="M287" s="224"/>
      <c r="N287" s="225"/>
      <c r="O287" s="72"/>
      <c r="P287" s="72"/>
      <c r="Q287" s="72"/>
      <c r="R287" s="72"/>
      <c r="S287" s="72"/>
      <c r="T287" s="73"/>
      <c r="U287" s="35"/>
      <c r="V287" s="35"/>
      <c r="W287" s="35"/>
      <c r="X287" s="35"/>
      <c r="Y287" s="35"/>
      <c r="Z287" s="35"/>
      <c r="AA287" s="35"/>
      <c r="AB287" s="35"/>
      <c r="AC287" s="35"/>
      <c r="AD287" s="35"/>
      <c r="AE287" s="35"/>
      <c r="AT287" s="18" t="s">
        <v>158</v>
      </c>
      <c r="AU287" s="18" t="s">
        <v>156</v>
      </c>
    </row>
    <row r="288" spans="1:65" s="2" customFormat="1" ht="16.5" customHeight="1">
      <c r="A288" s="35"/>
      <c r="B288" s="36"/>
      <c r="C288" s="209" t="s">
        <v>423</v>
      </c>
      <c r="D288" s="209" t="s">
        <v>151</v>
      </c>
      <c r="E288" s="210" t="s">
        <v>290</v>
      </c>
      <c r="F288" s="211" t="s">
        <v>204</v>
      </c>
      <c r="G288" s="212" t="s">
        <v>184</v>
      </c>
      <c r="H288" s="213">
        <v>3.3</v>
      </c>
      <c r="I288" s="214"/>
      <c r="J288" s="215">
        <f>ROUND(I288*H288,2)</f>
        <v>0</v>
      </c>
      <c r="K288" s="211" t="s">
        <v>1</v>
      </c>
      <c r="L288" s="40"/>
      <c r="M288" s="216" t="s">
        <v>1</v>
      </c>
      <c r="N288" s="217" t="s">
        <v>43</v>
      </c>
      <c r="O288" s="72"/>
      <c r="P288" s="218">
        <f>O288*H288</f>
        <v>0</v>
      </c>
      <c r="Q288" s="218">
        <v>0</v>
      </c>
      <c r="R288" s="218">
        <f>Q288*H288</f>
        <v>0</v>
      </c>
      <c r="S288" s="218">
        <v>0</v>
      </c>
      <c r="T288" s="219">
        <f>S288*H288</f>
        <v>0</v>
      </c>
      <c r="U288" s="35"/>
      <c r="V288" s="35"/>
      <c r="W288" s="35"/>
      <c r="X288" s="35"/>
      <c r="Y288" s="35"/>
      <c r="Z288" s="35"/>
      <c r="AA288" s="35"/>
      <c r="AB288" s="35"/>
      <c r="AC288" s="35"/>
      <c r="AD288" s="35"/>
      <c r="AE288" s="35"/>
      <c r="AR288" s="220" t="s">
        <v>155</v>
      </c>
      <c r="AT288" s="220" t="s">
        <v>151</v>
      </c>
      <c r="AU288" s="220" t="s">
        <v>156</v>
      </c>
      <c r="AY288" s="18" t="s">
        <v>147</v>
      </c>
      <c r="BE288" s="221">
        <f>IF(N288="základní",J288,0)</f>
        <v>0</v>
      </c>
      <c r="BF288" s="221">
        <f>IF(N288="snížená",J288,0)</f>
        <v>0</v>
      </c>
      <c r="BG288" s="221">
        <f>IF(N288="zákl. přenesená",J288,0)</f>
        <v>0</v>
      </c>
      <c r="BH288" s="221">
        <f>IF(N288="sníž. přenesená",J288,0)</f>
        <v>0</v>
      </c>
      <c r="BI288" s="221">
        <f>IF(N288="nulová",J288,0)</f>
        <v>0</v>
      </c>
      <c r="BJ288" s="18" t="s">
        <v>85</v>
      </c>
      <c r="BK288" s="221">
        <f>ROUND(I288*H288,2)</f>
        <v>0</v>
      </c>
      <c r="BL288" s="18" t="s">
        <v>155</v>
      </c>
      <c r="BM288" s="220" t="s">
        <v>424</v>
      </c>
    </row>
    <row r="289" spans="1:65" s="2" customFormat="1" ht="11.25">
      <c r="A289" s="35"/>
      <c r="B289" s="36"/>
      <c r="C289" s="37"/>
      <c r="D289" s="222" t="s">
        <v>158</v>
      </c>
      <c r="E289" s="37"/>
      <c r="F289" s="223" t="s">
        <v>204</v>
      </c>
      <c r="G289" s="37"/>
      <c r="H289" s="37"/>
      <c r="I289" s="123"/>
      <c r="J289" s="37"/>
      <c r="K289" s="37"/>
      <c r="L289" s="40"/>
      <c r="M289" s="224"/>
      <c r="N289" s="225"/>
      <c r="O289" s="72"/>
      <c r="P289" s="72"/>
      <c r="Q289" s="72"/>
      <c r="R289" s="72"/>
      <c r="S289" s="72"/>
      <c r="T289" s="73"/>
      <c r="U289" s="35"/>
      <c r="V289" s="35"/>
      <c r="W289" s="35"/>
      <c r="X289" s="35"/>
      <c r="Y289" s="35"/>
      <c r="Z289" s="35"/>
      <c r="AA289" s="35"/>
      <c r="AB289" s="35"/>
      <c r="AC289" s="35"/>
      <c r="AD289" s="35"/>
      <c r="AE289" s="35"/>
      <c r="AT289" s="18" t="s">
        <v>158</v>
      </c>
      <c r="AU289" s="18" t="s">
        <v>156</v>
      </c>
    </row>
    <row r="290" spans="1:65" s="2" customFormat="1" ht="24" customHeight="1">
      <c r="A290" s="35"/>
      <c r="B290" s="36"/>
      <c r="C290" s="226" t="s">
        <v>425</v>
      </c>
      <c r="D290" s="226" t="s">
        <v>218</v>
      </c>
      <c r="E290" s="227" t="s">
        <v>426</v>
      </c>
      <c r="F290" s="228" t="s">
        <v>427</v>
      </c>
      <c r="G290" s="229" t="s">
        <v>323</v>
      </c>
      <c r="H290" s="230">
        <v>3.3</v>
      </c>
      <c r="I290" s="231"/>
      <c r="J290" s="232">
        <f>ROUND(I290*H290,2)</f>
        <v>0</v>
      </c>
      <c r="K290" s="228" t="s">
        <v>1</v>
      </c>
      <c r="L290" s="233"/>
      <c r="M290" s="234" t="s">
        <v>1</v>
      </c>
      <c r="N290" s="235" t="s">
        <v>43</v>
      </c>
      <c r="O290" s="72"/>
      <c r="P290" s="218">
        <f>O290*H290</f>
        <v>0</v>
      </c>
      <c r="Q290" s="218">
        <v>0</v>
      </c>
      <c r="R290" s="218">
        <f>Q290*H290</f>
        <v>0</v>
      </c>
      <c r="S290" s="218">
        <v>0</v>
      </c>
      <c r="T290" s="219">
        <f>S290*H290</f>
        <v>0</v>
      </c>
      <c r="U290" s="35"/>
      <c r="V290" s="35"/>
      <c r="W290" s="35"/>
      <c r="X290" s="35"/>
      <c r="Y290" s="35"/>
      <c r="Z290" s="35"/>
      <c r="AA290" s="35"/>
      <c r="AB290" s="35"/>
      <c r="AC290" s="35"/>
      <c r="AD290" s="35"/>
      <c r="AE290" s="35"/>
      <c r="AR290" s="220" t="s">
        <v>186</v>
      </c>
      <c r="AT290" s="220" t="s">
        <v>218</v>
      </c>
      <c r="AU290" s="220" t="s">
        <v>156</v>
      </c>
      <c r="AY290" s="18" t="s">
        <v>147</v>
      </c>
      <c r="BE290" s="221">
        <f>IF(N290="základní",J290,0)</f>
        <v>0</v>
      </c>
      <c r="BF290" s="221">
        <f>IF(N290="snížená",J290,0)</f>
        <v>0</v>
      </c>
      <c r="BG290" s="221">
        <f>IF(N290="zákl. přenesená",J290,0)</f>
        <v>0</v>
      </c>
      <c r="BH290" s="221">
        <f>IF(N290="sníž. přenesená",J290,0)</f>
        <v>0</v>
      </c>
      <c r="BI290" s="221">
        <f>IF(N290="nulová",J290,0)</f>
        <v>0</v>
      </c>
      <c r="BJ290" s="18" t="s">
        <v>85</v>
      </c>
      <c r="BK290" s="221">
        <f>ROUND(I290*H290,2)</f>
        <v>0</v>
      </c>
      <c r="BL290" s="18" t="s">
        <v>155</v>
      </c>
      <c r="BM290" s="220" t="s">
        <v>428</v>
      </c>
    </row>
    <row r="291" spans="1:65" s="2" customFormat="1" ht="19.5">
      <c r="A291" s="35"/>
      <c r="B291" s="36"/>
      <c r="C291" s="37"/>
      <c r="D291" s="222" t="s">
        <v>158</v>
      </c>
      <c r="E291" s="37"/>
      <c r="F291" s="223" t="s">
        <v>427</v>
      </c>
      <c r="G291" s="37"/>
      <c r="H291" s="37"/>
      <c r="I291" s="123"/>
      <c r="J291" s="37"/>
      <c r="K291" s="37"/>
      <c r="L291" s="40"/>
      <c r="M291" s="224"/>
      <c r="N291" s="225"/>
      <c r="O291" s="72"/>
      <c r="P291" s="72"/>
      <c r="Q291" s="72"/>
      <c r="R291" s="72"/>
      <c r="S291" s="72"/>
      <c r="T291" s="73"/>
      <c r="U291" s="35"/>
      <c r="V291" s="35"/>
      <c r="W291" s="35"/>
      <c r="X291" s="35"/>
      <c r="Y291" s="35"/>
      <c r="Z291" s="35"/>
      <c r="AA291" s="35"/>
      <c r="AB291" s="35"/>
      <c r="AC291" s="35"/>
      <c r="AD291" s="35"/>
      <c r="AE291" s="35"/>
      <c r="AT291" s="18" t="s">
        <v>158</v>
      </c>
      <c r="AU291" s="18" t="s">
        <v>156</v>
      </c>
    </row>
    <row r="292" spans="1:65" s="2" customFormat="1" ht="16.5" customHeight="1">
      <c r="A292" s="35"/>
      <c r="B292" s="36"/>
      <c r="C292" s="226" t="s">
        <v>429</v>
      </c>
      <c r="D292" s="226" t="s">
        <v>218</v>
      </c>
      <c r="E292" s="227" t="s">
        <v>430</v>
      </c>
      <c r="F292" s="228" t="s">
        <v>346</v>
      </c>
      <c r="G292" s="229" t="s">
        <v>166</v>
      </c>
      <c r="H292" s="230">
        <v>1</v>
      </c>
      <c r="I292" s="231"/>
      <c r="J292" s="232">
        <f>ROUND(I292*H292,2)</f>
        <v>0</v>
      </c>
      <c r="K292" s="228" t="s">
        <v>1</v>
      </c>
      <c r="L292" s="233"/>
      <c r="M292" s="234" t="s">
        <v>1</v>
      </c>
      <c r="N292" s="235" t="s">
        <v>43</v>
      </c>
      <c r="O292" s="72"/>
      <c r="P292" s="218">
        <f>O292*H292</f>
        <v>0</v>
      </c>
      <c r="Q292" s="218">
        <v>0</v>
      </c>
      <c r="R292" s="218">
        <f>Q292*H292</f>
        <v>0</v>
      </c>
      <c r="S292" s="218">
        <v>0</v>
      </c>
      <c r="T292" s="219">
        <f>S292*H292</f>
        <v>0</v>
      </c>
      <c r="U292" s="35"/>
      <c r="V292" s="35"/>
      <c r="W292" s="35"/>
      <c r="X292" s="35"/>
      <c r="Y292" s="35"/>
      <c r="Z292" s="35"/>
      <c r="AA292" s="35"/>
      <c r="AB292" s="35"/>
      <c r="AC292" s="35"/>
      <c r="AD292" s="35"/>
      <c r="AE292" s="35"/>
      <c r="AR292" s="220" t="s">
        <v>186</v>
      </c>
      <c r="AT292" s="220" t="s">
        <v>218</v>
      </c>
      <c r="AU292" s="220" t="s">
        <v>156</v>
      </c>
      <c r="AY292" s="18" t="s">
        <v>147</v>
      </c>
      <c r="BE292" s="221">
        <f>IF(N292="základní",J292,0)</f>
        <v>0</v>
      </c>
      <c r="BF292" s="221">
        <f>IF(N292="snížená",J292,0)</f>
        <v>0</v>
      </c>
      <c r="BG292" s="221">
        <f>IF(N292="zákl. přenesená",J292,0)</f>
        <v>0</v>
      </c>
      <c r="BH292" s="221">
        <f>IF(N292="sníž. přenesená",J292,0)</f>
        <v>0</v>
      </c>
      <c r="BI292" s="221">
        <f>IF(N292="nulová",J292,0)</f>
        <v>0</v>
      </c>
      <c r="BJ292" s="18" t="s">
        <v>85</v>
      </c>
      <c r="BK292" s="221">
        <f>ROUND(I292*H292,2)</f>
        <v>0</v>
      </c>
      <c r="BL292" s="18" t="s">
        <v>155</v>
      </c>
      <c r="BM292" s="220" t="s">
        <v>431</v>
      </c>
    </row>
    <row r="293" spans="1:65" s="2" customFormat="1" ht="11.25">
      <c r="A293" s="35"/>
      <c r="B293" s="36"/>
      <c r="C293" s="37"/>
      <c r="D293" s="222" t="s">
        <v>158</v>
      </c>
      <c r="E293" s="37"/>
      <c r="F293" s="223" t="s">
        <v>346</v>
      </c>
      <c r="G293" s="37"/>
      <c r="H293" s="37"/>
      <c r="I293" s="123"/>
      <c r="J293" s="37"/>
      <c r="K293" s="37"/>
      <c r="L293" s="40"/>
      <c r="M293" s="224"/>
      <c r="N293" s="225"/>
      <c r="O293" s="72"/>
      <c r="P293" s="72"/>
      <c r="Q293" s="72"/>
      <c r="R293" s="72"/>
      <c r="S293" s="72"/>
      <c r="T293" s="73"/>
      <c r="U293" s="35"/>
      <c r="V293" s="35"/>
      <c r="W293" s="35"/>
      <c r="X293" s="35"/>
      <c r="Y293" s="35"/>
      <c r="Z293" s="35"/>
      <c r="AA293" s="35"/>
      <c r="AB293" s="35"/>
      <c r="AC293" s="35"/>
      <c r="AD293" s="35"/>
      <c r="AE293" s="35"/>
      <c r="AT293" s="18" t="s">
        <v>158</v>
      </c>
      <c r="AU293" s="18" t="s">
        <v>156</v>
      </c>
    </row>
    <row r="294" spans="1:65" s="2" customFormat="1" ht="16.5" customHeight="1">
      <c r="A294" s="35"/>
      <c r="B294" s="36"/>
      <c r="C294" s="209" t="s">
        <v>432</v>
      </c>
      <c r="D294" s="209" t="s">
        <v>151</v>
      </c>
      <c r="E294" s="210" t="s">
        <v>349</v>
      </c>
      <c r="F294" s="211" t="s">
        <v>350</v>
      </c>
      <c r="G294" s="212" t="s">
        <v>221</v>
      </c>
      <c r="H294" s="213">
        <v>3.0000000000000001E-3</v>
      </c>
      <c r="I294" s="214"/>
      <c r="J294" s="215">
        <f>ROUND(I294*H294,2)</f>
        <v>0</v>
      </c>
      <c r="K294" s="211" t="s">
        <v>1</v>
      </c>
      <c r="L294" s="40"/>
      <c r="M294" s="216" t="s">
        <v>1</v>
      </c>
      <c r="N294" s="217" t="s">
        <v>43</v>
      </c>
      <c r="O294" s="72"/>
      <c r="P294" s="218">
        <f>O294*H294</f>
        <v>0</v>
      </c>
      <c r="Q294" s="218">
        <v>0</v>
      </c>
      <c r="R294" s="218">
        <f>Q294*H294</f>
        <v>0</v>
      </c>
      <c r="S294" s="218">
        <v>0</v>
      </c>
      <c r="T294" s="219">
        <f>S294*H294</f>
        <v>0</v>
      </c>
      <c r="U294" s="35"/>
      <c r="V294" s="35"/>
      <c r="W294" s="35"/>
      <c r="X294" s="35"/>
      <c r="Y294" s="35"/>
      <c r="Z294" s="35"/>
      <c r="AA294" s="35"/>
      <c r="AB294" s="35"/>
      <c r="AC294" s="35"/>
      <c r="AD294" s="35"/>
      <c r="AE294" s="35"/>
      <c r="AR294" s="220" t="s">
        <v>155</v>
      </c>
      <c r="AT294" s="220" t="s">
        <v>151</v>
      </c>
      <c r="AU294" s="220" t="s">
        <v>156</v>
      </c>
      <c r="AY294" s="18" t="s">
        <v>147</v>
      </c>
      <c r="BE294" s="221">
        <f>IF(N294="základní",J294,0)</f>
        <v>0</v>
      </c>
      <c r="BF294" s="221">
        <f>IF(N294="snížená",J294,0)</f>
        <v>0</v>
      </c>
      <c r="BG294" s="221">
        <f>IF(N294="zákl. přenesená",J294,0)</f>
        <v>0</v>
      </c>
      <c r="BH294" s="221">
        <f>IF(N294="sníž. přenesená",J294,0)</f>
        <v>0</v>
      </c>
      <c r="BI294" s="221">
        <f>IF(N294="nulová",J294,0)</f>
        <v>0</v>
      </c>
      <c r="BJ294" s="18" t="s">
        <v>85</v>
      </c>
      <c r="BK294" s="221">
        <f>ROUND(I294*H294,2)</f>
        <v>0</v>
      </c>
      <c r="BL294" s="18" t="s">
        <v>155</v>
      </c>
      <c r="BM294" s="220" t="s">
        <v>433</v>
      </c>
    </row>
    <row r="295" spans="1:65" s="2" customFormat="1" ht="11.25">
      <c r="A295" s="35"/>
      <c r="B295" s="36"/>
      <c r="C295" s="37"/>
      <c r="D295" s="222" t="s">
        <v>158</v>
      </c>
      <c r="E295" s="37"/>
      <c r="F295" s="223" t="s">
        <v>350</v>
      </c>
      <c r="G295" s="37"/>
      <c r="H295" s="37"/>
      <c r="I295" s="123"/>
      <c r="J295" s="37"/>
      <c r="K295" s="37"/>
      <c r="L295" s="40"/>
      <c r="M295" s="224"/>
      <c r="N295" s="225"/>
      <c r="O295" s="72"/>
      <c r="P295" s="72"/>
      <c r="Q295" s="72"/>
      <c r="R295" s="72"/>
      <c r="S295" s="72"/>
      <c r="T295" s="73"/>
      <c r="U295" s="35"/>
      <c r="V295" s="35"/>
      <c r="W295" s="35"/>
      <c r="X295" s="35"/>
      <c r="Y295" s="35"/>
      <c r="Z295" s="35"/>
      <c r="AA295" s="35"/>
      <c r="AB295" s="35"/>
      <c r="AC295" s="35"/>
      <c r="AD295" s="35"/>
      <c r="AE295" s="35"/>
      <c r="AT295" s="18" t="s">
        <v>158</v>
      </c>
      <c r="AU295" s="18" t="s">
        <v>156</v>
      </c>
    </row>
    <row r="296" spans="1:65" s="12" customFormat="1" ht="22.9" customHeight="1">
      <c r="B296" s="193"/>
      <c r="C296" s="194"/>
      <c r="D296" s="195" t="s">
        <v>77</v>
      </c>
      <c r="E296" s="207" t="s">
        <v>85</v>
      </c>
      <c r="F296" s="207" t="s">
        <v>434</v>
      </c>
      <c r="G296" s="194"/>
      <c r="H296" s="194"/>
      <c r="I296" s="197"/>
      <c r="J296" s="208">
        <f>BK296</f>
        <v>0</v>
      </c>
      <c r="K296" s="194"/>
      <c r="L296" s="199"/>
      <c r="M296" s="200"/>
      <c r="N296" s="201"/>
      <c r="O296" s="201"/>
      <c r="P296" s="202">
        <f>SUM(P297:P377)</f>
        <v>0</v>
      </c>
      <c r="Q296" s="201"/>
      <c r="R296" s="202">
        <f>SUM(R297:R377)</f>
        <v>70.240000000000009</v>
      </c>
      <c r="S296" s="201"/>
      <c r="T296" s="203">
        <f>SUM(T297:T377)</f>
        <v>0</v>
      </c>
      <c r="AR296" s="204" t="s">
        <v>85</v>
      </c>
      <c r="AT296" s="205" t="s">
        <v>77</v>
      </c>
      <c r="AU296" s="205" t="s">
        <v>85</v>
      </c>
      <c r="AY296" s="204" t="s">
        <v>147</v>
      </c>
      <c r="BK296" s="206">
        <f>SUM(BK297:BK377)</f>
        <v>0</v>
      </c>
    </row>
    <row r="297" spans="1:65" s="2" customFormat="1" ht="24" customHeight="1">
      <c r="A297" s="35"/>
      <c r="B297" s="36"/>
      <c r="C297" s="209" t="s">
        <v>435</v>
      </c>
      <c r="D297" s="209" t="s">
        <v>151</v>
      </c>
      <c r="E297" s="210" t="s">
        <v>436</v>
      </c>
      <c r="F297" s="211" t="s">
        <v>437</v>
      </c>
      <c r="G297" s="212" t="s">
        <v>184</v>
      </c>
      <c r="H297" s="213">
        <v>32.968000000000004</v>
      </c>
      <c r="I297" s="214"/>
      <c r="J297" s="215">
        <f>ROUND(I297*H297,2)</f>
        <v>0</v>
      </c>
      <c r="K297" s="211" t="s">
        <v>438</v>
      </c>
      <c r="L297" s="40"/>
      <c r="M297" s="216" t="s">
        <v>1</v>
      </c>
      <c r="N297" s="217" t="s">
        <v>43</v>
      </c>
      <c r="O297" s="72"/>
      <c r="P297" s="218">
        <f>O297*H297</f>
        <v>0</v>
      </c>
      <c r="Q297" s="218">
        <v>0</v>
      </c>
      <c r="R297" s="218">
        <f>Q297*H297</f>
        <v>0</v>
      </c>
      <c r="S297" s="218">
        <v>0</v>
      </c>
      <c r="T297" s="219">
        <f>S297*H297</f>
        <v>0</v>
      </c>
      <c r="U297" s="35"/>
      <c r="V297" s="35"/>
      <c r="W297" s="35"/>
      <c r="X297" s="35"/>
      <c r="Y297" s="35"/>
      <c r="Z297" s="35"/>
      <c r="AA297" s="35"/>
      <c r="AB297" s="35"/>
      <c r="AC297" s="35"/>
      <c r="AD297" s="35"/>
      <c r="AE297" s="35"/>
      <c r="AR297" s="220" t="s">
        <v>155</v>
      </c>
      <c r="AT297" s="220" t="s">
        <v>151</v>
      </c>
      <c r="AU297" s="220" t="s">
        <v>87</v>
      </c>
      <c r="AY297" s="18" t="s">
        <v>147</v>
      </c>
      <c r="BE297" s="221">
        <f>IF(N297="základní",J297,0)</f>
        <v>0</v>
      </c>
      <c r="BF297" s="221">
        <f>IF(N297="snížená",J297,0)</f>
        <v>0</v>
      </c>
      <c r="BG297" s="221">
        <f>IF(N297="zákl. přenesená",J297,0)</f>
        <v>0</v>
      </c>
      <c r="BH297" s="221">
        <f>IF(N297="sníž. přenesená",J297,0)</f>
        <v>0</v>
      </c>
      <c r="BI297" s="221">
        <f>IF(N297="nulová",J297,0)</f>
        <v>0</v>
      </c>
      <c r="BJ297" s="18" t="s">
        <v>85</v>
      </c>
      <c r="BK297" s="221">
        <f>ROUND(I297*H297,2)</f>
        <v>0</v>
      </c>
      <c r="BL297" s="18" t="s">
        <v>155</v>
      </c>
      <c r="BM297" s="220" t="s">
        <v>439</v>
      </c>
    </row>
    <row r="298" spans="1:65" s="2" customFormat="1" ht="29.25">
      <c r="A298" s="35"/>
      <c r="B298" s="36"/>
      <c r="C298" s="37"/>
      <c r="D298" s="222" t="s">
        <v>158</v>
      </c>
      <c r="E298" s="37"/>
      <c r="F298" s="223" t="s">
        <v>440</v>
      </c>
      <c r="G298" s="37"/>
      <c r="H298" s="37"/>
      <c r="I298" s="123"/>
      <c r="J298" s="37"/>
      <c r="K298" s="37"/>
      <c r="L298" s="40"/>
      <c r="M298" s="224"/>
      <c r="N298" s="225"/>
      <c r="O298" s="72"/>
      <c r="P298" s="72"/>
      <c r="Q298" s="72"/>
      <c r="R298" s="72"/>
      <c r="S298" s="72"/>
      <c r="T298" s="73"/>
      <c r="U298" s="35"/>
      <c r="V298" s="35"/>
      <c r="W298" s="35"/>
      <c r="X298" s="35"/>
      <c r="Y298" s="35"/>
      <c r="Z298" s="35"/>
      <c r="AA298" s="35"/>
      <c r="AB298" s="35"/>
      <c r="AC298" s="35"/>
      <c r="AD298" s="35"/>
      <c r="AE298" s="35"/>
      <c r="AT298" s="18" t="s">
        <v>158</v>
      </c>
      <c r="AU298" s="18" t="s">
        <v>87</v>
      </c>
    </row>
    <row r="299" spans="1:65" s="2" customFormat="1" ht="97.5">
      <c r="A299" s="35"/>
      <c r="B299" s="36"/>
      <c r="C299" s="37"/>
      <c r="D299" s="222" t="s">
        <v>441</v>
      </c>
      <c r="E299" s="37"/>
      <c r="F299" s="260" t="s">
        <v>442</v>
      </c>
      <c r="G299" s="37"/>
      <c r="H299" s="37"/>
      <c r="I299" s="123"/>
      <c r="J299" s="37"/>
      <c r="K299" s="37"/>
      <c r="L299" s="40"/>
      <c r="M299" s="224"/>
      <c r="N299" s="225"/>
      <c r="O299" s="72"/>
      <c r="P299" s="72"/>
      <c r="Q299" s="72"/>
      <c r="R299" s="72"/>
      <c r="S299" s="72"/>
      <c r="T299" s="73"/>
      <c r="U299" s="35"/>
      <c r="V299" s="35"/>
      <c r="W299" s="35"/>
      <c r="X299" s="35"/>
      <c r="Y299" s="35"/>
      <c r="Z299" s="35"/>
      <c r="AA299" s="35"/>
      <c r="AB299" s="35"/>
      <c r="AC299" s="35"/>
      <c r="AD299" s="35"/>
      <c r="AE299" s="35"/>
      <c r="AT299" s="18" t="s">
        <v>441</v>
      </c>
      <c r="AU299" s="18" t="s">
        <v>87</v>
      </c>
    </row>
    <row r="300" spans="1:65" s="13" customFormat="1" ht="11.25">
      <c r="B300" s="236"/>
      <c r="C300" s="237"/>
      <c r="D300" s="222" t="s">
        <v>283</v>
      </c>
      <c r="E300" s="238" t="s">
        <v>1</v>
      </c>
      <c r="F300" s="239" t="s">
        <v>279</v>
      </c>
      <c r="G300" s="237"/>
      <c r="H300" s="240">
        <v>30</v>
      </c>
      <c r="I300" s="241"/>
      <c r="J300" s="237"/>
      <c r="K300" s="237"/>
      <c r="L300" s="242"/>
      <c r="M300" s="243"/>
      <c r="N300" s="244"/>
      <c r="O300" s="244"/>
      <c r="P300" s="244"/>
      <c r="Q300" s="244"/>
      <c r="R300" s="244"/>
      <c r="S300" s="244"/>
      <c r="T300" s="245"/>
      <c r="AT300" s="246" t="s">
        <v>283</v>
      </c>
      <c r="AU300" s="246" t="s">
        <v>87</v>
      </c>
      <c r="AV300" s="13" t="s">
        <v>87</v>
      </c>
      <c r="AW300" s="13" t="s">
        <v>34</v>
      </c>
      <c r="AX300" s="13" t="s">
        <v>78</v>
      </c>
      <c r="AY300" s="246" t="s">
        <v>147</v>
      </c>
    </row>
    <row r="301" spans="1:65" s="13" customFormat="1" ht="11.25">
      <c r="B301" s="236"/>
      <c r="C301" s="237"/>
      <c r="D301" s="222" t="s">
        <v>283</v>
      </c>
      <c r="E301" s="238" t="s">
        <v>1</v>
      </c>
      <c r="F301" s="239" t="s">
        <v>443</v>
      </c>
      <c r="G301" s="237"/>
      <c r="H301" s="240">
        <v>2.968</v>
      </c>
      <c r="I301" s="241"/>
      <c r="J301" s="237"/>
      <c r="K301" s="237"/>
      <c r="L301" s="242"/>
      <c r="M301" s="243"/>
      <c r="N301" s="244"/>
      <c r="O301" s="244"/>
      <c r="P301" s="244"/>
      <c r="Q301" s="244"/>
      <c r="R301" s="244"/>
      <c r="S301" s="244"/>
      <c r="T301" s="245"/>
      <c r="AT301" s="246" t="s">
        <v>283</v>
      </c>
      <c r="AU301" s="246" t="s">
        <v>87</v>
      </c>
      <c r="AV301" s="13" t="s">
        <v>87</v>
      </c>
      <c r="AW301" s="13" t="s">
        <v>34</v>
      </c>
      <c r="AX301" s="13" t="s">
        <v>78</v>
      </c>
      <c r="AY301" s="246" t="s">
        <v>147</v>
      </c>
    </row>
    <row r="302" spans="1:65" s="15" customFormat="1" ht="11.25">
      <c r="B302" s="261"/>
      <c r="C302" s="262"/>
      <c r="D302" s="222" t="s">
        <v>283</v>
      </c>
      <c r="E302" s="263" t="s">
        <v>1</v>
      </c>
      <c r="F302" s="264" t="s">
        <v>444</v>
      </c>
      <c r="G302" s="262"/>
      <c r="H302" s="265">
        <v>32.968000000000004</v>
      </c>
      <c r="I302" s="266"/>
      <c r="J302" s="262"/>
      <c r="K302" s="262"/>
      <c r="L302" s="267"/>
      <c r="M302" s="268"/>
      <c r="N302" s="269"/>
      <c r="O302" s="269"/>
      <c r="P302" s="269"/>
      <c r="Q302" s="269"/>
      <c r="R302" s="269"/>
      <c r="S302" s="269"/>
      <c r="T302" s="270"/>
      <c r="AT302" s="271" t="s">
        <v>283</v>
      </c>
      <c r="AU302" s="271" t="s">
        <v>87</v>
      </c>
      <c r="AV302" s="15" t="s">
        <v>155</v>
      </c>
      <c r="AW302" s="15" t="s">
        <v>34</v>
      </c>
      <c r="AX302" s="15" t="s">
        <v>85</v>
      </c>
      <c r="AY302" s="271" t="s">
        <v>147</v>
      </c>
    </row>
    <row r="303" spans="1:65" s="2" customFormat="1" ht="16.5" customHeight="1">
      <c r="A303" s="35"/>
      <c r="B303" s="36"/>
      <c r="C303" s="209" t="s">
        <v>445</v>
      </c>
      <c r="D303" s="209" t="s">
        <v>151</v>
      </c>
      <c r="E303" s="210" t="s">
        <v>446</v>
      </c>
      <c r="F303" s="211" t="s">
        <v>447</v>
      </c>
      <c r="G303" s="212" t="s">
        <v>184</v>
      </c>
      <c r="H303" s="213">
        <v>32.968000000000004</v>
      </c>
      <c r="I303" s="214"/>
      <c r="J303" s="215">
        <f>ROUND(I303*H303,2)</f>
        <v>0</v>
      </c>
      <c r="K303" s="211" t="s">
        <v>438</v>
      </c>
      <c r="L303" s="40"/>
      <c r="M303" s="216" t="s">
        <v>1</v>
      </c>
      <c r="N303" s="217" t="s">
        <v>43</v>
      </c>
      <c r="O303" s="72"/>
      <c r="P303" s="218">
        <f>O303*H303</f>
        <v>0</v>
      </c>
      <c r="Q303" s="218">
        <v>0</v>
      </c>
      <c r="R303" s="218">
        <f>Q303*H303</f>
        <v>0</v>
      </c>
      <c r="S303" s="218">
        <v>0</v>
      </c>
      <c r="T303" s="219">
        <f>S303*H303</f>
        <v>0</v>
      </c>
      <c r="U303" s="35"/>
      <c r="V303" s="35"/>
      <c r="W303" s="35"/>
      <c r="X303" s="35"/>
      <c r="Y303" s="35"/>
      <c r="Z303" s="35"/>
      <c r="AA303" s="35"/>
      <c r="AB303" s="35"/>
      <c r="AC303" s="35"/>
      <c r="AD303" s="35"/>
      <c r="AE303" s="35"/>
      <c r="AR303" s="220" t="s">
        <v>155</v>
      </c>
      <c r="AT303" s="220" t="s">
        <v>151</v>
      </c>
      <c r="AU303" s="220" t="s">
        <v>87</v>
      </c>
      <c r="AY303" s="18" t="s">
        <v>147</v>
      </c>
      <c r="BE303" s="221">
        <f>IF(N303="základní",J303,0)</f>
        <v>0</v>
      </c>
      <c r="BF303" s="221">
        <f>IF(N303="snížená",J303,0)</f>
        <v>0</v>
      </c>
      <c r="BG303" s="221">
        <f>IF(N303="zákl. přenesená",J303,0)</f>
        <v>0</v>
      </c>
      <c r="BH303" s="221">
        <f>IF(N303="sníž. přenesená",J303,0)</f>
        <v>0</v>
      </c>
      <c r="BI303" s="221">
        <f>IF(N303="nulová",J303,0)</f>
        <v>0</v>
      </c>
      <c r="BJ303" s="18" t="s">
        <v>85</v>
      </c>
      <c r="BK303" s="221">
        <f>ROUND(I303*H303,2)</f>
        <v>0</v>
      </c>
      <c r="BL303" s="18" t="s">
        <v>155</v>
      </c>
      <c r="BM303" s="220" t="s">
        <v>448</v>
      </c>
    </row>
    <row r="304" spans="1:65" s="2" customFormat="1" ht="29.25">
      <c r="A304" s="35"/>
      <c r="B304" s="36"/>
      <c r="C304" s="37"/>
      <c r="D304" s="222" t="s">
        <v>158</v>
      </c>
      <c r="E304" s="37"/>
      <c r="F304" s="223" t="s">
        <v>449</v>
      </c>
      <c r="G304" s="37"/>
      <c r="H304" s="37"/>
      <c r="I304" s="123"/>
      <c r="J304" s="37"/>
      <c r="K304" s="37"/>
      <c r="L304" s="40"/>
      <c r="M304" s="224"/>
      <c r="N304" s="225"/>
      <c r="O304" s="72"/>
      <c r="P304" s="72"/>
      <c r="Q304" s="72"/>
      <c r="R304" s="72"/>
      <c r="S304" s="72"/>
      <c r="T304" s="73"/>
      <c r="U304" s="35"/>
      <c r="V304" s="35"/>
      <c r="W304" s="35"/>
      <c r="X304" s="35"/>
      <c r="Y304" s="35"/>
      <c r="Z304" s="35"/>
      <c r="AA304" s="35"/>
      <c r="AB304" s="35"/>
      <c r="AC304" s="35"/>
      <c r="AD304" s="35"/>
      <c r="AE304" s="35"/>
      <c r="AT304" s="18" t="s">
        <v>158</v>
      </c>
      <c r="AU304" s="18" t="s">
        <v>87</v>
      </c>
    </row>
    <row r="305" spans="1:65" s="2" customFormat="1" ht="97.5">
      <c r="A305" s="35"/>
      <c r="B305" s="36"/>
      <c r="C305" s="37"/>
      <c r="D305" s="222" t="s">
        <v>441</v>
      </c>
      <c r="E305" s="37"/>
      <c r="F305" s="260" t="s">
        <v>442</v>
      </c>
      <c r="G305" s="37"/>
      <c r="H305" s="37"/>
      <c r="I305" s="123"/>
      <c r="J305" s="37"/>
      <c r="K305" s="37"/>
      <c r="L305" s="40"/>
      <c r="M305" s="224"/>
      <c r="N305" s="225"/>
      <c r="O305" s="72"/>
      <c r="P305" s="72"/>
      <c r="Q305" s="72"/>
      <c r="R305" s="72"/>
      <c r="S305" s="72"/>
      <c r="T305" s="73"/>
      <c r="U305" s="35"/>
      <c r="V305" s="35"/>
      <c r="W305" s="35"/>
      <c r="X305" s="35"/>
      <c r="Y305" s="35"/>
      <c r="Z305" s="35"/>
      <c r="AA305" s="35"/>
      <c r="AB305" s="35"/>
      <c r="AC305" s="35"/>
      <c r="AD305" s="35"/>
      <c r="AE305" s="35"/>
      <c r="AT305" s="18" t="s">
        <v>441</v>
      </c>
      <c r="AU305" s="18" t="s">
        <v>87</v>
      </c>
    </row>
    <row r="306" spans="1:65" s="13" customFormat="1" ht="11.25">
      <c r="B306" s="236"/>
      <c r="C306" s="237"/>
      <c r="D306" s="222" t="s">
        <v>283</v>
      </c>
      <c r="E306" s="238" t="s">
        <v>1</v>
      </c>
      <c r="F306" s="239" t="s">
        <v>450</v>
      </c>
      <c r="G306" s="237"/>
      <c r="H306" s="240">
        <v>32.968000000000004</v>
      </c>
      <c r="I306" s="241"/>
      <c r="J306" s="237"/>
      <c r="K306" s="237"/>
      <c r="L306" s="242"/>
      <c r="M306" s="243"/>
      <c r="N306" s="244"/>
      <c r="O306" s="244"/>
      <c r="P306" s="244"/>
      <c r="Q306" s="244"/>
      <c r="R306" s="244"/>
      <c r="S306" s="244"/>
      <c r="T306" s="245"/>
      <c r="AT306" s="246" t="s">
        <v>283</v>
      </c>
      <c r="AU306" s="246" t="s">
        <v>87</v>
      </c>
      <c r="AV306" s="13" t="s">
        <v>87</v>
      </c>
      <c r="AW306" s="13" t="s">
        <v>34</v>
      </c>
      <c r="AX306" s="13" t="s">
        <v>85</v>
      </c>
      <c r="AY306" s="246" t="s">
        <v>147</v>
      </c>
    </row>
    <row r="307" spans="1:65" s="2" customFormat="1" ht="24" customHeight="1">
      <c r="A307" s="35"/>
      <c r="B307" s="36"/>
      <c r="C307" s="209" t="s">
        <v>451</v>
      </c>
      <c r="D307" s="209" t="s">
        <v>151</v>
      </c>
      <c r="E307" s="210" t="s">
        <v>452</v>
      </c>
      <c r="F307" s="211" t="s">
        <v>453</v>
      </c>
      <c r="G307" s="212" t="s">
        <v>184</v>
      </c>
      <c r="H307" s="213">
        <v>27.6</v>
      </c>
      <c r="I307" s="214"/>
      <c r="J307" s="215">
        <f>ROUND(I307*H307,2)</f>
        <v>0</v>
      </c>
      <c r="K307" s="211" t="s">
        <v>438</v>
      </c>
      <c r="L307" s="40"/>
      <c r="M307" s="216" t="s">
        <v>1</v>
      </c>
      <c r="N307" s="217" t="s">
        <v>43</v>
      </c>
      <c r="O307" s="72"/>
      <c r="P307" s="218">
        <f>O307*H307</f>
        <v>0</v>
      </c>
      <c r="Q307" s="218">
        <v>0</v>
      </c>
      <c r="R307" s="218">
        <f>Q307*H307</f>
        <v>0</v>
      </c>
      <c r="S307" s="218">
        <v>0</v>
      </c>
      <c r="T307" s="219">
        <f>S307*H307</f>
        <v>0</v>
      </c>
      <c r="U307" s="35"/>
      <c r="V307" s="35"/>
      <c r="W307" s="35"/>
      <c r="X307" s="35"/>
      <c r="Y307" s="35"/>
      <c r="Z307" s="35"/>
      <c r="AA307" s="35"/>
      <c r="AB307" s="35"/>
      <c r="AC307" s="35"/>
      <c r="AD307" s="35"/>
      <c r="AE307" s="35"/>
      <c r="AR307" s="220" t="s">
        <v>155</v>
      </c>
      <c r="AT307" s="220" t="s">
        <v>151</v>
      </c>
      <c r="AU307" s="220" t="s">
        <v>87</v>
      </c>
      <c r="AY307" s="18" t="s">
        <v>147</v>
      </c>
      <c r="BE307" s="221">
        <f>IF(N307="základní",J307,0)</f>
        <v>0</v>
      </c>
      <c r="BF307" s="221">
        <f>IF(N307="snížená",J307,0)</f>
        <v>0</v>
      </c>
      <c r="BG307" s="221">
        <f>IF(N307="zákl. přenesená",J307,0)</f>
        <v>0</v>
      </c>
      <c r="BH307" s="221">
        <f>IF(N307="sníž. přenesená",J307,0)</f>
        <v>0</v>
      </c>
      <c r="BI307" s="221">
        <f>IF(N307="nulová",J307,0)</f>
        <v>0</v>
      </c>
      <c r="BJ307" s="18" t="s">
        <v>85</v>
      </c>
      <c r="BK307" s="221">
        <f>ROUND(I307*H307,2)</f>
        <v>0</v>
      </c>
      <c r="BL307" s="18" t="s">
        <v>155</v>
      </c>
      <c r="BM307" s="220" t="s">
        <v>454</v>
      </c>
    </row>
    <row r="308" spans="1:65" s="2" customFormat="1" ht="29.25">
      <c r="A308" s="35"/>
      <c r="B308" s="36"/>
      <c r="C308" s="37"/>
      <c r="D308" s="222" t="s">
        <v>158</v>
      </c>
      <c r="E308" s="37"/>
      <c r="F308" s="223" t="s">
        <v>455</v>
      </c>
      <c r="G308" s="37"/>
      <c r="H308" s="37"/>
      <c r="I308" s="123"/>
      <c r="J308" s="37"/>
      <c r="K308" s="37"/>
      <c r="L308" s="40"/>
      <c r="M308" s="224"/>
      <c r="N308" s="225"/>
      <c r="O308" s="72"/>
      <c r="P308" s="72"/>
      <c r="Q308" s="72"/>
      <c r="R308" s="72"/>
      <c r="S308" s="72"/>
      <c r="T308" s="73"/>
      <c r="U308" s="35"/>
      <c r="V308" s="35"/>
      <c r="W308" s="35"/>
      <c r="X308" s="35"/>
      <c r="Y308" s="35"/>
      <c r="Z308" s="35"/>
      <c r="AA308" s="35"/>
      <c r="AB308" s="35"/>
      <c r="AC308" s="35"/>
      <c r="AD308" s="35"/>
      <c r="AE308" s="35"/>
      <c r="AT308" s="18" t="s">
        <v>158</v>
      </c>
      <c r="AU308" s="18" t="s">
        <v>87</v>
      </c>
    </row>
    <row r="309" spans="1:65" s="2" customFormat="1" ht="87.75">
      <c r="A309" s="35"/>
      <c r="B309" s="36"/>
      <c r="C309" s="37"/>
      <c r="D309" s="222" t="s">
        <v>441</v>
      </c>
      <c r="E309" s="37"/>
      <c r="F309" s="260" t="s">
        <v>456</v>
      </c>
      <c r="G309" s="37"/>
      <c r="H309" s="37"/>
      <c r="I309" s="123"/>
      <c r="J309" s="37"/>
      <c r="K309" s="37"/>
      <c r="L309" s="40"/>
      <c r="M309" s="224"/>
      <c r="N309" s="225"/>
      <c r="O309" s="72"/>
      <c r="P309" s="72"/>
      <c r="Q309" s="72"/>
      <c r="R309" s="72"/>
      <c r="S309" s="72"/>
      <c r="T309" s="73"/>
      <c r="U309" s="35"/>
      <c r="V309" s="35"/>
      <c r="W309" s="35"/>
      <c r="X309" s="35"/>
      <c r="Y309" s="35"/>
      <c r="Z309" s="35"/>
      <c r="AA309" s="35"/>
      <c r="AB309" s="35"/>
      <c r="AC309" s="35"/>
      <c r="AD309" s="35"/>
      <c r="AE309" s="35"/>
      <c r="AT309" s="18" t="s">
        <v>441</v>
      </c>
      <c r="AU309" s="18" t="s">
        <v>87</v>
      </c>
    </row>
    <row r="310" spans="1:65" s="16" customFormat="1" ht="11.25">
      <c r="B310" s="272"/>
      <c r="C310" s="273"/>
      <c r="D310" s="222" t="s">
        <v>283</v>
      </c>
      <c r="E310" s="274" t="s">
        <v>1</v>
      </c>
      <c r="F310" s="275" t="s">
        <v>457</v>
      </c>
      <c r="G310" s="273"/>
      <c r="H310" s="274" t="s">
        <v>1</v>
      </c>
      <c r="I310" s="276"/>
      <c r="J310" s="273"/>
      <c r="K310" s="273"/>
      <c r="L310" s="277"/>
      <c r="M310" s="278"/>
      <c r="N310" s="279"/>
      <c r="O310" s="279"/>
      <c r="P310" s="279"/>
      <c r="Q310" s="279"/>
      <c r="R310" s="279"/>
      <c r="S310" s="279"/>
      <c r="T310" s="280"/>
      <c r="AT310" s="281" t="s">
        <v>283</v>
      </c>
      <c r="AU310" s="281" t="s">
        <v>87</v>
      </c>
      <c r="AV310" s="16" t="s">
        <v>85</v>
      </c>
      <c r="AW310" s="16" t="s">
        <v>34</v>
      </c>
      <c r="AX310" s="16" t="s">
        <v>78</v>
      </c>
      <c r="AY310" s="281" t="s">
        <v>147</v>
      </c>
    </row>
    <row r="311" spans="1:65" s="13" customFormat="1" ht="11.25">
      <c r="B311" s="236"/>
      <c r="C311" s="237"/>
      <c r="D311" s="222" t="s">
        <v>283</v>
      </c>
      <c r="E311" s="238" t="s">
        <v>1</v>
      </c>
      <c r="F311" s="239" t="s">
        <v>458</v>
      </c>
      <c r="G311" s="237"/>
      <c r="H311" s="240">
        <v>27.6</v>
      </c>
      <c r="I311" s="241"/>
      <c r="J311" s="237"/>
      <c r="K311" s="237"/>
      <c r="L311" s="242"/>
      <c r="M311" s="243"/>
      <c r="N311" s="244"/>
      <c r="O311" s="244"/>
      <c r="P311" s="244"/>
      <c r="Q311" s="244"/>
      <c r="R311" s="244"/>
      <c r="S311" s="244"/>
      <c r="T311" s="245"/>
      <c r="AT311" s="246" t="s">
        <v>283</v>
      </c>
      <c r="AU311" s="246" t="s">
        <v>87</v>
      </c>
      <c r="AV311" s="13" t="s">
        <v>87</v>
      </c>
      <c r="AW311" s="13" t="s">
        <v>34</v>
      </c>
      <c r="AX311" s="13" t="s">
        <v>78</v>
      </c>
      <c r="AY311" s="246" t="s">
        <v>147</v>
      </c>
    </row>
    <row r="312" spans="1:65" s="15" customFormat="1" ht="11.25">
      <c r="B312" s="261"/>
      <c r="C312" s="262"/>
      <c r="D312" s="222" t="s">
        <v>283</v>
      </c>
      <c r="E312" s="263" t="s">
        <v>1</v>
      </c>
      <c r="F312" s="264" t="s">
        <v>444</v>
      </c>
      <c r="G312" s="262"/>
      <c r="H312" s="265">
        <v>27.6</v>
      </c>
      <c r="I312" s="266"/>
      <c r="J312" s="262"/>
      <c r="K312" s="262"/>
      <c r="L312" s="267"/>
      <c r="M312" s="268"/>
      <c r="N312" s="269"/>
      <c r="O312" s="269"/>
      <c r="P312" s="269"/>
      <c r="Q312" s="269"/>
      <c r="R312" s="269"/>
      <c r="S312" s="269"/>
      <c r="T312" s="270"/>
      <c r="AT312" s="271" t="s">
        <v>283</v>
      </c>
      <c r="AU312" s="271" t="s">
        <v>87</v>
      </c>
      <c r="AV312" s="15" t="s">
        <v>155</v>
      </c>
      <c r="AW312" s="15" t="s">
        <v>34</v>
      </c>
      <c r="AX312" s="15" t="s">
        <v>85</v>
      </c>
      <c r="AY312" s="271" t="s">
        <v>147</v>
      </c>
    </row>
    <row r="313" spans="1:65" s="2" customFormat="1" ht="24" customHeight="1">
      <c r="A313" s="35"/>
      <c r="B313" s="36"/>
      <c r="C313" s="209" t="s">
        <v>459</v>
      </c>
      <c r="D313" s="209" t="s">
        <v>151</v>
      </c>
      <c r="E313" s="210" t="s">
        <v>460</v>
      </c>
      <c r="F313" s="211" t="s">
        <v>461</v>
      </c>
      <c r="G313" s="212" t="s">
        <v>184</v>
      </c>
      <c r="H313" s="213">
        <v>27.6</v>
      </c>
      <c r="I313" s="214"/>
      <c r="J313" s="215">
        <f>ROUND(I313*H313,2)</f>
        <v>0</v>
      </c>
      <c r="K313" s="211" t="s">
        <v>438</v>
      </c>
      <c r="L313" s="40"/>
      <c r="M313" s="216" t="s">
        <v>1</v>
      </c>
      <c r="N313" s="217" t="s">
        <v>43</v>
      </c>
      <c r="O313" s="72"/>
      <c r="P313" s="218">
        <f>O313*H313</f>
        <v>0</v>
      </c>
      <c r="Q313" s="218">
        <v>0</v>
      </c>
      <c r="R313" s="218">
        <f>Q313*H313</f>
        <v>0</v>
      </c>
      <c r="S313" s="218">
        <v>0</v>
      </c>
      <c r="T313" s="219">
        <f>S313*H313</f>
        <v>0</v>
      </c>
      <c r="U313" s="35"/>
      <c r="V313" s="35"/>
      <c r="W313" s="35"/>
      <c r="X313" s="35"/>
      <c r="Y313" s="35"/>
      <c r="Z313" s="35"/>
      <c r="AA313" s="35"/>
      <c r="AB313" s="35"/>
      <c r="AC313" s="35"/>
      <c r="AD313" s="35"/>
      <c r="AE313" s="35"/>
      <c r="AR313" s="220" t="s">
        <v>155</v>
      </c>
      <c r="AT313" s="220" t="s">
        <v>151</v>
      </c>
      <c r="AU313" s="220" t="s">
        <v>87</v>
      </c>
      <c r="AY313" s="18" t="s">
        <v>147</v>
      </c>
      <c r="BE313" s="221">
        <f>IF(N313="základní",J313,0)</f>
        <v>0</v>
      </c>
      <c r="BF313" s="221">
        <f>IF(N313="snížená",J313,0)</f>
        <v>0</v>
      </c>
      <c r="BG313" s="221">
        <f>IF(N313="zákl. přenesená",J313,0)</f>
        <v>0</v>
      </c>
      <c r="BH313" s="221">
        <f>IF(N313="sníž. přenesená",J313,0)</f>
        <v>0</v>
      </c>
      <c r="BI313" s="221">
        <f>IF(N313="nulová",J313,0)</f>
        <v>0</v>
      </c>
      <c r="BJ313" s="18" t="s">
        <v>85</v>
      </c>
      <c r="BK313" s="221">
        <f>ROUND(I313*H313,2)</f>
        <v>0</v>
      </c>
      <c r="BL313" s="18" t="s">
        <v>155</v>
      </c>
      <c r="BM313" s="220" t="s">
        <v>462</v>
      </c>
    </row>
    <row r="314" spans="1:65" s="2" customFormat="1" ht="29.25">
      <c r="A314" s="35"/>
      <c r="B314" s="36"/>
      <c r="C314" s="37"/>
      <c r="D314" s="222" t="s">
        <v>158</v>
      </c>
      <c r="E314" s="37"/>
      <c r="F314" s="223" t="s">
        <v>463</v>
      </c>
      <c r="G314" s="37"/>
      <c r="H314" s="37"/>
      <c r="I314" s="123"/>
      <c r="J314" s="37"/>
      <c r="K314" s="37"/>
      <c r="L314" s="40"/>
      <c r="M314" s="224"/>
      <c r="N314" s="225"/>
      <c r="O314" s="72"/>
      <c r="P314" s="72"/>
      <c r="Q314" s="72"/>
      <c r="R314" s="72"/>
      <c r="S314" s="72"/>
      <c r="T314" s="73"/>
      <c r="U314" s="35"/>
      <c r="V314" s="35"/>
      <c r="W314" s="35"/>
      <c r="X314" s="35"/>
      <c r="Y314" s="35"/>
      <c r="Z314" s="35"/>
      <c r="AA314" s="35"/>
      <c r="AB314" s="35"/>
      <c r="AC314" s="35"/>
      <c r="AD314" s="35"/>
      <c r="AE314" s="35"/>
      <c r="AT314" s="18" t="s">
        <v>158</v>
      </c>
      <c r="AU314" s="18" t="s">
        <v>87</v>
      </c>
    </row>
    <row r="315" spans="1:65" s="2" customFormat="1" ht="87.75">
      <c r="A315" s="35"/>
      <c r="B315" s="36"/>
      <c r="C315" s="37"/>
      <c r="D315" s="222" t="s">
        <v>441</v>
      </c>
      <c r="E315" s="37"/>
      <c r="F315" s="260" t="s">
        <v>456</v>
      </c>
      <c r="G315" s="37"/>
      <c r="H315" s="37"/>
      <c r="I315" s="123"/>
      <c r="J315" s="37"/>
      <c r="K315" s="37"/>
      <c r="L315" s="40"/>
      <c r="M315" s="224"/>
      <c r="N315" s="225"/>
      <c r="O315" s="72"/>
      <c r="P315" s="72"/>
      <c r="Q315" s="72"/>
      <c r="R315" s="72"/>
      <c r="S315" s="72"/>
      <c r="T315" s="73"/>
      <c r="U315" s="35"/>
      <c r="V315" s="35"/>
      <c r="W315" s="35"/>
      <c r="X315" s="35"/>
      <c r="Y315" s="35"/>
      <c r="Z315" s="35"/>
      <c r="AA315" s="35"/>
      <c r="AB315" s="35"/>
      <c r="AC315" s="35"/>
      <c r="AD315" s="35"/>
      <c r="AE315" s="35"/>
      <c r="AT315" s="18" t="s">
        <v>441</v>
      </c>
      <c r="AU315" s="18" t="s">
        <v>87</v>
      </c>
    </row>
    <row r="316" spans="1:65" s="13" customFormat="1" ht="11.25">
      <c r="B316" s="236"/>
      <c r="C316" s="237"/>
      <c r="D316" s="222" t="s">
        <v>283</v>
      </c>
      <c r="E316" s="238" t="s">
        <v>1</v>
      </c>
      <c r="F316" s="239" t="s">
        <v>464</v>
      </c>
      <c r="G316" s="237"/>
      <c r="H316" s="240">
        <v>27.6</v>
      </c>
      <c r="I316" s="241"/>
      <c r="J316" s="237"/>
      <c r="K316" s="237"/>
      <c r="L316" s="242"/>
      <c r="M316" s="243"/>
      <c r="N316" s="244"/>
      <c r="O316" s="244"/>
      <c r="P316" s="244"/>
      <c r="Q316" s="244"/>
      <c r="R316" s="244"/>
      <c r="S316" s="244"/>
      <c r="T316" s="245"/>
      <c r="AT316" s="246" t="s">
        <v>283</v>
      </c>
      <c r="AU316" s="246" t="s">
        <v>87</v>
      </c>
      <c r="AV316" s="13" t="s">
        <v>87</v>
      </c>
      <c r="AW316" s="13" t="s">
        <v>34</v>
      </c>
      <c r="AX316" s="13" t="s">
        <v>85</v>
      </c>
      <c r="AY316" s="246" t="s">
        <v>147</v>
      </c>
    </row>
    <row r="317" spans="1:65" s="2" customFormat="1" ht="16.5" customHeight="1">
      <c r="A317" s="35"/>
      <c r="B317" s="36"/>
      <c r="C317" s="209" t="s">
        <v>465</v>
      </c>
      <c r="D317" s="209" t="s">
        <v>151</v>
      </c>
      <c r="E317" s="210" t="s">
        <v>466</v>
      </c>
      <c r="F317" s="211" t="s">
        <v>467</v>
      </c>
      <c r="G317" s="212" t="s">
        <v>184</v>
      </c>
      <c r="H317" s="213">
        <v>5</v>
      </c>
      <c r="I317" s="214"/>
      <c r="J317" s="215">
        <f>ROUND(I317*H317,2)</f>
        <v>0</v>
      </c>
      <c r="K317" s="211" t="s">
        <v>438</v>
      </c>
      <c r="L317" s="40"/>
      <c r="M317" s="216" t="s">
        <v>1</v>
      </c>
      <c r="N317" s="217" t="s">
        <v>43</v>
      </c>
      <c r="O317" s="72"/>
      <c r="P317" s="218">
        <f>O317*H317</f>
        <v>0</v>
      </c>
      <c r="Q317" s="218">
        <v>0</v>
      </c>
      <c r="R317" s="218">
        <f>Q317*H317</f>
        <v>0</v>
      </c>
      <c r="S317" s="218">
        <v>0</v>
      </c>
      <c r="T317" s="219">
        <f>S317*H317</f>
        <v>0</v>
      </c>
      <c r="U317" s="35"/>
      <c r="V317" s="35"/>
      <c r="W317" s="35"/>
      <c r="X317" s="35"/>
      <c r="Y317" s="35"/>
      <c r="Z317" s="35"/>
      <c r="AA317" s="35"/>
      <c r="AB317" s="35"/>
      <c r="AC317" s="35"/>
      <c r="AD317" s="35"/>
      <c r="AE317" s="35"/>
      <c r="AR317" s="220" t="s">
        <v>155</v>
      </c>
      <c r="AT317" s="220" t="s">
        <v>151</v>
      </c>
      <c r="AU317" s="220" t="s">
        <v>87</v>
      </c>
      <c r="AY317" s="18" t="s">
        <v>147</v>
      </c>
      <c r="BE317" s="221">
        <f>IF(N317="základní",J317,0)</f>
        <v>0</v>
      </c>
      <c r="BF317" s="221">
        <f>IF(N317="snížená",J317,0)</f>
        <v>0</v>
      </c>
      <c r="BG317" s="221">
        <f>IF(N317="zákl. přenesená",J317,0)</f>
        <v>0</v>
      </c>
      <c r="BH317" s="221">
        <f>IF(N317="sníž. přenesená",J317,0)</f>
        <v>0</v>
      </c>
      <c r="BI317" s="221">
        <f>IF(N317="nulová",J317,0)</f>
        <v>0</v>
      </c>
      <c r="BJ317" s="18" t="s">
        <v>85</v>
      </c>
      <c r="BK317" s="221">
        <f>ROUND(I317*H317,2)</f>
        <v>0</v>
      </c>
      <c r="BL317" s="18" t="s">
        <v>155</v>
      </c>
      <c r="BM317" s="220" t="s">
        <v>468</v>
      </c>
    </row>
    <row r="318" spans="1:65" s="2" customFormat="1" ht="19.5">
      <c r="A318" s="35"/>
      <c r="B318" s="36"/>
      <c r="C318" s="37"/>
      <c r="D318" s="222" t="s">
        <v>158</v>
      </c>
      <c r="E318" s="37"/>
      <c r="F318" s="223" t="s">
        <v>469</v>
      </c>
      <c r="G318" s="37"/>
      <c r="H318" s="37"/>
      <c r="I318" s="123"/>
      <c r="J318" s="37"/>
      <c r="K318" s="37"/>
      <c r="L318" s="40"/>
      <c r="M318" s="224"/>
      <c r="N318" s="225"/>
      <c r="O318" s="72"/>
      <c r="P318" s="72"/>
      <c r="Q318" s="72"/>
      <c r="R318" s="72"/>
      <c r="S318" s="72"/>
      <c r="T318" s="73"/>
      <c r="U318" s="35"/>
      <c r="V318" s="35"/>
      <c r="W318" s="35"/>
      <c r="X318" s="35"/>
      <c r="Y318" s="35"/>
      <c r="Z318" s="35"/>
      <c r="AA318" s="35"/>
      <c r="AB318" s="35"/>
      <c r="AC318" s="35"/>
      <c r="AD318" s="35"/>
      <c r="AE318" s="35"/>
      <c r="AT318" s="18" t="s">
        <v>158</v>
      </c>
      <c r="AU318" s="18" t="s">
        <v>87</v>
      </c>
    </row>
    <row r="319" spans="1:65" s="2" customFormat="1" ht="195">
      <c r="A319" s="35"/>
      <c r="B319" s="36"/>
      <c r="C319" s="37"/>
      <c r="D319" s="222" t="s">
        <v>441</v>
      </c>
      <c r="E319" s="37"/>
      <c r="F319" s="260" t="s">
        <v>470</v>
      </c>
      <c r="G319" s="37"/>
      <c r="H319" s="37"/>
      <c r="I319" s="123"/>
      <c r="J319" s="37"/>
      <c r="K319" s="37"/>
      <c r="L319" s="40"/>
      <c r="M319" s="224"/>
      <c r="N319" s="225"/>
      <c r="O319" s="72"/>
      <c r="P319" s="72"/>
      <c r="Q319" s="72"/>
      <c r="R319" s="72"/>
      <c r="S319" s="72"/>
      <c r="T319" s="73"/>
      <c r="U319" s="35"/>
      <c r="V319" s="35"/>
      <c r="W319" s="35"/>
      <c r="X319" s="35"/>
      <c r="Y319" s="35"/>
      <c r="Z319" s="35"/>
      <c r="AA319" s="35"/>
      <c r="AB319" s="35"/>
      <c r="AC319" s="35"/>
      <c r="AD319" s="35"/>
      <c r="AE319" s="35"/>
      <c r="AT319" s="18" t="s">
        <v>441</v>
      </c>
      <c r="AU319" s="18" t="s">
        <v>87</v>
      </c>
    </row>
    <row r="320" spans="1:65" s="16" customFormat="1" ht="11.25">
      <c r="B320" s="272"/>
      <c r="C320" s="273"/>
      <c r="D320" s="222" t="s">
        <v>283</v>
      </c>
      <c r="E320" s="274" t="s">
        <v>1</v>
      </c>
      <c r="F320" s="275" t="s">
        <v>471</v>
      </c>
      <c r="G320" s="273"/>
      <c r="H320" s="274" t="s">
        <v>1</v>
      </c>
      <c r="I320" s="276"/>
      <c r="J320" s="273"/>
      <c r="K320" s="273"/>
      <c r="L320" s="277"/>
      <c r="M320" s="278"/>
      <c r="N320" s="279"/>
      <c r="O320" s="279"/>
      <c r="P320" s="279"/>
      <c r="Q320" s="279"/>
      <c r="R320" s="279"/>
      <c r="S320" s="279"/>
      <c r="T320" s="280"/>
      <c r="AT320" s="281" t="s">
        <v>283</v>
      </c>
      <c r="AU320" s="281" t="s">
        <v>87</v>
      </c>
      <c r="AV320" s="16" t="s">
        <v>85</v>
      </c>
      <c r="AW320" s="16" t="s">
        <v>34</v>
      </c>
      <c r="AX320" s="16" t="s">
        <v>78</v>
      </c>
      <c r="AY320" s="281" t="s">
        <v>147</v>
      </c>
    </row>
    <row r="321" spans="1:65" s="13" customFormat="1" ht="11.25">
      <c r="B321" s="236"/>
      <c r="C321" s="237"/>
      <c r="D321" s="222" t="s">
        <v>283</v>
      </c>
      <c r="E321" s="238" t="s">
        <v>1</v>
      </c>
      <c r="F321" s="239" t="s">
        <v>472</v>
      </c>
      <c r="G321" s="237"/>
      <c r="H321" s="240">
        <v>5</v>
      </c>
      <c r="I321" s="241"/>
      <c r="J321" s="237"/>
      <c r="K321" s="237"/>
      <c r="L321" s="242"/>
      <c r="M321" s="243"/>
      <c r="N321" s="244"/>
      <c r="O321" s="244"/>
      <c r="P321" s="244"/>
      <c r="Q321" s="244"/>
      <c r="R321" s="244"/>
      <c r="S321" s="244"/>
      <c r="T321" s="245"/>
      <c r="AT321" s="246" t="s">
        <v>283</v>
      </c>
      <c r="AU321" s="246" t="s">
        <v>87</v>
      </c>
      <c r="AV321" s="13" t="s">
        <v>87</v>
      </c>
      <c r="AW321" s="13" t="s">
        <v>34</v>
      </c>
      <c r="AX321" s="13" t="s">
        <v>85</v>
      </c>
      <c r="AY321" s="246" t="s">
        <v>147</v>
      </c>
    </row>
    <row r="322" spans="1:65" s="2" customFormat="1" ht="16.5" customHeight="1">
      <c r="A322" s="35"/>
      <c r="B322" s="36"/>
      <c r="C322" s="209" t="s">
        <v>473</v>
      </c>
      <c r="D322" s="209" t="s">
        <v>151</v>
      </c>
      <c r="E322" s="210" t="s">
        <v>474</v>
      </c>
      <c r="F322" s="211" t="s">
        <v>475</v>
      </c>
      <c r="G322" s="212" t="s">
        <v>184</v>
      </c>
      <c r="H322" s="213">
        <v>5</v>
      </c>
      <c r="I322" s="214"/>
      <c r="J322" s="215">
        <f>ROUND(I322*H322,2)</f>
        <v>0</v>
      </c>
      <c r="K322" s="211" t="s">
        <v>438</v>
      </c>
      <c r="L322" s="40"/>
      <c r="M322" s="216" t="s">
        <v>1</v>
      </c>
      <c r="N322" s="217" t="s">
        <v>43</v>
      </c>
      <c r="O322" s="72"/>
      <c r="P322" s="218">
        <f>O322*H322</f>
        <v>0</v>
      </c>
      <c r="Q322" s="218">
        <v>0</v>
      </c>
      <c r="R322" s="218">
        <f>Q322*H322</f>
        <v>0</v>
      </c>
      <c r="S322" s="218">
        <v>0</v>
      </c>
      <c r="T322" s="219">
        <f>S322*H322</f>
        <v>0</v>
      </c>
      <c r="U322" s="35"/>
      <c r="V322" s="35"/>
      <c r="W322" s="35"/>
      <c r="X322" s="35"/>
      <c r="Y322" s="35"/>
      <c r="Z322" s="35"/>
      <c r="AA322" s="35"/>
      <c r="AB322" s="35"/>
      <c r="AC322" s="35"/>
      <c r="AD322" s="35"/>
      <c r="AE322" s="35"/>
      <c r="AR322" s="220" t="s">
        <v>155</v>
      </c>
      <c r="AT322" s="220" t="s">
        <v>151</v>
      </c>
      <c r="AU322" s="220" t="s">
        <v>87</v>
      </c>
      <c r="AY322" s="18" t="s">
        <v>147</v>
      </c>
      <c r="BE322" s="221">
        <f>IF(N322="základní",J322,0)</f>
        <v>0</v>
      </c>
      <c r="BF322" s="221">
        <f>IF(N322="snížená",J322,0)</f>
        <v>0</v>
      </c>
      <c r="BG322" s="221">
        <f>IF(N322="zákl. přenesená",J322,0)</f>
        <v>0</v>
      </c>
      <c r="BH322" s="221">
        <f>IF(N322="sníž. přenesená",J322,0)</f>
        <v>0</v>
      </c>
      <c r="BI322" s="221">
        <f>IF(N322="nulová",J322,0)</f>
        <v>0</v>
      </c>
      <c r="BJ322" s="18" t="s">
        <v>85</v>
      </c>
      <c r="BK322" s="221">
        <f>ROUND(I322*H322,2)</f>
        <v>0</v>
      </c>
      <c r="BL322" s="18" t="s">
        <v>155</v>
      </c>
      <c r="BM322" s="220" t="s">
        <v>476</v>
      </c>
    </row>
    <row r="323" spans="1:65" s="2" customFormat="1" ht="29.25">
      <c r="A323" s="35"/>
      <c r="B323" s="36"/>
      <c r="C323" s="37"/>
      <c r="D323" s="222" t="s">
        <v>158</v>
      </c>
      <c r="E323" s="37"/>
      <c r="F323" s="223" t="s">
        <v>477</v>
      </c>
      <c r="G323" s="37"/>
      <c r="H323" s="37"/>
      <c r="I323" s="123"/>
      <c r="J323" s="37"/>
      <c r="K323" s="37"/>
      <c r="L323" s="40"/>
      <c r="M323" s="224"/>
      <c r="N323" s="225"/>
      <c r="O323" s="72"/>
      <c r="P323" s="72"/>
      <c r="Q323" s="72"/>
      <c r="R323" s="72"/>
      <c r="S323" s="72"/>
      <c r="T323" s="73"/>
      <c r="U323" s="35"/>
      <c r="V323" s="35"/>
      <c r="W323" s="35"/>
      <c r="X323" s="35"/>
      <c r="Y323" s="35"/>
      <c r="Z323" s="35"/>
      <c r="AA323" s="35"/>
      <c r="AB323" s="35"/>
      <c r="AC323" s="35"/>
      <c r="AD323" s="35"/>
      <c r="AE323" s="35"/>
      <c r="AT323" s="18" t="s">
        <v>158</v>
      </c>
      <c r="AU323" s="18" t="s">
        <v>87</v>
      </c>
    </row>
    <row r="324" spans="1:65" s="2" customFormat="1" ht="195">
      <c r="A324" s="35"/>
      <c r="B324" s="36"/>
      <c r="C324" s="37"/>
      <c r="D324" s="222" t="s">
        <v>441</v>
      </c>
      <c r="E324" s="37"/>
      <c r="F324" s="260" t="s">
        <v>470</v>
      </c>
      <c r="G324" s="37"/>
      <c r="H324" s="37"/>
      <c r="I324" s="123"/>
      <c r="J324" s="37"/>
      <c r="K324" s="37"/>
      <c r="L324" s="40"/>
      <c r="M324" s="224"/>
      <c r="N324" s="225"/>
      <c r="O324" s="72"/>
      <c r="P324" s="72"/>
      <c r="Q324" s="72"/>
      <c r="R324" s="72"/>
      <c r="S324" s="72"/>
      <c r="T324" s="73"/>
      <c r="U324" s="35"/>
      <c r="V324" s="35"/>
      <c r="W324" s="35"/>
      <c r="X324" s="35"/>
      <c r="Y324" s="35"/>
      <c r="Z324" s="35"/>
      <c r="AA324" s="35"/>
      <c r="AB324" s="35"/>
      <c r="AC324" s="35"/>
      <c r="AD324" s="35"/>
      <c r="AE324" s="35"/>
      <c r="AT324" s="18" t="s">
        <v>441</v>
      </c>
      <c r="AU324" s="18" t="s">
        <v>87</v>
      </c>
    </row>
    <row r="325" spans="1:65" s="13" customFormat="1" ht="11.25">
      <c r="B325" s="236"/>
      <c r="C325" s="237"/>
      <c r="D325" s="222" t="s">
        <v>283</v>
      </c>
      <c r="E325" s="238" t="s">
        <v>1</v>
      </c>
      <c r="F325" s="239" t="s">
        <v>173</v>
      </c>
      <c r="G325" s="237"/>
      <c r="H325" s="240">
        <v>5</v>
      </c>
      <c r="I325" s="241"/>
      <c r="J325" s="237"/>
      <c r="K325" s="237"/>
      <c r="L325" s="242"/>
      <c r="M325" s="243"/>
      <c r="N325" s="244"/>
      <c r="O325" s="244"/>
      <c r="P325" s="244"/>
      <c r="Q325" s="244"/>
      <c r="R325" s="244"/>
      <c r="S325" s="244"/>
      <c r="T325" s="245"/>
      <c r="AT325" s="246" t="s">
        <v>283</v>
      </c>
      <c r="AU325" s="246" t="s">
        <v>87</v>
      </c>
      <c r="AV325" s="13" t="s">
        <v>87</v>
      </c>
      <c r="AW325" s="13" t="s">
        <v>34</v>
      </c>
      <c r="AX325" s="13" t="s">
        <v>85</v>
      </c>
      <c r="AY325" s="246" t="s">
        <v>147</v>
      </c>
    </row>
    <row r="326" spans="1:65" s="2" customFormat="1" ht="24" customHeight="1">
      <c r="A326" s="35"/>
      <c r="B326" s="36"/>
      <c r="C326" s="209" t="s">
        <v>478</v>
      </c>
      <c r="D326" s="209" t="s">
        <v>151</v>
      </c>
      <c r="E326" s="210" t="s">
        <v>479</v>
      </c>
      <c r="F326" s="211" t="s">
        <v>480</v>
      </c>
      <c r="G326" s="212" t="s">
        <v>184</v>
      </c>
      <c r="H326" s="213">
        <v>0.5</v>
      </c>
      <c r="I326" s="214"/>
      <c r="J326" s="215">
        <f>ROUND(I326*H326,2)</f>
        <v>0</v>
      </c>
      <c r="K326" s="211" t="s">
        <v>438</v>
      </c>
      <c r="L326" s="40"/>
      <c r="M326" s="216" t="s">
        <v>1</v>
      </c>
      <c r="N326" s="217" t="s">
        <v>43</v>
      </c>
      <c r="O326" s="72"/>
      <c r="P326" s="218">
        <f>O326*H326</f>
        <v>0</v>
      </c>
      <c r="Q326" s="218">
        <v>0</v>
      </c>
      <c r="R326" s="218">
        <f>Q326*H326</f>
        <v>0</v>
      </c>
      <c r="S326" s="218">
        <v>0</v>
      </c>
      <c r="T326" s="219">
        <f>S326*H326</f>
        <v>0</v>
      </c>
      <c r="U326" s="35"/>
      <c r="V326" s="35"/>
      <c r="W326" s="35"/>
      <c r="X326" s="35"/>
      <c r="Y326" s="35"/>
      <c r="Z326" s="35"/>
      <c r="AA326" s="35"/>
      <c r="AB326" s="35"/>
      <c r="AC326" s="35"/>
      <c r="AD326" s="35"/>
      <c r="AE326" s="35"/>
      <c r="AR326" s="220" t="s">
        <v>155</v>
      </c>
      <c r="AT326" s="220" t="s">
        <v>151</v>
      </c>
      <c r="AU326" s="220" t="s">
        <v>87</v>
      </c>
      <c r="AY326" s="18" t="s">
        <v>147</v>
      </c>
      <c r="BE326" s="221">
        <f>IF(N326="základní",J326,0)</f>
        <v>0</v>
      </c>
      <c r="BF326" s="221">
        <f>IF(N326="snížená",J326,0)</f>
        <v>0</v>
      </c>
      <c r="BG326" s="221">
        <f>IF(N326="zákl. přenesená",J326,0)</f>
        <v>0</v>
      </c>
      <c r="BH326" s="221">
        <f>IF(N326="sníž. přenesená",J326,0)</f>
        <v>0</v>
      </c>
      <c r="BI326" s="221">
        <f>IF(N326="nulová",J326,0)</f>
        <v>0</v>
      </c>
      <c r="BJ326" s="18" t="s">
        <v>85</v>
      </c>
      <c r="BK326" s="221">
        <f>ROUND(I326*H326,2)</f>
        <v>0</v>
      </c>
      <c r="BL326" s="18" t="s">
        <v>155</v>
      </c>
      <c r="BM326" s="220" t="s">
        <v>481</v>
      </c>
    </row>
    <row r="327" spans="1:65" s="2" customFormat="1" ht="39">
      <c r="A327" s="35"/>
      <c r="B327" s="36"/>
      <c r="C327" s="37"/>
      <c r="D327" s="222" t="s">
        <v>158</v>
      </c>
      <c r="E327" s="37"/>
      <c r="F327" s="223" t="s">
        <v>482</v>
      </c>
      <c r="G327" s="37"/>
      <c r="H327" s="37"/>
      <c r="I327" s="123"/>
      <c r="J327" s="37"/>
      <c r="K327" s="37"/>
      <c r="L327" s="40"/>
      <c r="M327" s="224"/>
      <c r="N327" s="225"/>
      <c r="O327" s="72"/>
      <c r="P327" s="72"/>
      <c r="Q327" s="72"/>
      <c r="R327" s="72"/>
      <c r="S327" s="72"/>
      <c r="T327" s="73"/>
      <c r="U327" s="35"/>
      <c r="V327" s="35"/>
      <c r="W327" s="35"/>
      <c r="X327" s="35"/>
      <c r="Y327" s="35"/>
      <c r="Z327" s="35"/>
      <c r="AA327" s="35"/>
      <c r="AB327" s="35"/>
      <c r="AC327" s="35"/>
      <c r="AD327" s="35"/>
      <c r="AE327" s="35"/>
      <c r="AT327" s="18" t="s">
        <v>158</v>
      </c>
      <c r="AU327" s="18" t="s">
        <v>87</v>
      </c>
    </row>
    <row r="328" spans="1:65" s="2" customFormat="1" ht="195">
      <c r="A328" s="35"/>
      <c r="B328" s="36"/>
      <c r="C328" s="37"/>
      <c r="D328" s="222" t="s">
        <v>441</v>
      </c>
      <c r="E328" s="37"/>
      <c r="F328" s="260" t="s">
        <v>483</v>
      </c>
      <c r="G328" s="37"/>
      <c r="H328" s="37"/>
      <c r="I328" s="123"/>
      <c r="J328" s="37"/>
      <c r="K328" s="37"/>
      <c r="L328" s="40"/>
      <c r="M328" s="224"/>
      <c r="N328" s="225"/>
      <c r="O328" s="72"/>
      <c r="P328" s="72"/>
      <c r="Q328" s="72"/>
      <c r="R328" s="72"/>
      <c r="S328" s="72"/>
      <c r="T328" s="73"/>
      <c r="U328" s="35"/>
      <c r="V328" s="35"/>
      <c r="W328" s="35"/>
      <c r="X328" s="35"/>
      <c r="Y328" s="35"/>
      <c r="Z328" s="35"/>
      <c r="AA328" s="35"/>
      <c r="AB328" s="35"/>
      <c r="AC328" s="35"/>
      <c r="AD328" s="35"/>
      <c r="AE328" s="35"/>
      <c r="AT328" s="18" t="s">
        <v>441</v>
      </c>
      <c r="AU328" s="18" t="s">
        <v>87</v>
      </c>
    </row>
    <row r="329" spans="1:65" s="13" customFormat="1" ht="11.25">
      <c r="B329" s="236"/>
      <c r="C329" s="237"/>
      <c r="D329" s="222" t="s">
        <v>283</v>
      </c>
      <c r="E329" s="238" t="s">
        <v>1</v>
      </c>
      <c r="F329" s="239" t="s">
        <v>484</v>
      </c>
      <c r="G329" s="237"/>
      <c r="H329" s="240">
        <v>0.5</v>
      </c>
      <c r="I329" s="241"/>
      <c r="J329" s="237"/>
      <c r="K329" s="237"/>
      <c r="L329" s="242"/>
      <c r="M329" s="243"/>
      <c r="N329" s="244"/>
      <c r="O329" s="244"/>
      <c r="P329" s="244"/>
      <c r="Q329" s="244"/>
      <c r="R329" s="244"/>
      <c r="S329" s="244"/>
      <c r="T329" s="245"/>
      <c r="AT329" s="246" t="s">
        <v>283</v>
      </c>
      <c r="AU329" s="246" t="s">
        <v>87</v>
      </c>
      <c r="AV329" s="13" t="s">
        <v>87</v>
      </c>
      <c r="AW329" s="13" t="s">
        <v>34</v>
      </c>
      <c r="AX329" s="13" t="s">
        <v>85</v>
      </c>
      <c r="AY329" s="246" t="s">
        <v>147</v>
      </c>
    </row>
    <row r="330" spans="1:65" s="2" customFormat="1" ht="24" customHeight="1">
      <c r="A330" s="35"/>
      <c r="B330" s="36"/>
      <c r="C330" s="209" t="s">
        <v>485</v>
      </c>
      <c r="D330" s="209" t="s">
        <v>151</v>
      </c>
      <c r="E330" s="210" t="s">
        <v>486</v>
      </c>
      <c r="F330" s="211" t="s">
        <v>487</v>
      </c>
      <c r="G330" s="212" t="s">
        <v>184</v>
      </c>
      <c r="H330" s="213">
        <v>48.508000000000003</v>
      </c>
      <c r="I330" s="214"/>
      <c r="J330" s="215">
        <f>ROUND(I330*H330,2)</f>
        <v>0</v>
      </c>
      <c r="K330" s="211" t="s">
        <v>438</v>
      </c>
      <c r="L330" s="40"/>
      <c r="M330" s="216" t="s">
        <v>1</v>
      </c>
      <c r="N330" s="217" t="s">
        <v>43</v>
      </c>
      <c r="O330" s="72"/>
      <c r="P330" s="218">
        <f>O330*H330</f>
        <v>0</v>
      </c>
      <c r="Q330" s="218">
        <v>0</v>
      </c>
      <c r="R330" s="218">
        <f>Q330*H330</f>
        <v>0</v>
      </c>
      <c r="S330" s="218">
        <v>0</v>
      </c>
      <c r="T330" s="219">
        <f>S330*H330</f>
        <v>0</v>
      </c>
      <c r="U330" s="35"/>
      <c r="V330" s="35"/>
      <c r="W330" s="35"/>
      <c r="X330" s="35"/>
      <c r="Y330" s="35"/>
      <c r="Z330" s="35"/>
      <c r="AA330" s="35"/>
      <c r="AB330" s="35"/>
      <c r="AC330" s="35"/>
      <c r="AD330" s="35"/>
      <c r="AE330" s="35"/>
      <c r="AR330" s="220" t="s">
        <v>155</v>
      </c>
      <c r="AT330" s="220" t="s">
        <v>151</v>
      </c>
      <c r="AU330" s="220" t="s">
        <v>87</v>
      </c>
      <c r="AY330" s="18" t="s">
        <v>147</v>
      </c>
      <c r="BE330" s="221">
        <f>IF(N330="základní",J330,0)</f>
        <v>0</v>
      </c>
      <c r="BF330" s="221">
        <f>IF(N330="snížená",J330,0)</f>
        <v>0</v>
      </c>
      <c r="BG330" s="221">
        <f>IF(N330="zákl. přenesená",J330,0)</f>
        <v>0</v>
      </c>
      <c r="BH330" s="221">
        <f>IF(N330="sníž. přenesená",J330,0)</f>
        <v>0</v>
      </c>
      <c r="BI330" s="221">
        <f>IF(N330="nulová",J330,0)</f>
        <v>0</v>
      </c>
      <c r="BJ330" s="18" t="s">
        <v>85</v>
      </c>
      <c r="BK330" s="221">
        <f>ROUND(I330*H330,2)</f>
        <v>0</v>
      </c>
      <c r="BL330" s="18" t="s">
        <v>155</v>
      </c>
      <c r="BM330" s="220" t="s">
        <v>488</v>
      </c>
    </row>
    <row r="331" spans="1:65" s="2" customFormat="1" ht="39">
      <c r="A331" s="35"/>
      <c r="B331" s="36"/>
      <c r="C331" s="37"/>
      <c r="D331" s="222" t="s">
        <v>158</v>
      </c>
      <c r="E331" s="37"/>
      <c r="F331" s="223" t="s">
        <v>489</v>
      </c>
      <c r="G331" s="37"/>
      <c r="H331" s="37"/>
      <c r="I331" s="123"/>
      <c r="J331" s="37"/>
      <c r="K331" s="37"/>
      <c r="L331" s="40"/>
      <c r="M331" s="224"/>
      <c r="N331" s="225"/>
      <c r="O331" s="72"/>
      <c r="P331" s="72"/>
      <c r="Q331" s="72"/>
      <c r="R331" s="72"/>
      <c r="S331" s="72"/>
      <c r="T331" s="73"/>
      <c r="U331" s="35"/>
      <c r="V331" s="35"/>
      <c r="W331" s="35"/>
      <c r="X331" s="35"/>
      <c r="Y331" s="35"/>
      <c r="Z331" s="35"/>
      <c r="AA331" s="35"/>
      <c r="AB331" s="35"/>
      <c r="AC331" s="35"/>
      <c r="AD331" s="35"/>
      <c r="AE331" s="35"/>
      <c r="AT331" s="18" t="s">
        <v>158</v>
      </c>
      <c r="AU331" s="18" t="s">
        <v>87</v>
      </c>
    </row>
    <row r="332" spans="1:65" s="2" customFormat="1" ht="195">
      <c r="A332" s="35"/>
      <c r="B332" s="36"/>
      <c r="C332" s="37"/>
      <c r="D332" s="222" t="s">
        <v>441</v>
      </c>
      <c r="E332" s="37"/>
      <c r="F332" s="260" t="s">
        <v>483</v>
      </c>
      <c r="G332" s="37"/>
      <c r="H332" s="37"/>
      <c r="I332" s="123"/>
      <c r="J332" s="37"/>
      <c r="K332" s="37"/>
      <c r="L332" s="40"/>
      <c r="M332" s="224"/>
      <c r="N332" s="225"/>
      <c r="O332" s="72"/>
      <c r="P332" s="72"/>
      <c r="Q332" s="72"/>
      <c r="R332" s="72"/>
      <c r="S332" s="72"/>
      <c r="T332" s="73"/>
      <c r="U332" s="35"/>
      <c r="V332" s="35"/>
      <c r="W332" s="35"/>
      <c r="X332" s="35"/>
      <c r="Y332" s="35"/>
      <c r="Z332" s="35"/>
      <c r="AA332" s="35"/>
      <c r="AB332" s="35"/>
      <c r="AC332" s="35"/>
      <c r="AD332" s="35"/>
      <c r="AE332" s="35"/>
      <c r="AT332" s="18" t="s">
        <v>441</v>
      </c>
      <c r="AU332" s="18" t="s">
        <v>87</v>
      </c>
    </row>
    <row r="333" spans="1:65" s="13" customFormat="1" ht="11.25">
      <c r="B333" s="236"/>
      <c r="C333" s="237"/>
      <c r="D333" s="222" t="s">
        <v>283</v>
      </c>
      <c r="E333" s="238" t="s">
        <v>1</v>
      </c>
      <c r="F333" s="239" t="s">
        <v>490</v>
      </c>
      <c r="G333" s="237"/>
      <c r="H333" s="240">
        <v>65.567999999999998</v>
      </c>
      <c r="I333" s="241"/>
      <c r="J333" s="237"/>
      <c r="K333" s="237"/>
      <c r="L333" s="242"/>
      <c r="M333" s="243"/>
      <c r="N333" s="244"/>
      <c r="O333" s="244"/>
      <c r="P333" s="244"/>
      <c r="Q333" s="244"/>
      <c r="R333" s="244"/>
      <c r="S333" s="244"/>
      <c r="T333" s="245"/>
      <c r="AT333" s="246" t="s">
        <v>283</v>
      </c>
      <c r="AU333" s="246" t="s">
        <v>87</v>
      </c>
      <c r="AV333" s="13" t="s">
        <v>87</v>
      </c>
      <c r="AW333" s="13" t="s">
        <v>34</v>
      </c>
      <c r="AX333" s="13" t="s">
        <v>78</v>
      </c>
      <c r="AY333" s="246" t="s">
        <v>147</v>
      </c>
    </row>
    <row r="334" spans="1:65" s="13" customFormat="1" ht="11.25">
      <c r="B334" s="236"/>
      <c r="C334" s="237"/>
      <c r="D334" s="222" t="s">
        <v>283</v>
      </c>
      <c r="E334" s="238" t="s">
        <v>1</v>
      </c>
      <c r="F334" s="239" t="s">
        <v>491</v>
      </c>
      <c r="G334" s="237"/>
      <c r="H334" s="240">
        <v>-17.059999999999999</v>
      </c>
      <c r="I334" s="241"/>
      <c r="J334" s="237"/>
      <c r="K334" s="237"/>
      <c r="L334" s="242"/>
      <c r="M334" s="243"/>
      <c r="N334" s="244"/>
      <c r="O334" s="244"/>
      <c r="P334" s="244"/>
      <c r="Q334" s="244"/>
      <c r="R334" s="244"/>
      <c r="S334" s="244"/>
      <c r="T334" s="245"/>
      <c r="AT334" s="246" t="s">
        <v>283</v>
      </c>
      <c r="AU334" s="246" t="s">
        <v>87</v>
      </c>
      <c r="AV334" s="13" t="s">
        <v>87</v>
      </c>
      <c r="AW334" s="13" t="s">
        <v>34</v>
      </c>
      <c r="AX334" s="13" t="s">
        <v>78</v>
      </c>
      <c r="AY334" s="246" t="s">
        <v>147</v>
      </c>
    </row>
    <row r="335" spans="1:65" s="15" customFormat="1" ht="11.25">
      <c r="B335" s="261"/>
      <c r="C335" s="262"/>
      <c r="D335" s="222" t="s">
        <v>283</v>
      </c>
      <c r="E335" s="263" t="s">
        <v>1</v>
      </c>
      <c r="F335" s="264" t="s">
        <v>444</v>
      </c>
      <c r="G335" s="262"/>
      <c r="H335" s="265">
        <v>48.507999999999996</v>
      </c>
      <c r="I335" s="266"/>
      <c r="J335" s="262"/>
      <c r="K335" s="262"/>
      <c r="L335" s="267"/>
      <c r="M335" s="268"/>
      <c r="N335" s="269"/>
      <c r="O335" s="269"/>
      <c r="P335" s="269"/>
      <c r="Q335" s="269"/>
      <c r="R335" s="269"/>
      <c r="S335" s="269"/>
      <c r="T335" s="270"/>
      <c r="AT335" s="271" t="s">
        <v>283</v>
      </c>
      <c r="AU335" s="271" t="s">
        <v>87</v>
      </c>
      <c r="AV335" s="15" t="s">
        <v>155</v>
      </c>
      <c r="AW335" s="15" t="s">
        <v>34</v>
      </c>
      <c r="AX335" s="15" t="s">
        <v>85</v>
      </c>
      <c r="AY335" s="271" t="s">
        <v>147</v>
      </c>
    </row>
    <row r="336" spans="1:65" s="2" customFormat="1" ht="16.5" customHeight="1">
      <c r="A336" s="35"/>
      <c r="B336" s="36"/>
      <c r="C336" s="209" t="s">
        <v>492</v>
      </c>
      <c r="D336" s="209" t="s">
        <v>151</v>
      </c>
      <c r="E336" s="210" t="s">
        <v>493</v>
      </c>
      <c r="F336" s="211" t="s">
        <v>494</v>
      </c>
      <c r="G336" s="212" t="s">
        <v>184</v>
      </c>
      <c r="H336" s="213">
        <v>0.5</v>
      </c>
      <c r="I336" s="214"/>
      <c r="J336" s="215">
        <f>ROUND(I336*H336,2)</f>
        <v>0</v>
      </c>
      <c r="K336" s="211" t="s">
        <v>438</v>
      </c>
      <c r="L336" s="40"/>
      <c r="M336" s="216" t="s">
        <v>1</v>
      </c>
      <c r="N336" s="217" t="s">
        <v>43</v>
      </c>
      <c r="O336" s="72"/>
      <c r="P336" s="218">
        <f>O336*H336</f>
        <v>0</v>
      </c>
      <c r="Q336" s="218">
        <v>0</v>
      </c>
      <c r="R336" s="218">
        <f>Q336*H336</f>
        <v>0</v>
      </c>
      <c r="S336" s="218">
        <v>0</v>
      </c>
      <c r="T336" s="219">
        <f>S336*H336</f>
        <v>0</v>
      </c>
      <c r="U336" s="35"/>
      <c r="V336" s="35"/>
      <c r="W336" s="35"/>
      <c r="X336" s="35"/>
      <c r="Y336" s="35"/>
      <c r="Z336" s="35"/>
      <c r="AA336" s="35"/>
      <c r="AB336" s="35"/>
      <c r="AC336" s="35"/>
      <c r="AD336" s="35"/>
      <c r="AE336" s="35"/>
      <c r="AR336" s="220" t="s">
        <v>155</v>
      </c>
      <c r="AT336" s="220" t="s">
        <v>151</v>
      </c>
      <c r="AU336" s="220" t="s">
        <v>87</v>
      </c>
      <c r="AY336" s="18" t="s">
        <v>147</v>
      </c>
      <c r="BE336" s="221">
        <f>IF(N336="základní",J336,0)</f>
        <v>0</v>
      </c>
      <c r="BF336" s="221">
        <f>IF(N336="snížená",J336,0)</f>
        <v>0</v>
      </c>
      <c r="BG336" s="221">
        <f>IF(N336="zákl. přenesená",J336,0)</f>
        <v>0</v>
      </c>
      <c r="BH336" s="221">
        <f>IF(N336="sníž. přenesená",J336,0)</f>
        <v>0</v>
      </c>
      <c r="BI336" s="221">
        <f>IF(N336="nulová",J336,0)</f>
        <v>0</v>
      </c>
      <c r="BJ336" s="18" t="s">
        <v>85</v>
      </c>
      <c r="BK336" s="221">
        <f>ROUND(I336*H336,2)</f>
        <v>0</v>
      </c>
      <c r="BL336" s="18" t="s">
        <v>155</v>
      </c>
      <c r="BM336" s="220" t="s">
        <v>495</v>
      </c>
    </row>
    <row r="337" spans="1:65" s="2" customFormat="1" ht="19.5">
      <c r="A337" s="35"/>
      <c r="B337" s="36"/>
      <c r="C337" s="37"/>
      <c r="D337" s="222" t="s">
        <v>158</v>
      </c>
      <c r="E337" s="37"/>
      <c r="F337" s="223" t="s">
        <v>496</v>
      </c>
      <c r="G337" s="37"/>
      <c r="H337" s="37"/>
      <c r="I337" s="123"/>
      <c r="J337" s="37"/>
      <c r="K337" s="37"/>
      <c r="L337" s="40"/>
      <c r="M337" s="224"/>
      <c r="N337" s="225"/>
      <c r="O337" s="72"/>
      <c r="P337" s="72"/>
      <c r="Q337" s="72"/>
      <c r="R337" s="72"/>
      <c r="S337" s="72"/>
      <c r="T337" s="73"/>
      <c r="U337" s="35"/>
      <c r="V337" s="35"/>
      <c r="W337" s="35"/>
      <c r="X337" s="35"/>
      <c r="Y337" s="35"/>
      <c r="Z337" s="35"/>
      <c r="AA337" s="35"/>
      <c r="AB337" s="35"/>
      <c r="AC337" s="35"/>
      <c r="AD337" s="35"/>
      <c r="AE337" s="35"/>
      <c r="AT337" s="18" t="s">
        <v>158</v>
      </c>
      <c r="AU337" s="18" t="s">
        <v>87</v>
      </c>
    </row>
    <row r="338" spans="1:65" s="2" customFormat="1" ht="146.25">
      <c r="A338" s="35"/>
      <c r="B338" s="36"/>
      <c r="C338" s="37"/>
      <c r="D338" s="222" t="s">
        <v>441</v>
      </c>
      <c r="E338" s="37"/>
      <c r="F338" s="260" t="s">
        <v>497</v>
      </c>
      <c r="G338" s="37"/>
      <c r="H338" s="37"/>
      <c r="I338" s="123"/>
      <c r="J338" s="37"/>
      <c r="K338" s="37"/>
      <c r="L338" s="40"/>
      <c r="M338" s="224"/>
      <c r="N338" s="225"/>
      <c r="O338" s="72"/>
      <c r="P338" s="72"/>
      <c r="Q338" s="72"/>
      <c r="R338" s="72"/>
      <c r="S338" s="72"/>
      <c r="T338" s="73"/>
      <c r="U338" s="35"/>
      <c r="V338" s="35"/>
      <c r="W338" s="35"/>
      <c r="X338" s="35"/>
      <c r="Y338" s="35"/>
      <c r="Z338" s="35"/>
      <c r="AA338" s="35"/>
      <c r="AB338" s="35"/>
      <c r="AC338" s="35"/>
      <c r="AD338" s="35"/>
      <c r="AE338" s="35"/>
      <c r="AT338" s="18" t="s">
        <v>441</v>
      </c>
      <c r="AU338" s="18" t="s">
        <v>87</v>
      </c>
    </row>
    <row r="339" spans="1:65" s="16" customFormat="1" ht="11.25">
      <c r="B339" s="272"/>
      <c r="C339" s="273"/>
      <c r="D339" s="222" t="s">
        <v>283</v>
      </c>
      <c r="E339" s="274" t="s">
        <v>1</v>
      </c>
      <c r="F339" s="275" t="s">
        <v>498</v>
      </c>
      <c r="G339" s="273"/>
      <c r="H339" s="274" t="s">
        <v>1</v>
      </c>
      <c r="I339" s="276"/>
      <c r="J339" s="273"/>
      <c r="K339" s="273"/>
      <c r="L339" s="277"/>
      <c r="M339" s="278"/>
      <c r="N339" s="279"/>
      <c r="O339" s="279"/>
      <c r="P339" s="279"/>
      <c r="Q339" s="279"/>
      <c r="R339" s="279"/>
      <c r="S339" s="279"/>
      <c r="T339" s="280"/>
      <c r="AT339" s="281" t="s">
        <v>283</v>
      </c>
      <c r="AU339" s="281" t="s">
        <v>87</v>
      </c>
      <c r="AV339" s="16" t="s">
        <v>85</v>
      </c>
      <c r="AW339" s="16" t="s">
        <v>34</v>
      </c>
      <c r="AX339" s="16" t="s">
        <v>78</v>
      </c>
      <c r="AY339" s="281" t="s">
        <v>147</v>
      </c>
    </row>
    <row r="340" spans="1:65" s="13" customFormat="1" ht="11.25">
      <c r="B340" s="236"/>
      <c r="C340" s="237"/>
      <c r="D340" s="222" t="s">
        <v>283</v>
      </c>
      <c r="E340" s="238" t="s">
        <v>1</v>
      </c>
      <c r="F340" s="239" t="s">
        <v>499</v>
      </c>
      <c r="G340" s="237"/>
      <c r="H340" s="240">
        <v>0.5</v>
      </c>
      <c r="I340" s="241"/>
      <c r="J340" s="237"/>
      <c r="K340" s="237"/>
      <c r="L340" s="242"/>
      <c r="M340" s="243"/>
      <c r="N340" s="244"/>
      <c r="O340" s="244"/>
      <c r="P340" s="244"/>
      <c r="Q340" s="244"/>
      <c r="R340" s="244"/>
      <c r="S340" s="244"/>
      <c r="T340" s="245"/>
      <c r="AT340" s="246" t="s">
        <v>283</v>
      </c>
      <c r="AU340" s="246" t="s">
        <v>87</v>
      </c>
      <c r="AV340" s="13" t="s">
        <v>87</v>
      </c>
      <c r="AW340" s="13" t="s">
        <v>34</v>
      </c>
      <c r="AX340" s="13" t="s">
        <v>78</v>
      </c>
      <c r="AY340" s="246" t="s">
        <v>147</v>
      </c>
    </row>
    <row r="341" spans="1:65" s="15" customFormat="1" ht="11.25">
      <c r="B341" s="261"/>
      <c r="C341" s="262"/>
      <c r="D341" s="222" t="s">
        <v>283</v>
      </c>
      <c r="E341" s="263" t="s">
        <v>1</v>
      </c>
      <c r="F341" s="264" t="s">
        <v>444</v>
      </c>
      <c r="G341" s="262"/>
      <c r="H341" s="265">
        <v>0.5</v>
      </c>
      <c r="I341" s="266"/>
      <c r="J341" s="262"/>
      <c r="K341" s="262"/>
      <c r="L341" s="267"/>
      <c r="M341" s="268"/>
      <c r="N341" s="269"/>
      <c r="O341" s="269"/>
      <c r="P341" s="269"/>
      <c r="Q341" s="269"/>
      <c r="R341" s="269"/>
      <c r="S341" s="269"/>
      <c r="T341" s="270"/>
      <c r="AT341" s="271" t="s">
        <v>283</v>
      </c>
      <c r="AU341" s="271" t="s">
        <v>87</v>
      </c>
      <c r="AV341" s="15" t="s">
        <v>155</v>
      </c>
      <c r="AW341" s="15" t="s">
        <v>34</v>
      </c>
      <c r="AX341" s="15" t="s">
        <v>85</v>
      </c>
      <c r="AY341" s="271" t="s">
        <v>147</v>
      </c>
    </row>
    <row r="342" spans="1:65" s="2" customFormat="1" ht="24" customHeight="1">
      <c r="A342" s="35"/>
      <c r="B342" s="36"/>
      <c r="C342" s="209" t="s">
        <v>500</v>
      </c>
      <c r="D342" s="209" t="s">
        <v>151</v>
      </c>
      <c r="E342" s="210" t="s">
        <v>501</v>
      </c>
      <c r="F342" s="211" t="s">
        <v>502</v>
      </c>
      <c r="G342" s="212" t="s">
        <v>184</v>
      </c>
      <c r="H342" s="213">
        <v>27</v>
      </c>
      <c r="I342" s="214"/>
      <c r="J342" s="215">
        <f>ROUND(I342*H342,2)</f>
        <v>0</v>
      </c>
      <c r="K342" s="211" t="s">
        <v>438</v>
      </c>
      <c r="L342" s="40"/>
      <c r="M342" s="216" t="s">
        <v>1</v>
      </c>
      <c r="N342" s="217" t="s">
        <v>43</v>
      </c>
      <c r="O342" s="72"/>
      <c r="P342" s="218">
        <f>O342*H342</f>
        <v>0</v>
      </c>
      <c r="Q342" s="218">
        <v>0</v>
      </c>
      <c r="R342" s="218">
        <f>Q342*H342</f>
        <v>0</v>
      </c>
      <c r="S342" s="218">
        <v>0</v>
      </c>
      <c r="T342" s="219">
        <f>S342*H342</f>
        <v>0</v>
      </c>
      <c r="U342" s="35"/>
      <c r="V342" s="35"/>
      <c r="W342" s="35"/>
      <c r="X342" s="35"/>
      <c r="Y342" s="35"/>
      <c r="Z342" s="35"/>
      <c r="AA342" s="35"/>
      <c r="AB342" s="35"/>
      <c r="AC342" s="35"/>
      <c r="AD342" s="35"/>
      <c r="AE342" s="35"/>
      <c r="AR342" s="220" t="s">
        <v>155</v>
      </c>
      <c r="AT342" s="220" t="s">
        <v>151</v>
      </c>
      <c r="AU342" s="220" t="s">
        <v>87</v>
      </c>
      <c r="AY342" s="18" t="s">
        <v>147</v>
      </c>
      <c r="BE342" s="221">
        <f>IF(N342="základní",J342,0)</f>
        <v>0</v>
      </c>
      <c r="BF342" s="221">
        <f>IF(N342="snížená",J342,0)</f>
        <v>0</v>
      </c>
      <c r="BG342" s="221">
        <f>IF(N342="zákl. přenesená",J342,0)</f>
        <v>0</v>
      </c>
      <c r="BH342" s="221">
        <f>IF(N342="sníž. přenesená",J342,0)</f>
        <v>0</v>
      </c>
      <c r="BI342" s="221">
        <f>IF(N342="nulová",J342,0)</f>
        <v>0</v>
      </c>
      <c r="BJ342" s="18" t="s">
        <v>85</v>
      </c>
      <c r="BK342" s="221">
        <f>ROUND(I342*H342,2)</f>
        <v>0</v>
      </c>
      <c r="BL342" s="18" t="s">
        <v>155</v>
      </c>
      <c r="BM342" s="220" t="s">
        <v>503</v>
      </c>
    </row>
    <row r="343" spans="1:65" s="2" customFormat="1" ht="39">
      <c r="A343" s="35"/>
      <c r="B343" s="36"/>
      <c r="C343" s="37"/>
      <c r="D343" s="222" t="s">
        <v>158</v>
      </c>
      <c r="E343" s="37"/>
      <c r="F343" s="223" t="s">
        <v>504</v>
      </c>
      <c r="G343" s="37"/>
      <c r="H343" s="37"/>
      <c r="I343" s="123"/>
      <c r="J343" s="37"/>
      <c r="K343" s="37"/>
      <c r="L343" s="40"/>
      <c r="M343" s="224"/>
      <c r="N343" s="225"/>
      <c r="O343" s="72"/>
      <c r="P343" s="72"/>
      <c r="Q343" s="72"/>
      <c r="R343" s="72"/>
      <c r="S343" s="72"/>
      <c r="T343" s="73"/>
      <c r="U343" s="35"/>
      <c r="V343" s="35"/>
      <c r="W343" s="35"/>
      <c r="X343" s="35"/>
      <c r="Y343" s="35"/>
      <c r="Z343" s="35"/>
      <c r="AA343" s="35"/>
      <c r="AB343" s="35"/>
      <c r="AC343" s="35"/>
      <c r="AD343" s="35"/>
      <c r="AE343" s="35"/>
      <c r="AT343" s="18" t="s">
        <v>158</v>
      </c>
      <c r="AU343" s="18" t="s">
        <v>87</v>
      </c>
    </row>
    <row r="344" spans="1:65" s="2" customFormat="1" ht="409.5">
      <c r="A344" s="35"/>
      <c r="B344" s="36"/>
      <c r="C344" s="37"/>
      <c r="D344" s="222" t="s">
        <v>441</v>
      </c>
      <c r="E344" s="37"/>
      <c r="F344" s="282" t="s">
        <v>505</v>
      </c>
      <c r="G344" s="37"/>
      <c r="H344" s="37"/>
      <c r="I344" s="123"/>
      <c r="J344" s="37"/>
      <c r="K344" s="37"/>
      <c r="L344" s="40"/>
      <c r="M344" s="224"/>
      <c r="N344" s="225"/>
      <c r="O344" s="72"/>
      <c r="P344" s="72"/>
      <c r="Q344" s="72"/>
      <c r="R344" s="72"/>
      <c r="S344" s="72"/>
      <c r="T344" s="73"/>
      <c r="U344" s="35"/>
      <c r="V344" s="35"/>
      <c r="W344" s="35"/>
      <c r="X344" s="35"/>
      <c r="Y344" s="35"/>
      <c r="Z344" s="35"/>
      <c r="AA344" s="35"/>
      <c r="AB344" s="35"/>
      <c r="AC344" s="35"/>
      <c r="AD344" s="35"/>
      <c r="AE344" s="35"/>
      <c r="AT344" s="18" t="s">
        <v>441</v>
      </c>
      <c r="AU344" s="18" t="s">
        <v>87</v>
      </c>
    </row>
    <row r="345" spans="1:65" s="13" customFormat="1" ht="11.25">
      <c r="B345" s="236"/>
      <c r="C345" s="237"/>
      <c r="D345" s="222" t="s">
        <v>283</v>
      </c>
      <c r="E345" s="238" t="s">
        <v>1</v>
      </c>
      <c r="F345" s="239" t="s">
        <v>506</v>
      </c>
      <c r="G345" s="237"/>
      <c r="H345" s="240">
        <v>27</v>
      </c>
      <c r="I345" s="241"/>
      <c r="J345" s="237"/>
      <c r="K345" s="237"/>
      <c r="L345" s="242"/>
      <c r="M345" s="243"/>
      <c r="N345" s="244"/>
      <c r="O345" s="244"/>
      <c r="P345" s="244"/>
      <c r="Q345" s="244"/>
      <c r="R345" s="244"/>
      <c r="S345" s="244"/>
      <c r="T345" s="245"/>
      <c r="AT345" s="246" t="s">
        <v>283</v>
      </c>
      <c r="AU345" s="246" t="s">
        <v>87</v>
      </c>
      <c r="AV345" s="13" t="s">
        <v>87</v>
      </c>
      <c r="AW345" s="13" t="s">
        <v>34</v>
      </c>
      <c r="AX345" s="13" t="s">
        <v>85</v>
      </c>
      <c r="AY345" s="246" t="s">
        <v>147</v>
      </c>
    </row>
    <row r="346" spans="1:65" s="2" customFormat="1" ht="16.5" customHeight="1">
      <c r="A346" s="35"/>
      <c r="B346" s="36"/>
      <c r="C346" s="226" t="s">
        <v>507</v>
      </c>
      <c r="D346" s="226" t="s">
        <v>218</v>
      </c>
      <c r="E346" s="227" t="s">
        <v>508</v>
      </c>
      <c r="F346" s="228" t="s">
        <v>509</v>
      </c>
      <c r="G346" s="229" t="s">
        <v>221</v>
      </c>
      <c r="H346" s="230">
        <v>48.6</v>
      </c>
      <c r="I346" s="231"/>
      <c r="J346" s="232">
        <f>ROUND(I346*H346,2)</f>
        <v>0</v>
      </c>
      <c r="K346" s="228" t="s">
        <v>438</v>
      </c>
      <c r="L346" s="233"/>
      <c r="M346" s="234" t="s">
        <v>1</v>
      </c>
      <c r="N346" s="235" t="s">
        <v>43</v>
      </c>
      <c r="O346" s="72"/>
      <c r="P346" s="218">
        <f>O346*H346</f>
        <v>0</v>
      </c>
      <c r="Q346" s="218">
        <v>1</v>
      </c>
      <c r="R346" s="218">
        <f>Q346*H346</f>
        <v>48.6</v>
      </c>
      <c r="S346" s="218">
        <v>0</v>
      </c>
      <c r="T346" s="219">
        <f>S346*H346</f>
        <v>0</v>
      </c>
      <c r="U346" s="35"/>
      <c r="V346" s="35"/>
      <c r="W346" s="35"/>
      <c r="X346" s="35"/>
      <c r="Y346" s="35"/>
      <c r="Z346" s="35"/>
      <c r="AA346" s="35"/>
      <c r="AB346" s="35"/>
      <c r="AC346" s="35"/>
      <c r="AD346" s="35"/>
      <c r="AE346" s="35"/>
      <c r="AR346" s="220" t="s">
        <v>186</v>
      </c>
      <c r="AT346" s="220" t="s">
        <v>218</v>
      </c>
      <c r="AU346" s="220" t="s">
        <v>87</v>
      </c>
      <c r="AY346" s="18" t="s">
        <v>147</v>
      </c>
      <c r="BE346" s="221">
        <f>IF(N346="základní",J346,0)</f>
        <v>0</v>
      </c>
      <c r="BF346" s="221">
        <f>IF(N346="snížená",J346,0)</f>
        <v>0</v>
      </c>
      <c r="BG346" s="221">
        <f>IF(N346="zákl. přenesená",J346,0)</f>
        <v>0</v>
      </c>
      <c r="BH346" s="221">
        <f>IF(N346="sníž. přenesená",J346,0)</f>
        <v>0</v>
      </c>
      <c r="BI346" s="221">
        <f>IF(N346="nulová",J346,0)</f>
        <v>0</v>
      </c>
      <c r="BJ346" s="18" t="s">
        <v>85</v>
      </c>
      <c r="BK346" s="221">
        <f>ROUND(I346*H346,2)</f>
        <v>0</v>
      </c>
      <c r="BL346" s="18" t="s">
        <v>155</v>
      </c>
      <c r="BM346" s="220" t="s">
        <v>510</v>
      </c>
    </row>
    <row r="347" spans="1:65" s="2" customFormat="1" ht="11.25">
      <c r="A347" s="35"/>
      <c r="B347" s="36"/>
      <c r="C347" s="37"/>
      <c r="D347" s="222" t="s">
        <v>158</v>
      </c>
      <c r="E347" s="37"/>
      <c r="F347" s="223" t="s">
        <v>509</v>
      </c>
      <c r="G347" s="37"/>
      <c r="H347" s="37"/>
      <c r="I347" s="123"/>
      <c r="J347" s="37"/>
      <c r="K347" s="37"/>
      <c r="L347" s="40"/>
      <c r="M347" s="224"/>
      <c r="N347" s="225"/>
      <c r="O347" s="72"/>
      <c r="P347" s="72"/>
      <c r="Q347" s="72"/>
      <c r="R347" s="72"/>
      <c r="S347" s="72"/>
      <c r="T347" s="73"/>
      <c r="U347" s="35"/>
      <c r="V347" s="35"/>
      <c r="W347" s="35"/>
      <c r="X347" s="35"/>
      <c r="Y347" s="35"/>
      <c r="Z347" s="35"/>
      <c r="AA347" s="35"/>
      <c r="AB347" s="35"/>
      <c r="AC347" s="35"/>
      <c r="AD347" s="35"/>
      <c r="AE347" s="35"/>
      <c r="AT347" s="18" t="s">
        <v>158</v>
      </c>
      <c r="AU347" s="18" t="s">
        <v>87</v>
      </c>
    </row>
    <row r="348" spans="1:65" s="2" customFormat="1" ht="19.5">
      <c r="A348" s="35"/>
      <c r="B348" s="36"/>
      <c r="C348" s="37"/>
      <c r="D348" s="222" t="s">
        <v>511</v>
      </c>
      <c r="E348" s="37"/>
      <c r="F348" s="260" t="s">
        <v>512</v>
      </c>
      <c r="G348" s="37"/>
      <c r="H348" s="37"/>
      <c r="I348" s="123"/>
      <c r="J348" s="37"/>
      <c r="K348" s="37"/>
      <c r="L348" s="40"/>
      <c r="M348" s="224"/>
      <c r="N348" s="225"/>
      <c r="O348" s="72"/>
      <c r="P348" s="72"/>
      <c r="Q348" s="72"/>
      <c r="R348" s="72"/>
      <c r="S348" s="72"/>
      <c r="T348" s="73"/>
      <c r="U348" s="35"/>
      <c r="V348" s="35"/>
      <c r="W348" s="35"/>
      <c r="X348" s="35"/>
      <c r="Y348" s="35"/>
      <c r="Z348" s="35"/>
      <c r="AA348" s="35"/>
      <c r="AB348" s="35"/>
      <c r="AC348" s="35"/>
      <c r="AD348" s="35"/>
      <c r="AE348" s="35"/>
      <c r="AT348" s="18" t="s">
        <v>511</v>
      </c>
      <c r="AU348" s="18" t="s">
        <v>87</v>
      </c>
    </row>
    <row r="349" spans="1:65" s="13" customFormat="1" ht="11.25">
      <c r="B349" s="236"/>
      <c r="C349" s="237"/>
      <c r="D349" s="222" t="s">
        <v>283</v>
      </c>
      <c r="E349" s="238" t="s">
        <v>1</v>
      </c>
      <c r="F349" s="239" t="s">
        <v>506</v>
      </c>
      <c r="G349" s="237"/>
      <c r="H349" s="240">
        <v>27</v>
      </c>
      <c r="I349" s="241"/>
      <c r="J349" s="237"/>
      <c r="K349" s="237"/>
      <c r="L349" s="242"/>
      <c r="M349" s="243"/>
      <c r="N349" s="244"/>
      <c r="O349" s="244"/>
      <c r="P349" s="244"/>
      <c r="Q349" s="244"/>
      <c r="R349" s="244"/>
      <c r="S349" s="244"/>
      <c r="T349" s="245"/>
      <c r="AT349" s="246" t="s">
        <v>283</v>
      </c>
      <c r="AU349" s="246" t="s">
        <v>87</v>
      </c>
      <c r="AV349" s="13" t="s">
        <v>87</v>
      </c>
      <c r="AW349" s="13" t="s">
        <v>34</v>
      </c>
      <c r="AX349" s="13" t="s">
        <v>85</v>
      </c>
      <c r="AY349" s="246" t="s">
        <v>147</v>
      </c>
    </row>
    <row r="350" spans="1:65" s="13" customFormat="1" ht="11.25">
      <c r="B350" s="236"/>
      <c r="C350" s="237"/>
      <c r="D350" s="222" t="s">
        <v>283</v>
      </c>
      <c r="E350" s="237"/>
      <c r="F350" s="239" t="s">
        <v>513</v>
      </c>
      <c r="G350" s="237"/>
      <c r="H350" s="240">
        <v>48.6</v>
      </c>
      <c r="I350" s="241"/>
      <c r="J350" s="237"/>
      <c r="K350" s="237"/>
      <c r="L350" s="242"/>
      <c r="M350" s="243"/>
      <c r="N350" s="244"/>
      <c r="O350" s="244"/>
      <c r="P350" s="244"/>
      <c r="Q350" s="244"/>
      <c r="R350" s="244"/>
      <c r="S350" s="244"/>
      <c r="T350" s="245"/>
      <c r="AT350" s="246" t="s">
        <v>283</v>
      </c>
      <c r="AU350" s="246" t="s">
        <v>87</v>
      </c>
      <c r="AV350" s="13" t="s">
        <v>87</v>
      </c>
      <c r="AW350" s="13" t="s">
        <v>4</v>
      </c>
      <c r="AX350" s="13" t="s">
        <v>85</v>
      </c>
      <c r="AY350" s="246" t="s">
        <v>147</v>
      </c>
    </row>
    <row r="351" spans="1:65" s="2" customFormat="1" ht="24" customHeight="1">
      <c r="A351" s="35"/>
      <c r="B351" s="36"/>
      <c r="C351" s="209" t="s">
        <v>514</v>
      </c>
      <c r="D351" s="209" t="s">
        <v>151</v>
      </c>
      <c r="E351" s="210" t="s">
        <v>515</v>
      </c>
      <c r="F351" s="211" t="s">
        <v>516</v>
      </c>
      <c r="G351" s="212" t="s">
        <v>221</v>
      </c>
      <c r="H351" s="213">
        <v>87.313999999999993</v>
      </c>
      <c r="I351" s="214"/>
      <c r="J351" s="215">
        <f>ROUND(I351*H351,2)</f>
        <v>0</v>
      </c>
      <c r="K351" s="211" t="s">
        <v>438</v>
      </c>
      <c r="L351" s="40"/>
      <c r="M351" s="216" t="s">
        <v>1</v>
      </c>
      <c r="N351" s="217" t="s">
        <v>43</v>
      </c>
      <c r="O351" s="72"/>
      <c r="P351" s="218">
        <f>O351*H351</f>
        <v>0</v>
      </c>
      <c r="Q351" s="218">
        <v>0</v>
      </c>
      <c r="R351" s="218">
        <f>Q351*H351</f>
        <v>0</v>
      </c>
      <c r="S351" s="218">
        <v>0</v>
      </c>
      <c r="T351" s="219">
        <f>S351*H351</f>
        <v>0</v>
      </c>
      <c r="U351" s="35"/>
      <c r="V351" s="35"/>
      <c r="W351" s="35"/>
      <c r="X351" s="35"/>
      <c r="Y351" s="35"/>
      <c r="Z351" s="35"/>
      <c r="AA351" s="35"/>
      <c r="AB351" s="35"/>
      <c r="AC351" s="35"/>
      <c r="AD351" s="35"/>
      <c r="AE351" s="35"/>
      <c r="AR351" s="220" t="s">
        <v>155</v>
      </c>
      <c r="AT351" s="220" t="s">
        <v>151</v>
      </c>
      <c r="AU351" s="220" t="s">
        <v>87</v>
      </c>
      <c r="AY351" s="18" t="s">
        <v>147</v>
      </c>
      <c r="BE351" s="221">
        <f>IF(N351="základní",J351,0)</f>
        <v>0</v>
      </c>
      <c r="BF351" s="221">
        <f>IF(N351="snížená",J351,0)</f>
        <v>0</v>
      </c>
      <c r="BG351" s="221">
        <f>IF(N351="zákl. přenesená",J351,0)</f>
        <v>0</v>
      </c>
      <c r="BH351" s="221">
        <f>IF(N351="sníž. přenesená",J351,0)</f>
        <v>0</v>
      </c>
      <c r="BI351" s="221">
        <f>IF(N351="nulová",J351,0)</f>
        <v>0</v>
      </c>
      <c r="BJ351" s="18" t="s">
        <v>85</v>
      </c>
      <c r="BK351" s="221">
        <f>ROUND(I351*H351,2)</f>
        <v>0</v>
      </c>
      <c r="BL351" s="18" t="s">
        <v>155</v>
      </c>
      <c r="BM351" s="220" t="s">
        <v>517</v>
      </c>
    </row>
    <row r="352" spans="1:65" s="2" customFormat="1" ht="29.25">
      <c r="A352" s="35"/>
      <c r="B352" s="36"/>
      <c r="C352" s="37"/>
      <c r="D352" s="222" t="s">
        <v>158</v>
      </c>
      <c r="E352" s="37"/>
      <c r="F352" s="223" t="s">
        <v>518</v>
      </c>
      <c r="G352" s="37"/>
      <c r="H352" s="37"/>
      <c r="I352" s="123"/>
      <c r="J352" s="37"/>
      <c r="K352" s="37"/>
      <c r="L352" s="40"/>
      <c r="M352" s="224"/>
      <c r="N352" s="225"/>
      <c r="O352" s="72"/>
      <c r="P352" s="72"/>
      <c r="Q352" s="72"/>
      <c r="R352" s="72"/>
      <c r="S352" s="72"/>
      <c r="T352" s="73"/>
      <c r="U352" s="35"/>
      <c r="V352" s="35"/>
      <c r="W352" s="35"/>
      <c r="X352" s="35"/>
      <c r="Y352" s="35"/>
      <c r="Z352" s="35"/>
      <c r="AA352" s="35"/>
      <c r="AB352" s="35"/>
      <c r="AC352" s="35"/>
      <c r="AD352" s="35"/>
      <c r="AE352" s="35"/>
      <c r="AT352" s="18" t="s">
        <v>158</v>
      </c>
      <c r="AU352" s="18" t="s">
        <v>87</v>
      </c>
    </row>
    <row r="353" spans="1:65" s="2" customFormat="1" ht="29.25">
      <c r="A353" s="35"/>
      <c r="B353" s="36"/>
      <c r="C353" s="37"/>
      <c r="D353" s="222" t="s">
        <v>441</v>
      </c>
      <c r="E353" s="37"/>
      <c r="F353" s="260" t="s">
        <v>519</v>
      </c>
      <c r="G353" s="37"/>
      <c r="H353" s="37"/>
      <c r="I353" s="123"/>
      <c r="J353" s="37"/>
      <c r="K353" s="37"/>
      <c r="L353" s="40"/>
      <c r="M353" s="224"/>
      <c r="N353" s="225"/>
      <c r="O353" s="72"/>
      <c r="P353" s="72"/>
      <c r="Q353" s="72"/>
      <c r="R353" s="72"/>
      <c r="S353" s="72"/>
      <c r="T353" s="73"/>
      <c r="U353" s="35"/>
      <c r="V353" s="35"/>
      <c r="W353" s="35"/>
      <c r="X353" s="35"/>
      <c r="Y353" s="35"/>
      <c r="Z353" s="35"/>
      <c r="AA353" s="35"/>
      <c r="AB353" s="35"/>
      <c r="AC353" s="35"/>
      <c r="AD353" s="35"/>
      <c r="AE353" s="35"/>
      <c r="AT353" s="18" t="s">
        <v>441</v>
      </c>
      <c r="AU353" s="18" t="s">
        <v>87</v>
      </c>
    </row>
    <row r="354" spans="1:65" s="13" customFormat="1" ht="11.25">
      <c r="B354" s="236"/>
      <c r="C354" s="237"/>
      <c r="D354" s="222" t="s">
        <v>283</v>
      </c>
      <c r="E354" s="238" t="s">
        <v>1</v>
      </c>
      <c r="F354" s="239" t="s">
        <v>520</v>
      </c>
      <c r="G354" s="237"/>
      <c r="H354" s="240">
        <v>48.508000000000003</v>
      </c>
      <c r="I354" s="241"/>
      <c r="J354" s="237"/>
      <c r="K354" s="237"/>
      <c r="L354" s="242"/>
      <c r="M354" s="243"/>
      <c r="N354" s="244"/>
      <c r="O354" s="244"/>
      <c r="P354" s="244"/>
      <c r="Q354" s="244"/>
      <c r="R354" s="244"/>
      <c r="S354" s="244"/>
      <c r="T354" s="245"/>
      <c r="AT354" s="246" t="s">
        <v>283</v>
      </c>
      <c r="AU354" s="246" t="s">
        <v>87</v>
      </c>
      <c r="AV354" s="13" t="s">
        <v>87</v>
      </c>
      <c r="AW354" s="13" t="s">
        <v>34</v>
      </c>
      <c r="AX354" s="13" t="s">
        <v>85</v>
      </c>
      <c r="AY354" s="246" t="s">
        <v>147</v>
      </c>
    </row>
    <row r="355" spans="1:65" s="13" customFormat="1" ht="11.25">
      <c r="B355" s="236"/>
      <c r="C355" s="237"/>
      <c r="D355" s="222" t="s">
        <v>283</v>
      </c>
      <c r="E355" s="237"/>
      <c r="F355" s="239" t="s">
        <v>521</v>
      </c>
      <c r="G355" s="237"/>
      <c r="H355" s="240">
        <v>87.313999999999993</v>
      </c>
      <c r="I355" s="241"/>
      <c r="J355" s="237"/>
      <c r="K355" s="237"/>
      <c r="L355" s="242"/>
      <c r="M355" s="243"/>
      <c r="N355" s="244"/>
      <c r="O355" s="244"/>
      <c r="P355" s="244"/>
      <c r="Q355" s="244"/>
      <c r="R355" s="244"/>
      <c r="S355" s="244"/>
      <c r="T355" s="245"/>
      <c r="AT355" s="246" t="s">
        <v>283</v>
      </c>
      <c r="AU355" s="246" t="s">
        <v>87</v>
      </c>
      <c r="AV355" s="13" t="s">
        <v>87</v>
      </c>
      <c r="AW355" s="13" t="s">
        <v>4</v>
      </c>
      <c r="AX355" s="13" t="s">
        <v>85</v>
      </c>
      <c r="AY355" s="246" t="s">
        <v>147</v>
      </c>
    </row>
    <row r="356" spans="1:65" s="2" customFormat="1" ht="24" customHeight="1">
      <c r="A356" s="35"/>
      <c r="B356" s="36"/>
      <c r="C356" s="209" t="s">
        <v>522</v>
      </c>
      <c r="D356" s="209" t="s">
        <v>151</v>
      </c>
      <c r="E356" s="210" t="s">
        <v>523</v>
      </c>
      <c r="F356" s="211" t="s">
        <v>524</v>
      </c>
      <c r="G356" s="212" t="s">
        <v>184</v>
      </c>
      <c r="H356" s="213">
        <v>20.059999999999999</v>
      </c>
      <c r="I356" s="214"/>
      <c r="J356" s="215">
        <f>ROUND(I356*H356,2)</f>
        <v>0</v>
      </c>
      <c r="K356" s="211" t="s">
        <v>438</v>
      </c>
      <c r="L356" s="40"/>
      <c r="M356" s="216" t="s">
        <v>1</v>
      </c>
      <c r="N356" s="217" t="s">
        <v>43</v>
      </c>
      <c r="O356" s="72"/>
      <c r="P356" s="218">
        <f>O356*H356</f>
        <v>0</v>
      </c>
      <c r="Q356" s="218">
        <v>0</v>
      </c>
      <c r="R356" s="218">
        <f>Q356*H356</f>
        <v>0</v>
      </c>
      <c r="S356" s="218">
        <v>0</v>
      </c>
      <c r="T356" s="219">
        <f>S356*H356</f>
        <v>0</v>
      </c>
      <c r="U356" s="35"/>
      <c r="V356" s="35"/>
      <c r="W356" s="35"/>
      <c r="X356" s="35"/>
      <c r="Y356" s="35"/>
      <c r="Z356" s="35"/>
      <c r="AA356" s="35"/>
      <c r="AB356" s="35"/>
      <c r="AC356" s="35"/>
      <c r="AD356" s="35"/>
      <c r="AE356" s="35"/>
      <c r="AR356" s="220" t="s">
        <v>155</v>
      </c>
      <c r="AT356" s="220" t="s">
        <v>151</v>
      </c>
      <c r="AU356" s="220" t="s">
        <v>87</v>
      </c>
      <c r="AY356" s="18" t="s">
        <v>147</v>
      </c>
      <c r="BE356" s="221">
        <f>IF(N356="základní",J356,0)</f>
        <v>0</v>
      </c>
      <c r="BF356" s="221">
        <f>IF(N356="snížená",J356,0)</f>
        <v>0</v>
      </c>
      <c r="BG356" s="221">
        <f>IF(N356="zákl. přenesená",J356,0)</f>
        <v>0</v>
      </c>
      <c r="BH356" s="221">
        <f>IF(N356="sníž. přenesená",J356,0)</f>
        <v>0</v>
      </c>
      <c r="BI356" s="221">
        <f>IF(N356="nulová",J356,0)</f>
        <v>0</v>
      </c>
      <c r="BJ356" s="18" t="s">
        <v>85</v>
      </c>
      <c r="BK356" s="221">
        <f>ROUND(I356*H356,2)</f>
        <v>0</v>
      </c>
      <c r="BL356" s="18" t="s">
        <v>155</v>
      </c>
      <c r="BM356" s="220" t="s">
        <v>525</v>
      </c>
    </row>
    <row r="357" spans="1:65" s="2" customFormat="1" ht="29.25">
      <c r="A357" s="35"/>
      <c r="B357" s="36"/>
      <c r="C357" s="37"/>
      <c r="D357" s="222" t="s">
        <v>158</v>
      </c>
      <c r="E357" s="37"/>
      <c r="F357" s="223" t="s">
        <v>526</v>
      </c>
      <c r="G357" s="37"/>
      <c r="H357" s="37"/>
      <c r="I357" s="123"/>
      <c r="J357" s="37"/>
      <c r="K357" s="37"/>
      <c r="L357" s="40"/>
      <c r="M357" s="224"/>
      <c r="N357" s="225"/>
      <c r="O357" s="72"/>
      <c r="P357" s="72"/>
      <c r="Q357" s="72"/>
      <c r="R357" s="72"/>
      <c r="S357" s="72"/>
      <c r="T357" s="73"/>
      <c r="U357" s="35"/>
      <c r="V357" s="35"/>
      <c r="W357" s="35"/>
      <c r="X357" s="35"/>
      <c r="Y357" s="35"/>
      <c r="Z357" s="35"/>
      <c r="AA357" s="35"/>
      <c r="AB357" s="35"/>
      <c r="AC357" s="35"/>
      <c r="AD357" s="35"/>
      <c r="AE357" s="35"/>
      <c r="AT357" s="18" t="s">
        <v>158</v>
      </c>
      <c r="AU357" s="18" t="s">
        <v>87</v>
      </c>
    </row>
    <row r="358" spans="1:65" s="2" customFormat="1" ht="409.5">
      <c r="A358" s="35"/>
      <c r="B358" s="36"/>
      <c r="C358" s="37"/>
      <c r="D358" s="222" t="s">
        <v>441</v>
      </c>
      <c r="E358" s="37"/>
      <c r="F358" s="282" t="s">
        <v>527</v>
      </c>
      <c r="G358" s="37"/>
      <c r="H358" s="37"/>
      <c r="I358" s="123"/>
      <c r="J358" s="37"/>
      <c r="K358" s="37"/>
      <c r="L358" s="40"/>
      <c r="M358" s="224"/>
      <c r="N358" s="225"/>
      <c r="O358" s="72"/>
      <c r="P358" s="72"/>
      <c r="Q358" s="72"/>
      <c r="R358" s="72"/>
      <c r="S358" s="72"/>
      <c r="T358" s="73"/>
      <c r="U358" s="35"/>
      <c r="V358" s="35"/>
      <c r="W358" s="35"/>
      <c r="X358" s="35"/>
      <c r="Y358" s="35"/>
      <c r="Z358" s="35"/>
      <c r="AA358" s="35"/>
      <c r="AB358" s="35"/>
      <c r="AC358" s="35"/>
      <c r="AD358" s="35"/>
      <c r="AE358" s="35"/>
      <c r="AT358" s="18" t="s">
        <v>441</v>
      </c>
      <c r="AU358" s="18" t="s">
        <v>87</v>
      </c>
    </row>
    <row r="359" spans="1:65" s="16" customFormat="1" ht="11.25">
      <c r="B359" s="272"/>
      <c r="C359" s="273"/>
      <c r="D359" s="222" t="s">
        <v>283</v>
      </c>
      <c r="E359" s="274" t="s">
        <v>1</v>
      </c>
      <c r="F359" s="275" t="s">
        <v>528</v>
      </c>
      <c r="G359" s="273"/>
      <c r="H359" s="274" t="s">
        <v>1</v>
      </c>
      <c r="I359" s="276"/>
      <c r="J359" s="273"/>
      <c r="K359" s="273"/>
      <c r="L359" s="277"/>
      <c r="M359" s="278"/>
      <c r="N359" s="279"/>
      <c r="O359" s="279"/>
      <c r="P359" s="279"/>
      <c r="Q359" s="279"/>
      <c r="R359" s="279"/>
      <c r="S359" s="279"/>
      <c r="T359" s="280"/>
      <c r="AT359" s="281" t="s">
        <v>283</v>
      </c>
      <c r="AU359" s="281" t="s">
        <v>87</v>
      </c>
      <c r="AV359" s="16" t="s">
        <v>85</v>
      </c>
      <c r="AW359" s="16" t="s">
        <v>34</v>
      </c>
      <c r="AX359" s="16" t="s">
        <v>78</v>
      </c>
      <c r="AY359" s="281" t="s">
        <v>147</v>
      </c>
    </row>
    <row r="360" spans="1:65" s="13" customFormat="1" ht="11.25">
      <c r="B360" s="236"/>
      <c r="C360" s="237"/>
      <c r="D360" s="222" t="s">
        <v>283</v>
      </c>
      <c r="E360" s="238" t="s">
        <v>1</v>
      </c>
      <c r="F360" s="239" t="s">
        <v>529</v>
      </c>
      <c r="G360" s="237"/>
      <c r="H360" s="240">
        <v>0.5</v>
      </c>
      <c r="I360" s="241"/>
      <c r="J360" s="237"/>
      <c r="K360" s="237"/>
      <c r="L360" s="242"/>
      <c r="M360" s="243"/>
      <c r="N360" s="244"/>
      <c r="O360" s="244"/>
      <c r="P360" s="244"/>
      <c r="Q360" s="244"/>
      <c r="R360" s="244"/>
      <c r="S360" s="244"/>
      <c r="T360" s="245"/>
      <c r="AT360" s="246" t="s">
        <v>283</v>
      </c>
      <c r="AU360" s="246" t="s">
        <v>87</v>
      </c>
      <c r="AV360" s="13" t="s">
        <v>87</v>
      </c>
      <c r="AW360" s="13" t="s">
        <v>34</v>
      </c>
      <c r="AX360" s="13" t="s">
        <v>78</v>
      </c>
      <c r="AY360" s="246" t="s">
        <v>147</v>
      </c>
    </row>
    <row r="361" spans="1:65" s="16" customFormat="1" ht="11.25">
      <c r="B361" s="272"/>
      <c r="C361" s="273"/>
      <c r="D361" s="222" t="s">
        <v>283</v>
      </c>
      <c r="E361" s="274" t="s">
        <v>1</v>
      </c>
      <c r="F361" s="275" t="s">
        <v>530</v>
      </c>
      <c r="G361" s="273"/>
      <c r="H361" s="274" t="s">
        <v>1</v>
      </c>
      <c r="I361" s="276"/>
      <c r="J361" s="273"/>
      <c r="K361" s="273"/>
      <c r="L361" s="277"/>
      <c r="M361" s="278"/>
      <c r="N361" s="279"/>
      <c r="O361" s="279"/>
      <c r="P361" s="279"/>
      <c r="Q361" s="279"/>
      <c r="R361" s="279"/>
      <c r="S361" s="279"/>
      <c r="T361" s="280"/>
      <c r="AT361" s="281" t="s">
        <v>283</v>
      </c>
      <c r="AU361" s="281" t="s">
        <v>87</v>
      </c>
      <c r="AV361" s="16" t="s">
        <v>85</v>
      </c>
      <c r="AW361" s="16" t="s">
        <v>34</v>
      </c>
      <c r="AX361" s="16" t="s">
        <v>78</v>
      </c>
      <c r="AY361" s="281" t="s">
        <v>147</v>
      </c>
    </row>
    <row r="362" spans="1:65" s="13" customFormat="1" ht="11.25">
      <c r="B362" s="236"/>
      <c r="C362" s="237"/>
      <c r="D362" s="222" t="s">
        <v>283</v>
      </c>
      <c r="E362" s="238" t="s">
        <v>1</v>
      </c>
      <c r="F362" s="239" t="s">
        <v>531</v>
      </c>
      <c r="G362" s="237"/>
      <c r="H362" s="240">
        <v>3</v>
      </c>
      <c r="I362" s="241"/>
      <c r="J362" s="237"/>
      <c r="K362" s="237"/>
      <c r="L362" s="242"/>
      <c r="M362" s="243"/>
      <c r="N362" s="244"/>
      <c r="O362" s="244"/>
      <c r="P362" s="244"/>
      <c r="Q362" s="244"/>
      <c r="R362" s="244"/>
      <c r="S362" s="244"/>
      <c r="T362" s="245"/>
      <c r="AT362" s="246" t="s">
        <v>283</v>
      </c>
      <c r="AU362" s="246" t="s">
        <v>87</v>
      </c>
      <c r="AV362" s="13" t="s">
        <v>87</v>
      </c>
      <c r="AW362" s="13" t="s">
        <v>34</v>
      </c>
      <c r="AX362" s="13" t="s">
        <v>78</v>
      </c>
      <c r="AY362" s="246" t="s">
        <v>147</v>
      </c>
    </row>
    <row r="363" spans="1:65" s="16" customFormat="1" ht="11.25">
      <c r="B363" s="272"/>
      <c r="C363" s="273"/>
      <c r="D363" s="222" t="s">
        <v>283</v>
      </c>
      <c r="E363" s="274" t="s">
        <v>1</v>
      </c>
      <c r="F363" s="275" t="s">
        <v>532</v>
      </c>
      <c r="G363" s="273"/>
      <c r="H363" s="274" t="s">
        <v>1</v>
      </c>
      <c r="I363" s="276"/>
      <c r="J363" s="273"/>
      <c r="K363" s="273"/>
      <c r="L363" s="277"/>
      <c r="M363" s="278"/>
      <c r="N363" s="279"/>
      <c r="O363" s="279"/>
      <c r="P363" s="279"/>
      <c r="Q363" s="279"/>
      <c r="R363" s="279"/>
      <c r="S363" s="279"/>
      <c r="T363" s="280"/>
      <c r="AT363" s="281" t="s">
        <v>283</v>
      </c>
      <c r="AU363" s="281" t="s">
        <v>87</v>
      </c>
      <c r="AV363" s="16" t="s">
        <v>85</v>
      </c>
      <c r="AW363" s="16" t="s">
        <v>34</v>
      </c>
      <c r="AX363" s="16" t="s">
        <v>78</v>
      </c>
      <c r="AY363" s="281" t="s">
        <v>147</v>
      </c>
    </row>
    <row r="364" spans="1:65" s="13" customFormat="1" ht="11.25">
      <c r="B364" s="236"/>
      <c r="C364" s="237"/>
      <c r="D364" s="222" t="s">
        <v>283</v>
      </c>
      <c r="E364" s="238" t="s">
        <v>1</v>
      </c>
      <c r="F364" s="239" t="s">
        <v>533</v>
      </c>
      <c r="G364" s="237"/>
      <c r="H364" s="240">
        <v>16.559999999999999</v>
      </c>
      <c r="I364" s="241"/>
      <c r="J364" s="237"/>
      <c r="K364" s="237"/>
      <c r="L364" s="242"/>
      <c r="M364" s="243"/>
      <c r="N364" s="244"/>
      <c r="O364" s="244"/>
      <c r="P364" s="244"/>
      <c r="Q364" s="244"/>
      <c r="R364" s="244"/>
      <c r="S364" s="244"/>
      <c r="T364" s="245"/>
      <c r="AT364" s="246" t="s">
        <v>283</v>
      </c>
      <c r="AU364" s="246" t="s">
        <v>87</v>
      </c>
      <c r="AV364" s="13" t="s">
        <v>87</v>
      </c>
      <c r="AW364" s="13" t="s">
        <v>34</v>
      </c>
      <c r="AX364" s="13" t="s">
        <v>78</v>
      </c>
      <c r="AY364" s="246" t="s">
        <v>147</v>
      </c>
    </row>
    <row r="365" spans="1:65" s="15" customFormat="1" ht="11.25">
      <c r="B365" s="261"/>
      <c r="C365" s="262"/>
      <c r="D365" s="222" t="s">
        <v>283</v>
      </c>
      <c r="E365" s="263" t="s">
        <v>1</v>
      </c>
      <c r="F365" s="264" t="s">
        <v>444</v>
      </c>
      <c r="G365" s="262"/>
      <c r="H365" s="265">
        <v>20.059999999999999</v>
      </c>
      <c r="I365" s="266"/>
      <c r="J365" s="262"/>
      <c r="K365" s="262"/>
      <c r="L365" s="267"/>
      <c r="M365" s="268"/>
      <c r="N365" s="269"/>
      <c r="O365" s="269"/>
      <c r="P365" s="269"/>
      <c r="Q365" s="269"/>
      <c r="R365" s="269"/>
      <c r="S365" s="269"/>
      <c r="T365" s="270"/>
      <c r="AT365" s="271" t="s">
        <v>283</v>
      </c>
      <c r="AU365" s="271" t="s">
        <v>87</v>
      </c>
      <c r="AV365" s="15" t="s">
        <v>155</v>
      </c>
      <c r="AW365" s="15" t="s">
        <v>34</v>
      </c>
      <c r="AX365" s="15" t="s">
        <v>85</v>
      </c>
      <c r="AY365" s="271" t="s">
        <v>147</v>
      </c>
    </row>
    <row r="366" spans="1:65" s="2" customFormat="1" ht="24" customHeight="1">
      <c r="A366" s="35"/>
      <c r="B366" s="36"/>
      <c r="C366" s="209" t="s">
        <v>534</v>
      </c>
      <c r="D366" s="209" t="s">
        <v>151</v>
      </c>
      <c r="E366" s="210" t="s">
        <v>535</v>
      </c>
      <c r="F366" s="211" t="s">
        <v>536</v>
      </c>
      <c r="G366" s="212" t="s">
        <v>184</v>
      </c>
      <c r="H366" s="213">
        <v>7.82</v>
      </c>
      <c r="I366" s="214"/>
      <c r="J366" s="215">
        <f>ROUND(I366*H366,2)</f>
        <v>0</v>
      </c>
      <c r="K366" s="211" t="s">
        <v>438</v>
      </c>
      <c r="L366" s="40"/>
      <c r="M366" s="216" t="s">
        <v>1</v>
      </c>
      <c r="N366" s="217" t="s">
        <v>43</v>
      </c>
      <c r="O366" s="72"/>
      <c r="P366" s="218">
        <f>O366*H366</f>
        <v>0</v>
      </c>
      <c r="Q366" s="218">
        <v>0</v>
      </c>
      <c r="R366" s="218">
        <f>Q366*H366</f>
        <v>0</v>
      </c>
      <c r="S366" s="218">
        <v>0</v>
      </c>
      <c r="T366" s="219">
        <f>S366*H366</f>
        <v>0</v>
      </c>
      <c r="U366" s="35"/>
      <c r="V366" s="35"/>
      <c r="W366" s="35"/>
      <c r="X366" s="35"/>
      <c r="Y366" s="35"/>
      <c r="Z366" s="35"/>
      <c r="AA366" s="35"/>
      <c r="AB366" s="35"/>
      <c r="AC366" s="35"/>
      <c r="AD366" s="35"/>
      <c r="AE366" s="35"/>
      <c r="AR366" s="220" t="s">
        <v>155</v>
      </c>
      <c r="AT366" s="220" t="s">
        <v>151</v>
      </c>
      <c r="AU366" s="220" t="s">
        <v>87</v>
      </c>
      <c r="AY366" s="18" t="s">
        <v>147</v>
      </c>
      <c r="BE366" s="221">
        <f>IF(N366="základní",J366,0)</f>
        <v>0</v>
      </c>
      <c r="BF366" s="221">
        <f>IF(N366="snížená",J366,0)</f>
        <v>0</v>
      </c>
      <c r="BG366" s="221">
        <f>IF(N366="zákl. přenesená",J366,0)</f>
        <v>0</v>
      </c>
      <c r="BH366" s="221">
        <f>IF(N366="sníž. přenesená",J366,0)</f>
        <v>0</v>
      </c>
      <c r="BI366" s="221">
        <f>IF(N366="nulová",J366,0)</f>
        <v>0</v>
      </c>
      <c r="BJ366" s="18" t="s">
        <v>85</v>
      </c>
      <c r="BK366" s="221">
        <f>ROUND(I366*H366,2)</f>
        <v>0</v>
      </c>
      <c r="BL366" s="18" t="s">
        <v>155</v>
      </c>
      <c r="BM366" s="220" t="s">
        <v>537</v>
      </c>
    </row>
    <row r="367" spans="1:65" s="2" customFormat="1" ht="39">
      <c r="A367" s="35"/>
      <c r="B367" s="36"/>
      <c r="C367" s="37"/>
      <c r="D367" s="222" t="s">
        <v>158</v>
      </c>
      <c r="E367" s="37"/>
      <c r="F367" s="223" t="s">
        <v>538</v>
      </c>
      <c r="G367" s="37"/>
      <c r="H367" s="37"/>
      <c r="I367" s="123"/>
      <c r="J367" s="37"/>
      <c r="K367" s="37"/>
      <c r="L367" s="40"/>
      <c r="M367" s="224"/>
      <c r="N367" s="225"/>
      <c r="O367" s="72"/>
      <c r="P367" s="72"/>
      <c r="Q367" s="72"/>
      <c r="R367" s="72"/>
      <c r="S367" s="72"/>
      <c r="T367" s="73"/>
      <c r="U367" s="35"/>
      <c r="V367" s="35"/>
      <c r="W367" s="35"/>
      <c r="X367" s="35"/>
      <c r="Y367" s="35"/>
      <c r="Z367" s="35"/>
      <c r="AA367" s="35"/>
      <c r="AB367" s="35"/>
      <c r="AC367" s="35"/>
      <c r="AD367" s="35"/>
      <c r="AE367" s="35"/>
      <c r="AT367" s="18" t="s">
        <v>158</v>
      </c>
      <c r="AU367" s="18" t="s">
        <v>87</v>
      </c>
    </row>
    <row r="368" spans="1:65" s="2" customFormat="1" ht="107.25">
      <c r="A368" s="35"/>
      <c r="B368" s="36"/>
      <c r="C368" s="37"/>
      <c r="D368" s="222" t="s">
        <v>441</v>
      </c>
      <c r="E368" s="37"/>
      <c r="F368" s="260" t="s">
        <v>539</v>
      </c>
      <c r="G368" s="37"/>
      <c r="H368" s="37"/>
      <c r="I368" s="123"/>
      <c r="J368" s="37"/>
      <c r="K368" s="37"/>
      <c r="L368" s="40"/>
      <c r="M368" s="224"/>
      <c r="N368" s="225"/>
      <c r="O368" s="72"/>
      <c r="P368" s="72"/>
      <c r="Q368" s="72"/>
      <c r="R368" s="72"/>
      <c r="S368" s="72"/>
      <c r="T368" s="73"/>
      <c r="U368" s="35"/>
      <c r="V368" s="35"/>
      <c r="W368" s="35"/>
      <c r="X368" s="35"/>
      <c r="Y368" s="35"/>
      <c r="Z368" s="35"/>
      <c r="AA368" s="35"/>
      <c r="AB368" s="35"/>
      <c r="AC368" s="35"/>
      <c r="AD368" s="35"/>
      <c r="AE368" s="35"/>
      <c r="AT368" s="18" t="s">
        <v>441</v>
      </c>
      <c r="AU368" s="18" t="s">
        <v>87</v>
      </c>
    </row>
    <row r="369" spans="1:65" s="13" customFormat="1" ht="11.25">
      <c r="B369" s="236"/>
      <c r="C369" s="237"/>
      <c r="D369" s="222" t="s">
        <v>283</v>
      </c>
      <c r="E369" s="238" t="s">
        <v>1</v>
      </c>
      <c r="F369" s="239" t="s">
        <v>540</v>
      </c>
      <c r="G369" s="237"/>
      <c r="H369" s="240">
        <v>7.82</v>
      </c>
      <c r="I369" s="241"/>
      <c r="J369" s="237"/>
      <c r="K369" s="237"/>
      <c r="L369" s="242"/>
      <c r="M369" s="243"/>
      <c r="N369" s="244"/>
      <c r="O369" s="244"/>
      <c r="P369" s="244"/>
      <c r="Q369" s="244"/>
      <c r="R369" s="244"/>
      <c r="S369" s="244"/>
      <c r="T369" s="245"/>
      <c r="AT369" s="246" t="s">
        <v>283</v>
      </c>
      <c r="AU369" s="246" t="s">
        <v>87</v>
      </c>
      <c r="AV369" s="13" t="s">
        <v>87</v>
      </c>
      <c r="AW369" s="13" t="s">
        <v>34</v>
      </c>
      <c r="AX369" s="13" t="s">
        <v>85</v>
      </c>
      <c r="AY369" s="246" t="s">
        <v>147</v>
      </c>
    </row>
    <row r="370" spans="1:65" s="2" customFormat="1" ht="16.5" customHeight="1">
      <c r="A370" s="35"/>
      <c r="B370" s="36"/>
      <c r="C370" s="226" t="s">
        <v>541</v>
      </c>
      <c r="D370" s="226" t="s">
        <v>218</v>
      </c>
      <c r="E370" s="227" t="s">
        <v>542</v>
      </c>
      <c r="F370" s="228" t="s">
        <v>543</v>
      </c>
      <c r="G370" s="229" t="s">
        <v>221</v>
      </c>
      <c r="H370" s="230">
        <v>21.64</v>
      </c>
      <c r="I370" s="231"/>
      <c r="J370" s="232">
        <f>ROUND(I370*H370,2)</f>
        <v>0</v>
      </c>
      <c r="K370" s="228" t="s">
        <v>438</v>
      </c>
      <c r="L370" s="233"/>
      <c r="M370" s="234" t="s">
        <v>1</v>
      </c>
      <c r="N370" s="235" t="s">
        <v>43</v>
      </c>
      <c r="O370" s="72"/>
      <c r="P370" s="218">
        <f>O370*H370</f>
        <v>0</v>
      </c>
      <c r="Q370" s="218">
        <v>1</v>
      </c>
      <c r="R370" s="218">
        <f>Q370*H370</f>
        <v>21.64</v>
      </c>
      <c r="S370" s="218">
        <v>0</v>
      </c>
      <c r="T370" s="219">
        <f>S370*H370</f>
        <v>0</v>
      </c>
      <c r="U370" s="35"/>
      <c r="V370" s="35"/>
      <c r="W370" s="35"/>
      <c r="X370" s="35"/>
      <c r="Y370" s="35"/>
      <c r="Z370" s="35"/>
      <c r="AA370" s="35"/>
      <c r="AB370" s="35"/>
      <c r="AC370" s="35"/>
      <c r="AD370" s="35"/>
      <c r="AE370" s="35"/>
      <c r="AR370" s="220" t="s">
        <v>186</v>
      </c>
      <c r="AT370" s="220" t="s">
        <v>218</v>
      </c>
      <c r="AU370" s="220" t="s">
        <v>87</v>
      </c>
      <c r="AY370" s="18" t="s">
        <v>147</v>
      </c>
      <c r="BE370" s="221">
        <f>IF(N370="základní",J370,0)</f>
        <v>0</v>
      </c>
      <c r="BF370" s="221">
        <f>IF(N370="snížená",J370,0)</f>
        <v>0</v>
      </c>
      <c r="BG370" s="221">
        <f>IF(N370="zákl. přenesená",J370,0)</f>
        <v>0</v>
      </c>
      <c r="BH370" s="221">
        <f>IF(N370="sníž. přenesená",J370,0)</f>
        <v>0</v>
      </c>
      <c r="BI370" s="221">
        <f>IF(N370="nulová",J370,0)</f>
        <v>0</v>
      </c>
      <c r="BJ370" s="18" t="s">
        <v>85</v>
      </c>
      <c r="BK370" s="221">
        <f>ROUND(I370*H370,2)</f>
        <v>0</v>
      </c>
      <c r="BL370" s="18" t="s">
        <v>155</v>
      </c>
      <c r="BM370" s="220" t="s">
        <v>544</v>
      </c>
    </row>
    <row r="371" spans="1:65" s="2" customFormat="1" ht="11.25">
      <c r="A371" s="35"/>
      <c r="B371" s="36"/>
      <c r="C371" s="37"/>
      <c r="D371" s="222" t="s">
        <v>158</v>
      </c>
      <c r="E371" s="37"/>
      <c r="F371" s="223" t="s">
        <v>543</v>
      </c>
      <c r="G371" s="37"/>
      <c r="H371" s="37"/>
      <c r="I371" s="123"/>
      <c r="J371" s="37"/>
      <c r="K371" s="37"/>
      <c r="L371" s="40"/>
      <c r="M371" s="224"/>
      <c r="N371" s="225"/>
      <c r="O371" s="72"/>
      <c r="P371" s="72"/>
      <c r="Q371" s="72"/>
      <c r="R371" s="72"/>
      <c r="S371" s="72"/>
      <c r="T371" s="73"/>
      <c r="U371" s="35"/>
      <c r="V371" s="35"/>
      <c r="W371" s="35"/>
      <c r="X371" s="35"/>
      <c r="Y371" s="35"/>
      <c r="Z371" s="35"/>
      <c r="AA371" s="35"/>
      <c r="AB371" s="35"/>
      <c r="AC371" s="35"/>
      <c r="AD371" s="35"/>
      <c r="AE371" s="35"/>
      <c r="AT371" s="18" t="s">
        <v>158</v>
      </c>
      <c r="AU371" s="18" t="s">
        <v>87</v>
      </c>
    </row>
    <row r="372" spans="1:65" s="13" customFormat="1" ht="11.25">
      <c r="B372" s="236"/>
      <c r="C372" s="237"/>
      <c r="D372" s="222" t="s">
        <v>283</v>
      </c>
      <c r="E372" s="238" t="s">
        <v>1</v>
      </c>
      <c r="F372" s="239" t="s">
        <v>545</v>
      </c>
      <c r="G372" s="237"/>
      <c r="H372" s="240">
        <v>10.82</v>
      </c>
      <c r="I372" s="241"/>
      <c r="J372" s="237"/>
      <c r="K372" s="237"/>
      <c r="L372" s="242"/>
      <c r="M372" s="243"/>
      <c r="N372" s="244"/>
      <c r="O372" s="244"/>
      <c r="P372" s="244"/>
      <c r="Q372" s="244"/>
      <c r="R372" s="244"/>
      <c r="S372" s="244"/>
      <c r="T372" s="245"/>
      <c r="AT372" s="246" t="s">
        <v>283</v>
      </c>
      <c r="AU372" s="246" t="s">
        <v>87</v>
      </c>
      <c r="AV372" s="13" t="s">
        <v>87</v>
      </c>
      <c r="AW372" s="13" t="s">
        <v>34</v>
      </c>
      <c r="AX372" s="13" t="s">
        <v>85</v>
      </c>
      <c r="AY372" s="246" t="s">
        <v>147</v>
      </c>
    </row>
    <row r="373" spans="1:65" s="13" customFormat="1" ht="11.25">
      <c r="B373" s="236"/>
      <c r="C373" s="237"/>
      <c r="D373" s="222" t="s">
        <v>283</v>
      </c>
      <c r="E373" s="237"/>
      <c r="F373" s="239" t="s">
        <v>546</v>
      </c>
      <c r="G373" s="237"/>
      <c r="H373" s="240">
        <v>21.64</v>
      </c>
      <c r="I373" s="241"/>
      <c r="J373" s="237"/>
      <c r="K373" s="237"/>
      <c r="L373" s="242"/>
      <c r="M373" s="243"/>
      <c r="N373" s="244"/>
      <c r="O373" s="244"/>
      <c r="P373" s="244"/>
      <c r="Q373" s="244"/>
      <c r="R373" s="244"/>
      <c r="S373" s="244"/>
      <c r="T373" s="245"/>
      <c r="AT373" s="246" t="s">
        <v>283</v>
      </c>
      <c r="AU373" s="246" t="s">
        <v>87</v>
      </c>
      <c r="AV373" s="13" t="s">
        <v>87</v>
      </c>
      <c r="AW373" s="13" t="s">
        <v>4</v>
      </c>
      <c r="AX373" s="13" t="s">
        <v>85</v>
      </c>
      <c r="AY373" s="246" t="s">
        <v>147</v>
      </c>
    </row>
    <row r="374" spans="1:65" s="2" customFormat="1" ht="16.5" customHeight="1">
      <c r="A374" s="35"/>
      <c r="B374" s="36"/>
      <c r="C374" s="209" t="s">
        <v>547</v>
      </c>
      <c r="D374" s="209" t="s">
        <v>151</v>
      </c>
      <c r="E374" s="210" t="s">
        <v>548</v>
      </c>
      <c r="F374" s="211" t="s">
        <v>549</v>
      </c>
      <c r="G374" s="212" t="s">
        <v>154</v>
      </c>
      <c r="H374" s="213">
        <v>408.58</v>
      </c>
      <c r="I374" s="214"/>
      <c r="J374" s="215">
        <f>ROUND(I374*H374,2)</f>
        <v>0</v>
      </c>
      <c r="K374" s="211" t="s">
        <v>438</v>
      </c>
      <c r="L374" s="40"/>
      <c r="M374" s="216" t="s">
        <v>1</v>
      </c>
      <c r="N374" s="217" t="s">
        <v>43</v>
      </c>
      <c r="O374" s="72"/>
      <c r="P374" s="218">
        <f>O374*H374</f>
        <v>0</v>
      </c>
      <c r="Q374" s="218">
        <v>0</v>
      </c>
      <c r="R374" s="218">
        <f>Q374*H374</f>
        <v>0</v>
      </c>
      <c r="S374" s="218">
        <v>0</v>
      </c>
      <c r="T374" s="219">
        <f>S374*H374</f>
        <v>0</v>
      </c>
      <c r="U374" s="35"/>
      <c r="V374" s="35"/>
      <c r="W374" s="35"/>
      <c r="X374" s="35"/>
      <c r="Y374" s="35"/>
      <c r="Z374" s="35"/>
      <c r="AA374" s="35"/>
      <c r="AB374" s="35"/>
      <c r="AC374" s="35"/>
      <c r="AD374" s="35"/>
      <c r="AE374" s="35"/>
      <c r="AR374" s="220" t="s">
        <v>155</v>
      </c>
      <c r="AT374" s="220" t="s">
        <v>151</v>
      </c>
      <c r="AU374" s="220" t="s">
        <v>87</v>
      </c>
      <c r="AY374" s="18" t="s">
        <v>147</v>
      </c>
      <c r="BE374" s="221">
        <f>IF(N374="základní",J374,0)</f>
        <v>0</v>
      </c>
      <c r="BF374" s="221">
        <f>IF(N374="snížená",J374,0)</f>
        <v>0</v>
      </c>
      <c r="BG374" s="221">
        <f>IF(N374="zákl. přenesená",J374,0)</f>
        <v>0</v>
      </c>
      <c r="BH374" s="221">
        <f>IF(N374="sníž. přenesená",J374,0)</f>
        <v>0</v>
      </c>
      <c r="BI374" s="221">
        <f>IF(N374="nulová",J374,0)</f>
        <v>0</v>
      </c>
      <c r="BJ374" s="18" t="s">
        <v>85</v>
      </c>
      <c r="BK374" s="221">
        <f>ROUND(I374*H374,2)</f>
        <v>0</v>
      </c>
      <c r="BL374" s="18" t="s">
        <v>155</v>
      </c>
      <c r="BM374" s="220" t="s">
        <v>550</v>
      </c>
    </row>
    <row r="375" spans="1:65" s="2" customFormat="1" ht="19.5">
      <c r="A375" s="35"/>
      <c r="B375" s="36"/>
      <c r="C375" s="37"/>
      <c r="D375" s="222" t="s">
        <v>158</v>
      </c>
      <c r="E375" s="37"/>
      <c r="F375" s="223" t="s">
        <v>551</v>
      </c>
      <c r="G375" s="37"/>
      <c r="H375" s="37"/>
      <c r="I375" s="123"/>
      <c r="J375" s="37"/>
      <c r="K375" s="37"/>
      <c r="L375" s="40"/>
      <c r="M375" s="224"/>
      <c r="N375" s="225"/>
      <c r="O375" s="72"/>
      <c r="P375" s="72"/>
      <c r="Q375" s="72"/>
      <c r="R375" s="72"/>
      <c r="S375" s="72"/>
      <c r="T375" s="73"/>
      <c r="U375" s="35"/>
      <c r="V375" s="35"/>
      <c r="W375" s="35"/>
      <c r="X375" s="35"/>
      <c r="Y375" s="35"/>
      <c r="Z375" s="35"/>
      <c r="AA375" s="35"/>
      <c r="AB375" s="35"/>
      <c r="AC375" s="35"/>
      <c r="AD375" s="35"/>
      <c r="AE375" s="35"/>
      <c r="AT375" s="18" t="s">
        <v>158</v>
      </c>
      <c r="AU375" s="18" t="s">
        <v>87</v>
      </c>
    </row>
    <row r="376" spans="1:65" s="2" customFormat="1" ht="165.75">
      <c r="A376" s="35"/>
      <c r="B376" s="36"/>
      <c r="C376" s="37"/>
      <c r="D376" s="222" t="s">
        <v>441</v>
      </c>
      <c r="E376" s="37"/>
      <c r="F376" s="260" t="s">
        <v>552</v>
      </c>
      <c r="G376" s="37"/>
      <c r="H376" s="37"/>
      <c r="I376" s="123"/>
      <c r="J376" s="37"/>
      <c r="K376" s="37"/>
      <c r="L376" s="40"/>
      <c r="M376" s="224"/>
      <c r="N376" s="225"/>
      <c r="O376" s="72"/>
      <c r="P376" s="72"/>
      <c r="Q376" s="72"/>
      <c r="R376" s="72"/>
      <c r="S376" s="72"/>
      <c r="T376" s="73"/>
      <c r="U376" s="35"/>
      <c r="V376" s="35"/>
      <c r="W376" s="35"/>
      <c r="X376" s="35"/>
      <c r="Y376" s="35"/>
      <c r="Z376" s="35"/>
      <c r="AA376" s="35"/>
      <c r="AB376" s="35"/>
      <c r="AC376" s="35"/>
      <c r="AD376" s="35"/>
      <c r="AE376" s="35"/>
      <c r="AT376" s="18" t="s">
        <v>441</v>
      </c>
      <c r="AU376" s="18" t="s">
        <v>87</v>
      </c>
    </row>
    <row r="377" spans="1:65" s="13" customFormat="1" ht="11.25">
      <c r="B377" s="236"/>
      <c r="C377" s="237"/>
      <c r="D377" s="222" t="s">
        <v>283</v>
      </c>
      <c r="E377" s="238" t="s">
        <v>1</v>
      </c>
      <c r="F377" s="239" t="s">
        <v>553</v>
      </c>
      <c r="G377" s="237"/>
      <c r="H377" s="240">
        <v>408.58</v>
      </c>
      <c r="I377" s="241"/>
      <c r="J377" s="237"/>
      <c r="K377" s="237"/>
      <c r="L377" s="242"/>
      <c r="M377" s="243"/>
      <c r="N377" s="244"/>
      <c r="O377" s="244"/>
      <c r="P377" s="244"/>
      <c r="Q377" s="244"/>
      <c r="R377" s="244"/>
      <c r="S377" s="244"/>
      <c r="T377" s="245"/>
      <c r="AT377" s="246" t="s">
        <v>283</v>
      </c>
      <c r="AU377" s="246" t="s">
        <v>87</v>
      </c>
      <c r="AV377" s="13" t="s">
        <v>87</v>
      </c>
      <c r="AW377" s="13" t="s">
        <v>34</v>
      </c>
      <c r="AX377" s="13" t="s">
        <v>85</v>
      </c>
      <c r="AY377" s="246" t="s">
        <v>147</v>
      </c>
    </row>
    <row r="378" spans="1:65" s="12" customFormat="1" ht="22.9" customHeight="1">
      <c r="B378" s="193"/>
      <c r="C378" s="194"/>
      <c r="D378" s="195" t="s">
        <v>77</v>
      </c>
      <c r="E378" s="207" t="s">
        <v>87</v>
      </c>
      <c r="F378" s="207" t="s">
        <v>554</v>
      </c>
      <c r="G378" s="194"/>
      <c r="H378" s="194"/>
      <c r="I378" s="197"/>
      <c r="J378" s="208">
        <f>BK378</f>
        <v>0</v>
      </c>
      <c r="K378" s="194"/>
      <c r="L378" s="199"/>
      <c r="M378" s="200"/>
      <c r="N378" s="201"/>
      <c r="O378" s="201"/>
      <c r="P378" s="202">
        <f>SUM(P379:P389)</f>
        <v>0</v>
      </c>
      <c r="Q378" s="201"/>
      <c r="R378" s="202">
        <f>SUM(R379:R389)</f>
        <v>11.416548299999999</v>
      </c>
      <c r="S378" s="201"/>
      <c r="T378" s="203">
        <f>SUM(T379:T389)</f>
        <v>0</v>
      </c>
      <c r="AR378" s="204" t="s">
        <v>85</v>
      </c>
      <c r="AT378" s="205" t="s">
        <v>77</v>
      </c>
      <c r="AU378" s="205" t="s">
        <v>85</v>
      </c>
      <c r="AY378" s="204" t="s">
        <v>147</v>
      </c>
      <c r="BK378" s="206">
        <f>SUM(BK379:BK389)</f>
        <v>0</v>
      </c>
    </row>
    <row r="379" spans="1:65" s="2" customFormat="1" ht="24" customHeight="1">
      <c r="A379" s="35"/>
      <c r="B379" s="36"/>
      <c r="C379" s="209" t="s">
        <v>555</v>
      </c>
      <c r="D379" s="209" t="s">
        <v>151</v>
      </c>
      <c r="E379" s="210" t="s">
        <v>556</v>
      </c>
      <c r="F379" s="211" t="s">
        <v>557</v>
      </c>
      <c r="G379" s="212" t="s">
        <v>154</v>
      </c>
      <c r="H379" s="213">
        <v>75</v>
      </c>
      <c r="I379" s="214"/>
      <c r="J379" s="215">
        <f>ROUND(I379*H379,2)</f>
        <v>0</v>
      </c>
      <c r="K379" s="211" t="s">
        <v>438</v>
      </c>
      <c r="L379" s="40"/>
      <c r="M379" s="216" t="s">
        <v>1</v>
      </c>
      <c r="N379" s="217" t="s">
        <v>43</v>
      </c>
      <c r="O379" s="72"/>
      <c r="P379" s="218">
        <f>O379*H379</f>
        <v>0</v>
      </c>
      <c r="Q379" s="218">
        <v>2.7E-4</v>
      </c>
      <c r="R379" s="218">
        <f>Q379*H379</f>
        <v>2.0250000000000001E-2</v>
      </c>
      <c r="S379" s="218">
        <v>0</v>
      </c>
      <c r="T379" s="219">
        <f>S379*H379</f>
        <v>0</v>
      </c>
      <c r="U379" s="35"/>
      <c r="V379" s="35"/>
      <c r="W379" s="35"/>
      <c r="X379" s="35"/>
      <c r="Y379" s="35"/>
      <c r="Z379" s="35"/>
      <c r="AA379" s="35"/>
      <c r="AB379" s="35"/>
      <c r="AC379" s="35"/>
      <c r="AD379" s="35"/>
      <c r="AE379" s="35"/>
      <c r="AR379" s="220" t="s">
        <v>155</v>
      </c>
      <c r="AT379" s="220" t="s">
        <v>151</v>
      </c>
      <c r="AU379" s="220" t="s">
        <v>87</v>
      </c>
      <c r="AY379" s="18" t="s">
        <v>147</v>
      </c>
      <c r="BE379" s="221">
        <f>IF(N379="základní",J379,0)</f>
        <v>0</v>
      </c>
      <c r="BF379" s="221">
        <f>IF(N379="snížená",J379,0)</f>
        <v>0</v>
      </c>
      <c r="BG379" s="221">
        <f>IF(N379="zákl. přenesená",J379,0)</f>
        <v>0</v>
      </c>
      <c r="BH379" s="221">
        <f>IF(N379="sníž. přenesená",J379,0)</f>
        <v>0</v>
      </c>
      <c r="BI379" s="221">
        <f>IF(N379="nulová",J379,0)</f>
        <v>0</v>
      </c>
      <c r="BJ379" s="18" t="s">
        <v>85</v>
      </c>
      <c r="BK379" s="221">
        <f>ROUND(I379*H379,2)</f>
        <v>0</v>
      </c>
      <c r="BL379" s="18" t="s">
        <v>155</v>
      </c>
      <c r="BM379" s="220" t="s">
        <v>558</v>
      </c>
    </row>
    <row r="380" spans="1:65" s="2" customFormat="1" ht="29.25">
      <c r="A380" s="35"/>
      <c r="B380" s="36"/>
      <c r="C380" s="37"/>
      <c r="D380" s="222" t="s">
        <v>158</v>
      </c>
      <c r="E380" s="37"/>
      <c r="F380" s="223" t="s">
        <v>559</v>
      </c>
      <c r="G380" s="37"/>
      <c r="H380" s="37"/>
      <c r="I380" s="123"/>
      <c r="J380" s="37"/>
      <c r="K380" s="37"/>
      <c r="L380" s="40"/>
      <c r="M380" s="224"/>
      <c r="N380" s="225"/>
      <c r="O380" s="72"/>
      <c r="P380" s="72"/>
      <c r="Q380" s="72"/>
      <c r="R380" s="72"/>
      <c r="S380" s="72"/>
      <c r="T380" s="73"/>
      <c r="U380" s="35"/>
      <c r="V380" s="35"/>
      <c r="W380" s="35"/>
      <c r="X380" s="35"/>
      <c r="Y380" s="35"/>
      <c r="Z380" s="35"/>
      <c r="AA380" s="35"/>
      <c r="AB380" s="35"/>
      <c r="AC380" s="35"/>
      <c r="AD380" s="35"/>
      <c r="AE380" s="35"/>
      <c r="AT380" s="18" t="s">
        <v>158</v>
      </c>
      <c r="AU380" s="18" t="s">
        <v>87</v>
      </c>
    </row>
    <row r="381" spans="1:65" s="2" customFormat="1" ht="204.75">
      <c r="A381" s="35"/>
      <c r="B381" s="36"/>
      <c r="C381" s="37"/>
      <c r="D381" s="222" t="s">
        <v>441</v>
      </c>
      <c r="E381" s="37"/>
      <c r="F381" s="260" t="s">
        <v>560</v>
      </c>
      <c r="G381" s="37"/>
      <c r="H381" s="37"/>
      <c r="I381" s="123"/>
      <c r="J381" s="37"/>
      <c r="K381" s="37"/>
      <c r="L381" s="40"/>
      <c r="M381" s="224"/>
      <c r="N381" s="225"/>
      <c r="O381" s="72"/>
      <c r="P381" s="72"/>
      <c r="Q381" s="72"/>
      <c r="R381" s="72"/>
      <c r="S381" s="72"/>
      <c r="T381" s="73"/>
      <c r="U381" s="35"/>
      <c r="V381" s="35"/>
      <c r="W381" s="35"/>
      <c r="X381" s="35"/>
      <c r="Y381" s="35"/>
      <c r="Z381" s="35"/>
      <c r="AA381" s="35"/>
      <c r="AB381" s="35"/>
      <c r="AC381" s="35"/>
      <c r="AD381" s="35"/>
      <c r="AE381" s="35"/>
      <c r="AT381" s="18" t="s">
        <v>441</v>
      </c>
      <c r="AU381" s="18" t="s">
        <v>87</v>
      </c>
    </row>
    <row r="382" spans="1:65" s="13" customFormat="1" ht="11.25">
      <c r="B382" s="236"/>
      <c r="C382" s="237"/>
      <c r="D382" s="222" t="s">
        <v>283</v>
      </c>
      <c r="E382" s="238" t="s">
        <v>1</v>
      </c>
      <c r="F382" s="239" t="s">
        <v>465</v>
      </c>
      <c r="G382" s="237"/>
      <c r="H382" s="240">
        <v>75</v>
      </c>
      <c r="I382" s="241"/>
      <c r="J382" s="237"/>
      <c r="K382" s="237"/>
      <c r="L382" s="242"/>
      <c r="M382" s="243"/>
      <c r="N382" s="244"/>
      <c r="O382" s="244"/>
      <c r="P382" s="244"/>
      <c r="Q382" s="244"/>
      <c r="R382" s="244"/>
      <c r="S382" s="244"/>
      <c r="T382" s="245"/>
      <c r="AT382" s="246" t="s">
        <v>283</v>
      </c>
      <c r="AU382" s="246" t="s">
        <v>87</v>
      </c>
      <c r="AV382" s="13" t="s">
        <v>87</v>
      </c>
      <c r="AW382" s="13" t="s">
        <v>34</v>
      </c>
      <c r="AX382" s="13" t="s">
        <v>85</v>
      </c>
      <c r="AY382" s="246" t="s">
        <v>147</v>
      </c>
    </row>
    <row r="383" spans="1:65" s="2" customFormat="1" ht="16.5" customHeight="1">
      <c r="A383" s="35"/>
      <c r="B383" s="36"/>
      <c r="C383" s="226" t="s">
        <v>561</v>
      </c>
      <c r="D383" s="226" t="s">
        <v>218</v>
      </c>
      <c r="E383" s="227" t="s">
        <v>562</v>
      </c>
      <c r="F383" s="228" t="s">
        <v>563</v>
      </c>
      <c r="G383" s="229" t="s">
        <v>154</v>
      </c>
      <c r="H383" s="230">
        <v>82.5</v>
      </c>
      <c r="I383" s="231"/>
      <c r="J383" s="232">
        <f>ROUND(I383*H383,2)</f>
        <v>0</v>
      </c>
      <c r="K383" s="228" t="s">
        <v>438</v>
      </c>
      <c r="L383" s="233"/>
      <c r="M383" s="234" t="s">
        <v>1</v>
      </c>
      <c r="N383" s="235" t="s">
        <v>43</v>
      </c>
      <c r="O383" s="72"/>
      <c r="P383" s="218">
        <f>O383*H383</f>
        <v>0</v>
      </c>
      <c r="Q383" s="218">
        <v>2.9999999999999997E-4</v>
      </c>
      <c r="R383" s="218">
        <f>Q383*H383</f>
        <v>2.4749999999999998E-2</v>
      </c>
      <c r="S383" s="218">
        <v>0</v>
      </c>
      <c r="T383" s="219">
        <f>S383*H383</f>
        <v>0</v>
      </c>
      <c r="U383" s="35"/>
      <c r="V383" s="35"/>
      <c r="W383" s="35"/>
      <c r="X383" s="35"/>
      <c r="Y383" s="35"/>
      <c r="Z383" s="35"/>
      <c r="AA383" s="35"/>
      <c r="AB383" s="35"/>
      <c r="AC383" s="35"/>
      <c r="AD383" s="35"/>
      <c r="AE383" s="35"/>
      <c r="AR383" s="220" t="s">
        <v>186</v>
      </c>
      <c r="AT383" s="220" t="s">
        <v>218</v>
      </c>
      <c r="AU383" s="220" t="s">
        <v>87</v>
      </c>
      <c r="AY383" s="18" t="s">
        <v>147</v>
      </c>
      <c r="BE383" s="221">
        <f>IF(N383="základní",J383,0)</f>
        <v>0</v>
      </c>
      <c r="BF383" s="221">
        <f>IF(N383="snížená",J383,0)</f>
        <v>0</v>
      </c>
      <c r="BG383" s="221">
        <f>IF(N383="zákl. přenesená",J383,0)</f>
        <v>0</v>
      </c>
      <c r="BH383" s="221">
        <f>IF(N383="sníž. přenesená",J383,0)</f>
        <v>0</v>
      </c>
      <c r="BI383" s="221">
        <f>IF(N383="nulová",J383,0)</f>
        <v>0</v>
      </c>
      <c r="BJ383" s="18" t="s">
        <v>85</v>
      </c>
      <c r="BK383" s="221">
        <f>ROUND(I383*H383,2)</f>
        <v>0</v>
      </c>
      <c r="BL383" s="18" t="s">
        <v>155</v>
      </c>
      <c r="BM383" s="220" t="s">
        <v>564</v>
      </c>
    </row>
    <row r="384" spans="1:65" s="2" customFormat="1" ht="11.25">
      <c r="A384" s="35"/>
      <c r="B384" s="36"/>
      <c r="C384" s="37"/>
      <c r="D384" s="222" t="s">
        <v>158</v>
      </c>
      <c r="E384" s="37"/>
      <c r="F384" s="223" t="s">
        <v>563</v>
      </c>
      <c r="G384" s="37"/>
      <c r="H384" s="37"/>
      <c r="I384" s="123"/>
      <c r="J384" s="37"/>
      <c r="K384" s="37"/>
      <c r="L384" s="40"/>
      <c r="M384" s="224"/>
      <c r="N384" s="225"/>
      <c r="O384" s="72"/>
      <c r="P384" s="72"/>
      <c r="Q384" s="72"/>
      <c r="R384" s="72"/>
      <c r="S384" s="72"/>
      <c r="T384" s="73"/>
      <c r="U384" s="35"/>
      <c r="V384" s="35"/>
      <c r="W384" s="35"/>
      <c r="X384" s="35"/>
      <c r="Y384" s="35"/>
      <c r="Z384" s="35"/>
      <c r="AA384" s="35"/>
      <c r="AB384" s="35"/>
      <c r="AC384" s="35"/>
      <c r="AD384" s="35"/>
      <c r="AE384" s="35"/>
      <c r="AT384" s="18" t="s">
        <v>158</v>
      </c>
      <c r="AU384" s="18" t="s">
        <v>87</v>
      </c>
    </row>
    <row r="385" spans="1:65" s="13" customFormat="1" ht="11.25">
      <c r="B385" s="236"/>
      <c r="C385" s="237"/>
      <c r="D385" s="222" t="s">
        <v>283</v>
      </c>
      <c r="E385" s="238" t="s">
        <v>1</v>
      </c>
      <c r="F385" s="239" t="s">
        <v>465</v>
      </c>
      <c r="G385" s="237"/>
      <c r="H385" s="240">
        <v>75</v>
      </c>
      <c r="I385" s="241"/>
      <c r="J385" s="237"/>
      <c r="K385" s="237"/>
      <c r="L385" s="242"/>
      <c r="M385" s="243"/>
      <c r="N385" s="244"/>
      <c r="O385" s="244"/>
      <c r="P385" s="244"/>
      <c r="Q385" s="244"/>
      <c r="R385" s="244"/>
      <c r="S385" s="244"/>
      <c r="T385" s="245"/>
      <c r="AT385" s="246" t="s">
        <v>283</v>
      </c>
      <c r="AU385" s="246" t="s">
        <v>87</v>
      </c>
      <c r="AV385" s="13" t="s">
        <v>87</v>
      </c>
      <c r="AW385" s="13" t="s">
        <v>34</v>
      </c>
      <c r="AX385" s="13" t="s">
        <v>85</v>
      </c>
      <c r="AY385" s="246" t="s">
        <v>147</v>
      </c>
    </row>
    <row r="386" spans="1:65" s="13" customFormat="1" ht="11.25">
      <c r="B386" s="236"/>
      <c r="C386" s="237"/>
      <c r="D386" s="222" t="s">
        <v>283</v>
      </c>
      <c r="E386" s="237"/>
      <c r="F386" s="239" t="s">
        <v>565</v>
      </c>
      <c r="G386" s="237"/>
      <c r="H386" s="240">
        <v>82.5</v>
      </c>
      <c r="I386" s="241"/>
      <c r="J386" s="237"/>
      <c r="K386" s="237"/>
      <c r="L386" s="242"/>
      <c r="M386" s="243"/>
      <c r="N386" s="244"/>
      <c r="O386" s="244"/>
      <c r="P386" s="244"/>
      <c r="Q386" s="244"/>
      <c r="R386" s="244"/>
      <c r="S386" s="244"/>
      <c r="T386" s="245"/>
      <c r="AT386" s="246" t="s">
        <v>283</v>
      </c>
      <c r="AU386" s="246" t="s">
        <v>87</v>
      </c>
      <c r="AV386" s="13" t="s">
        <v>87</v>
      </c>
      <c r="AW386" s="13" t="s">
        <v>4</v>
      </c>
      <c r="AX386" s="13" t="s">
        <v>85</v>
      </c>
      <c r="AY386" s="246" t="s">
        <v>147</v>
      </c>
    </row>
    <row r="387" spans="1:65" s="2" customFormat="1" ht="24" customHeight="1">
      <c r="A387" s="35"/>
      <c r="B387" s="36"/>
      <c r="C387" s="209" t="s">
        <v>566</v>
      </c>
      <c r="D387" s="209" t="s">
        <v>151</v>
      </c>
      <c r="E387" s="210" t="s">
        <v>567</v>
      </c>
      <c r="F387" s="211" t="s">
        <v>568</v>
      </c>
      <c r="G387" s="212" t="s">
        <v>310</v>
      </c>
      <c r="H387" s="213">
        <v>50.19</v>
      </c>
      <c r="I387" s="214"/>
      <c r="J387" s="215">
        <f>ROUND(I387*H387,2)</f>
        <v>0</v>
      </c>
      <c r="K387" s="211" t="s">
        <v>438</v>
      </c>
      <c r="L387" s="40"/>
      <c r="M387" s="216" t="s">
        <v>1</v>
      </c>
      <c r="N387" s="217" t="s">
        <v>43</v>
      </c>
      <c r="O387" s="72"/>
      <c r="P387" s="218">
        <f>O387*H387</f>
        <v>0</v>
      </c>
      <c r="Q387" s="218">
        <v>0.22656999999999999</v>
      </c>
      <c r="R387" s="218">
        <f>Q387*H387</f>
        <v>11.371548299999999</v>
      </c>
      <c r="S387" s="218">
        <v>0</v>
      </c>
      <c r="T387" s="219">
        <f>S387*H387</f>
        <v>0</v>
      </c>
      <c r="U387" s="35"/>
      <c r="V387" s="35"/>
      <c r="W387" s="35"/>
      <c r="X387" s="35"/>
      <c r="Y387" s="35"/>
      <c r="Z387" s="35"/>
      <c r="AA387" s="35"/>
      <c r="AB387" s="35"/>
      <c r="AC387" s="35"/>
      <c r="AD387" s="35"/>
      <c r="AE387" s="35"/>
      <c r="AR387" s="220" t="s">
        <v>155</v>
      </c>
      <c r="AT387" s="220" t="s">
        <v>151</v>
      </c>
      <c r="AU387" s="220" t="s">
        <v>87</v>
      </c>
      <c r="AY387" s="18" t="s">
        <v>147</v>
      </c>
      <c r="BE387" s="221">
        <f>IF(N387="základní",J387,0)</f>
        <v>0</v>
      </c>
      <c r="BF387" s="221">
        <f>IF(N387="snížená",J387,0)</f>
        <v>0</v>
      </c>
      <c r="BG387" s="221">
        <f>IF(N387="zákl. přenesená",J387,0)</f>
        <v>0</v>
      </c>
      <c r="BH387" s="221">
        <f>IF(N387="sníž. přenesená",J387,0)</f>
        <v>0</v>
      </c>
      <c r="BI387" s="221">
        <f>IF(N387="nulová",J387,0)</f>
        <v>0</v>
      </c>
      <c r="BJ387" s="18" t="s">
        <v>85</v>
      </c>
      <c r="BK387" s="221">
        <f>ROUND(I387*H387,2)</f>
        <v>0</v>
      </c>
      <c r="BL387" s="18" t="s">
        <v>155</v>
      </c>
      <c r="BM387" s="220" t="s">
        <v>569</v>
      </c>
    </row>
    <row r="388" spans="1:65" s="2" customFormat="1" ht="39">
      <c r="A388" s="35"/>
      <c r="B388" s="36"/>
      <c r="C388" s="37"/>
      <c r="D388" s="222" t="s">
        <v>158</v>
      </c>
      <c r="E388" s="37"/>
      <c r="F388" s="223" t="s">
        <v>570</v>
      </c>
      <c r="G388" s="37"/>
      <c r="H388" s="37"/>
      <c r="I388" s="123"/>
      <c r="J388" s="37"/>
      <c r="K388" s="37"/>
      <c r="L388" s="40"/>
      <c r="M388" s="224"/>
      <c r="N388" s="225"/>
      <c r="O388" s="72"/>
      <c r="P388" s="72"/>
      <c r="Q388" s="72"/>
      <c r="R388" s="72"/>
      <c r="S388" s="72"/>
      <c r="T388" s="73"/>
      <c r="U388" s="35"/>
      <c r="V388" s="35"/>
      <c r="W388" s="35"/>
      <c r="X388" s="35"/>
      <c r="Y388" s="35"/>
      <c r="Z388" s="35"/>
      <c r="AA388" s="35"/>
      <c r="AB388" s="35"/>
      <c r="AC388" s="35"/>
      <c r="AD388" s="35"/>
      <c r="AE388" s="35"/>
      <c r="AT388" s="18" t="s">
        <v>158</v>
      </c>
      <c r="AU388" s="18" t="s">
        <v>87</v>
      </c>
    </row>
    <row r="389" spans="1:65" s="13" customFormat="1" ht="11.25">
      <c r="B389" s="236"/>
      <c r="C389" s="237"/>
      <c r="D389" s="222" t="s">
        <v>283</v>
      </c>
      <c r="E389" s="238" t="s">
        <v>1</v>
      </c>
      <c r="F389" s="239" t="s">
        <v>571</v>
      </c>
      <c r="G389" s="237"/>
      <c r="H389" s="240">
        <v>50.19</v>
      </c>
      <c r="I389" s="241"/>
      <c r="J389" s="237"/>
      <c r="K389" s="237"/>
      <c r="L389" s="242"/>
      <c r="M389" s="243"/>
      <c r="N389" s="244"/>
      <c r="O389" s="244"/>
      <c r="P389" s="244"/>
      <c r="Q389" s="244"/>
      <c r="R389" s="244"/>
      <c r="S389" s="244"/>
      <c r="T389" s="245"/>
      <c r="AT389" s="246" t="s">
        <v>283</v>
      </c>
      <c r="AU389" s="246" t="s">
        <v>87</v>
      </c>
      <c r="AV389" s="13" t="s">
        <v>87</v>
      </c>
      <c r="AW389" s="13" t="s">
        <v>34</v>
      </c>
      <c r="AX389" s="13" t="s">
        <v>85</v>
      </c>
      <c r="AY389" s="246" t="s">
        <v>147</v>
      </c>
    </row>
    <row r="390" spans="1:65" s="12" customFormat="1" ht="22.9" customHeight="1">
      <c r="B390" s="193"/>
      <c r="C390" s="194"/>
      <c r="D390" s="195" t="s">
        <v>77</v>
      </c>
      <c r="E390" s="207" t="s">
        <v>156</v>
      </c>
      <c r="F390" s="207" t="s">
        <v>572</v>
      </c>
      <c r="G390" s="194"/>
      <c r="H390" s="194"/>
      <c r="I390" s="197"/>
      <c r="J390" s="208">
        <f>BK390</f>
        <v>0</v>
      </c>
      <c r="K390" s="194"/>
      <c r="L390" s="199"/>
      <c r="M390" s="200"/>
      <c r="N390" s="201"/>
      <c r="O390" s="201"/>
      <c r="P390" s="202">
        <f>SUM(P391:P397)</f>
        <v>0</v>
      </c>
      <c r="Q390" s="201"/>
      <c r="R390" s="202">
        <f>SUM(R391:R397)</f>
        <v>33.457969599999998</v>
      </c>
      <c r="S390" s="201"/>
      <c r="T390" s="203">
        <f>SUM(T391:T397)</f>
        <v>0</v>
      </c>
      <c r="AR390" s="204" t="s">
        <v>85</v>
      </c>
      <c r="AT390" s="205" t="s">
        <v>77</v>
      </c>
      <c r="AU390" s="205" t="s">
        <v>85</v>
      </c>
      <c r="AY390" s="204" t="s">
        <v>147</v>
      </c>
      <c r="BK390" s="206">
        <f>SUM(BK391:BK397)</f>
        <v>0</v>
      </c>
    </row>
    <row r="391" spans="1:65" s="2" customFormat="1" ht="24" customHeight="1">
      <c r="A391" s="35"/>
      <c r="B391" s="36"/>
      <c r="C391" s="209" t="s">
        <v>573</v>
      </c>
      <c r="D391" s="209" t="s">
        <v>151</v>
      </c>
      <c r="E391" s="210" t="s">
        <v>574</v>
      </c>
      <c r="F391" s="211" t="s">
        <v>575</v>
      </c>
      <c r="G391" s="212" t="s">
        <v>310</v>
      </c>
      <c r="H391" s="213">
        <v>80.58</v>
      </c>
      <c r="I391" s="214"/>
      <c r="J391" s="215">
        <f>ROUND(I391*H391,2)</f>
        <v>0</v>
      </c>
      <c r="K391" s="211" t="s">
        <v>438</v>
      </c>
      <c r="L391" s="40"/>
      <c r="M391" s="216" t="s">
        <v>1</v>
      </c>
      <c r="N391" s="217" t="s">
        <v>43</v>
      </c>
      <c r="O391" s="72"/>
      <c r="P391" s="218">
        <f>O391*H391</f>
        <v>0</v>
      </c>
      <c r="Q391" s="218">
        <v>0.24127000000000001</v>
      </c>
      <c r="R391" s="218">
        <f>Q391*H391</f>
        <v>19.441536599999999</v>
      </c>
      <c r="S391" s="218">
        <v>0</v>
      </c>
      <c r="T391" s="219">
        <f>S391*H391</f>
        <v>0</v>
      </c>
      <c r="U391" s="35"/>
      <c r="V391" s="35"/>
      <c r="W391" s="35"/>
      <c r="X391" s="35"/>
      <c r="Y391" s="35"/>
      <c r="Z391" s="35"/>
      <c r="AA391" s="35"/>
      <c r="AB391" s="35"/>
      <c r="AC391" s="35"/>
      <c r="AD391" s="35"/>
      <c r="AE391" s="35"/>
      <c r="AR391" s="220" t="s">
        <v>155</v>
      </c>
      <c r="AT391" s="220" t="s">
        <v>151</v>
      </c>
      <c r="AU391" s="220" t="s">
        <v>87</v>
      </c>
      <c r="AY391" s="18" t="s">
        <v>147</v>
      </c>
      <c r="BE391" s="221">
        <f>IF(N391="základní",J391,0)</f>
        <v>0</v>
      </c>
      <c r="BF391" s="221">
        <f>IF(N391="snížená",J391,0)</f>
        <v>0</v>
      </c>
      <c r="BG391" s="221">
        <f>IF(N391="zákl. přenesená",J391,0)</f>
        <v>0</v>
      </c>
      <c r="BH391" s="221">
        <f>IF(N391="sníž. přenesená",J391,0)</f>
        <v>0</v>
      </c>
      <c r="BI391" s="221">
        <f>IF(N391="nulová",J391,0)</f>
        <v>0</v>
      </c>
      <c r="BJ391" s="18" t="s">
        <v>85</v>
      </c>
      <c r="BK391" s="221">
        <f>ROUND(I391*H391,2)</f>
        <v>0</v>
      </c>
      <c r="BL391" s="18" t="s">
        <v>155</v>
      </c>
      <c r="BM391" s="220" t="s">
        <v>576</v>
      </c>
    </row>
    <row r="392" spans="1:65" s="2" customFormat="1" ht="19.5">
      <c r="A392" s="35"/>
      <c r="B392" s="36"/>
      <c r="C392" s="37"/>
      <c r="D392" s="222" t="s">
        <v>158</v>
      </c>
      <c r="E392" s="37"/>
      <c r="F392" s="223" t="s">
        <v>577</v>
      </c>
      <c r="G392" s="37"/>
      <c r="H392" s="37"/>
      <c r="I392" s="123"/>
      <c r="J392" s="37"/>
      <c r="K392" s="37"/>
      <c r="L392" s="40"/>
      <c r="M392" s="224"/>
      <c r="N392" s="225"/>
      <c r="O392" s="72"/>
      <c r="P392" s="72"/>
      <c r="Q392" s="72"/>
      <c r="R392" s="72"/>
      <c r="S392" s="72"/>
      <c r="T392" s="73"/>
      <c r="U392" s="35"/>
      <c r="V392" s="35"/>
      <c r="W392" s="35"/>
      <c r="X392" s="35"/>
      <c r="Y392" s="35"/>
      <c r="Z392" s="35"/>
      <c r="AA392" s="35"/>
      <c r="AB392" s="35"/>
      <c r="AC392" s="35"/>
      <c r="AD392" s="35"/>
      <c r="AE392" s="35"/>
      <c r="AT392" s="18" t="s">
        <v>158</v>
      </c>
      <c r="AU392" s="18" t="s">
        <v>87</v>
      </c>
    </row>
    <row r="393" spans="1:65" s="2" customFormat="1" ht="58.5">
      <c r="A393" s="35"/>
      <c r="B393" s="36"/>
      <c r="C393" s="37"/>
      <c r="D393" s="222" t="s">
        <v>441</v>
      </c>
      <c r="E393" s="37"/>
      <c r="F393" s="260" t="s">
        <v>578</v>
      </c>
      <c r="G393" s="37"/>
      <c r="H393" s="37"/>
      <c r="I393" s="123"/>
      <c r="J393" s="37"/>
      <c r="K393" s="37"/>
      <c r="L393" s="40"/>
      <c r="M393" s="224"/>
      <c r="N393" s="225"/>
      <c r="O393" s="72"/>
      <c r="P393" s="72"/>
      <c r="Q393" s="72"/>
      <c r="R393" s="72"/>
      <c r="S393" s="72"/>
      <c r="T393" s="73"/>
      <c r="U393" s="35"/>
      <c r="V393" s="35"/>
      <c r="W393" s="35"/>
      <c r="X393" s="35"/>
      <c r="Y393" s="35"/>
      <c r="Z393" s="35"/>
      <c r="AA393" s="35"/>
      <c r="AB393" s="35"/>
      <c r="AC393" s="35"/>
      <c r="AD393" s="35"/>
      <c r="AE393" s="35"/>
      <c r="AT393" s="18" t="s">
        <v>441</v>
      </c>
      <c r="AU393" s="18" t="s">
        <v>87</v>
      </c>
    </row>
    <row r="394" spans="1:65" s="13" customFormat="1" ht="11.25">
      <c r="B394" s="236"/>
      <c r="C394" s="237"/>
      <c r="D394" s="222" t="s">
        <v>283</v>
      </c>
      <c r="E394" s="238" t="s">
        <v>1</v>
      </c>
      <c r="F394" s="239" t="s">
        <v>579</v>
      </c>
      <c r="G394" s="237"/>
      <c r="H394" s="240">
        <v>80.58</v>
      </c>
      <c r="I394" s="241"/>
      <c r="J394" s="237"/>
      <c r="K394" s="237"/>
      <c r="L394" s="242"/>
      <c r="M394" s="243"/>
      <c r="N394" s="244"/>
      <c r="O394" s="244"/>
      <c r="P394" s="244"/>
      <c r="Q394" s="244"/>
      <c r="R394" s="244"/>
      <c r="S394" s="244"/>
      <c r="T394" s="245"/>
      <c r="AT394" s="246" t="s">
        <v>283</v>
      </c>
      <c r="AU394" s="246" t="s">
        <v>87</v>
      </c>
      <c r="AV394" s="13" t="s">
        <v>87</v>
      </c>
      <c r="AW394" s="13" t="s">
        <v>34</v>
      </c>
      <c r="AX394" s="13" t="s">
        <v>85</v>
      </c>
      <c r="AY394" s="246" t="s">
        <v>147</v>
      </c>
    </row>
    <row r="395" spans="1:65" s="2" customFormat="1" ht="16.5" customHeight="1">
      <c r="A395" s="35"/>
      <c r="B395" s="36"/>
      <c r="C395" s="226" t="s">
        <v>580</v>
      </c>
      <c r="D395" s="226" t="s">
        <v>218</v>
      </c>
      <c r="E395" s="227" t="s">
        <v>581</v>
      </c>
      <c r="F395" s="228" t="s">
        <v>582</v>
      </c>
      <c r="G395" s="229" t="s">
        <v>583</v>
      </c>
      <c r="H395" s="230">
        <v>452.14299999999997</v>
      </c>
      <c r="I395" s="231"/>
      <c r="J395" s="232">
        <f>ROUND(I395*H395,2)</f>
        <v>0</v>
      </c>
      <c r="K395" s="228" t="s">
        <v>1</v>
      </c>
      <c r="L395" s="233"/>
      <c r="M395" s="234" t="s">
        <v>1</v>
      </c>
      <c r="N395" s="235" t="s">
        <v>43</v>
      </c>
      <c r="O395" s="72"/>
      <c r="P395" s="218">
        <f>O395*H395</f>
        <v>0</v>
      </c>
      <c r="Q395" s="218">
        <v>3.1E-2</v>
      </c>
      <c r="R395" s="218">
        <f>Q395*H395</f>
        <v>14.016432999999999</v>
      </c>
      <c r="S395" s="218">
        <v>0</v>
      </c>
      <c r="T395" s="219">
        <f>S395*H395</f>
        <v>0</v>
      </c>
      <c r="U395" s="35"/>
      <c r="V395" s="35"/>
      <c r="W395" s="35"/>
      <c r="X395" s="35"/>
      <c r="Y395" s="35"/>
      <c r="Z395" s="35"/>
      <c r="AA395" s="35"/>
      <c r="AB395" s="35"/>
      <c r="AC395" s="35"/>
      <c r="AD395" s="35"/>
      <c r="AE395" s="35"/>
      <c r="AR395" s="220" t="s">
        <v>186</v>
      </c>
      <c r="AT395" s="220" t="s">
        <v>218</v>
      </c>
      <c r="AU395" s="220" t="s">
        <v>87</v>
      </c>
      <c r="AY395" s="18" t="s">
        <v>147</v>
      </c>
      <c r="BE395" s="221">
        <f>IF(N395="základní",J395,0)</f>
        <v>0</v>
      </c>
      <c r="BF395" s="221">
        <f>IF(N395="snížená",J395,0)</f>
        <v>0</v>
      </c>
      <c r="BG395" s="221">
        <f>IF(N395="zákl. přenesená",J395,0)</f>
        <v>0</v>
      </c>
      <c r="BH395" s="221">
        <f>IF(N395="sníž. přenesená",J395,0)</f>
        <v>0</v>
      </c>
      <c r="BI395" s="221">
        <f>IF(N395="nulová",J395,0)</f>
        <v>0</v>
      </c>
      <c r="BJ395" s="18" t="s">
        <v>85</v>
      </c>
      <c r="BK395" s="221">
        <f>ROUND(I395*H395,2)</f>
        <v>0</v>
      </c>
      <c r="BL395" s="18" t="s">
        <v>155</v>
      </c>
      <c r="BM395" s="220" t="s">
        <v>584</v>
      </c>
    </row>
    <row r="396" spans="1:65" s="2" customFormat="1" ht="29.25">
      <c r="A396" s="35"/>
      <c r="B396" s="36"/>
      <c r="C396" s="37"/>
      <c r="D396" s="222" t="s">
        <v>158</v>
      </c>
      <c r="E396" s="37"/>
      <c r="F396" s="223" t="s">
        <v>585</v>
      </c>
      <c r="G396" s="37"/>
      <c r="H396" s="37"/>
      <c r="I396" s="123"/>
      <c r="J396" s="37"/>
      <c r="K396" s="37"/>
      <c r="L396" s="40"/>
      <c r="M396" s="224"/>
      <c r="N396" s="225"/>
      <c r="O396" s="72"/>
      <c r="P396" s="72"/>
      <c r="Q396" s="72"/>
      <c r="R396" s="72"/>
      <c r="S396" s="72"/>
      <c r="T396" s="73"/>
      <c r="U396" s="35"/>
      <c r="V396" s="35"/>
      <c r="W396" s="35"/>
      <c r="X396" s="35"/>
      <c r="Y396" s="35"/>
      <c r="Z396" s="35"/>
      <c r="AA396" s="35"/>
      <c r="AB396" s="35"/>
      <c r="AC396" s="35"/>
      <c r="AD396" s="35"/>
      <c r="AE396" s="35"/>
      <c r="AT396" s="18" t="s">
        <v>158</v>
      </c>
      <c r="AU396" s="18" t="s">
        <v>87</v>
      </c>
    </row>
    <row r="397" spans="1:65" s="13" customFormat="1" ht="11.25">
      <c r="B397" s="236"/>
      <c r="C397" s="237"/>
      <c r="D397" s="222" t="s">
        <v>283</v>
      </c>
      <c r="E397" s="238" t="s">
        <v>1</v>
      </c>
      <c r="F397" s="239" t="s">
        <v>586</v>
      </c>
      <c r="G397" s="237"/>
      <c r="H397" s="240">
        <v>452.14299999999997</v>
      </c>
      <c r="I397" s="241"/>
      <c r="J397" s="237"/>
      <c r="K397" s="237"/>
      <c r="L397" s="242"/>
      <c r="M397" s="243"/>
      <c r="N397" s="244"/>
      <c r="O397" s="244"/>
      <c r="P397" s="244"/>
      <c r="Q397" s="244"/>
      <c r="R397" s="244"/>
      <c r="S397" s="244"/>
      <c r="T397" s="245"/>
      <c r="AT397" s="246" t="s">
        <v>283</v>
      </c>
      <c r="AU397" s="246" t="s">
        <v>87</v>
      </c>
      <c r="AV397" s="13" t="s">
        <v>87</v>
      </c>
      <c r="AW397" s="13" t="s">
        <v>34</v>
      </c>
      <c r="AX397" s="13" t="s">
        <v>85</v>
      </c>
      <c r="AY397" s="246" t="s">
        <v>147</v>
      </c>
    </row>
    <row r="398" spans="1:65" s="12" customFormat="1" ht="22.9" customHeight="1">
      <c r="B398" s="193"/>
      <c r="C398" s="194"/>
      <c r="D398" s="195" t="s">
        <v>77</v>
      </c>
      <c r="E398" s="207" t="s">
        <v>155</v>
      </c>
      <c r="F398" s="207" t="s">
        <v>587</v>
      </c>
      <c r="G398" s="194"/>
      <c r="H398" s="194"/>
      <c r="I398" s="197"/>
      <c r="J398" s="208">
        <f>BK398</f>
        <v>0</v>
      </c>
      <c r="K398" s="194"/>
      <c r="L398" s="199"/>
      <c r="M398" s="200"/>
      <c r="N398" s="201"/>
      <c r="O398" s="201"/>
      <c r="P398" s="202">
        <f>SUM(P399:P407)</f>
        <v>0</v>
      </c>
      <c r="Q398" s="201"/>
      <c r="R398" s="202">
        <f>SUM(R399:R407)</f>
        <v>0</v>
      </c>
      <c r="S398" s="201"/>
      <c r="T398" s="203">
        <f>SUM(T399:T407)</f>
        <v>0</v>
      </c>
      <c r="AR398" s="204" t="s">
        <v>85</v>
      </c>
      <c r="AT398" s="205" t="s">
        <v>77</v>
      </c>
      <c r="AU398" s="205" t="s">
        <v>85</v>
      </c>
      <c r="AY398" s="204" t="s">
        <v>147</v>
      </c>
      <c r="BK398" s="206">
        <f>SUM(BK399:BK407)</f>
        <v>0</v>
      </c>
    </row>
    <row r="399" spans="1:65" s="2" customFormat="1" ht="16.5" customHeight="1">
      <c r="A399" s="35"/>
      <c r="B399" s="36"/>
      <c r="C399" s="209" t="s">
        <v>588</v>
      </c>
      <c r="D399" s="209" t="s">
        <v>151</v>
      </c>
      <c r="E399" s="210" t="s">
        <v>589</v>
      </c>
      <c r="F399" s="211" t="s">
        <v>590</v>
      </c>
      <c r="G399" s="212" t="s">
        <v>184</v>
      </c>
      <c r="H399" s="213">
        <v>2.76</v>
      </c>
      <c r="I399" s="214"/>
      <c r="J399" s="215">
        <f>ROUND(I399*H399,2)</f>
        <v>0</v>
      </c>
      <c r="K399" s="211" t="s">
        <v>438</v>
      </c>
      <c r="L399" s="40"/>
      <c r="M399" s="216" t="s">
        <v>1</v>
      </c>
      <c r="N399" s="217" t="s">
        <v>43</v>
      </c>
      <c r="O399" s="72"/>
      <c r="P399" s="218">
        <f>O399*H399</f>
        <v>0</v>
      </c>
      <c r="Q399" s="218">
        <v>0</v>
      </c>
      <c r="R399" s="218">
        <f>Q399*H399</f>
        <v>0</v>
      </c>
      <c r="S399" s="218">
        <v>0</v>
      </c>
      <c r="T399" s="219">
        <f>S399*H399</f>
        <v>0</v>
      </c>
      <c r="U399" s="35"/>
      <c r="V399" s="35"/>
      <c r="W399" s="35"/>
      <c r="X399" s="35"/>
      <c r="Y399" s="35"/>
      <c r="Z399" s="35"/>
      <c r="AA399" s="35"/>
      <c r="AB399" s="35"/>
      <c r="AC399" s="35"/>
      <c r="AD399" s="35"/>
      <c r="AE399" s="35"/>
      <c r="AR399" s="220" t="s">
        <v>155</v>
      </c>
      <c r="AT399" s="220" t="s">
        <v>151</v>
      </c>
      <c r="AU399" s="220" t="s">
        <v>87</v>
      </c>
      <c r="AY399" s="18" t="s">
        <v>147</v>
      </c>
      <c r="BE399" s="221">
        <f>IF(N399="základní",J399,0)</f>
        <v>0</v>
      </c>
      <c r="BF399" s="221">
        <f>IF(N399="snížená",J399,0)</f>
        <v>0</v>
      </c>
      <c r="BG399" s="221">
        <f>IF(N399="zákl. přenesená",J399,0)</f>
        <v>0</v>
      </c>
      <c r="BH399" s="221">
        <f>IF(N399="sníž. přenesená",J399,0)</f>
        <v>0</v>
      </c>
      <c r="BI399" s="221">
        <f>IF(N399="nulová",J399,0)</f>
        <v>0</v>
      </c>
      <c r="BJ399" s="18" t="s">
        <v>85</v>
      </c>
      <c r="BK399" s="221">
        <f>ROUND(I399*H399,2)</f>
        <v>0</v>
      </c>
      <c r="BL399" s="18" t="s">
        <v>155</v>
      </c>
      <c r="BM399" s="220" t="s">
        <v>591</v>
      </c>
    </row>
    <row r="400" spans="1:65" s="2" customFormat="1" ht="19.5">
      <c r="A400" s="35"/>
      <c r="B400" s="36"/>
      <c r="C400" s="37"/>
      <c r="D400" s="222" t="s">
        <v>158</v>
      </c>
      <c r="E400" s="37"/>
      <c r="F400" s="223" t="s">
        <v>592</v>
      </c>
      <c r="G400" s="37"/>
      <c r="H400" s="37"/>
      <c r="I400" s="123"/>
      <c r="J400" s="37"/>
      <c r="K400" s="37"/>
      <c r="L400" s="40"/>
      <c r="M400" s="224"/>
      <c r="N400" s="225"/>
      <c r="O400" s="72"/>
      <c r="P400" s="72"/>
      <c r="Q400" s="72"/>
      <c r="R400" s="72"/>
      <c r="S400" s="72"/>
      <c r="T400" s="73"/>
      <c r="U400" s="35"/>
      <c r="V400" s="35"/>
      <c r="W400" s="35"/>
      <c r="X400" s="35"/>
      <c r="Y400" s="35"/>
      <c r="Z400" s="35"/>
      <c r="AA400" s="35"/>
      <c r="AB400" s="35"/>
      <c r="AC400" s="35"/>
      <c r="AD400" s="35"/>
      <c r="AE400" s="35"/>
      <c r="AT400" s="18" t="s">
        <v>158</v>
      </c>
      <c r="AU400" s="18" t="s">
        <v>87</v>
      </c>
    </row>
    <row r="401" spans="1:65" s="2" customFormat="1" ht="39">
      <c r="A401" s="35"/>
      <c r="B401" s="36"/>
      <c r="C401" s="37"/>
      <c r="D401" s="222" t="s">
        <v>441</v>
      </c>
      <c r="E401" s="37"/>
      <c r="F401" s="260" t="s">
        <v>593</v>
      </c>
      <c r="G401" s="37"/>
      <c r="H401" s="37"/>
      <c r="I401" s="123"/>
      <c r="J401" s="37"/>
      <c r="K401" s="37"/>
      <c r="L401" s="40"/>
      <c r="M401" s="224"/>
      <c r="N401" s="225"/>
      <c r="O401" s="72"/>
      <c r="P401" s="72"/>
      <c r="Q401" s="72"/>
      <c r="R401" s="72"/>
      <c r="S401" s="72"/>
      <c r="T401" s="73"/>
      <c r="U401" s="35"/>
      <c r="V401" s="35"/>
      <c r="W401" s="35"/>
      <c r="X401" s="35"/>
      <c r="Y401" s="35"/>
      <c r="Z401" s="35"/>
      <c r="AA401" s="35"/>
      <c r="AB401" s="35"/>
      <c r="AC401" s="35"/>
      <c r="AD401" s="35"/>
      <c r="AE401" s="35"/>
      <c r="AT401" s="18" t="s">
        <v>441</v>
      </c>
      <c r="AU401" s="18" t="s">
        <v>87</v>
      </c>
    </row>
    <row r="402" spans="1:65" s="13" customFormat="1" ht="11.25">
      <c r="B402" s="236"/>
      <c r="C402" s="237"/>
      <c r="D402" s="222" t="s">
        <v>283</v>
      </c>
      <c r="E402" s="238" t="s">
        <v>1</v>
      </c>
      <c r="F402" s="239" t="s">
        <v>594</v>
      </c>
      <c r="G402" s="237"/>
      <c r="H402" s="240">
        <v>2.76</v>
      </c>
      <c r="I402" s="241"/>
      <c r="J402" s="237"/>
      <c r="K402" s="237"/>
      <c r="L402" s="242"/>
      <c r="M402" s="243"/>
      <c r="N402" s="244"/>
      <c r="O402" s="244"/>
      <c r="P402" s="244"/>
      <c r="Q402" s="244"/>
      <c r="R402" s="244"/>
      <c r="S402" s="244"/>
      <c r="T402" s="245"/>
      <c r="AT402" s="246" t="s">
        <v>283</v>
      </c>
      <c r="AU402" s="246" t="s">
        <v>87</v>
      </c>
      <c r="AV402" s="13" t="s">
        <v>87</v>
      </c>
      <c r="AW402" s="13" t="s">
        <v>34</v>
      </c>
      <c r="AX402" s="13" t="s">
        <v>85</v>
      </c>
      <c r="AY402" s="246" t="s">
        <v>147</v>
      </c>
    </row>
    <row r="403" spans="1:65" s="2" customFormat="1" ht="24" customHeight="1">
      <c r="A403" s="35"/>
      <c r="B403" s="36"/>
      <c r="C403" s="209" t="s">
        <v>595</v>
      </c>
      <c r="D403" s="209" t="s">
        <v>151</v>
      </c>
      <c r="E403" s="210" t="s">
        <v>596</v>
      </c>
      <c r="F403" s="211" t="s">
        <v>597</v>
      </c>
      <c r="G403" s="212" t="s">
        <v>184</v>
      </c>
      <c r="H403" s="213">
        <v>0.18</v>
      </c>
      <c r="I403" s="214"/>
      <c r="J403" s="215">
        <f>ROUND(I403*H403,2)</f>
        <v>0</v>
      </c>
      <c r="K403" s="211" t="s">
        <v>438</v>
      </c>
      <c r="L403" s="40"/>
      <c r="M403" s="216" t="s">
        <v>1</v>
      </c>
      <c r="N403" s="217" t="s">
        <v>43</v>
      </c>
      <c r="O403" s="72"/>
      <c r="P403" s="218">
        <f>O403*H403</f>
        <v>0</v>
      </c>
      <c r="Q403" s="218">
        <v>0</v>
      </c>
      <c r="R403" s="218">
        <f>Q403*H403</f>
        <v>0</v>
      </c>
      <c r="S403" s="218">
        <v>0</v>
      </c>
      <c r="T403" s="219">
        <f>S403*H403</f>
        <v>0</v>
      </c>
      <c r="U403" s="35"/>
      <c r="V403" s="35"/>
      <c r="W403" s="35"/>
      <c r="X403" s="35"/>
      <c r="Y403" s="35"/>
      <c r="Z403" s="35"/>
      <c r="AA403" s="35"/>
      <c r="AB403" s="35"/>
      <c r="AC403" s="35"/>
      <c r="AD403" s="35"/>
      <c r="AE403" s="35"/>
      <c r="AR403" s="220" t="s">
        <v>155</v>
      </c>
      <c r="AT403" s="220" t="s">
        <v>151</v>
      </c>
      <c r="AU403" s="220" t="s">
        <v>87</v>
      </c>
      <c r="AY403" s="18" t="s">
        <v>147</v>
      </c>
      <c r="BE403" s="221">
        <f>IF(N403="základní",J403,0)</f>
        <v>0</v>
      </c>
      <c r="BF403" s="221">
        <f>IF(N403="snížená",J403,0)</f>
        <v>0</v>
      </c>
      <c r="BG403" s="221">
        <f>IF(N403="zákl. přenesená",J403,0)</f>
        <v>0</v>
      </c>
      <c r="BH403" s="221">
        <f>IF(N403="sníž. přenesená",J403,0)</f>
        <v>0</v>
      </c>
      <c r="BI403" s="221">
        <f>IF(N403="nulová",J403,0)</f>
        <v>0</v>
      </c>
      <c r="BJ403" s="18" t="s">
        <v>85</v>
      </c>
      <c r="BK403" s="221">
        <f>ROUND(I403*H403,2)</f>
        <v>0</v>
      </c>
      <c r="BL403" s="18" t="s">
        <v>155</v>
      </c>
      <c r="BM403" s="220" t="s">
        <v>598</v>
      </c>
    </row>
    <row r="404" spans="1:65" s="2" customFormat="1" ht="29.25">
      <c r="A404" s="35"/>
      <c r="B404" s="36"/>
      <c r="C404" s="37"/>
      <c r="D404" s="222" t="s">
        <v>158</v>
      </c>
      <c r="E404" s="37"/>
      <c r="F404" s="223" t="s">
        <v>599</v>
      </c>
      <c r="G404" s="37"/>
      <c r="H404" s="37"/>
      <c r="I404" s="123"/>
      <c r="J404" s="37"/>
      <c r="K404" s="37"/>
      <c r="L404" s="40"/>
      <c r="M404" s="224"/>
      <c r="N404" s="225"/>
      <c r="O404" s="72"/>
      <c r="P404" s="72"/>
      <c r="Q404" s="72"/>
      <c r="R404" s="72"/>
      <c r="S404" s="72"/>
      <c r="T404" s="73"/>
      <c r="U404" s="35"/>
      <c r="V404" s="35"/>
      <c r="W404" s="35"/>
      <c r="X404" s="35"/>
      <c r="Y404" s="35"/>
      <c r="Z404" s="35"/>
      <c r="AA404" s="35"/>
      <c r="AB404" s="35"/>
      <c r="AC404" s="35"/>
      <c r="AD404" s="35"/>
      <c r="AE404" s="35"/>
      <c r="AT404" s="18" t="s">
        <v>158</v>
      </c>
      <c r="AU404" s="18" t="s">
        <v>87</v>
      </c>
    </row>
    <row r="405" spans="1:65" s="2" customFormat="1" ht="39">
      <c r="A405" s="35"/>
      <c r="B405" s="36"/>
      <c r="C405" s="37"/>
      <c r="D405" s="222" t="s">
        <v>441</v>
      </c>
      <c r="E405" s="37"/>
      <c r="F405" s="260" t="s">
        <v>600</v>
      </c>
      <c r="G405" s="37"/>
      <c r="H405" s="37"/>
      <c r="I405" s="123"/>
      <c r="J405" s="37"/>
      <c r="K405" s="37"/>
      <c r="L405" s="40"/>
      <c r="M405" s="224"/>
      <c r="N405" s="225"/>
      <c r="O405" s="72"/>
      <c r="P405" s="72"/>
      <c r="Q405" s="72"/>
      <c r="R405" s="72"/>
      <c r="S405" s="72"/>
      <c r="T405" s="73"/>
      <c r="U405" s="35"/>
      <c r="V405" s="35"/>
      <c r="W405" s="35"/>
      <c r="X405" s="35"/>
      <c r="Y405" s="35"/>
      <c r="Z405" s="35"/>
      <c r="AA405" s="35"/>
      <c r="AB405" s="35"/>
      <c r="AC405" s="35"/>
      <c r="AD405" s="35"/>
      <c r="AE405" s="35"/>
      <c r="AT405" s="18" t="s">
        <v>441</v>
      </c>
      <c r="AU405" s="18" t="s">
        <v>87</v>
      </c>
    </row>
    <row r="406" spans="1:65" s="16" customFormat="1" ht="11.25">
      <c r="B406" s="272"/>
      <c r="C406" s="273"/>
      <c r="D406" s="222" t="s">
        <v>283</v>
      </c>
      <c r="E406" s="274" t="s">
        <v>1</v>
      </c>
      <c r="F406" s="275" t="s">
        <v>601</v>
      </c>
      <c r="G406" s="273"/>
      <c r="H406" s="274" t="s">
        <v>1</v>
      </c>
      <c r="I406" s="276"/>
      <c r="J406" s="273"/>
      <c r="K406" s="273"/>
      <c r="L406" s="277"/>
      <c r="M406" s="278"/>
      <c r="N406" s="279"/>
      <c r="O406" s="279"/>
      <c r="P406" s="279"/>
      <c r="Q406" s="279"/>
      <c r="R406" s="279"/>
      <c r="S406" s="279"/>
      <c r="T406" s="280"/>
      <c r="AT406" s="281" t="s">
        <v>283</v>
      </c>
      <c r="AU406" s="281" t="s">
        <v>87</v>
      </c>
      <c r="AV406" s="16" t="s">
        <v>85</v>
      </c>
      <c r="AW406" s="16" t="s">
        <v>34</v>
      </c>
      <c r="AX406" s="16" t="s">
        <v>78</v>
      </c>
      <c r="AY406" s="281" t="s">
        <v>147</v>
      </c>
    </row>
    <row r="407" spans="1:65" s="13" customFormat="1" ht="11.25">
      <c r="B407" s="236"/>
      <c r="C407" s="237"/>
      <c r="D407" s="222" t="s">
        <v>283</v>
      </c>
      <c r="E407" s="238" t="s">
        <v>1</v>
      </c>
      <c r="F407" s="239" t="s">
        <v>602</v>
      </c>
      <c r="G407" s="237"/>
      <c r="H407" s="240">
        <v>0.18</v>
      </c>
      <c r="I407" s="241"/>
      <c r="J407" s="237"/>
      <c r="K407" s="237"/>
      <c r="L407" s="242"/>
      <c r="M407" s="243"/>
      <c r="N407" s="244"/>
      <c r="O407" s="244"/>
      <c r="P407" s="244"/>
      <c r="Q407" s="244"/>
      <c r="R407" s="244"/>
      <c r="S407" s="244"/>
      <c r="T407" s="245"/>
      <c r="AT407" s="246" t="s">
        <v>283</v>
      </c>
      <c r="AU407" s="246" t="s">
        <v>87</v>
      </c>
      <c r="AV407" s="13" t="s">
        <v>87</v>
      </c>
      <c r="AW407" s="13" t="s">
        <v>34</v>
      </c>
      <c r="AX407" s="13" t="s">
        <v>85</v>
      </c>
      <c r="AY407" s="246" t="s">
        <v>147</v>
      </c>
    </row>
    <row r="408" spans="1:65" s="12" customFormat="1" ht="22.9" customHeight="1">
      <c r="B408" s="193"/>
      <c r="C408" s="194"/>
      <c r="D408" s="195" t="s">
        <v>77</v>
      </c>
      <c r="E408" s="207" t="s">
        <v>173</v>
      </c>
      <c r="F408" s="207" t="s">
        <v>603</v>
      </c>
      <c r="G408" s="194"/>
      <c r="H408" s="194"/>
      <c r="I408" s="197"/>
      <c r="J408" s="208">
        <f>BK408</f>
        <v>0</v>
      </c>
      <c r="K408" s="194"/>
      <c r="L408" s="199"/>
      <c r="M408" s="200"/>
      <c r="N408" s="201"/>
      <c r="O408" s="201"/>
      <c r="P408" s="202">
        <f>SUM(P409:P472)</f>
        <v>0</v>
      </c>
      <c r="Q408" s="201"/>
      <c r="R408" s="202">
        <f>SUM(R409:R472)</f>
        <v>83.226483000000002</v>
      </c>
      <c r="S408" s="201"/>
      <c r="T408" s="203">
        <f>SUM(T409:T472)</f>
        <v>0</v>
      </c>
      <c r="AR408" s="204" t="s">
        <v>85</v>
      </c>
      <c r="AT408" s="205" t="s">
        <v>77</v>
      </c>
      <c r="AU408" s="205" t="s">
        <v>85</v>
      </c>
      <c r="AY408" s="204" t="s">
        <v>147</v>
      </c>
      <c r="BK408" s="206">
        <f>SUM(BK409:BK472)</f>
        <v>0</v>
      </c>
    </row>
    <row r="409" spans="1:65" s="2" customFormat="1" ht="16.5" customHeight="1">
      <c r="A409" s="35"/>
      <c r="B409" s="36"/>
      <c r="C409" s="209" t="s">
        <v>604</v>
      </c>
      <c r="D409" s="209" t="s">
        <v>151</v>
      </c>
      <c r="E409" s="210" t="s">
        <v>605</v>
      </c>
      <c r="F409" s="211" t="s">
        <v>606</v>
      </c>
      <c r="G409" s="212" t="s">
        <v>154</v>
      </c>
      <c r="H409" s="213">
        <v>408.58</v>
      </c>
      <c r="I409" s="214"/>
      <c r="J409" s="215">
        <f>ROUND(I409*H409,2)</f>
        <v>0</v>
      </c>
      <c r="K409" s="211" t="s">
        <v>438</v>
      </c>
      <c r="L409" s="40"/>
      <c r="M409" s="216" t="s">
        <v>1</v>
      </c>
      <c r="N409" s="217" t="s">
        <v>43</v>
      </c>
      <c r="O409" s="72"/>
      <c r="P409" s="218">
        <f>O409*H409</f>
        <v>0</v>
      </c>
      <c r="Q409" s="218">
        <v>0</v>
      </c>
      <c r="R409" s="218">
        <f>Q409*H409</f>
        <v>0</v>
      </c>
      <c r="S409" s="218">
        <v>0</v>
      </c>
      <c r="T409" s="219">
        <f>S409*H409</f>
        <v>0</v>
      </c>
      <c r="U409" s="35"/>
      <c r="V409" s="35"/>
      <c r="W409" s="35"/>
      <c r="X409" s="35"/>
      <c r="Y409" s="35"/>
      <c r="Z409" s="35"/>
      <c r="AA409" s="35"/>
      <c r="AB409" s="35"/>
      <c r="AC409" s="35"/>
      <c r="AD409" s="35"/>
      <c r="AE409" s="35"/>
      <c r="AR409" s="220" t="s">
        <v>155</v>
      </c>
      <c r="AT409" s="220" t="s">
        <v>151</v>
      </c>
      <c r="AU409" s="220" t="s">
        <v>87</v>
      </c>
      <c r="AY409" s="18" t="s">
        <v>147</v>
      </c>
      <c r="BE409" s="221">
        <f>IF(N409="základní",J409,0)</f>
        <v>0</v>
      </c>
      <c r="BF409" s="221">
        <f>IF(N409="snížená",J409,0)</f>
        <v>0</v>
      </c>
      <c r="BG409" s="221">
        <f>IF(N409="zákl. přenesená",J409,0)</f>
        <v>0</v>
      </c>
      <c r="BH409" s="221">
        <f>IF(N409="sníž. přenesená",J409,0)</f>
        <v>0</v>
      </c>
      <c r="BI409" s="221">
        <f>IF(N409="nulová",J409,0)</f>
        <v>0</v>
      </c>
      <c r="BJ409" s="18" t="s">
        <v>85</v>
      </c>
      <c r="BK409" s="221">
        <f>ROUND(I409*H409,2)</f>
        <v>0</v>
      </c>
      <c r="BL409" s="18" t="s">
        <v>155</v>
      </c>
      <c r="BM409" s="220" t="s">
        <v>607</v>
      </c>
    </row>
    <row r="410" spans="1:65" s="2" customFormat="1" ht="19.5">
      <c r="A410" s="35"/>
      <c r="B410" s="36"/>
      <c r="C410" s="37"/>
      <c r="D410" s="222" t="s">
        <v>158</v>
      </c>
      <c r="E410" s="37"/>
      <c r="F410" s="223" t="s">
        <v>608</v>
      </c>
      <c r="G410" s="37"/>
      <c r="H410" s="37"/>
      <c r="I410" s="123"/>
      <c r="J410" s="37"/>
      <c r="K410" s="37"/>
      <c r="L410" s="40"/>
      <c r="M410" s="224"/>
      <c r="N410" s="225"/>
      <c r="O410" s="72"/>
      <c r="P410" s="72"/>
      <c r="Q410" s="72"/>
      <c r="R410" s="72"/>
      <c r="S410" s="72"/>
      <c r="T410" s="73"/>
      <c r="U410" s="35"/>
      <c r="V410" s="35"/>
      <c r="W410" s="35"/>
      <c r="X410" s="35"/>
      <c r="Y410" s="35"/>
      <c r="Z410" s="35"/>
      <c r="AA410" s="35"/>
      <c r="AB410" s="35"/>
      <c r="AC410" s="35"/>
      <c r="AD410" s="35"/>
      <c r="AE410" s="35"/>
      <c r="AT410" s="18" t="s">
        <v>158</v>
      </c>
      <c r="AU410" s="18" t="s">
        <v>87</v>
      </c>
    </row>
    <row r="411" spans="1:65" s="13" customFormat="1" ht="11.25">
      <c r="B411" s="236"/>
      <c r="C411" s="237"/>
      <c r="D411" s="222" t="s">
        <v>283</v>
      </c>
      <c r="E411" s="238" t="s">
        <v>1</v>
      </c>
      <c r="F411" s="239" t="s">
        <v>609</v>
      </c>
      <c r="G411" s="237"/>
      <c r="H411" s="240">
        <v>72.540000000000006</v>
      </c>
      <c r="I411" s="241"/>
      <c r="J411" s="237"/>
      <c r="K411" s="237"/>
      <c r="L411" s="242"/>
      <c r="M411" s="243"/>
      <c r="N411" s="244"/>
      <c r="O411" s="244"/>
      <c r="P411" s="244"/>
      <c r="Q411" s="244"/>
      <c r="R411" s="244"/>
      <c r="S411" s="244"/>
      <c r="T411" s="245"/>
      <c r="AT411" s="246" t="s">
        <v>283</v>
      </c>
      <c r="AU411" s="246" t="s">
        <v>87</v>
      </c>
      <c r="AV411" s="13" t="s">
        <v>87</v>
      </c>
      <c r="AW411" s="13" t="s">
        <v>34</v>
      </c>
      <c r="AX411" s="13" t="s">
        <v>78</v>
      </c>
      <c r="AY411" s="246" t="s">
        <v>147</v>
      </c>
    </row>
    <row r="412" spans="1:65" s="13" customFormat="1" ht="11.25">
      <c r="B412" s="236"/>
      <c r="C412" s="237"/>
      <c r="D412" s="222" t="s">
        <v>283</v>
      </c>
      <c r="E412" s="238" t="s">
        <v>1</v>
      </c>
      <c r="F412" s="239" t="s">
        <v>610</v>
      </c>
      <c r="G412" s="237"/>
      <c r="H412" s="240">
        <v>310.18</v>
      </c>
      <c r="I412" s="241"/>
      <c r="J412" s="237"/>
      <c r="K412" s="237"/>
      <c r="L412" s="242"/>
      <c r="M412" s="243"/>
      <c r="N412" s="244"/>
      <c r="O412" s="244"/>
      <c r="P412" s="244"/>
      <c r="Q412" s="244"/>
      <c r="R412" s="244"/>
      <c r="S412" s="244"/>
      <c r="T412" s="245"/>
      <c r="AT412" s="246" t="s">
        <v>283</v>
      </c>
      <c r="AU412" s="246" t="s">
        <v>87</v>
      </c>
      <c r="AV412" s="13" t="s">
        <v>87</v>
      </c>
      <c r="AW412" s="13" t="s">
        <v>34</v>
      </c>
      <c r="AX412" s="13" t="s">
        <v>78</v>
      </c>
      <c r="AY412" s="246" t="s">
        <v>147</v>
      </c>
    </row>
    <row r="413" spans="1:65" s="13" customFormat="1" ht="11.25">
      <c r="B413" s="236"/>
      <c r="C413" s="237"/>
      <c r="D413" s="222" t="s">
        <v>283</v>
      </c>
      <c r="E413" s="238" t="s">
        <v>1</v>
      </c>
      <c r="F413" s="239" t="s">
        <v>611</v>
      </c>
      <c r="G413" s="237"/>
      <c r="H413" s="240">
        <v>25.86</v>
      </c>
      <c r="I413" s="241"/>
      <c r="J413" s="237"/>
      <c r="K413" s="237"/>
      <c r="L413" s="242"/>
      <c r="M413" s="243"/>
      <c r="N413" s="244"/>
      <c r="O413" s="244"/>
      <c r="P413" s="244"/>
      <c r="Q413" s="244"/>
      <c r="R413" s="244"/>
      <c r="S413" s="244"/>
      <c r="T413" s="245"/>
      <c r="AT413" s="246" t="s">
        <v>283</v>
      </c>
      <c r="AU413" s="246" t="s">
        <v>87</v>
      </c>
      <c r="AV413" s="13" t="s">
        <v>87</v>
      </c>
      <c r="AW413" s="13" t="s">
        <v>34</v>
      </c>
      <c r="AX413" s="13" t="s">
        <v>78</v>
      </c>
      <c r="AY413" s="246" t="s">
        <v>147</v>
      </c>
    </row>
    <row r="414" spans="1:65" s="15" customFormat="1" ht="11.25">
      <c r="B414" s="261"/>
      <c r="C414" s="262"/>
      <c r="D414" s="222" t="s">
        <v>283</v>
      </c>
      <c r="E414" s="263" t="s">
        <v>1</v>
      </c>
      <c r="F414" s="264" t="s">
        <v>444</v>
      </c>
      <c r="G414" s="262"/>
      <c r="H414" s="265">
        <v>408.58000000000004</v>
      </c>
      <c r="I414" s="266"/>
      <c r="J414" s="262"/>
      <c r="K414" s="262"/>
      <c r="L414" s="267"/>
      <c r="M414" s="268"/>
      <c r="N414" s="269"/>
      <c r="O414" s="269"/>
      <c r="P414" s="269"/>
      <c r="Q414" s="269"/>
      <c r="R414" s="269"/>
      <c r="S414" s="269"/>
      <c r="T414" s="270"/>
      <c r="AT414" s="271" t="s">
        <v>283</v>
      </c>
      <c r="AU414" s="271" t="s">
        <v>87</v>
      </c>
      <c r="AV414" s="15" t="s">
        <v>155</v>
      </c>
      <c r="AW414" s="15" t="s">
        <v>34</v>
      </c>
      <c r="AX414" s="15" t="s">
        <v>85</v>
      </c>
      <c r="AY414" s="271" t="s">
        <v>147</v>
      </c>
    </row>
    <row r="415" spans="1:65" s="2" customFormat="1" ht="24" customHeight="1">
      <c r="A415" s="35"/>
      <c r="B415" s="36"/>
      <c r="C415" s="209" t="s">
        <v>612</v>
      </c>
      <c r="D415" s="209" t="s">
        <v>151</v>
      </c>
      <c r="E415" s="210" t="s">
        <v>613</v>
      </c>
      <c r="F415" s="211" t="s">
        <v>614</v>
      </c>
      <c r="G415" s="212" t="s">
        <v>154</v>
      </c>
      <c r="H415" s="213">
        <v>72.540000000000006</v>
      </c>
      <c r="I415" s="214"/>
      <c r="J415" s="215">
        <f>ROUND(I415*H415,2)</f>
        <v>0</v>
      </c>
      <c r="K415" s="211" t="s">
        <v>438</v>
      </c>
      <c r="L415" s="40"/>
      <c r="M415" s="216" t="s">
        <v>1</v>
      </c>
      <c r="N415" s="217" t="s">
        <v>43</v>
      </c>
      <c r="O415" s="72"/>
      <c r="P415" s="218">
        <f>O415*H415</f>
        <v>0</v>
      </c>
      <c r="Q415" s="218">
        <v>0</v>
      </c>
      <c r="R415" s="218">
        <f>Q415*H415</f>
        <v>0</v>
      </c>
      <c r="S415" s="218">
        <v>0</v>
      </c>
      <c r="T415" s="219">
        <f>S415*H415</f>
        <v>0</v>
      </c>
      <c r="U415" s="35"/>
      <c r="V415" s="35"/>
      <c r="W415" s="35"/>
      <c r="X415" s="35"/>
      <c r="Y415" s="35"/>
      <c r="Z415" s="35"/>
      <c r="AA415" s="35"/>
      <c r="AB415" s="35"/>
      <c r="AC415" s="35"/>
      <c r="AD415" s="35"/>
      <c r="AE415" s="35"/>
      <c r="AR415" s="220" t="s">
        <v>155</v>
      </c>
      <c r="AT415" s="220" t="s">
        <v>151</v>
      </c>
      <c r="AU415" s="220" t="s">
        <v>87</v>
      </c>
      <c r="AY415" s="18" t="s">
        <v>147</v>
      </c>
      <c r="BE415" s="221">
        <f>IF(N415="základní",J415,0)</f>
        <v>0</v>
      </c>
      <c r="BF415" s="221">
        <f>IF(N415="snížená",J415,0)</f>
        <v>0</v>
      </c>
      <c r="BG415" s="221">
        <f>IF(N415="zákl. přenesená",J415,0)</f>
        <v>0</v>
      </c>
      <c r="BH415" s="221">
        <f>IF(N415="sníž. přenesená",J415,0)</f>
        <v>0</v>
      </c>
      <c r="BI415" s="221">
        <f>IF(N415="nulová",J415,0)</f>
        <v>0</v>
      </c>
      <c r="BJ415" s="18" t="s">
        <v>85</v>
      </c>
      <c r="BK415" s="221">
        <f>ROUND(I415*H415,2)</f>
        <v>0</v>
      </c>
      <c r="BL415" s="18" t="s">
        <v>155</v>
      </c>
      <c r="BM415" s="220" t="s">
        <v>615</v>
      </c>
    </row>
    <row r="416" spans="1:65" s="2" customFormat="1" ht="29.25">
      <c r="A416" s="35"/>
      <c r="B416" s="36"/>
      <c r="C416" s="37"/>
      <c r="D416" s="222" t="s">
        <v>158</v>
      </c>
      <c r="E416" s="37"/>
      <c r="F416" s="223" t="s">
        <v>616</v>
      </c>
      <c r="G416" s="37"/>
      <c r="H416" s="37"/>
      <c r="I416" s="123"/>
      <c r="J416" s="37"/>
      <c r="K416" s="37"/>
      <c r="L416" s="40"/>
      <c r="M416" s="224"/>
      <c r="N416" s="225"/>
      <c r="O416" s="72"/>
      <c r="P416" s="72"/>
      <c r="Q416" s="72"/>
      <c r="R416" s="72"/>
      <c r="S416" s="72"/>
      <c r="T416" s="73"/>
      <c r="U416" s="35"/>
      <c r="V416" s="35"/>
      <c r="W416" s="35"/>
      <c r="X416" s="35"/>
      <c r="Y416" s="35"/>
      <c r="Z416" s="35"/>
      <c r="AA416" s="35"/>
      <c r="AB416" s="35"/>
      <c r="AC416" s="35"/>
      <c r="AD416" s="35"/>
      <c r="AE416" s="35"/>
      <c r="AT416" s="18" t="s">
        <v>158</v>
      </c>
      <c r="AU416" s="18" t="s">
        <v>87</v>
      </c>
    </row>
    <row r="417" spans="1:65" s="2" customFormat="1" ht="19.5">
      <c r="A417" s="35"/>
      <c r="B417" s="36"/>
      <c r="C417" s="37"/>
      <c r="D417" s="222" t="s">
        <v>441</v>
      </c>
      <c r="E417" s="37"/>
      <c r="F417" s="260" t="s">
        <v>617</v>
      </c>
      <c r="G417" s="37"/>
      <c r="H417" s="37"/>
      <c r="I417" s="123"/>
      <c r="J417" s="37"/>
      <c r="K417" s="37"/>
      <c r="L417" s="40"/>
      <c r="M417" s="224"/>
      <c r="N417" s="225"/>
      <c r="O417" s="72"/>
      <c r="P417" s="72"/>
      <c r="Q417" s="72"/>
      <c r="R417" s="72"/>
      <c r="S417" s="72"/>
      <c r="T417" s="73"/>
      <c r="U417" s="35"/>
      <c r="V417" s="35"/>
      <c r="W417" s="35"/>
      <c r="X417" s="35"/>
      <c r="Y417" s="35"/>
      <c r="Z417" s="35"/>
      <c r="AA417" s="35"/>
      <c r="AB417" s="35"/>
      <c r="AC417" s="35"/>
      <c r="AD417" s="35"/>
      <c r="AE417" s="35"/>
      <c r="AT417" s="18" t="s">
        <v>441</v>
      </c>
      <c r="AU417" s="18" t="s">
        <v>87</v>
      </c>
    </row>
    <row r="418" spans="1:65" s="13" customFormat="1" ht="11.25">
      <c r="B418" s="236"/>
      <c r="C418" s="237"/>
      <c r="D418" s="222" t="s">
        <v>283</v>
      </c>
      <c r="E418" s="238" t="s">
        <v>1</v>
      </c>
      <c r="F418" s="239" t="s">
        <v>609</v>
      </c>
      <c r="G418" s="237"/>
      <c r="H418" s="240">
        <v>72.540000000000006</v>
      </c>
      <c r="I418" s="241"/>
      <c r="J418" s="237"/>
      <c r="K418" s="237"/>
      <c r="L418" s="242"/>
      <c r="M418" s="243"/>
      <c r="N418" s="244"/>
      <c r="O418" s="244"/>
      <c r="P418" s="244"/>
      <c r="Q418" s="244"/>
      <c r="R418" s="244"/>
      <c r="S418" s="244"/>
      <c r="T418" s="245"/>
      <c r="AT418" s="246" t="s">
        <v>283</v>
      </c>
      <c r="AU418" s="246" t="s">
        <v>87</v>
      </c>
      <c r="AV418" s="13" t="s">
        <v>87</v>
      </c>
      <c r="AW418" s="13" t="s">
        <v>34</v>
      </c>
      <c r="AX418" s="13" t="s">
        <v>85</v>
      </c>
      <c r="AY418" s="246" t="s">
        <v>147</v>
      </c>
    </row>
    <row r="419" spans="1:65" s="2" customFormat="1" ht="24" customHeight="1">
      <c r="A419" s="35"/>
      <c r="B419" s="36"/>
      <c r="C419" s="209" t="s">
        <v>618</v>
      </c>
      <c r="D419" s="209" t="s">
        <v>151</v>
      </c>
      <c r="E419" s="210" t="s">
        <v>619</v>
      </c>
      <c r="F419" s="211" t="s">
        <v>620</v>
      </c>
      <c r="G419" s="212" t="s">
        <v>154</v>
      </c>
      <c r="H419" s="213">
        <v>72.540000000000006</v>
      </c>
      <c r="I419" s="214"/>
      <c r="J419" s="215">
        <f>ROUND(I419*H419,2)</f>
        <v>0</v>
      </c>
      <c r="K419" s="211" t="s">
        <v>438</v>
      </c>
      <c r="L419" s="40"/>
      <c r="M419" s="216" t="s">
        <v>1</v>
      </c>
      <c r="N419" s="217" t="s">
        <v>43</v>
      </c>
      <c r="O419" s="72"/>
      <c r="P419" s="218">
        <f>O419*H419</f>
        <v>0</v>
      </c>
      <c r="Q419" s="218">
        <v>0</v>
      </c>
      <c r="R419" s="218">
        <f>Q419*H419</f>
        <v>0</v>
      </c>
      <c r="S419" s="218">
        <v>0</v>
      </c>
      <c r="T419" s="219">
        <f>S419*H419</f>
        <v>0</v>
      </c>
      <c r="U419" s="35"/>
      <c r="V419" s="35"/>
      <c r="W419" s="35"/>
      <c r="X419" s="35"/>
      <c r="Y419" s="35"/>
      <c r="Z419" s="35"/>
      <c r="AA419" s="35"/>
      <c r="AB419" s="35"/>
      <c r="AC419" s="35"/>
      <c r="AD419" s="35"/>
      <c r="AE419" s="35"/>
      <c r="AR419" s="220" t="s">
        <v>155</v>
      </c>
      <c r="AT419" s="220" t="s">
        <v>151</v>
      </c>
      <c r="AU419" s="220" t="s">
        <v>87</v>
      </c>
      <c r="AY419" s="18" t="s">
        <v>147</v>
      </c>
      <c r="BE419" s="221">
        <f>IF(N419="základní",J419,0)</f>
        <v>0</v>
      </c>
      <c r="BF419" s="221">
        <f>IF(N419="snížená",J419,0)</f>
        <v>0</v>
      </c>
      <c r="BG419" s="221">
        <f>IF(N419="zákl. přenesená",J419,0)</f>
        <v>0</v>
      </c>
      <c r="BH419" s="221">
        <f>IF(N419="sníž. přenesená",J419,0)</f>
        <v>0</v>
      </c>
      <c r="BI419" s="221">
        <f>IF(N419="nulová",J419,0)</f>
        <v>0</v>
      </c>
      <c r="BJ419" s="18" t="s">
        <v>85</v>
      </c>
      <c r="BK419" s="221">
        <f>ROUND(I419*H419,2)</f>
        <v>0</v>
      </c>
      <c r="BL419" s="18" t="s">
        <v>155</v>
      </c>
      <c r="BM419" s="220" t="s">
        <v>621</v>
      </c>
    </row>
    <row r="420" spans="1:65" s="2" customFormat="1" ht="29.25">
      <c r="A420" s="35"/>
      <c r="B420" s="36"/>
      <c r="C420" s="37"/>
      <c r="D420" s="222" t="s">
        <v>158</v>
      </c>
      <c r="E420" s="37"/>
      <c r="F420" s="223" t="s">
        <v>622</v>
      </c>
      <c r="G420" s="37"/>
      <c r="H420" s="37"/>
      <c r="I420" s="123"/>
      <c r="J420" s="37"/>
      <c r="K420" s="37"/>
      <c r="L420" s="40"/>
      <c r="M420" s="224"/>
      <c r="N420" s="225"/>
      <c r="O420" s="72"/>
      <c r="P420" s="72"/>
      <c r="Q420" s="72"/>
      <c r="R420" s="72"/>
      <c r="S420" s="72"/>
      <c r="T420" s="73"/>
      <c r="U420" s="35"/>
      <c r="V420" s="35"/>
      <c r="W420" s="35"/>
      <c r="X420" s="35"/>
      <c r="Y420" s="35"/>
      <c r="Z420" s="35"/>
      <c r="AA420" s="35"/>
      <c r="AB420" s="35"/>
      <c r="AC420" s="35"/>
      <c r="AD420" s="35"/>
      <c r="AE420" s="35"/>
      <c r="AT420" s="18" t="s">
        <v>158</v>
      </c>
      <c r="AU420" s="18" t="s">
        <v>87</v>
      </c>
    </row>
    <row r="421" spans="1:65" s="2" customFormat="1" ht="87.75">
      <c r="A421" s="35"/>
      <c r="B421" s="36"/>
      <c r="C421" s="37"/>
      <c r="D421" s="222" t="s">
        <v>441</v>
      </c>
      <c r="E421" s="37"/>
      <c r="F421" s="260" t="s">
        <v>623</v>
      </c>
      <c r="G421" s="37"/>
      <c r="H421" s="37"/>
      <c r="I421" s="123"/>
      <c r="J421" s="37"/>
      <c r="K421" s="37"/>
      <c r="L421" s="40"/>
      <c r="M421" s="224"/>
      <c r="N421" s="225"/>
      <c r="O421" s="72"/>
      <c r="P421" s="72"/>
      <c r="Q421" s="72"/>
      <c r="R421" s="72"/>
      <c r="S421" s="72"/>
      <c r="T421" s="73"/>
      <c r="U421" s="35"/>
      <c r="V421" s="35"/>
      <c r="W421" s="35"/>
      <c r="X421" s="35"/>
      <c r="Y421" s="35"/>
      <c r="Z421" s="35"/>
      <c r="AA421" s="35"/>
      <c r="AB421" s="35"/>
      <c r="AC421" s="35"/>
      <c r="AD421" s="35"/>
      <c r="AE421" s="35"/>
      <c r="AT421" s="18" t="s">
        <v>441</v>
      </c>
      <c r="AU421" s="18" t="s">
        <v>87</v>
      </c>
    </row>
    <row r="422" spans="1:65" s="13" customFormat="1" ht="11.25">
      <c r="B422" s="236"/>
      <c r="C422" s="237"/>
      <c r="D422" s="222" t="s">
        <v>283</v>
      </c>
      <c r="E422" s="238" t="s">
        <v>1</v>
      </c>
      <c r="F422" s="239" t="s">
        <v>609</v>
      </c>
      <c r="G422" s="237"/>
      <c r="H422" s="240">
        <v>72.540000000000006</v>
      </c>
      <c r="I422" s="241"/>
      <c r="J422" s="237"/>
      <c r="K422" s="237"/>
      <c r="L422" s="242"/>
      <c r="M422" s="243"/>
      <c r="N422" s="244"/>
      <c r="O422" s="244"/>
      <c r="P422" s="244"/>
      <c r="Q422" s="244"/>
      <c r="R422" s="244"/>
      <c r="S422" s="244"/>
      <c r="T422" s="245"/>
      <c r="AT422" s="246" t="s">
        <v>283</v>
      </c>
      <c r="AU422" s="246" t="s">
        <v>87</v>
      </c>
      <c r="AV422" s="13" t="s">
        <v>87</v>
      </c>
      <c r="AW422" s="13" t="s">
        <v>34</v>
      </c>
      <c r="AX422" s="13" t="s">
        <v>78</v>
      </c>
      <c r="AY422" s="246" t="s">
        <v>147</v>
      </c>
    </row>
    <row r="423" spans="1:65" s="15" customFormat="1" ht="11.25">
      <c r="B423" s="261"/>
      <c r="C423" s="262"/>
      <c r="D423" s="222" t="s">
        <v>283</v>
      </c>
      <c r="E423" s="263" t="s">
        <v>1</v>
      </c>
      <c r="F423" s="264" t="s">
        <v>444</v>
      </c>
      <c r="G423" s="262"/>
      <c r="H423" s="265">
        <v>72.540000000000006</v>
      </c>
      <c r="I423" s="266"/>
      <c r="J423" s="262"/>
      <c r="K423" s="262"/>
      <c r="L423" s="267"/>
      <c r="M423" s="268"/>
      <c r="N423" s="269"/>
      <c r="O423" s="269"/>
      <c r="P423" s="269"/>
      <c r="Q423" s="269"/>
      <c r="R423" s="269"/>
      <c r="S423" s="269"/>
      <c r="T423" s="270"/>
      <c r="AT423" s="271" t="s">
        <v>283</v>
      </c>
      <c r="AU423" s="271" t="s">
        <v>87</v>
      </c>
      <c r="AV423" s="15" t="s">
        <v>155</v>
      </c>
      <c r="AW423" s="15" t="s">
        <v>34</v>
      </c>
      <c r="AX423" s="15" t="s">
        <v>85</v>
      </c>
      <c r="AY423" s="271" t="s">
        <v>147</v>
      </c>
    </row>
    <row r="424" spans="1:65" s="2" customFormat="1" ht="24" customHeight="1">
      <c r="A424" s="35"/>
      <c r="B424" s="36"/>
      <c r="C424" s="209" t="s">
        <v>624</v>
      </c>
      <c r="D424" s="209" t="s">
        <v>151</v>
      </c>
      <c r="E424" s="210" t="s">
        <v>625</v>
      </c>
      <c r="F424" s="211" t="s">
        <v>626</v>
      </c>
      <c r="G424" s="212" t="s">
        <v>154</v>
      </c>
      <c r="H424" s="213">
        <v>72.540000000000006</v>
      </c>
      <c r="I424" s="214"/>
      <c r="J424" s="215">
        <f>ROUND(I424*H424,2)</f>
        <v>0</v>
      </c>
      <c r="K424" s="211" t="s">
        <v>438</v>
      </c>
      <c r="L424" s="40"/>
      <c r="M424" s="216" t="s">
        <v>1</v>
      </c>
      <c r="N424" s="217" t="s">
        <v>43</v>
      </c>
      <c r="O424" s="72"/>
      <c r="P424" s="218">
        <f>O424*H424</f>
        <v>0</v>
      </c>
      <c r="Q424" s="218">
        <v>0</v>
      </c>
      <c r="R424" s="218">
        <f>Q424*H424</f>
        <v>0</v>
      </c>
      <c r="S424" s="218">
        <v>0</v>
      </c>
      <c r="T424" s="219">
        <f>S424*H424</f>
        <v>0</v>
      </c>
      <c r="U424" s="35"/>
      <c r="V424" s="35"/>
      <c r="W424" s="35"/>
      <c r="X424" s="35"/>
      <c r="Y424" s="35"/>
      <c r="Z424" s="35"/>
      <c r="AA424" s="35"/>
      <c r="AB424" s="35"/>
      <c r="AC424" s="35"/>
      <c r="AD424" s="35"/>
      <c r="AE424" s="35"/>
      <c r="AR424" s="220" t="s">
        <v>155</v>
      </c>
      <c r="AT424" s="220" t="s">
        <v>151</v>
      </c>
      <c r="AU424" s="220" t="s">
        <v>87</v>
      </c>
      <c r="AY424" s="18" t="s">
        <v>147</v>
      </c>
      <c r="BE424" s="221">
        <f>IF(N424="základní",J424,0)</f>
        <v>0</v>
      </c>
      <c r="BF424" s="221">
        <f>IF(N424="snížená",J424,0)</f>
        <v>0</v>
      </c>
      <c r="BG424" s="221">
        <f>IF(N424="zákl. přenesená",J424,0)</f>
        <v>0</v>
      </c>
      <c r="BH424" s="221">
        <f>IF(N424="sníž. přenesená",J424,0)</f>
        <v>0</v>
      </c>
      <c r="BI424" s="221">
        <f>IF(N424="nulová",J424,0)</f>
        <v>0</v>
      </c>
      <c r="BJ424" s="18" t="s">
        <v>85</v>
      </c>
      <c r="BK424" s="221">
        <f>ROUND(I424*H424,2)</f>
        <v>0</v>
      </c>
      <c r="BL424" s="18" t="s">
        <v>155</v>
      </c>
      <c r="BM424" s="220" t="s">
        <v>627</v>
      </c>
    </row>
    <row r="425" spans="1:65" s="2" customFormat="1" ht="11.25">
      <c r="A425" s="35"/>
      <c r="B425" s="36"/>
      <c r="C425" s="37"/>
      <c r="D425" s="222" t="s">
        <v>158</v>
      </c>
      <c r="E425" s="37"/>
      <c r="F425" s="223" t="s">
        <v>628</v>
      </c>
      <c r="G425" s="37"/>
      <c r="H425" s="37"/>
      <c r="I425" s="123"/>
      <c r="J425" s="37"/>
      <c r="K425" s="37"/>
      <c r="L425" s="40"/>
      <c r="M425" s="224"/>
      <c r="N425" s="225"/>
      <c r="O425" s="72"/>
      <c r="P425" s="72"/>
      <c r="Q425" s="72"/>
      <c r="R425" s="72"/>
      <c r="S425" s="72"/>
      <c r="T425" s="73"/>
      <c r="U425" s="35"/>
      <c r="V425" s="35"/>
      <c r="W425" s="35"/>
      <c r="X425" s="35"/>
      <c r="Y425" s="35"/>
      <c r="Z425" s="35"/>
      <c r="AA425" s="35"/>
      <c r="AB425" s="35"/>
      <c r="AC425" s="35"/>
      <c r="AD425" s="35"/>
      <c r="AE425" s="35"/>
      <c r="AT425" s="18" t="s">
        <v>158</v>
      </c>
      <c r="AU425" s="18" t="s">
        <v>87</v>
      </c>
    </row>
    <row r="426" spans="1:65" s="2" customFormat="1" ht="39">
      <c r="A426" s="35"/>
      <c r="B426" s="36"/>
      <c r="C426" s="37"/>
      <c r="D426" s="222" t="s">
        <v>441</v>
      </c>
      <c r="E426" s="37"/>
      <c r="F426" s="260" t="s">
        <v>629</v>
      </c>
      <c r="G426" s="37"/>
      <c r="H426" s="37"/>
      <c r="I426" s="123"/>
      <c r="J426" s="37"/>
      <c r="K426" s="37"/>
      <c r="L426" s="40"/>
      <c r="M426" s="224"/>
      <c r="N426" s="225"/>
      <c r="O426" s="72"/>
      <c r="P426" s="72"/>
      <c r="Q426" s="72"/>
      <c r="R426" s="72"/>
      <c r="S426" s="72"/>
      <c r="T426" s="73"/>
      <c r="U426" s="35"/>
      <c r="V426" s="35"/>
      <c r="W426" s="35"/>
      <c r="X426" s="35"/>
      <c r="Y426" s="35"/>
      <c r="Z426" s="35"/>
      <c r="AA426" s="35"/>
      <c r="AB426" s="35"/>
      <c r="AC426" s="35"/>
      <c r="AD426" s="35"/>
      <c r="AE426" s="35"/>
      <c r="AT426" s="18" t="s">
        <v>441</v>
      </c>
      <c r="AU426" s="18" t="s">
        <v>87</v>
      </c>
    </row>
    <row r="427" spans="1:65" s="13" customFormat="1" ht="11.25">
      <c r="B427" s="236"/>
      <c r="C427" s="237"/>
      <c r="D427" s="222" t="s">
        <v>283</v>
      </c>
      <c r="E427" s="238" t="s">
        <v>1</v>
      </c>
      <c r="F427" s="239" t="s">
        <v>609</v>
      </c>
      <c r="G427" s="237"/>
      <c r="H427" s="240">
        <v>72.540000000000006</v>
      </c>
      <c r="I427" s="241"/>
      <c r="J427" s="237"/>
      <c r="K427" s="237"/>
      <c r="L427" s="242"/>
      <c r="M427" s="243"/>
      <c r="N427" s="244"/>
      <c r="O427" s="244"/>
      <c r="P427" s="244"/>
      <c r="Q427" s="244"/>
      <c r="R427" s="244"/>
      <c r="S427" s="244"/>
      <c r="T427" s="245"/>
      <c r="AT427" s="246" t="s">
        <v>283</v>
      </c>
      <c r="AU427" s="246" t="s">
        <v>87</v>
      </c>
      <c r="AV427" s="13" t="s">
        <v>87</v>
      </c>
      <c r="AW427" s="13" t="s">
        <v>34</v>
      </c>
      <c r="AX427" s="13" t="s">
        <v>85</v>
      </c>
      <c r="AY427" s="246" t="s">
        <v>147</v>
      </c>
    </row>
    <row r="428" spans="1:65" s="2" customFormat="1" ht="24" customHeight="1">
      <c r="A428" s="35"/>
      <c r="B428" s="36"/>
      <c r="C428" s="209" t="s">
        <v>630</v>
      </c>
      <c r="D428" s="209" t="s">
        <v>151</v>
      </c>
      <c r="E428" s="210" t="s">
        <v>631</v>
      </c>
      <c r="F428" s="211" t="s">
        <v>632</v>
      </c>
      <c r="G428" s="212" t="s">
        <v>154</v>
      </c>
      <c r="H428" s="213">
        <v>413.13</v>
      </c>
      <c r="I428" s="214"/>
      <c r="J428" s="215">
        <f>ROUND(I428*H428,2)</f>
        <v>0</v>
      </c>
      <c r="K428" s="211" t="s">
        <v>438</v>
      </c>
      <c r="L428" s="40"/>
      <c r="M428" s="216" t="s">
        <v>1</v>
      </c>
      <c r="N428" s="217" t="s">
        <v>43</v>
      </c>
      <c r="O428" s="72"/>
      <c r="P428" s="218">
        <f>O428*H428</f>
        <v>0</v>
      </c>
      <c r="Q428" s="218">
        <v>0</v>
      </c>
      <c r="R428" s="218">
        <f>Q428*H428</f>
        <v>0</v>
      </c>
      <c r="S428" s="218">
        <v>0</v>
      </c>
      <c r="T428" s="219">
        <f>S428*H428</f>
        <v>0</v>
      </c>
      <c r="U428" s="35"/>
      <c r="V428" s="35"/>
      <c r="W428" s="35"/>
      <c r="X428" s="35"/>
      <c r="Y428" s="35"/>
      <c r="Z428" s="35"/>
      <c r="AA428" s="35"/>
      <c r="AB428" s="35"/>
      <c r="AC428" s="35"/>
      <c r="AD428" s="35"/>
      <c r="AE428" s="35"/>
      <c r="AR428" s="220" t="s">
        <v>155</v>
      </c>
      <c r="AT428" s="220" t="s">
        <v>151</v>
      </c>
      <c r="AU428" s="220" t="s">
        <v>87</v>
      </c>
      <c r="AY428" s="18" t="s">
        <v>147</v>
      </c>
      <c r="BE428" s="221">
        <f>IF(N428="základní",J428,0)</f>
        <v>0</v>
      </c>
      <c r="BF428" s="221">
        <f>IF(N428="snížená",J428,0)</f>
        <v>0</v>
      </c>
      <c r="BG428" s="221">
        <f>IF(N428="zákl. přenesená",J428,0)</f>
        <v>0</v>
      </c>
      <c r="BH428" s="221">
        <f>IF(N428="sníž. přenesená",J428,0)</f>
        <v>0</v>
      </c>
      <c r="BI428" s="221">
        <f>IF(N428="nulová",J428,0)</f>
        <v>0</v>
      </c>
      <c r="BJ428" s="18" t="s">
        <v>85</v>
      </c>
      <c r="BK428" s="221">
        <f>ROUND(I428*H428,2)</f>
        <v>0</v>
      </c>
      <c r="BL428" s="18" t="s">
        <v>155</v>
      </c>
      <c r="BM428" s="220" t="s">
        <v>633</v>
      </c>
    </row>
    <row r="429" spans="1:65" s="2" customFormat="1" ht="19.5">
      <c r="A429" s="35"/>
      <c r="B429" s="36"/>
      <c r="C429" s="37"/>
      <c r="D429" s="222" t="s">
        <v>158</v>
      </c>
      <c r="E429" s="37"/>
      <c r="F429" s="223" t="s">
        <v>634</v>
      </c>
      <c r="G429" s="37"/>
      <c r="H429" s="37"/>
      <c r="I429" s="123"/>
      <c r="J429" s="37"/>
      <c r="K429" s="37"/>
      <c r="L429" s="40"/>
      <c r="M429" s="224"/>
      <c r="N429" s="225"/>
      <c r="O429" s="72"/>
      <c r="P429" s="72"/>
      <c r="Q429" s="72"/>
      <c r="R429" s="72"/>
      <c r="S429" s="72"/>
      <c r="T429" s="73"/>
      <c r="U429" s="35"/>
      <c r="V429" s="35"/>
      <c r="W429" s="35"/>
      <c r="X429" s="35"/>
      <c r="Y429" s="35"/>
      <c r="Z429" s="35"/>
      <c r="AA429" s="35"/>
      <c r="AB429" s="35"/>
      <c r="AC429" s="35"/>
      <c r="AD429" s="35"/>
      <c r="AE429" s="35"/>
      <c r="AT429" s="18" t="s">
        <v>158</v>
      </c>
      <c r="AU429" s="18" t="s">
        <v>87</v>
      </c>
    </row>
    <row r="430" spans="1:65" s="13" customFormat="1" ht="11.25">
      <c r="B430" s="236"/>
      <c r="C430" s="237"/>
      <c r="D430" s="222" t="s">
        <v>283</v>
      </c>
      <c r="E430" s="238" t="s">
        <v>1</v>
      </c>
      <c r="F430" s="239" t="s">
        <v>635</v>
      </c>
      <c r="G430" s="237"/>
      <c r="H430" s="240">
        <v>413.13</v>
      </c>
      <c r="I430" s="241"/>
      <c r="J430" s="237"/>
      <c r="K430" s="237"/>
      <c r="L430" s="242"/>
      <c r="M430" s="243"/>
      <c r="N430" s="244"/>
      <c r="O430" s="244"/>
      <c r="P430" s="244"/>
      <c r="Q430" s="244"/>
      <c r="R430" s="244"/>
      <c r="S430" s="244"/>
      <c r="T430" s="245"/>
      <c r="AT430" s="246" t="s">
        <v>283</v>
      </c>
      <c r="AU430" s="246" t="s">
        <v>87</v>
      </c>
      <c r="AV430" s="13" t="s">
        <v>87</v>
      </c>
      <c r="AW430" s="13" t="s">
        <v>34</v>
      </c>
      <c r="AX430" s="13" t="s">
        <v>85</v>
      </c>
      <c r="AY430" s="246" t="s">
        <v>147</v>
      </c>
    </row>
    <row r="431" spans="1:65" s="2" customFormat="1" ht="24" customHeight="1">
      <c r="A431" s="35"/>
      <c r="B431" s="36"/>
      <c r="C431" s="209" t="s">
        <v>636</v>
      </c>
      <c r="D431" s="209" t="s">
        <v>151</v>
      </c>
      <c r="E431" s="210" t="s">
        <v>637</v>
      </c>
      <c r="F431" s="211" t="s">
        <v>638</v>
      </c>
      <c r="G431" s="212" t="s">
        <v>154</v>
      </c>
      <c r="H431" s="213">
        <v>72.540000000000006</v>
      </c>
      <c r="I431" s="214"/>
      <c r="J431" s="215">
        <f>ROUND(I431*H431,2)</f>
        <v>0</v>
      </c>
      <c r="K431" s="211" t="s">
        <v>438</v>
      </c>
      <c r="L431" s="40"/>
      <c r="M431" s="216" t="s">
        <v>1</v>
      </c>
      <c r="N431" s="217" t="s">
        <v>43</v>
      </c>
      <c r="O431" s="72"/>
      <c r="P431" s="218">
        <f>O431*H431</f>
        <v>0</v>
      </c>
      <c r="Q431" s="218">
        <v>0</v>
      </c>
      <c r="R431" s="218">
        <f>Q431*H431</f>
        <v>0</v>
      </c>
      <c r="S431" s="218">
        <v>0</v>
      </c>
      <c r="T431" s="219">
        <f>S431*H431</f>
        <v>0</v>
      </c>
      <c r="U431" s="35"/>
      <c r="V431" s="35"/>
      <c r="W431" s="35"/>
      <c r="X431" s="35"/>
      <c r="Y431" s="35"/>
      <c r="Z431" s="35"/>
      <c r="AA431" s="35"/>
      <c r="AB431" s="35"/>
      <c r="AC431" s="35"/>
      <c r="AD431" s="35"/>
      <c r="AE431" s="35"/>
      <c r="AR431" s="220" t="s">
        <v>155</v>
      </c>
      <c r="AT431" s="220" t="s">
        <v>151</v>
      </c>
      <c r="AU431" s="220" t="s">
        <v>87</v>
      </c>
      <c r="AY431" s="18" t="s">
        <v>147</v>
      </c>
      <c r="BE431" s="221">
        <f>IF(N431="základní",J431,0)</f>
        <v>0</v>
      </c>
      <c r="BF431" s="221">
        <f>IF(N431="snížená",J431,0)</f>
        <v>0</v>
      </c>
      <c r="BG431" s="221">
        <f>IF(N431="zákl. přenesená",J431,0)</f>
        <v>0</v>
      </c>
      <c r="BH431" s="221">
        <f>IF(N431="sníž. přenesená",J431,0)</f>
        <v>0</v>
      </c>
      <c r="BI431" s="221">
        <f>IF(N431="nulová",J431,0)</f>
        <v>0</v>
      </c>
      <c r="BJ431" s="18" t="s">
        <v>85</v>
      </c>
      <c r="BK431" s="221">
        <f>ROUND(I431*H431,2)</f>
        <v>0</v>
      </c>
      <c r="BL431" s="18" t="s">
        <v>155</v>
      </c>
      <c r="BM431" s="220" t="s">
        <v>639</v>
      </c>
    </row>
    <row r="432" spans="1:65" s="2" customFormat="1" ht="29.25">
      <c r="A432" s="35"/>
      <c r="B432" s="36"/>
      <c r="C432" s="37"/>
      <c r="D432" s="222" t="s">
        <v>158</v>
      </c>
      <c r="E432" s="37"/>
      <c r="F432" s="223" t="s">
        <v>640</v>
      </c>
      <c r="G432" s="37"/>
      <c r="H432" s="37"/>
      <c r="I432" s="123"/>
      <c r="J432" s="37"/>
      <c r="K432" s="37"/>
      <c r="L432" s="40"/>
      <c r="M432" s="224"/>
      <c r="N432" s="225"/>
      <c r="O432" s="72"/>
      <c r="P432" s="72"/>
      <c r="Q432" s="72"/>
      <c r="R432" s="72"/>
      <c r="S432" s="72"/>
      <c r="T432" s="73"/>
      <c r="U432" s="35"/>
      <c r="V432" s="35"/>
      <c r="W432" s="35"/>
      <c r="X432" s="35"/>
      <c r="Y432" s="35"/>
      <c r="Z432" s="35"/>
      <c r="AA432" s="35"/>
      <c r="AB432" s="35"/>
      <c r="AC432" s="35"/>
      <c r="AD432" s="35"/>
      <c r="AE432" s="35"/>
      <c r="AT432" s="18" t="s">
        <v>158</v>
      </c>
      <c r="AU432" s="18" t="s">
        <v>87</v>
      </c>
    </row>
    <row r="433" spans="1:65" s="2" customFormat="1" ht="19.5">
      <c r="A433" s="35"/>
      <c r="B433" s="36"/>
      <c r="C433" s="37"/>
      <c r="D433" s="222" t="s">
        <v>441</v>
      </c>
      <c r="E433" s="37"/>
      <c r="F433" s="260" t="s">
        <v>641</v>
      </c>
      <c r="G433" s="37"/>
      <c r="H433" s="37"/>
      <c r="I433" s="123"/>
      <c r="J433" s="37"/>
      <c r="K433" s="37"/>
      <c r="L433" s="40"/>
      <c r="M433" s="224"/>
      <c r="N433" s="225"/>
      <c r="O433" s="72"/>
      <c r="P433" s="72"/>
      <c r="Q433" s="72"/>
      <c r="R433" s="72"/>
      <c r="S433" s="72"/>
      <c r="T433" s="73"/>
      <c r="U433" s="35"/>
      <c r="V433" s="35"/>
      <c r="W433" s="35"/>
      <c r="X433" s="35"/>
      <c r="Y433" s="35"/>
      <c r="Z433" s="35"/>
      <c r="AA433" s="35"/>
      <c r="AB433" s="35"/>
      <c r="AC433" s="35"/>
      <c r="AD433" s="35"/>
      <c r="AE433" s="35"/>
      <c r="AT433" s="18" t="s">
        <v>441</v>
      </c>
      <c r="AU433" s="18" t="s">
        <v>87</v>
      </c>
    </row>
    <row r="434" spans="1:65" s="13" customFormat="1" ht="11.25">
      <c r="B434" s="236"/>
      <c r="C434" s="237"/>
      <c r="D434" s="222" t="s">
        <v>283</v>
      </c>
      <c r="E434" s="238" t="s">
        <v>1</v>
      </c>
      <c r="F434" s="239" t="s">
        <v>609</v>
      </c>
      <c r="G434" s="237"/>
      <c r="H434" s="240">
        <v>72.540000000000006</v>
      </c>
      <c r="I434" s="241"/>
      <c r="J434" s="237"/>
      <c r="K434" s="237"/>
      <c r="L434" s="242"/>
      <c r="M434" s="243"/>
      <c r="N434" s="244"/>
      <c r="O434" s="244"/>
      <c r="P434" s="244"/>
      <c r="Q434" s="244"/>
      <c r="R434" s="244"/>
      <c r="S434" s="244"/>
      <c r="T434" s="245"/>
      <c r="AT434" s="246" t="s">
        <v>283</v>
      </c>
      <c r="AU434" s="246" t="s">
        <v>87</v>
      </c>
      <c r="AV434" s="13" t="s">
        <v>87</v>
      </c>
      <c r="AW434" s="13" t="s">
        <v>34</v>
      </c>
      <c r="AX434" s="13" t="s">
        <v>85</v>
      </c>
      <c r="AY434" s="246" t="s">
        <v>147</v>
      </c>
    </row>
    <row r="435" spans="1:65" s="2" customFormat="1" ht="24" customHeight="1">
      <c r="A435" s="35"/>
      <c r="B435" s="36"/>
      <c r="C435" s="209" t="s">
        <v>642</v>
      </c>
      <c r="D435" s="209" t="s">
        <v>151</v>
      </c>
      <c r="E435" s="210" t="s">
        <v>643</v>
      </c>
      <c r="F435" s="211" t="s">
        <v>644</v>
      </c>
      <c r="G435" s="212" t="s">
        <v>154</v>
      </c>
      <c r="H435" s="213">
        <v>340.59</v>
      </c>
      <c r="I435" s="214"/>
      <c r="J435" s="215">
        <f>ROUND(I435*H435,2)</f>
        <v>0</v>
      </c>
      <c r="K435" s="211" t="s">
        <v>438</v>
      </c>
      <c r="L435" s="40"/>
      <c r="M435" s="216" t="s">
        <v>1</v>
      </c>
      <c r="N435" s="217" t="s">
        <v>43</v>
      </c>
      <c r="O435" s="72"/>
      <c r="P435" s="218">
        <f>O435*H435</f>
        <v>0</v>
      </c>
      <c r="Q435" s="218">
        <v>0</v>
      </c>
      <c r="R435" s="218">
        <f>Q435*H435</f>
        <v>0</v>
      </c>
      <c r="S435" s="218">
        <v>0</v>
      </c>
      <c r="T435" s="219">
        <f>S435*H435</f>
        <v>0</v>
      </c>
      <c r="U435" s="35"/>
      <c r="V435" s="35"/>
      <c r="W435" s="35"/>
      <c r="X435" s="35"/>
      <c r="Y435" s="35"/>
      <c r="Z435" s="35"/>
      <c r="AA435" s="35"/>
      <c r="AB435" s="35"/>
      <c r="AC435" s="35"/>
      <c r="AD435" s="35"/>
      <c r="AE435" s="35"/>
      <c r="AR435" s="220" t="s">
        <v>155</v>
      </c>
      <c r="AT435" s="220" t="s">
        <v>151</v>
      </c>
      <c r="AU435" s="220" t="s">
        <v>87</v>
      </c>
      <c r="AY435" s="18" t="s">
        <v>147</v>
      </c>
      <c r="BE435" s="221">
        <f>IF(N435="základní",J435,0)</f>
        <v>0</v>
      </c>
      <c r="BF435" s="221">
        <f>IF(N435="snížená",J435,0)</f>
        <v>0</v>
      </c>
      <c r="BG435" s="221">
        <f>IF(N435="zákl. přenesená",J435,0)</f>
        <v>0</v>
      </c>
      <c r="BH435" s="221">
        <f>IF(N435="sníž. přenesená",J435,0)</f>
        <v>0</v>
      </c>
      <c r="BI435" s="221">
        <f>IF(N435="nulová",J435,0)</f>
        <v>0</v>
      </c>
      <c r="BJ435" s="18" t="s">
        <v>85</v>
      </c>
      <c r="BK435" s="221">
        <f>ROUND(I435*H435,2)</f>
        <v>0</v>
      </c>
      <c r="BL435" s="18" t="s">
        <v>155</v>
      </c>
      <c r="BM435" s="220" t="s">
        <v>645</v>
      </c>
    </row>
    <row r="436" spans="1:65" s="2" customFormat="1" ht="29.25">
      <c r="A436" s="35"/>
      <c r="B436" s="36"/>
      <c r="C436" s="37"/>
      <c r="D436" s="222" t="s">
        <v>158</v>
      </c>
      <c r="E436" s="37"/>
      <c r="F436" s="223" t="s">
        <v>646</v>
      </c>
      <c r="G436" s="37"/>
      <c r="H436" s="37"/>
      <c r="I436" s="123"/>
      <c r="J436" s="37"/>
      <c r="K436" s="37"/>
      <c r="L436" s="40"/>
      <c r="M436" s="224"/>
      <c r="N436" s="225"/>
      <c r="O436" s="72"/>
      <c r="P436" s="72"/>
      <c r="Q436" s="72"/>
      <c r="R436" s="72"/>
      <c r="S436" s="72"/>
      <c r="T436" s="73"/>
      <c r="U436" s="35"/>
      <c r="V436" s="35"/>
      <c r="W436" s="35"/>
      <c r="X436" s="35"/>
      <c r="Y436" s="35"/>
      <c r="Z436" s="35"/>
      <c r="AA436" s="35"/>
      <c r="AB436" s="35"/>
      <c r="AC436" s="35"/>
      <c r="AD436" s="35"/>
      <c r="AE436" s="35"/>
      <c r="AT436" s="18" t="s">
        <v>158</v>
      </c>
      <c r="AU436" s="18" t="s">
        <v>87</v>
      </c>
    </row>
    <row r="437" spans="1:65" s="2" customFormat="1" ht="19.5">
      <c r="A437" s="35"/>
      <c r="B437" s="36"/>
      <c r="C437" s="37"/>
      <c r="D437" s="222" t="s">
        <v>441</v>
      </c>
      <c r="E437" s="37"/>
      <c r="F437" s="260" t="s">
        <v>641</v>
      </c>
      <c r="G437" s="37"/>
      <c r="H437" s="37"/>
      <c r="I437" s="123"/>
      <c r="J437" s="37"/>
      <c r="K437" s="37"/>
      <c r="L437" s="40"/>
      <c r="M437" s="224"/>
      <c r="N437" s="225"/>
      <c r="O437" s="72"/>
      <c r="P437" s="72"/>
      <c r="Q437" s="72"/>
      <c r="R437" s="72"/>
      <c r="S437" s="72"/>
      <c r="T437" s="73"/>
      <c r="U437" s="35"/>
      <c r="V437" s="35"/>
      <c r="W437" s="35"/>
      <c r="X437" s="35"/>
      <c r="Y437" s="35"/>
      <c r="Z437" s="35"/>
      <c r="AA437" s="35"/>
      <c r="AB437" s="35"/>
      <c r="AC437" s="35"/>
      <c r="AD437" s="35"/>
      <c r="AE437" s="35"/>
      <c r="AT437" s="18" t="s">
        <v>441</v>
      </c>
      <c r="AU437" s="18" t="s">
        <v>87</v>
      </c>
    </row>
    <row r="438" spans="1:65" s="13" customFormat="1" ht="11.25">
      <c r="B438" s="236"/>
      <c r="C438" s="237"/>
      <c r="D438" s="222" t="s">
        <v>283</v>
      </c>
      <c r="E438" s="238" t="s">
        <v>1</v>
      </c>
      <c r="F438" s="239" t="s">
        <v>647</v>
      </c>
      <c r="G438" s="237"/>
      <c r="H438" s="240">
        <v>340.59</v>
      </c>
      <c r="I438" s="241"/>
      <c r="J438" s="237"/>
      <c r="K438" s="237"/>
      <c r="L438" s="242"/>
      <c r="M438" s="243"/>
      <c r="N438" s="244"/>
      <c r="O438" s="244"/>
      <c r="P438" s="244"/>
      <c r="Q438" s="244"/>
      <c r="R438" s="244"/>
      <c r="S438" s="244"/>
      <c r="T438" s="245"/>
      <c r="AT438" s="246" t="s">
        <v>283</v>
      </c>
      <c r="AU438" s="246" t="s">
        <v>87</v>
      </c>
      <c r="AV438" s="13" t="s">
        <v>87</v>
      </c>
      <c r="AW438" s="13" t="s">
        <v>34</v>
      </c>
      <c r="AX438" s="13" t="s">
        <v>85</v>
      </c>
      <c r="AY438" s="246" t="s">
        <v>147</v>
      </c>
    </row>
    <row r="439" spans="1:65" s="2" customFormat="1" ht="24" customHeight="1">
      <c r="A439" s="35"/>
      <c r="B439" s="36"/>
      <c r="C439" s="209" t="s">
        <v>648</v>
      </c>
      <c r="D439" s="209" t="s">
        <v>151</v>
      </c>
      <c r="E439" s="210" t="s">
        <v>649</v>
      </c>
      <c r="F439" s="211" t="s">
        <v>650</v>
      </c>
      <c r="G439" s="212" t="s">
        <v>154</v>
      </c>
      <c r="H439" s="213">
        <v>38.880000000000003</v>
      </c>
      <c r="I439" s="214"/>
      <c r="J439" s="215">
        <f>ROUND(I439*H439,2)</f>
        <v>0</v>
      </c>
      <c r="K439" s="211" t="s">
        <v>438</v>
      </c>
      <c r="L439" s="40"/>
      <c r="M439" s="216" t="s">
        <v>1</v>
      </c>
      <c r="N439" s="217" t="s">
        <v>43</v>
      </c>
      <c r="O439" s="72"/>
      <c r="P439" s="218">
        <f>O439*H439</f>
        <v>0</v>
      </c>
      <c r="Q439" s="218">
        <v>8.4250000000000005E-2</v>
      </c>
      <c r="R439" s="218">
        <f>Q439*H439</f>
        <v>3.2756400000000006</v>
      </c>
      <c r="S439" s="218">
        <v>0</v>
      </c>
      <c r="T439" s="219">
        <f>S439*H439</f>
        <v>0</v>
      </c>
      <c r="U439" s="35"/>
      <c r="V439" s="35"/>
      <c r="W439" s="35"/>
      <c r="X439" s="35"/>
      <c r="Y439" s="35"/>
      <c r="Z439" s="35"/>
      <c r="AA439" s="35"/>
      <c r="AB439" s="35"/>
      <c r="AC439" s="35"/>
      <c r="AD439" s="35"/>
      <c r="AE439" s="35"/>
      <c r="AR439" s="220" t="s">
        <v>155</v>
      </c>
      <c r="AT439" s="220" t="s">
        <v>151</v>
      </c>
      <c r="AU439" s="220" t="s">
        <v>87</v>
      </c>
      <c r="AY439" s="18" t="s">
        <v>147</v>
      </c>
      <c r="BE439" s="221">
        <f>IF(N439="základní",J439,0)</f>
        <v>0</v>
      </c>
      <c r="BF439" s="221">
        <f>IF(N439="snížená",J439,0)</f>
        <v>0</v>
      </c>
      <c r="BG439" s="221">
        <f>IF(N439="zákl. přenesená",J439,0)</f>
        <v>0</v>
      </c>
      <c r="BH439" s="221">
        <f>IF(N439="sníž. přenesená",J439,0)</f>
        <v>0</v>
      </c>
      <c r="BI439" s="221">
        <f>IF(N439="nulová",J439,0)</f>
        <v>0</v>
      </c>
      <c r="BJ439" s="18" t="s">
        <v>85</v>
      </c>
      <c r="BK439" s="221">
        <f>ROUND(I439*H439,2)</f>
        <v>0</v>
      </c>
      <c r="BL439" s="18" t="s">
        <v>155</v>
      </c>
      <c r="BM439" s="220" t="s">
        <v>651</v>
      </c>
    </row>
    <row r="440" spans="1:65" s="2" customFormat="1" ht="48.75">
      <c r="A440" s="35"/>
      <c r="B440" s="36"/>
      <c r="C440" s="37"/>
      <c r="D440" s="222" t="s">
        <v>158</v>
      </c>
      <c r="E440" s="37"/>
      <c r="F440" s="223" t="s">
        <v>652</v>
      </c>
      <c r="G440" s="37"/>
      <c r="H440" s="37"/>
      <c r="I440" s="123"/>
      <c r="J440" s="37"/>
      <c r="K440" s="37"/>
      <c r="L440" s="40"/>
      <c r="M440" s="224"/>
      <c r="N440" s="225"/>
      <c r="O440" s="72"/>
      <c r="P440" s="72"/>
      <c r="Q440" s="72"/>
      <c r="R440" s="72"/>
      <c r="S440" s="72"/>
      <c r="T440" s="73"/>
      <c r="U440" s="35"/>
      <c r="V440" s="35"/>
      <c r="W440" s="35"/>
      <c r="X440" s="35"/>
      <c r="Y440" s="35"/>
      <c r="Z440" s="35"/>
      <c r="AA440" s="35"/>
      <c r="AB440" s="35"/>
      <c r="AC440" s="35"/>
      <c r="AD440" s="35"/>
      <c r="AE440" s="35"/>
      <c r="AT440" s="18" t="s">
        <v>158</v>
      </c>
      <c r="AU440" s="18" t="s">
        <v>87</v>
      </c>
    </row>
    <row r="441" spans="1:65" s="2" customFormat="1" ht="117">
      <c r="A441" s="35"/>
      <c r="B441" s="36"/>
      <c r="C441" s="37"/>
      <c r="D441" s="222" t="s">
        <v>441</v>
      </c>
      <c r="E441" s="37"/>
      <c r="F441" s="260" t="s">
        <v>653</v>
      </c>
      <c r="G441" s="37"/>
      <c r="H441" s="37"/>
      <c r="I441" s="123"/>
      <c r="J441" s="37"/>
      <c r="K441" s="37"/>
      <c r="L441" s="40"/>
      <c r="M441" s="224"/>
      <c r="N441" s="225"/>
      <c r="O441" s="72"/>
      <c r="P441" s="72"/>
      <c r="Q441" s="72"/>
      <c r="R441" s="72"/>
      <c r="S441" s="72"/>
      <c r="T441" s="73"/>
      <c r="U441" s="35"/>
      <c r="V441" s="35"/>
      <c r="W441" s="35"/>
      <c r="X441" s="35"/>
      <c r="Y441" s="35"/>
      <c r="Z441" s="35"/>
      <c r="AA441" s="35"/>
      <c r="AB441" s="35"/>
      <c r="AC441" s="35"/>
      <c r="AD441" s="35"/>
      <c r="AE441" s="35"/>
      <c r="AT441" s="18" t="s">
        <v>441</v>
      </c>
      <c r="AU441" s="18" t="s">
        <v>87</v>
      </c>
    </row>
    <row r="442" spans="1:65" s="13" customFormat="1" ht="11.25">
      <c r="B442" s="236"/>
      <c r="C442" s="237"/>
      <c r="D442" s="222" t="s">
        <v>283</v>
      </c>
      <c r="E442" s="238" t="s">
        <v>1</v>
      </c>
      <c r="F442" s="239" t="s">
        <v>654</v>
      </c>
      <c r="G442" s="237"/>
      <c r="H442" s="240">
        <v>25.86</v>
      </c>
      <c r="I442" s="241"/>
      <c r="J442" s="237"/>
      <c r="K442" s="237"/>
      <c r="L442" s="242"/>
      <c r="M442" s="243"/>
      <c r="N442" s="244"/>
      <c r="O442" s="244"/>
      <c r="P442" s="244"/>
      <c r="Q442" s="244"/>
      <c r="R442" s="244"/>
      <c r="S442" s="244"/>
      <c r="T442" s="245"/>
      <c r="AT442" s="246" t="s">
        <v>283</v>
      </c>
      <c r="AU442" s="246" t="s">
        <v>87</v>
      </c>
      <c r="AV442" s="13" t="s">
        <v>87</v>
      </c>
      <c r="AW442" s="13" t="s">
        <v>34</v>
      </c>
      <c r="AX442" s="13" t="s">
        <v>78</v>
      </c>
      <c r="AY442" s="246" t="s">
        <v>147</v>
      </c>
    </row>
    <row r="443" spans="1:65" s="13" customFormat="1" ht="11.25">
      <c r="B443" s="236"/>
      <c r="C443" s="237"/>
      <c r="D443" s="222" t="s">
        <v>283</v>
      </c>
      <c r="E443" s="238" t="s">
        <v>1</v>
      </c>
      <c r="F443" s="239" t="s">
        <v>655</v>
      </c>
      <c r="G443" s="237"/>
      <c r="H443" s="240">
        <v>13.02</v>
      </c>
      <c r="I443" s="241"/>
      <c r="J443" s="237"/>
      <c r="K443" s="237"/>
      <c r="L443" s="242"/>
      <c r="M443" s="243"/>
      <c r="N443" s="244"/>
      <c r="O443" s="244"/>
      <c r="P443" s="244"/>
      <c r="Q443" s="244"/>
      <c r="R443" s="244"/>
      <c r="S443" s="244"/>
      <c r="T443" s="245"/>
      <c r="AT443" s="246" t="s">
        <v>283</v>
      </c>
      <c r="AU443" s="246" t="s">
        <v>87</v>
      </c>
      <c r="AV443" s="13" t="s">
        <v>87</v>
      </c>
      <c r="AW443" s="13" t="s">
        <v>34</v>
      </c>
      <c r="AX443" s="13" t="s">
        <v>78</v>
      </c>
      <c r="AY443" s="246" t="s">
        <v>147</v>
      </c>
    </row>
    <row r="444" spans="1:65" s="15" customFormat="1" ht="11.25">
      <c r="B444" s="261"/>
      <c r="C444" s="262"/>
      <c r="D444" s="222" t="s">
        <v>283</v>
      </c>
      <c r="E444" s="263" t="s">
        <v>1</v>
      </c>
      <c r="F444" s="264" t="s">
        <v>444</v>
      </c>
      <c r="G444" s="262"/>
      <c r="H444" s="265">
        <v>38.879999999999995</v>
      </c>
      <c r="I444" s="266"/>
      <c r="J444" s="262"/>
      <c r="K444" s="262"/>
      <c r="L444" s="267"/>
      <c r="M444" s="268"/>
      <c r="N444" s="269"/>
      <c r="O444" s="269"/>
      <c r="P444" s="269"/>
      <c r="Q444" s="269"/>
      <c r="R444" s="269"/>
      <c r="S444" s="269"/>
      <c r="T444" s="270"/>
      <c r="AT444" s="271" t="s">
        <v>283</v>
      </c>
      <c r="AU444" s="271" t="s">
        <v>87</v>
      </c>
      <c r="AV444" s="15" t="s">
        <v>155</v>
      </c>
      <c r="AW444" s="15" t="s">
        <v>34</v>
      </c>
      <c r="AX444" s="15" t="s">
        <v>85</v>
      </c>
      <c r="AY444" s="271" t="s">
        <v>147</v>
      </c>
    </row>
    <row r="445" spans="1:65" s="2" customFormat="1" ht="16.5" customHeight="1">
      <c r="A445" s="35"/>
      <c r="B445" s="36"/>
      <c r="C445" s="226" t="s">
        <v>656</v>
      </c>
      <c r="D445" s="226" t="s">
        <v>218</v>
      </c>
      <c r="E445" s="227" t="s">
        <v>657</v>
      </c>
      <c r="F445" s="228" t="s">
        <v>658</v>
      </c>
      <c r="G445" s="229" t="s">
        <v>154</v>
      </c>
      <c r="H445" s="230">
        <v>26.635999999999999</v>
      </c>
      <c r="I445" s="231"/>
      <c r="J445" s="232">
        <f>ROUND(I445*H445,2)</f>
        <v>0</v>
      </c>
      <c r="K445" s="228" t="s">
        <v>438</v>
      </c>
      <c r="L445" s="233"/>
      <c r="M445" s="234" t="s">
        <v>1</v>
      </c>
      <c r="N445" s="235" t="s">
        <v>43</v>
      </c>
      <c r="O445" s="72"/>
      <c r="P445" s="218">
        <f>O445*H445</f>
        <v>0</v>
      </c>
      <c r="Q445" s="218">
        <v>0.113</v>
      </c>
      <c r="R445" s="218">
        <f>Q445*H445</f>
        <v>3.009868</v>
      </c>
      <c r="S445" s="218">
        <v>0</v>
      </c>
      <c r="T445" s="219">
        <f>S445*H445</f>
        <v>0</v>
      </c>
      <c r="U445" s="35"/>
      <c r="V445" s="35"/>
      <c r="W445" s="35"/>
      <c r="X445" s="35"/>
      <c r="Y445" s="35"/>
      <c r="Z445" s="35"/>
      <c r="AA445" s="35"/>
      <c r="AB445" s="35"/>
      <c r="AC445" s="35"/>
      <c r="AD445" s="35"/>
      <c r="AE445" s="35"/>
      <c r="AR445" s="220" t="s">
        <v>186</v>
      </c>
      <c r="AT445" s="220" t="s">
        <v>218</v>
      </c>
      <c r="AU445" s="220" t="s">
        <v>87</v>
      </c>
      <c r="AY445" s="18" t="s">
        <v>147</v>
      </c>
      <c r="BE445" s="221">
        <f>IF(N445="základní",J445,0)</f>
        <v>0</v>
      </c>
      <c r="BF445" s="221">
        <f>IF(N445="snížená",J445,0)</f>
        <v>0</v>
      </c>
      <c r="BG445" s="221">
        <f>IF(N445="zákl. přenesená",J445,0)</f>
        <v>0</v>
      </c>
      <c r="BH445" s="221">
        <f>IF(N445="sníž. přenesená",J445,0)</f>
        <v>0</v>
      </c>
      <c r="BI445" s="221">
        <f>IF(N445="nulová",J445,0)</f>
        <v>0</v>
      </c>
      <c r="BJ445" s="18" t="s">
        <v>85</v>
      </c>
      <c r="BK445" s="221">
        <f>ROUND(I445*H445,2)</f>
        <v>0</v>
      </c>
      <c r="BL445" s="18" t="s">
        <v>155</v>
      </c>
      <c r="BM445" s="220" t="s">
        <v>659</v>
      </c>
    </row>
    <row r="446" spans="1:65" s="2" customFormat="1" ht="11.25">
      <c r="A446" s="35"/>
      <c r="B446" s="36"/>
      <c r="C446" s="37"/>
      <c r="D446" s="222" t="s">
        <v>158</v>
      </c>
      <c r="E446" s="37"/>
      <c r="F446" s="223" t="s">
        <v>660</v>
      </c>
      <c r="G446" s="37"/>
      <c r="H446" s="37"/>
      <c r="I446" s="123"/>
      <c r="J446" s="37"/>
      <c r="K446" s="37"/>
      <c r="L446" s="40"/>
      <c r="M446" s="224"/>
      <c r="N446" s="225"/>
      <c r="O446" s="72"/>
      <c r="P446" s="72"/>
      <c r="Q446" s="72"/>
      <c r="R446" s="72"/>
      <c r="S446" s="72"/>
      <c r="T446" s="73"/>
      <c r="U446" s="35"/>
      <c r="V446" s="35"/>
      <c r="W446" s="35"/>
      <c r="X446" s="35"/>
      <c r="Y446" s="35"/>
      <c r="Z446" s="35"/>
      <c r="AA446" s="35"/>
      <c r="AB446" s="35"/>
      <c r="AC446" s="35"/>
      <c r="AD446" s="35"/>
      <c r="AE446" s="35"/>
      <c r="AT446" s="18" t="s">
        <v>158</v>
      </c>
      <c r="AU446" s="18" t="s">
        <v>87</v>
      </c>
    </row>
    <row r="447" spans="1:65" s="13" customFormat="1" ht="11.25">
      <c r="B447" s="236"/>
      <c r="C447" s="237"/>
      <c r="D447" s="222" t="s">
        <v>283</v>
      </c>
      <c r="E447" s="238" t="s">
        <v>1</v>
      </c>
      <c r="F447" s="239" t="s">
        <v>611</v>
      </c>
      <c r="G447" s="237"/>
      <c r="H447" s="240">
        <v>25.86</v>
      </c>
      <c r="I447" s="241"/>
      <c r="J447" s="237"/>
      <c r="K447" s="237"/>
      <c r="L447" s="242"/>
      <c r="M447" s="243"/>
      <c r="N447" s="244"/>
      <c r="O447" s="244"/>
      <c r="P447" s="244"/>
      <c r="Q447" s="244"/>
      <c r="R447" s="244"/>
      <c r="S447" s="244"/>
      <c r="T447" s="245"/>
      <c r="AT447" s="246" t="s">
        <v>283</v>
      </c>
      <c r="AU447" s="246" t="s">
        <v>87</v>
      </c>
      <c r="AV447" s="13" t="s">
        <v>87</v>
      </c>
      <c r="AW447" s="13" t="s">
        <v>34</v>
      </c>
      <c r="AX447" s="13" t="s">
        <v>85</v>
      </c>
      <c r="AY447" s="246" t="s">
        <v>147</v>
      </c>
    </row>
    <row r="448" spans="1:65" s="13" customFormat="1" ht="11.25">
      <c r="B448" s="236"/>
      <c r="C448" s="237"/>
      <c r="D448" s="222" t="s">
        <v>283</v>
      </c>
      <c r="E448" s="237"/>
      <c r="F448" s="239" t="s">
        <v>661</v>
      </c>
      <c r="G448" s="237"/>
      <c r="H448" s="240">
        <v>26.635999999999999</v>
      </c>
      <c r="I448" s="241"/>
      <c r="J448" s="237"/>
      <c r="K448" s="237"/>
      <c r="L448" s="242"/>
      <c r="M448" s="243"/>
      <c r="N448" s="244"/>
      <c r="O448" s="244"/>
      <c r="P448" s="244"/>
      <c r="Q448" s="244"/>
      <c r="R448" s="244"/>
      <c r="S448" s="244"/>
      <c r="T448" s="245"/>
      <c r="AT448" s="246" t="s">
        <v>283</v>
      </c>
      <c r="AU448" s="246" t="s">
        <v>87</v>
      </c>
      <c r="AV448" s="13" t="s">
        <v>87</v>
      </c>
      <c r="AW448" s="13" t="s">
        <v>4</v>
      </c>
      <c r="AX448" s="13" t="s">
        <v>85</v>
      </c>
      <c r="AY448" s="246" t="s">
        <v>147</v>
      </c>
    </row>
    <row r="449" spans="1:65" s="2" customFormat="1" ht="24" customHeight="1">
      <c r="A449" s="35"/>
      <c r="B449" s="36"/>
      <c r="C449" s="226" t="s">
        <v>662</v>
      </c>
      <c r="D449" s="226" t="s">
        <v>218</v>
      </c>
      <c r="E449" s="227" t="s">
        <v>663</v>
      </c>
      <c r="F449" s="228" t="s">
        <v>664</v>
      </c>
      <c r="G449" s="229" t="s">
        <v>154</v>
      </c>
      <c r="H449" s="230">
        <v>13.411</v>
      </c>
      <c r="I449" s="231"/>
      <c r="J449" s="232">
        <f>ROUND(I449*H449,2)</f>
        <v>0</v>
      </c>
      <c r="K449" s="228" t="s">
        <v>438</v>
      </c>
      <c r="L449" s="233"/>
      <c r="M449" s="234" t="s">
        <v>1</v>
      </c>
      <c r="N449" s="235" t="s">
        <v>43</v>
      </c>
      <c r="O449" s="72"/>
      <c r="P449" s="218">
        <f>O449*H449</f>
        <v>0</v>
      </c>
      <c r="Q449" s="218">
        <v>0.13100000000000001</v>
      </c>
      <c r="R449" s="218">
        <f>Q449*H449</f>
        <v>1.7568410000000001</v>
      </c>
      <c r="S449" s="218">
        <v>0</v>
      </c>
      <c r="T449" s="219">
        <f>S449*H449</f>
        <v>0</v>
      </c>
      <c r="U449" s="35"/>
      <c r="V449" s="35"/>
      <c r="W449" s="35"/>
      <c r="X449" s="35"/>
      <c r="Y449" s="35"/>
      <c r="Z449" s="35"/>
      <c r="AA449" s="35"/>
      <c r="AB449" s="35"/>
      <c r="AC449" s="35"/>
      <c r="AD449" s="35"/>
      <c r="AE449" s="35"/>
      <c r="AR449" s="220" t="s">
        <v>186</v>
      </c>
      <c r="AT449" s="220" t="s">
        <v>218</v>
      </c>
      <c r="AU449" s="220" t="s">
        <v>87</v>
      </c>
      <c r="AY449" s="18" t="s">
        <v>147</v>
      </c>
      <c r="BE449" s="221">
        <f>IF(N449="základní",J449,0)</f>
        <v>0</v>
      </c>
      <c r="BF449" s="221">
        <f>IF(N449="snížená",J449,0)</f>
        <v>0</v>
      </c>
      <c r="BG449" s="221">
        <f>IF(N449="zákl. přenesená",J449,0)</f>
        <v>0</v>
      </c>
      <c r="BH449" s="221">
        <f>IF(N449="sníž. přenesená",J449,0)</f>
        <v>0</v>
      </c>
      <c r="BI449" s="221">
        <f>IF(N449="nulová",J449,0)</f>
        <v>0</v>
      </c>
      <c r="BJ449" s="18" t="s">
        <v>85</v>
      </c>
      <c r="BK449" s="221">
        <f>ROUND(I449*H449,2)</f>
        <v>0</v>
      </c>
      <c r="BL449" s="18" t="s">
        <v>155</v>
      </c>
      <c r="BM449" s="220" t="s">
        <v>665</v>
      </c>
    </row>
    <row r="450" spans="1:65" s="2" customFormat="1" ht="19.5">
      <c r="A450" s="35"/>
      <c r="B450" s="36"/>
      <c r="C450" s="37"/>
      <c r="D450" s="222" t="s">
        <v>158</v>
      </c>
      <c r="E450" s="37"/>
      <c r="F450" s="223" t="s">
        <v>664</v>
      </c>
      <c r="G450" s="37"/>
      <c r="H450" s="37"/>
      <c r="I450" s="123"/>
      <c r="J450" s="37"/>
      <c r="K450" s="37"/>
      <c r="L450" s="40"/>
      <c r="M450" s="224"/>
      <c r="N450" s="225"/>
      <c r="O450" s="72"/>
      <c r="P450" s="72"/>
      <c r="Q450" s="72"/>
      <c r="R450" s="72"/>
      <c r="S450" s="72"/>
      <c r="T450" s="73"/>
      <c r="U450" s="35"/>
      <c r="V450" s="35"/>
      <c r="W450" s="35"/>
      <c r="X450" s="35"/>
      <c r="Y450" s="35"/>
      <c r="Z450" s="35"/>
      <c r="AA450" s="35"/>
      <c r="AB450" s="35"/>
      <c r="AC450" s="35"/>
      <c r="AD450" s="35"/>
      <c r="AE450" s="35"/>
      <c r="AT450" s="18" t="s">
        <v>158</v>
      </c>
      <c r="AU450" s="18" t="s">
        <v>87</v>
      </c>
    </row>
    <row r="451" spans="1:65" s="13" customFormat="1" ht="11.25">
      <c r="B451" s="236"/>
      <c r="C451" s="237"/>
      <c r="D451" s="222" t="s">
        <v>283</v>
      </c>
      <c r="E451" s="238" t="s">
        <v>1</v>
      </c>
      <c r="F451" s="239" t="s">
        <v>666</v>
      </c>
      <c r="G451" s="237"/>
      <c r="H451" s="240">
        <v>13.02</v>
      </c>
      <c r="I451" s="241"/>
      <c r="J451" s="237"/>
      <c r="K451" s="237"/>
      <c r="L451" s="242"/>
      <c r="M451" s="243"/>
      <c r="N451" s="244"/>
      <c r="O451" s="244"/>
      <c r="P451" s="244"/>
      <c r="Q451" s="244"/>
      <c r="R451" s="244"/>
      <c r="S451" s="244"/>
      <c r="T451" s="245"/>
      <c r="AT451" s="246" t="s">
        <v>283</v>
      </c>
      <c r="AU451" s="246" t="s">
        <v>87</v>
      </c>
      <c r="AV451" s="13" t="s">
        <v>87</v>
      </c>
      <c r="AW451" s="13" t="s">
        <v>34</v>
      </c>
      <c r="AX451" s="13" t="s">
        <v>85</v>
      </c>
      <c r="AY451" s="246" t="s">
        <v>147</v>
      </c>
    </row>
    <row r="452" spans="1:65" s="13" customFormat="1" ht="11.25">
      <c r="B452" s="236"/>
      <c r="C452" s="237"/>
      <c r="D452" s="222" t="s">
        <v>283</v>
      </c>
      <c r="E452" s="237"/>
      <c r="F452" s="239" t="s">
        <v>667</v>
      </c>
      <c r="G452" s="237"/>
      <c r="H452" s="240">
        <v>13.411</v>
      </c>
      <c r="I452" s="241"/>
      <c r="J452" s="237"/>
      <c r="K452" s="237"/>
      <c r="L452" s="242"/>
      <c r="M452" s="243"/>
      <c r="N452" s="244"/>
      <c r="O452" s="244"/>
      <c r="P452" s="244"/>
      <c r="Q452" s="244"/>
      <c r="R452" s="244"/>
      <c r="S452" s="244"/>
      <c r="T452" s="245"/>
      <c r="AT452" s="246" t="s">
        <v>283</v>
      </c>
      <c r="AU452" s="246" t="s">
        <v>87</v>
      </c>
      <c r="AV452" s="13" t="s">
        <v>87</v>
      </c>
      <c r="AW452" s="13" t="s">
        <v>4</v>
      </c>
      <c r="AX452" s="13" t="s">
        <v>85</v>
      </c>
      <c r="AY452" s="246" t="s">
        <v>147</v>
      </c>
    </row>
    <row r="453" spans="1:65" s="2" customFormat="1" ht="24" customHeight="1">
      <c r="A453" s="35"/>
      <c r="B453" s="36"/>
      <c r="C453" s="209" t="s">
        <v>668</v>
      </c>
      <c r="D453" s="209" t="s">
        <v>151</v>
      </c>
      <c r="E453" s="210" t="s">
        <v>669</v>
      </c>
      <c r="F453" s="211" t="s">
        <v>670</v>
      </c>
      <c r="G453" s="212" t="s">
        <v>154</v>
      </c>
      <c r="H453" s="213">
        <v>297.16000000000003</v>
      </c>
      <c r="I453" s="214"/>
      <c r="J453" s="215">
        <f>ROUND(I453*H453,2)</f>
        <v>0</v>
      </c>
      <c r="K453" s="211" t="s">
        <v>438</v>
      </c>
      <c r="L453" s="40"/>
      <c r="M453" s="216" t="s">
        <v>1</v>
      </c>
      <c r="N453" s="217" t="s">
        <v>43</v>
      </c>
      <c r="O453" s="72"/>
      <c r="P453" s="218">
        <f>O453*H453</f>
        <v>0</v>
      </c>
      <c r="Q453" s="218">
        <v>8.4250000000000005E-2</v>
      </c>
      <c r="R453" s="218">
        <f>Q453*H453</f>
        <v>25.035730000000004</v>
      </c>
      <c r="S453" s="218">
        <v>0</v>
      </c>
      <c r="T453" s="219">
        <f>S453*H453</f>
        <v>0</v>
      </c>
      <c r="U453" s="35"/>
      <c r="V453" s="35"/>
      <c r="W453" s="35"/>
      <c r="X453" s="35"/>
      <c r="Y453" s="35"/>
      <c r="Z453" s="35"/>
      <c r="AA453" s="35"/>
      <c r="AB453" s="35"/>
      <c r="AC453" s="35"/>
      <c r="AD453" s="35"/>
      <c r="AE453" s="35"/>
      <c r="AR453" s="220" t="s">
        <v>155</v>
      </c>
      <c r="AT453" s="220" t="s">
        <v>151</v>
      </c>
      <c r="AU453" s="220" t="s">
        <v>87</v>
      </c>
      <c r="AY453" s="18" t="s">
        <v>147</v>
      </c>
      <c r="BE453" s="221">
        <f>IF(N453="základní",J453,0)</f>
        <v>0</v>
      </c>
      <c r="BF453" s="221">
        <f>IF(N453="snížená",J453,0)</f>
        <v>0</v>
      </c>
      <c r="BG453" s="221">
        <f>IF(N453="zákl. přenesená",J453,0)</f>
        <v>0</v>
      </c>
      <c r="BH453" s="221">
        <f>IF(N453="sníž. přenesená",J453,0)</f>
        <v>0</v>
      </c>
      <c r="BI453" s="221">
        <f>IF(N453="nulová",J453,0)</f>
        <v>0</v>
      </c>
      <c r="BJ453" s="18" t="s">
        <v>85</v>
      </c>
      <c r="BK453" s="221">
        <f>ROUND(I453*H453,2)</f>
        <v>0</v>
      </c>
      <c r="BL453" s="18" t="s">
        <v>155</v>
      </c>
      <c r="BM453" s="220" t="s">
        <v>671</v>
      </c>
    </row>
    <row r="454" spans="1:65" s="2" customFormat="1" ht="48.75">
      <c r="A454" s="35"/>
      <c r="B454" s="36"/>
      <c r="C454" s="37"/>
      <c r="D454" s="222" t="s">
        <v>158</v>
      </c>
      <c r="E454" s="37"/>
      <c r="F454" s="223" t="s">
        <v>672</v>
      </c>
      <c r="G454" s="37"/>
      <c r="H454" s="37"/>
      <c r="I454" s="123"/>
      <c r="J454" s="37"/>
      <c r="K454" s="37"/>
      <c r="L454" s="40"/>
      <c r="M454" s="224"/>
      <c r="N454" s="225"/>
      <c r="O454" s="72"/>
      <c r="P454" s="72"/>
      <c r="Q454" s="72"/>
      <c r="R454" s="72"/>
      <c r="S454" s="72"/>
      <c r="T454" s="73"/>
      <c r="U454" s="35"/>
      <c r="V454" s="35"/>
      <c r="W454" s="35"/>
      <c r="X454" s="35"/>
      <c r="Y454" s="35"/>
      <c r="Z454" s="35"/>
      <c r="AA454" s="35"/>
      <c r="AB454" s="35"/>
      <c r="AC454" s="35"/>
      <c r="AD454" s="35"/>
      <c r="AE454" s="35"/>
      <c r="AT454" s="18" t="s">
        <v>158</v>
      </c>
      <c r="AU454" s="18" t="s">
        <v>87</v>
      </c>
    </row>
    <row r="455" spans="1:65" s="2" customFormat="1" ht="117">
      <c r="A455" s="35"/>
      <c r="B455" s="36"/>
      <c r="C455" s="37"/>
      <c r="D455" s="222" t="s">
        <v>441</v>
      </c>
      <c r="E455" s="37"/>
      <c r="F455" s="260" t="s">
        <v>653</v>
      </c>
      <c r="G455" s="37"/>
      <c r="H455" s="37"/>
      <c r="I455" s="123"/>
      <c r="J455" s="37"/>
      <c r="K455" s="37"/>
      <c r="L455" s="40"/>
      <c r="M455" s="224"/>
      <c r="N455" s="225"/>
      <c r="O455" s="72"/>
      <c r="P455" s="72"/>
      <c r="Q455" s="72"/>
      <c r="R455" s="72"/>
      <c r="S455" s="72"/>
      <c r="T455" s="73"/>
      <c r="U455" s="35"/>
      <c r="V455" s="35"/>
      <c r="W455" s="35"/>
      <c r="X455" s="35"/>
      <c r="Y455" s="35"/>
      <c r="Z455" s="35"/>
      <c r="AA455" s="35"/>
      <c r="AB455" s="35"/>
      <c r="AC455" s="35"/>
      <c r="AD455" s="35"/>
      <c r="AE455" s="35"/>
      <c r="AT455" s="18" t="s">
        <v>441</v>
      </c>
      <c r="AU455" s="18" t="s">
        <v>87</v>
      </c>
    </row>
    <row r="456" spans="1:65" s="13" customFormat="1" ht="11.25">
      <c r="B456" s="236"/>
      <c r="C456" s="237"/>
      <c r="D456" s="222" t="s">
        <v>283</v>
      </c>
      <c r="E456" s="238" t="s">
        <v>1</v>
      </c>
      <c r="F456" s="239" t="s">
        <v>673</v>
      </c>
      <c r="G456" s="237"/>
      <c r="H456" s="240">
        <v>297.16000000000003</v>
      </c>
      <c r="I456" s="241"/>
      <c r="J456" s="237"/>
      <c r="K456" s="237"/>
      <c r="L456" s="242"/>
      <c r="M456" s="243"/>
      <c r="N456" s="244"/>
      <c r="O456" s="244"/>
      <c r="P456" s="244"/>
      <c r="Q456" s="244"/>
      <c r="R456" s="244"/>
      <c r="S456" s="244"/>
      <c r="T456" s="245"/>
      <c r="AT456" s="246" t="s">
        <v>283</v>
      </c>
      <c r="AU456" s="246" t="s">
        <v>87</v>
      </c>
      <c r="AV456" s="13" t="s">
        <v>87</v>
      </c>
      <c r="AW456" s="13" t="s">
        <v>34</v>
      </c>
      <c r="AX456" s="13" t="s">
        <v>85</v>
      </c>
      <c r="AY456" s="246" t="s">
        <v>147</v>
      </c>
    </row>
    <row r="457" spans="1:65" s="2" customFormat="1" ht="24" customHeight="1">
      <c r="A457" s="35"/>
      <c r="B457" s="36"/>
      <c r="C457" s="226" t="s">
        <v>674</v>
      </c>
      <c r="D457" s="226" t="s">
        <v>218</v>
      </c>
      <c r="E457" s="227" t="s">
        <v>675</v>
      </c>
      <c r="F457" s="228" t="s">
        <v>676</v>
      </c>
      <c r="G457" s="229" t="s">
        <v>154</v>
      </c>
      <c r="H457" s="230">
        <v>303.10300000000001</v>
      </c>
      <c r="I457" s="231"/>
      <c r="J457" s="232">
        <f>ROUND(I457*H457,2)</f>
        <v>0</v>
      </c>
      <c r="K457" s="228" t="s">
        <v>438</v>
      </c>
      <c r="L457" s="233"/>
      <c r="M457" s="234" t="s">
        <v>1</v>
      </c>
      <c r="N457" s="235" t="s">
        <v>43</v>
      </c>
      <c r="O457" s="72"/>
      <c r="P457" s="218">
        <f>O457*H457</f>
        <v>0</v>
      </c>
      <c r="Q457" s="218">
        <v>0.13100000000000001</v>
      </c>
      <c r="R457" s="218">
        <f>Q457*H457</f>
        <v>39.706493000000002</v>
      </c>
      <c r="S457" s="218">
        <v>0</v>
      </c>
      <c r="T457" s="219">
        <f>S457*H457</f>
        <v>0</v>
      </c>
      <c r="U457" s="35"/>
      <c r="V457" s="35"/>
      <c r="W457" s="35"/>
      <c r="X457" s="35"/>
      <c r="Y457" s="35"/>
      <c r="Z457" s="35"/>
      <c r="AA457" s="35"/>
      <c r="AB457" s="35"/>
      <c r="AC457" s="35"/>
      <c r="AD457" s="35"/>
      <c r="AE457" s="35"/>
      <c r="AR457" s="220" t="s">
        <v>186</v>
      </c>
      <c r="AT457" s="220" t="s">
        <v>218</v>
      </c>
      <c r="AU457" s="220" t="s">
        <v>87</v>
      </c>
      <c r="AY457" s="18" t="s">
        <v>147</v>
      </c>
      <c r="BE457" s="221">
        <f>IF(N457="základní",J457,0)</f>
        <v>0</v>
      </c>
      <c r="BF457" s="221">
        <f>IF(N457="snížená",J457,0)</f>
        <v>0</v>
      </c>
      <c r="BG457" s="221">
        <f>IF(N457="zákl. přenesená",J457,0)</f>
        <v>0</v>
      </c>
      <c r="BH457" s="221">
        <f>IF(N457="sníž. přenesená",J457,0)</f>
        <v>0</v>
      </c>
      <c r="BI457" s="221">
        <f>IF(N457="nulová",J457,0)</f>
        <v>0</v>
      </c>
      <c r="BJ457" s="18" t="s">
        <v>85</v>
      </c>
      <c r="BK457" s="221">
        <f>ROUND(I457*H457,2)</f>
        <v>0</v>
      </c>
      <c r="BL457" s="18" t="s">
        <v>155</v>
      </c>
      <c r="BM457" s="220" t="s">
        <v>677</v>
      </c>
    </row>
    <row r="458" spans="1:65" s="2" customFormat="1" ht="11.25">
      <c r="A458" s="35"/>
      <c r="B458" s="36"/>
      <c r="C458" s="37"/>
      <c r="D458" s="222" t="s">
        <v>158</v>
      </c>
      <c r="E458" s="37"/>
      <c r="F458" s="223" t="s">
        <v>678</v>
      </c>
      <c r="G458" s="37"/>
      <c r="H458" s="37"/>
      <c r="I458" s="123"/>
      <c r="J458" s="37"/>
      <c r="K458" s="37"/>
      <c r="L458" s="40"/>
      <c r="M458" s="224"/>
      <c r="N458" s="225"/>
      <c r="O458" s="72"/>
      <c r="P458" s="72"/>
      <c r="Q458" s="72"/>
      <c r="R458" s="72"/>
      <c r="S458" s="72"/>
      <c r="T458" s="73"/>
      <c r="U458" s="35"/>
      <c r="V458" s="35"/>
      <c r="W458" s="35"/>
      <c r="X458" s="35"/>
      <c r="Y458" s="35"/>
      <c r="Z458" s="35"/>
      <c r="AA458" s="35"/>
      <c r="AB458" s="35"/>
      <c r="AC458" s="35"/>
      <c r="AD458" s="35"/>
      <c r="AE458" s="35"/>
      <c r="AT458" s="18" t="s">
        <v>158</v>
      </c>
      <c r="AU458" s="18" t="s">
        <v>87</v>
      </c>
    </row>
    <row r="459" spans="1:65" s="13" customFormat="1" ht="11.25">
      <c r="B459" s="236"/>
      <c r="C459" s="237"/>
      <c r="D459" s="222" t="s">
        <v>283</v>
      </c>
      <c r="E459" s="238" t="s">
        <v>1</v>
      </c>
      <c r="F459" s="239" t="s">
        <v>673</v>
      </c>
      <c r="G459" s="237"/>
      <c r="H459" s="240">
        <v>297.16000000000003</v>
      </c>
      <c r="I459" s="241"/>
      <c r="J459" s="237"/>
      <c r="K459" s="237"/>
      <c r="L459" s="242"/>
      <c r="M459" s="243"/>
      <c r="N459" s="244"/>
      <c r="O459" s="244"/>
      <c r="P459" s="244"/>
      <c r="Q459" s="244"/>
      <c r="R459" s="244"/>
      <c r="S459" s="244"/>
      <c r="T459" s="245"/>
      <c r="AT459" s="246" t="s">
        <v>283</v>
      </c>
      <c r="AU459" s="246" t="s">
        <v>87</v>
      </c>
      <c r="AV459" s="13" t="s">
        <v>87</v>
      </c>
      <c r="AW459" s="13" t="s">
        <v>34</v>
      </c>
      <c r="AX459" s="13" t="s">
        <v>85</v>
      </c>
      <c r="AY459" s="246" t="s">
        <v>147</v>
      </c>
    </row>
    <row r="460" spans="1:65" s="13" customFormat="1" ht="11.25">
      <c r="B460" s="236"/>
      <c r="C460" s="237"/>
      <c r="D460" s="222" t="s">
        <v>283</v>
      </c>
      <c r="E460" s="237"/>
      <c r="F460" s="239" t="s">
        <v>679</v>
      </c>
      <c r="G460" s="237"/>
      <c r="H460" s="240">
        <v>303.10300000000001</v>
      </c>
      <c r="I460" s="241"/>
      <c r="J460" s="237"/>
      <c r="K460" s="237"/>
      <c r="L460" s="242"/>
      <c r="M460" s="243"/>
      <c r="N460" s="244"/>
      <c r="O460" s="244"/>
      <c r="P460" s="244"/>
      <c r="Q460" s="244"/>
      <c r="R460" s="244"/>
      <c r="S460" s="244"/>
      <c r="T460" s="245"/>
      <c r="AT460" s="246" t="s">
        <v>283</v>
      </c>
      <c r="AU460" s="246" t="s">
        <v>87</v>
      </c>
      <c r="AV460" s="13" t="s">
        <v>87</v>
      </c>
      <c r="AW460" s="13" t="s">
        <v>4</v>
      </c>
      <c r="AX460" s="13" t="s">
        <v>85</v>
      </c>
      <c r="AY460" s="246" t="s">
        <v>147</v>
      </c>
    </row>
    <row r="461" spans="1:65" s="2" customFormat="1" ht="24" customHeight="1">
      <c r="A461" s="35"/>
      <c r="B461" s="36"/>
      <c r="C461" s="209" t="s">
        <v>680</v>
      </c>
      <c r="D461" s="209" t="s">
        <v>151</v>
      </c>
      <c r="E461" s="210" t="s">
        <v>681</v>
      </c>
      <c r="F461" s="211" t="s">
        <v>682</v>
      </c>
      <c r="G461" s="212" t="s">
        <v>154</v>
      </c>
      <c r="H461" s="213">
        <v>16.440000000000001</v>
      </c>
      <c r="I461" s="214"/>
      <c r="J461" s="215">
        <f>ROUND(I461*H461,2)</f>
        <v>0</v>
      </c>
      <c r="K461" s="211" t="s">
        <v>438</v>
      </c>
      <c r="L461" s="40"/>
      <c r="M461" s="216" t="s">
        <v>1</v>
      </c>
      <c r="N461" s="217" t="s">
        <v>43</v>
      </c>
      <c r="O461" s="72"/>
      <c r="P461" s="218">
        <f>O461*H461</f>
        <v>0</v>
      </c>
      <c r="Q461" s="218">
        <v>8.5650000000000004E-2</v>
      </c>
      <c r="R461" s="218">
        <f>Q461*H461</f>
        <v>1.4080860000000002</v>
      </c>
      <c r="S461" s="218">
        <v>0</v>
      </c>
      <c r="T461" s="219">
        <f>S461*H461</f>
        <v>0</v>
      </c>
      <c r="U461" s="35"/>
      <c r="V461" s="35"/>
      <c r="W461" s="35"/>
      <c r="X461" s="35"/>
      <c r="Y461" s="35"/>
      <c r="Z461" s="35"/>
      <c r="AA461" s="35"/>
      <c r="AB461" s="35"/>
      <c r="AC461" s="35"/>
      <c r="AD461" s="35"/>
      <c r="AE461" s="35"/>
      <c r="AR461" s="220" t="s">
        <v>155</v>
      </c>
      <c r="AT461" s="220" t="s">
        <v>151</v>
      </c>
      <c r="AU461" s="220" t="s">
        <v>87</v>
      </c>
      <c r="AY461" s="18" t="s">
        <v>147</v>
      </c>
      <c r="BE461" s="221">
        <f>IF(N461="základní",J461,0)</f>
        <v>0</v>
      </c>
      <c r="BF461" s="221">
        <f>IF(N461="snížená",J461,0)</f>
        <v>0</v>
      </c>
      <c r="BG461" s="221">
        <f>IF(N461="zákl. přenesená",J461,0)</f>
        <v>0</v>
      </c>
      <c r="BH461" s="221">
        <f>IF(N461="sníž. přenesená",J461,0)</f>
        <v>0</v>
      </c>
      <c r="BI461" s="221">
        <f>IF(N461="nulová",J461,0)</f>
        <v>0</v>
      </c>
      <c r="BJ461" s="18" t="s">
        <v>85</v>
      </c>
      <c r="BK461" s="221">
        <f>ROUND(I461*H461,2)</f>
        <v>0</v>
      </c>
      <c r="BL461" s="18" t="s">
        <v>155</v>
      </c>
      <c r="BM461" s="220" t="s">
        <v>683</v>
      </c>
    </row>
    <row r="462" spans="1:65" s="2" customFormat="1" ht="48.75">
      <c r="A462" s="35"/>
      <c r="B462" s="36"/>
      <c r="C462" s="37"/>
      <c r="D462" s="222" t="s">
        <v>158</v>
      </c>
      <c r="E462" s="37"/>
      <c r="F462" s="223" t="s">
        <v>684</v>
      </c>
      <c r="G462" s="37"/>
      <c r="H462" s="37"/>
      <c r="I462" s="123"/>
      <c r="J462" s="37"/>
      <c r="K462" s="37"/>
      <c r="L462" s="40"/>
      <c r="M462" s="224"/>
      <c r="N462" s="225"/>
      <c r="O462" s="72"/>
      <c r="P462" s="72"/>
      <c r="Q462" s="72"/>
      <c r="R462" s="72"/>
      <c r="S462" s="72"/>
      <c r="T462" s="73"/>
      <c r="U462" s="35"/>
      <c r="V462" s="35"/>
      <c r="W462" s="35"/>
      <c r="X462" s="35"/>
      <c r="Y462" s="35"/>
      <c r="Z462" s="35"/>
      <c r="AA462" s="35"/>
      <c r="AB462" s="35"/>
      <c r="AC462" s="35"/>
      <c r="AD462" s="35"/>
      <c r="AE462" s="35"/>
      <c r="AT462" s="18" t="s">
        <v>158</v>
      </c>
      <c r="AU462" s="18" t="s">
        <v>87</v>
      </c>
    </row>
    <row r="463" spans="1:65" s="2" customFormat="1" ht="117">
      <c r="A463" s="35"/>
      <c r="B463" s="36"/>
      <c r="C463" s="37"/>
      <c r="D463" s="222" t="s">
        <v>441</v>
      </c>
      <c r="E463" s="37"/>
      <c r="F463" s="260" t="s">
        <v>653</v>
      </c>
      <c r="G463" s="37"/>
      <c r="H463" s="37"/>
      <c r="I463" s="123"/>
      <c r="J463" s="37"/>
      <c r="K463" s="37"/>
      <c r="L463" s="40"/>
      <c r="M463" s="224"/>
      <c r="N463" s="225"/>
      <c r="O463" s="72"/>
      <c r="P463" s="72"/>
      <c r="Q463" s="72"/>
      <c r="R463" s="72"/>
      <c r="S463" s="72"/>
      <c r="T463" s="73"/>
      <c r="U463" s="35"/>
      <c r="V463" s="35"/>
      <c r="W463" s="35"/>
      <c r="X463" s="35"/>
      <c r="Y463" s="35"/>
      <c r="Z463" s="35"/>
      <c r="AA463" s="35"/>
      <c r="AB463" s="35"/>
      <c r="AC463" s="35"/>
      <c r="AD463" s="35"/>
      <c r="AE463" s="35"/>
      <c r="AT463" s="18" t="s">
        <v>441</v>
      </c>
      <c r="AU463" s="18" t="s">
        <v>87</v>
      </c>
    </row>
    <row r="464" spans="1:65" s="13" customFormat="1" ht="11.25">
      <c r="B464" s="236"/>
      <c r="C464" s="237"/>
      <c r="D464" s="222" t="s">
        <v>283</v>
      </c>
      <c r="E464" s="238" t="s">
        <v>1</v>
      </c>
      <c r="F464" s="239" t="s">
        <v>685</v>
      </c>
      <c r="G464" s="237"/>
      <c r="H464" s="240">
        <v>16.440000000000001</v>
      </c>
      <c r="I464" s="241"/>
      <c r="J464" s="237"/>
      <c r="K464" s="237"/>
      <c r="L464" s="242"/>
      <c r="M464" s="243"/>
      <c r="N464" s="244"/>
      <c r="O464" s="244"/>
      <c r="P464" s="244"/>
      <c r="Q464" s="244"/>
      <c r="R464" s="244"/>
      <c r="S464" s="244"/>
      <c r="T464" s="245"/>
      <c r="AT464" s="246" t="s">
        <v>283</v>
      </c>
      <c r="AU464" s="246" t="s">
        <v>87</v>
      </c>
      <c r="AV464" s="13" t="s">
        <v>87</v>
      </c>
      <c r="AW464" s="13" t="s">
        <v>34</v>
      </c>
      <c r="AX464" s="13" t="s">
        <v>85</v>
      </c>
      <c r="AY464" s="246" t="s">
        <v>147</v>
      </c>
    </row>
    <row r="465" spans="1:65" s="2" customFormat="1" ht="24" customHeight="1">
      <c r="A465" s="35"/>
      <c r="B465" s="36"/>
      <c r="C465" s="209" t="s">
        <v>686</v>
      </c>
      <c r="D465" s="209" t="s">
        <v>151</v>
      </c>
      <c r="E465" s="210" t="s">
        <v>687</v>
      </c>
      <c r="F465" s="211" t="s">
        <v>688</v>
      </c>
      <c r="G465" s="212" t="s">
        <v>154</v>
      </c>
      <c r="H465" s="213">
        <v>72.45</v>
      </c>
      <c r="I465" s="214"/>
      <c r="J465" s="215">
        <f>ROUND(I465*H465,2)</f>
        <v>0</v>
      </c>
      <c r="K465" s="211" t="s">
        <v>438</v>
      </c>
      <c r="L465" s="40"/>
      <c r="M465" s="216" t="s">
        <v>1</v>
      </c>
      <c r="N465" s="217" t="s">
        <v>43</v>
      </c>
      <c r="O465" s="72"/>
      <c r="P465" s="218">
        <f>O465*H465</f>
        <v>0</v>
      </c>
      <c r="Q465" s="218">
        <v>0.10100000000000001</v>
      </c>
      <c r="R465" s="218">
        <f>Q465*H465</f>
        <v>7.3174500000000009</v>
      </c>
      <c r="S465" s="218">
        <v>0</v>
      </c>
      <c r="T465" s="219">
        <f>S465*H465</f>
        <v>0</v>
      </c>
      <c r="U465" s="35"/>
      <c r="V465" s="35"/>
      <c r="W465" s="35"/>
      <c r="X465" s="35"/>
      <c r="Y465" s="35"/>
      <c r="Z465" s="35"/>
      <c r="AA465" s="35"/>
      <c r="AB465" s="35"/>
      <c r="AC465" s="35"/>
      <c r="AD465" s="35"/>
      <c r="AE465" s="35"/>
      <c r="AR465" s="220" t="s">
        <v>155</v>
      </c>
      <c r="AT465" s="220" t="s">
        <v>151</v>
      </c>
      <c r="AU465" s="220" t="s">
        <v>87</v>
      </c>
      <c r="AY465" s="18" t="s">
        <v>147</v>
      </c>
      <c r="BE465" s="221">
        <f>IF(N465="základní",J465,0)</f>
        <v>0</v>
      </c>
      <c r="BF465" s="221">
        <f>IF(N465="snížená",J465,0)</f>
        <v>0</v>
      </c>
      <c r="BG465" s="221">
        <f>IF(N465="zákl. přenesená",J465,0)</f>
        <v>0</v>
      </c>
      <c r="BH465" s="221">
        <f>IF(N465="sníž. přenesená",J465,0)</f>
        <v>0</v>
      </c>
      <c r="BI465" s="221">
        <f>IF(N465="nulová",J465,0)</f>
        <v>0</v>
      </c>
      <c r="BJ465" s="18" t="s">
        <v>85</v>
      </c>
      <c r="BK465" s="221">
        <f>ROUND(I465*H465,2)</f>
        <v>0</v>
      </c>
      <c r="BL465" s="18" t="s">
        <v>155</v>
      </c>
      <c r="BM465" s="220" t="s">
        <v>689</v>
      </c>
    </row>
    <row r="466" spans="1:65" s="2" customFormat="1" ht="48.75">
      <c r="A466" s="35"/>
      <c r="B466" s="36"/>
      <c r="C466" s="37"/>
      <c r="D466" s="222" t="s">
        <v>158</v>
      </c>
      <c r="E466" s="37"/>
      <c r="F466" s="223" t="s">
        <v>690</v>
      </c>
      <c r="G466" s="37"/>
      <c r="H466" s="37"/>
      <c r="I466" s="123"/>
      <c r="J466" s="37"/>
      <c r="K466" s="37"/>
      <c r="L466" s="40"/>
      <c r="M466" s="224"/>
      <c r="N466" s="225"/>
      <c r="O466" s="72"/>
      <c r="P466" s="72"/>
      <c r="Q466" s="72"/>
      <c r="R466" s="72"/>
      <c r="S466" s="72"/>
      <c r="T466" s="73"/>
      <c r="U466" s="35"/>
      <c r="V466" s="35"/>
      <c r="W466" s="35"/>
      <c r="X466" s="35"/>
      <c r="Y466" s="35"/>
      <c r="Z466" s="35"/>
      <c r="AA466" s="35"/>
      <c r="AB466" s="35"/>
      <c r="AC466" s="35"/>
      <c r="AD466" s="35"/>
      <c r="AE466" s="35"/>
      <c r="AT466" s="18" t="s">
        <v>158</v>
      </c>
      <c r="AU466" s="18" t="s">
        <v>87</v>
      </c>
    </row>
    <row r="467" spans="1:65" s="2" customFormat="1" ht="78">
      <c r="A467" s="35"/>
      <c r="B467" s="36"/>
      <c r="C467" s="37"/>
      <c r="D467" s="222" t="s">
        <v>441</v>
      </c>
      <c r="E467" s="37"/>
      <c r="F467" s="260" t="s">
        <v>691</v>
      </c>
      <c r="G467" s="37"/>
      <c r="H467" s="37"/>
      <c r="I467" s="123"/>
      <c r="J467" s="37"/>
      <c r="K467" s="37"/>
      <c r="L467" s="40"/>
      <c r="M467" s="224"/>
      <c r="N467" s="225"/>
      <c r="O467" s="72"/>
      <c r="P467" s="72"/>
      <c r="Q467" s="72"/>
      <c r="R467" s="72"/>
      <c r="S467" s="72"/>
      <c r="T467" s="73"/>
      <c r="U467" s="35"/>
      <c r="V467" s="35"/>
      <c r="W467" s="35"/>
      <c r="X467" s="35"/>
      <c r="Y467" s="35"/>
      <c r="Z467" s="35"/>
      <c r="AA467" s="35"/>
      <c r="AB467" s="35"/>
      <c r="AC467" s="35"/>
      <c r="AD467" s="35"/>
      <c r="AE467" s="35"/>
      <c r="AT467" s="18" t="s">
        <v>441</v>
      </c>
      <c r="AU467" s="18" t="s">
        <v>87</v>
      </c>
    </row>
    <row r="468" spans="1:65" s="13" customFormat="1" ht="11.25">
      <c r="B468" s="236"/>
      <c r="C468" s="237"/>
      <c r="D468" s="222" t="s">
        <v>283</v>
      </c>
      <c r="E468" s="238" t="s">
        <v>1</v>
      </c>
      <c r="F468" s="239" t="s">
        <v>692</v>
      </c>
      <c r="G468" s="237"/>
      <c r="H468" s="240">
        <v>72.45</v>
      </c>
      <c r="I468" s="241"/>
      <c r="J468" s="237"/>
      <c r="K468" s="237"/>
      <c r="L468" s="242"/>
      <c r="M468" s="243"/>
      <c r="N468" s="244"/>
      <c r="O468" s="244"/>
      <c r="P468" s="244"/>
      <c r="Q468" s="244"/>
      <c r="R468" s="244"/>
      <c r="S468" s="244"/>
      <c r="T468" s="245"/>
      <c r="AT468" s="246" t="s">
        <v>283</v>
      </c>
      <c r="AU468" s="246" t="s">
        <v>87</v>
      </c>
      <c r="AV468" s="13" t="s">
        <v>87</v>
      </c>
      <c r="AW468" s="13" t="s">
        <v>34</v>
      </c>
      <c r="AX468" s="13" t="s">
        <v>85</v>
      </c>
      <c r="AY468" s="246" t="s">
        <v>147</v>
      </c>
    </row>
    <row r="469" spans="1:65" s="2" customFormat="1" ht="24" customHeight="1">
      <c r="A469" s="35"/>
      <c r="B469" s="36"/>
      <c r="C469" s="226" t="s">
        <v>693</v>
      </c>
      <c r="D469" s="226" t="s">
        <v>218</v>
      </c>
      <c r="E469" s="227" t="s">
        <v>694</v>
      </c>
      <c r="F469" s="228" t="s">
        <v>695</v>
      </c>
      <c r="G469" s="229" t="s">
        <v>154</v>
      </c>
      <c r="H469" s="230">
        <v>14.925000000000001</v>
      </c>
      <c r="I469" s="231"/>
      <c r="J469" s="232">
        <f>ROUND(I469*H469,2)</f>
        <v>0</v>
      </c>
      <c r="K469" s="228" t="s">
        <v>438</v>
      </c>
      <c r="L469" s="233"/>
      <c r="M469" s="234" t="s">
        <v>1</v>
      </c>
      <c r="N469" s="235" t="s">
        <v>43</v>
      </c>
      <c r="O469" s="72"/>
      <c r="P469" s="218">
        <f>O469*H469</f>
        <v>0</v>
      </c>
      <c r="Q469" s="218">
        <v>0.115</v>
      </c>
      <c r="R469" s="218">
        <f>Q469*H469</f>
        <v>1.7163750000000002</v>
      </c>
      <c r="S469" s="218">
        <v>0</v>
      </c>
      <c r="T469" s="219">
        <f>S469*H469</f>
        <v>0</v>
      </c>
      <c r="U469" s="35"/>
      <c r="V469" s="35"/>
      <c r="W469" s="35"/>
      <c r="X469" s="35"/>
      <c r="Y469" s="35"/>
      <c r="Z469" s="35"/>
      <c r="AA469" s="35"/>
      <c r="AB469" s="35"/>
      <c r="AC469" s="35"/>
      <c r="AD469" s="35"/>
      <c r="AE469" s="35"/>
      <c r="AR469" s="220" t="s">
        <v>186</v>
      </c>
      <c r="AT469" s="220" t="s">
        <v>218</v>
      </c>
      <c r="AU469" s="220" t="s">
        <v>87</v>
      </c>
      <c r="AY469" s="18" t="s">
        <v>147</v>
      </c>
      <c r="BE469" s="221">
        <f>IF(N469="základní",J469,0)</f>
        <v>0</v>
      </c>
      <c r="BF469" s="221">
        <f>IF(N469="snížená",J469,0)</f>
        <v>0</v>
      </c>
      <c r="BG469" s="221">
        <f>IF(N469="zákl. přenesená",J469,0)</f>
        <v>0</v>
      </c>
      <c r="BH469" s="221">
        <f>IF(N469="sníž. přenesená",J469,0)</f>
        <v>0</v>
      </c>
      <c r="BI469" s="221">
        <f>IF(N469="nulová",J469,0)</f>
        <v>0</v>
      </c>
      <c r="BJ469" s="18" t="s">
        <v>85</v>
      </c>
      <c r="BK469" s="221">
        <f>ROUND(I469*H469,2)</f>
        <v>0</v>
      </c>
      <c r="BL469" s="18" t="s">
        <v>155</v>
      </c>
      <c r="BM469" s="220" t="s">
        <v>696</v>
      </c>
    </row>
    <row r="470" spans="1:65" s="2" customFormat="1" ht="11.25">
      <c r="A470" s="35"/>
      <c r="B470" s="36"/>
      <c r="C470" s="37"/>
      <c r="D470" s="222" t="s">
        <v>158</v>
      </c>
      <c r="E470" s="37"/>
      <c r="F470" s="223" t="s">
        <v>695</v>
      </c>
      <c r="G470" s="37"/>
      <c r="H470" s="37"/>
      <c r="I470" s="123"/>
      <c r="J470" s="37"/>
      <c r="K470" s="37"/>
      <c r="L470" s="40"/>
      <c r="M470" s="224"/>
      <c r="N470" s="225"/>
      <c r="O470" s="72"/>
      <c r="P470" s="72"/>
      <c r="Q470" s="72"/>
      <c r="R470" s="72"/>
      <c r="S470" s="72"/>
      <c r="T470" s="73"/>
      <c r="U470" s="35"/>
      <c r="V470" s="35"/>
      <c r="W470" s="35"/>
      <c r="X470" s="35"/>
      <c r="Y470" s="35"/>
      <c r="Z470" s="35"/>
      <c r="AA470" s="35"/>
      <c r="AB470" s="35"/>
      <c r="AC470" s="35"/>
      <c r="AD470" s="35"/>
      <c r="AE470" s="35"/>
      <c r="AT470" s="18" t="s">
        <v>158</v>
      </c>
      <c r="AU470" s="18" t="s">
        <v>87</v>
      </c>
    </row>
    <row r="471" spans="1:65" s="13" customFormat="1" ht="11.25">
      <c r="B471" s="236"/>
      <c r="C471" s="237"/>
      <c r="D471" s="222" t="s">
        <v>283</v>
      </c>
      <c r="E471" s="238" t="s">
        <v>1</v>
      </c>
      <c r="F471" s="239" t="s">
        <v>697</v>
      </c>
      <c r="G471" s="237"/>
      <c r="H471" s="240">
        <v>14.49</v>
      </c>
      <c r="I471" s="241"/>
      <c r="J471" s="237"/>
      <c r="K471" s="237"/>
      <c r="L471" s="242"/>
      <c r="M471" s="243"/>
      <c r="N471" s="244"/>
      <c r="O471" s="244"/>
      <c r="P471" s="244"/>
      <c r="Q471" s="244"/>
      <c r="R471" s="244"/>
      <c r="S471" s="244"/>
      <c r="T471" s="245"/>
      <c r="AT471" s="246" t="s">
        <v>283</v>
      </c>
      <c r="AU471" s="246" t="s">
        <v>87</v>
      </c>
      <c r="AV471" s="13" t="s">
        <v>87</v>
      </c>
      <c r="AW471" s="13" t="s">
        <v>34</v>
      </c>
      <c r="AX471" s="13" t="s">
        <v>85</v>
      </c>
      <c r="AY471" s="246" t="s">
        <v>147</v>
      </c>
    </row>
    <row r="472" spans="1:65" s="13" customFormat="1" ht="11.25">
      <c r="B472" s="236"/>
      <c r="C472" s="237"/>
      <c r="D472" s="222" t="s">
        <v>283</v>
      </c>
      <c r="E472" s="237"/>
      <c r="F472" s="239" t="s">
        <v>698</v>
      </c>
      <c r="G472" s="237"/>
      <c r="H472" s="240">
        <v>14.925000000000001</v>
      </c>
      <c r="I472" s="241"/>
      <c r="J472" s="237"/>
      <c r="K472" s="237"/>
      <c r="L472" s="242"/>
      <c r="M472" s="243"/>
      <c r="N472" s="244"/>
      <c r="O472" s="244"/>
      <c r="P472" s="244"/>
      <c r="Q472" s="244"/>
      <c r="R472" s="244"/>
      <c r="S472" s="244"/>
      <c r="T472" s="245"/>
      <c r="AT472" s="246" t="s">
        <v>283</v>
      </c>
      <c r="AU472" s="246" t="s">
        <v>87</v>
      </c>
      <c r="AV472" s="13" t="s">
        <v>87</v>
      </c>
      <c r="AW472" s="13" t="s">
        <v>4</v>
      </c>
      <c r="AX472" s="13" t="s">
        <v>85</v>
      </c>
      <c r="AY472" s="246" t="s">
        <v>147</v>
      </c>
    </row>
    <row r="473" spans="1:65" s="12" customFormat="1" ht="22.9" customHeight="1">
      <c r="B473" s="193"/>
      <c r="C473" s="194"/>
      <c r="D473" s="195" t="s">
        <v>77</v>
      </c>
      <c r="E473" s="207" t="s">
        <v>186</v>
      </c>
      <c r="F473" s="207" t="s">
        <v>699</v>
      </c>
      <c r="G473" s="194"/>
      <c r="H473" s="194"/>
      <c r="I473" s="197"/>
      <c r="J473" s="208">
        <f>BK473</f>
        <v>0</v>
      </c>
      <c r="K473" s="194"/>
      <c r="L473" s="199"/>
      <c r="M473" s="200"/>
      <c r="N473" s="201"/>
      <c r="O473" s="201"/>
      <c r="P473" s="202">
        <f>SUM(P474:P526)</f>
        <v>0</v>
      </c>
      <c r="Q473" s="201"/>
      <c r="R473" s="202">
        <f>SUM(R474:R526)</f>
        <v>3.1178800000000004</v>
      </c>
      <c r="S473" s="201"/>
      <c r="T473" s="203">
        <f>SUM(T474:T526)</f>
        <v>1.06</v>
      </c>
      <c r="AR473" s="204" t="s">
        <v>85</v>
      </c>
      <c r="AT473" s="205" t="s">
        <v>77</v>
      </c>
      <c r="AU473" s="205" t="s">
        <v>85</v>
      </c>
      <c r="AY473" s="204" t="s">
        <v>147</v>
      </c>
      <c r="BK473" s="206">
        <f>SUM(BK474:BK526)</f>
        <v>0</v>
      </c>
    </row>
    <row r="474" spans="1:65" s="2" customFormat="1" ht="24" customHeight="1">
      <c r="A474" s="35"/>
      <c r="B474" s="36"/>
      <c r="C474" s="209" t="s">
        <v>700</v>
      </c>
      <c r="D474" s="209" t="s">
        <v>151</v>
      </c>
      <c r="E474" s="210" t="s">
        <v>701</v>
      </c>
      <c r="F474" s="211" t="s">
        <v>702</v>
      </c>
      <c r="G474" s="212" t="s">
        <v>310</v>
      </c>
      <c r="H474" s="213">
        <v>46</v>
      </c>
      <c r="I474" s="214"/>
      <c r="J474" s="215">
        <f>ROUND(I474*H474,2)</f>
        <v>0</v>
      </c>
      <c r="K474" s="211" t="s">
        <v>438</v>
      </c>
      <c r="L474" s="40"/>
      <c r="M474" s="216" t="s">
        <v>1</v>
      </c>
      <c r="N474" s="217" t="s">
        <v>43</v>
      </c>
      <c r="O474" s="72"/>
      <c r="P474" s="218">
        <f>O474*H474</f>
        <v>0</v>
      </c>
      <c r="Q474" s="218">
        <v>2.6800000000000001E-3</v>
      </c>
      <c r="R474" s="218">
        <f>Q474*H474</f>
        <v>0.12328</v>
      </c>
      <c r="S474" s="218">
        <v>0</v>
      </c>
      <c r="T474" s="219">
        <f>S474*H474</f>
        <v>0</v>
      </c>
      <c r="U474" s="35"/>
      <c r="V474" s="35"/>
      <c r="W474" s="35"/>
      <c r="X474" s="35"/>
      <c r="Y474" s="35"/>
      <c r="Z474" s="35"/>
      <c r="AA474" s="35"/>
      <c r="AB474" s="35"/>
      <c r="AC474" s="35"/>
      <c r="AD474" s="35"/>
      <c r="AE474" s="35"/>
      <c r="AR474" s="220" t="s">
        <v>155</v>
      </c>
      <c r="AT474" s="220" t="s">
        <v>151</v>
      </c>
      <c r="AU474" s="220" t="s">
        <v>87</v>
      </c>
      <c r="AY474" s="18" t="s">
        <v>147</v>
      </c>
      <c r="BE474" s="221">
        <f>IF(N474="základní",J474,0)</f>
        <v>0</v>
      </c>
      <c r="BF474" s="221">
        <f>IF(N474="snížená",J474,0)</f>
        <v>0</v>
      </c>
      <c r="BG474" s="221">
        <f>IF(N474="zákl. přenesená",J474,0)</f>
        <v>0</v>
      </c>
      <c r="BH474" s="221">
        <f>IF(N474="sníž. přenesená",J474,0)</f>
        <v>0</v>
      </c>
      <c r="BI474" s="221">
        <f>IF(N474="nulová",J474,0)</f>
        <v>0</v>
      </c>
      <c r="BJ474" s="18" t="s">
        <v>85</v>
      </c>
      <c r="BK474" s="221">
        <f>ROUND(I474*H474,2)</f>
        <v>0</v>
      </c>
      <c r="BL474" s="18" t="s">
        <v>155</v>
      </c>
      <c r="BM474" s="220" t="s">
        <v>703</v>
      </c>
    </row>
    <row r="475" spans="1:65" s="2" customFormat="1" ht="29.25">
      <c r="A475" s="35"/>
      <c r="B475" s="36"/>
      <c r="C475" s="37"/>
      <c r="D475" s="222" t="s">
        <v>158</v>
      </c>
      <c r="E475" s="37"/>
      <c r="F475" s="223" t="s">
        <v>704</v>
      </c>
      <c r="G475" s="37"/>
      <c r="H475" s="37"/>
      <c r="I475" s="123"/>
      <c r="J475" s="37"/>
      <c r="K475" s="37"/>
      <c r="L475" s="40"/>
      <c r="M475" s="224"/>
      <c r="N475" s="225"/>
      <c r="O475" s="72"/>
      <c r="P475" s="72"/>
      <c r="Q475" s="72"/>
      <c r="R475" s="72"/>
      <c r="S475" s="72"/>
      <c r="T475" s="73"/>
      <c r="U475" s="35"/>
      <c r="V475" s="35"/>
      <c r="W475" s="35"/>
      <c r="X475" s="35"/>
      <c r="Y475" s="35"/>
      <c r="Z475" s="35"/>
      <c r="AA475" s="35"/>
      <c r="AB475" s="35"/>
      <c r="AC475" s="35"/>
      <c r="AD475" s="35"/>
      <c r="AE475" s="35"/>
      <c r="AT475" s="18" t="s">
        <v>158</v>
      </c>
      <c r="AU475" s="18" t="s">
        <v>87</v>
      </c>
    </row>
    <row r="476" spans="1:65" s="2" customFormat="1" ht="107.25">
      <c r="A476" s="35"/>
      <c r="B476" s="36"/>
      <c r="C476" s="37"/>
      <c r="D476" s="222" t="s">
        <v>441</v>
      </c>
      <c r="E476" s="37"/>
      <c r="F476" s="260" t="s">
        <v>705</v>
      </c>
      <c r="G476" s="37"/>
      <c r="H476" s="37"/>
      <c r="I476" s="123"/>
      <c r="J476" s="37"/>
      <c r="K476" s="37"/>
      <c r="L476" s="40"/>
      <c r="M476" s="224"/>
      <c r="N476" s="225"/>
      <c r="O476" s="72"/>
      <c r="P476" s="72"/>
      <c r="Q476" s="72"/>
      <c r="R476" s="72"/>
      <c r="S476" s="72"/>
      <c r="T476" s="73"/>
      <c r="U476" s="35"/>
      <c r="V476" s="35"/>
      <c r="W476" s="35"/>
      <c r="X476" s="35"/>
      <c r="Y476" s="35"/>
      <c r="Z476" s="35"/>
      <c r="AA476" s="35"/>
      <c r="AB476" s="35"/>
      <c r="AC476" s="35"/>
      <c r="AD476" s="35"/>
      <c r="AE476" s="35"/>
      <c r="AT476" s="18" t="s">
        <v>441</v>
      </c>
      <c r="AU476" s="18" t="s">
        <v>87</v>
      </c>
    </row>
    <row r="477" spans="1:65" s="13" customFormat="1" ht="11.25">
      <c r="B477" s="236"/>
      <c r="C477" s="237"/>
      <c r="D477" s="222" t="s">
        <v>283</v>
      </c>
      <c r="E477" s="238" t="s">
        <v>1</v>
      </c>
      <c r="F477" s="239" t="s">
        <v>344</v>
      </c>
      <c r="G477" s="237"/>
      <c r="H477" s="240">
        <v>46</v>
      </c>
      <c r="I477" s="241"/>
      <c r="J477" s="237"/>
      <c r="K477" s="237"/>
      <c r="L477" s="242"/>
      <c r="M477" s="243"/>
      <c r="N477" s="244"/>
      <c r="O477" s="244"/>
      <c r="P477" s="244"/>
      <c r="Q477" s="244"/>
      <c r="R477" s="244"/>
      <c r="S477" s="244"/>
      <c r="T477" s="245"/>
      <c r="AT477" s="246" t="s">
        <v>283</v>
      </c>
      <c r="AU477" s="246" t="s">
        <v>87</v>
      </c>
      <c r="AV477" s="13" t="s">
        <v>87</v>
      </c>
      <c r="AW477" s="13" t="s">
        <v>34</v>
      </c>
      <c r="AX477" s="13" t="s">
        <v>85</v>
      </c>
      <c r="AY477" s="246" t="s">
        <v>147</v>
      </c>
    </row>
    <row r="478" spans="1:65" s="2" customFormat="1" ht="24" customHeight="1">
      <c r="A478" s="35"/>
      <c r="B478" s="36"/>
      <c r="C478" s="209" t="s">
        <v>706</v>
      </c>
      <c r="D478" s="209" t="s">
        <v>151</v>
      </c>
      <c r="E478" s="210" t="s">
        <v>707</v>
      </c>
      <c r="F478" s="211" t="s">
        <v>708</v>
      </c>
      <c r="G478" s="212" t="s">
        <v>184</v>
      </c>
      <c r="H478" s="213">
        <v>0.5</v>
      </c>
      <c r="I478" s="214"/>
      <c r="J478" s="215">
        <f>ROUND(I478*H478,2)</f>
        <v>0</v>
      </c>
      <c r="K478" s="211" t="s">
        <v>438</v>
      </c>
      <c r="L478" s="40"/>
      <c r="M478" s="216" t="s">
        <v>1</v>
      </c>
      <c r="N478" s="217" t="s">
        <v>43</v>
      </c>
      <c r="O478" s="72"/>
      <c r="P478" s="218">
        <f>O478*H478</f>
        <v>0</v>
      </c>
      <c r="Q478" s="218">
        <v>0</v>
      </c>
      <c r="R478" s="218">
        <f>Q478*H478</f>
        <v>0</v>
      </c>
      <c r="S478" s="218">
        <v>1.92</v>
      </c>
      <c r="T478" s="219">
        <f>S478*H478</f>
        <v>0.96</v>
      </c>
      <c r="U478" s="35"/>
      <c r="V478" s="35"/>
      <c r="W478" s="35"/>
      <c r="X478" s="35"/>
      <c r="Y478" s="35"/>
      <c r="Z478" s="35"/>
      <c r="AA478" s="35"/>
      <c r="AB478" s="35"/>
      <c r="AC478" s="35"/>
      <c r="AD478" s="35"/>
      <c r="AE478" s="35"/>
      <c r="AR478" s="220" t="s">
        <v>155</v>
      </c>
      <c r="AT478" s="220" t="s">
        <v>151</v>
      </c>
      <c r="AU478" s="220" t="s">
        <v>87</v>
      </c>
      <c r="AY478" s="18" t="s">
        <v>147</v>
      </c>
      <c r="BE478" s="221">
        <f>IF(N478="základní",J478,0)</f>
        <v>0</v>
      </c>
      <c r="BF478" s="221">
        <f>IF(N478="snížená",J478,0)</f>
        <v>0</v>
      </c>
      <c r="BG478" s="221">
        <f>IF(N478="zákl. přenesená",J478,0)</f>
        <v>0</v>
      </c>
      <c r="BH478" s="221">
        <f>IF(N478="sníž. přenesená",J478,0)</f>
        <v>0</v>
      </c>
      <c r="BI478" s="221">
        <f>IF(N478="nulová",J478,0)</f>
        <v>0</v>
      </c>
      <c r="BJ478" s="18" t="s">
        <v>85</v>
      </c>
      <c r="BK478" s="221">
        <f>ROUND(I478*H478,2)</f>
        <v>0</v>
      </c>
      <c r="BL478" s="18" t="s">
        <v>155</v>
      </c>
      <c r="BM478" s="220" t="s">
        <v>709</v>
      </c>
    </row>
    <row r="479" spans="1:65" s="2" customFormat="1" ht="19.5">
      <c r="A479" s="35"/>
      <c r="B479" s="36"/>
      <c r="C479" s="37"/>
      <c r="D479" s="222" t="s">
        <v>158</v>
      </c>
      <c r="E479" s="37"/>
      <c r="F479" s="223" t="s">
        <v>710</v>
      </c>
      <c r="G479" s="37"/>
      <c r="H479" s="37"/>
      <c r="I479" s="123"/>
      <c r="J479" s="37"/>
      <c r="K479" s="37"/>
      <c r="L479" s="40"/>
      <c r="M479" s="224"/>
      <c r="N479" s="225"/>
      <c r="O479" s="72"/>
      <c r="P479" s="72"/>
      <c r="Q479" s="72"/>
      <c r="R479" s="72"/>
      <c r="S479" s="72"/>
      <c r="T479" s="73"/>
      <c r="U479" s="35"/>
      <c r="V479" s="35"/>
      <c r="W479" s="35"/>
      <c r="X479" s="35"/>
      <c r="Y479" s="35"/>
      <c r="Z479" s="35"/>
      <c r="AA479" s="35"/>
      <c r="AB479" s="35"/>
      <c r="AC479" s="35"/>
      <c r="AD479" s="35"/>
      <c r="AE479" s="35"/>
      <c r="AT479" s="18" t="s">
        <v>158</v>
      </c>
      <c r="AU479" s="18" t="s">
        <v>87</v>
      </c>
    </row>
    <row r="480" spans="1:65" s="2" customFormat="1" ht="39">
      <c r="A480" s="35"/>
      <c r="B480" s="36"/>
      <c r="C480" s="37"/>
      <c r="D480" s="222" t="s">
        <v>441</v>
      </c>
      <c r="E480" s="37"/>
      <c r="F480" s="260" t="s">
        <v>711</v>
      </c>
      <c r="G480" s="37"/>
      <c r="H480" s="37"/>
      <c r="I480" s="123"/>
      <c r="J480" s="37"/>
      <c r="K480" s="37"/>
      <c r="L480" s="40"/>
      <c r="M480" s="224"/>
      <c r="N480" s="225"/>
      <c r="O480" s="72"/>
      <c r="P480" s="72"/>
      <c r="Q480" s="72"/>
      <c r="R480" s="72"/>
      <c r="S480" s="72"/>
      <c r="T480" s="73"/>
      <c r="U480" s="35"/>
      <c r="V480" s="35"/>
      <c r="W480" s="35"/>
      <c r="X480" s="35"/>
      <c r="Y480" s="35"/>
      <c r="Z480" s="35"/>
      <c r="AA480" s="35"/>
      <c r="AB480" s="35"/>
      <c r="AC480" s="35"/>
      <c r="AD480" s="35"/>
      <c r="AE480" s="35"/>
      <c r="AT480" s="18" t="s">
        <v>441</v>
      </c>
      <c r="AU480" s="18" t="s">
        <v>87</v>
      </c>
    </row>
    <row r="481" spans="1:65" s="16" customFormat="1" ht="11.25">
      <c r="B481" s="272"/>
      <c r="C481" s="273"/>
      <c r="D481" s="222" t="s">
        <v>283</v>
      </c>
      <c r="E481" s="274" t="s">
        <v>1</v>
      </c>
      <c r="F481" s="275" t="s">
        <v>712</v>
      </c>
      <c r="G481" s="273"/>
      <c r="H481" s="274" t="s">
        <v>1</v>
      </c>
      <c r="I481" s="276"/>
      <c r="J481" s="273"/>
      <c r="K481" s="273"/>
      <c r="L481" s="277"/>
      <c r="M481" s="278"/>
      <c r="N481" s="279"/>
      <c r="O481" s="279"/>
      <c r="P481" s="279"/>
      <c r="Q481" s="279"/>
      <c r="R481" s="279"/>
      <c r="S481" s="279"/>
      <c r="T481" s="280"/>
      <c r="AT481" s="281" t="s">
        <v>283</v>
      </c>
      <c r="AU481" s="281" t="s">
        <v>87</v>
      </c>
      <c r="AV481" s="16" t="s">
        <v>85</v>
      </c>
      <c r="AW481" s="16" t="s">
        <v>34</v>
      </c>
      <c r="AX481" s="16" t="s">
        <v>78</v>
      </c>
      <c r="AY481" s="281" t="s">
        <v>147</v>
      </c>
    </row>
    <row r="482" spans="1:65" s="13" customFormat="1" ht="11.25">
      <c r="B482" s="236"/>
      <c r="C482" s="237"/>
      <c r="D482" s="222" t="s">
        <v>283</v>
      </c>
      <c r="E482" s="238" t="s">
        <v>1</v>
      </c>
      <c r="F482" s="239" t="s">
        <v>529</v>
      </c>
      <c r="G482" s="237"/>
      <c r="H482" s="240">
        <v>0.5</v>
      </c>
      <c r="I482" s="241"/>
      <c r="J482" s="237"/>
      <c r="K482" s="237"/>
      <c r="L482" s="242"/>
      <c r="M482" s="243"/>
      <c r="N482" s="244"/>
      <c r="O482" s="244"/>
      <c r="P482" s="244"/>
      <c r="Q482" s="244"/>
      <c r="R482" s="244"/>
      <c r="S482" s="244"/>
      <c r="T482" s="245"/>
      <c r="AT482" s="246" t="s">
        <v>283</v>
      </c>
      <c r="AU482" s="246" t="s">
        <v>87</v>
      </c>
      <c r="AV482" s="13" t="s">
        <v>87</v>
      </c>
      <c r="AW482" s="13" t="s">
        <v>34</v>
      </c>
      <c r="AX482" s="13" t="s">
        <v>85</v>
      </c>
      <c r="AY482" s="246" t="s">
        <v>147</v>
      </c>
    </row>
    <row r="483" spans="1:65" s="2" customFormat="1" ht="24" customHeight="1">
      <c r="A483" s="35"/>
      <c r="B483" s="36"/>
      <c r="C483" s="209" t="s">
        <v>713</v>
      </c>
      <c r="D483" s="209" t="s">
        <v>151</v>
      </c>
      <c r="E483" s="210" t="s">
        <v>714</v>
      </c>
      <c r="F483" s="211" t="s">
        <v>715</v>
      </c>
      <c r="G483" s="212" t="s">
        <v>583</v>
      </c>
      <c r="H483" s="213">
        <v>1</v>
      </c>
      <c r="I483" s="214"/>
      <c r="J483" s="215">
        <f>ROUND(I483*H483,2)</f>
        <v>0</v>
      </c>
      <c r="K483" s="211" t="s">
        <v>438</v>
      </c>
      <c r="L483" s="40"/>
      <c r="M483" s="216" t="s">
        <v>1</v>
      </c>
      <c r="N483" s="217" t="s">
        <v>43</v>
      </c>
      <c r="O483" s="72"/>
      <c r="P483" s="218">
        <f>O483*H483</f>
        <v>0</v>
      </c>
      <c r="Q483" s="218">
        <v>0.34089999999999998</v>
      </c>
      <c r="R483" s="218">
        <f>Q483*H483</f>
        <v>0.34089999999999998</v>
      </c>
      <c r="S483" s="218">
        <v>0</v>
      </c>
      <c r="T483" s="219">
        <f>S483*H483</f>
        <v>0</v>
      </c>
      <c r="U483" s="35"/>
      <c r="V483" s="35"/>
      <c r="W483" s="35"/>
      <c r="X483" s="35"/>
      <c r="Y483" s="35"/>
      <c r="Z483" s="35"/>
      <c r="AA483" s="35"/>
      <c r="AB483" s="35"/>
      <c r="AC483" s="35"/>
      <c r="AD483" s="35"/>
      <c r="AE483" s="35"/>
      <c r="AR483" s="220" t="s">
        <v>155</v>
      </c>
      <c r="AT483" s="220" t="s">
        <v>151</v>
      </c>
      <c r="AU483" s="220" t="s">
        <v>87</v>
      </c>
      <c r="AY483" s="18" t="s">
        <v>147</v>
      </c>
      <c r="BE483" s="221">
        <f>IF(N483="základní",J483,0)</f>
        <v>0</v>
      </c>
      <c r="BF483" s="221">
        <f>IF(N483="snížená",J483,0)</f>
        <v>0</v>
      </c>
      <c r="BG483" s="221">
        <f>IF(N483="zákl. přenesená",J483,0)</f>
        <v>0</v>
      </c>
      <c r="BH483" s="221">
        <f>IF(N483="sníž. přenesená",J483,0)</f>
        <v>0</v>
      </c>
      <c r="BI483" s="221">
        <f>IF(N483="nulová",J483,0)</f>
        <v>0</v>
      </c>
      <c r="BJ483" s="18" t="s">
        <v>85</v>
      </c>
      <c r="BK483" s="221">
        <f>ROUND(I483*H483,2)</f>
        <v>0</v>
      </c>
      <c r="BL483" s="18" t="s">
        <v>155</v>
      </c>
      <c r="BM483" s="220" t="s">
        <v>716</v>
      </c>
    </row>
    <row r="484" spans="1:65" s="2" customFormat="1" ht="19.5">
      <c r="A484" s="35"/>
      <c r="B484" s="36"/>
      <c r="C484" s="37"/>
      <c r="D484" s="222" t="s">
        <v>158</v>
      </c>
      <c r="E484" s="37"/>
      <c r="F484" s="223" t="s">
        <v>717</v>
      </c>
      <c r="G484" s="37"/>
      <c r="H484" s="37"/>
      <c r="I484" s="123"/>
      <c r="J484" s="37"/>
      <c r="K484" s="37"/>
      <c r="L484" s="40"/>
      <c r="M484" s="224"/>
      <c r="N484" s="225"/>
      <c r="O484" s="72"/>
      <c r="P484" s="72"/>
      <c r="Q484" s="72"/>
      <c r="R484" s="72"/>
      <c r="S484" s="72"/>
      <c r="T484" s="73"/>
      <c r="U484" s="35"/>
      <c r="V484" s="35"/>
      <c r="W484" s="35"/>
      <c r="X484" s="35"/>
      <c r="Y484" s="35"/>
      <c r="Z484" s="35"/>
      <c r="AA484" s="35"/>
      <c r="AB484" s="35"/>
      <c r="AC484" s="35"/>
      <c r="AD484" s="35"/>
      <c r="AE484" s="35"/>
      <c r="AT484" s="18" t="s">
        <v>158</v>
      </c>
      <c r="AU484" s="18" t="s">
        <v>87</v>
      </c>
    </row>
    <row r="485" spans="1:65" s="2" customFormat="1" ht="97.5">
      <c r="A485" s="35"/>
      <c r="B485" s="36"/>
      <c r="C485" s="37"/>
      <c r="D485" s="222" t="s">
        <v>441</v>
      </c>
      <c r="E485" s="37"/>
      <c r="F485" s="260" t="s">
        <v>718</v>
      </c>
      <c r="G485" s="37"/>
      <c r="H485" s="37"/>
      <c r="I485" s="123"/>
      <c r="J485" s="37"/>
      <c r="K485" s="37"/>
      <c r="L485" s="40"/>
      <c r="M485" s="224"/>
      <c r="N485" s="225"/>
      <c r="O485" s="72"/>
      <c r="P485" s="72"/>
      <c r="Q485" s="72"/>
      <c r="R485" s="72"/>
      <c r="S485" s="72"/>
      <c r="T485" s="73"/>
      <c r="U485" s="35"/>
      <c r="V485" s="35"/>
      <c r="W485" s="35"/>
      <c r="X485" s="35"/>
      <c r="Y485" s="35"/>
      <c r="Z485" s="35"/>
      <c r="AA485" s="35"/>
      <c r="AB485" s="35"/>
      <c r="AC485" s="35"/>
      <c r="AD485" s="35"/>
      <c r="AE485" s="35"/>
      <c r="AT485" s="18" t="s">
        <v>441</v>
      </c>
      <c r="AU485" s="18" t="s">
        <v>87</v>
      </c>
    </row>
    <row r="486" spans="1:65" s="2" customFormat="1" ht="19.5">
      <c r="A486" s="35"/>
      <c r="B486" s="36"/>
      <c r="C486" s="37"/>
      <c r="D486" s="222" t="s">
        <v>511</v>
      </c>
      <c r="E486" s="37"/>
      <c r="F486" s="260" t="s">
        <v>719</v>
      </c>
      <c r="G486" s="37"/>
      <c r="H486" s="37"/>
      <c r="I486" s="123"/>
      <c r="J486" s="37"/>
      <c r="K486" s="37"/>
      <c r="L486" s="40"/>
      <c r="M486" s="224"/>
      <c r="N486" s="225"/>
      <c r="O486" s="72"/>
      <c r="P486" s="72"/>
      <c r="Q486" s="72"/>
      <c r="R486" s="72"/>
      <c r="S486" s="72"/>
      <c r="T486" s="73"/>
      <c r="U486" s="35"/>
      <c r="V486" s="35"/>
      <c r="W486" s="35"/>
      <c r="X486" s="35"/>
      <c r="Y486" s="35"/>
      <c r="Z486" s="35"/>
      <c r="AA486" s="35"/>
      <c r="AB486" s="35"/>
      <c r="AC486" s="35"/>
      <c r="AD486" s="35"/>
      <c r="AE486" s="35"/>
      <c r="AT486" s="18" t="s">
        <v>511</v>
      </c>
      <c r="AU486" s="18" t="s">
        <v>87</v>
      </c>
    </row>
    <row r="487" spans="1:65" s="13" customFormat="1" ht="11.25">
      <c r="B487" s="236"/>
      <c r="C487" s="237"/>
      <c r="D487" s="222" t="s">
        <v>283</v>
      </c>
      <c r="E487" s="238" t="s">
        <v>1</v>
      </c>
      <c r="F487" s="239" t="s">
        <v>85</v>
      </c>
      <c r="G487" s="237"/>
      <c r="H487" s="240">
        <v>1</v>
      </c>
      <c r="I487" s="241"/>
      <c r="J487" s="237"/>
      <c r="K487" s="237"/>
      <c r="L487" s="242"/>
      <c r="M487" s="243"/>
      <c r="N487" s="244"/>
      <c r="O487" s="244"/>
      <c r="P487" s="244"/>
      <c r="Q487" s="244"/>
      <c r="R487" s="244"/>
      <c r="S487" s="244"/>
      <c r="T487" s="245"/>
      <c r="AT487" s="246" t="s">
        <v>283</v>
      </c>
      <c r="AU487" s="246" t="s">
        <v>87</v>
      </c>
      <c r="AV487" s="13" t="s">
        <v>87</v>
      </c>
      <c r="AW487" s="13" t="s">
        <v>34</v>
      </c>
      <c r="AX487" s="13" t="s">
        <v>85</v>
      </c>
      <c r="AY487" s="246" t="s">
        <v>147</v>
      </c>
    </row>
    <row r="488" spans="1:65" s="2" customFormat="1" ht="24" customHeight="1">
      <c r="A488" s="35"/>
      <c r="B488" s="36"/>
      <c r="C488" s="209" t="s">
        <v>720</v>
      </c>
      <c r="D488" s="209" t="s">
        <v>151</v>
      </c>
      <c r="E488" s="210" t="s">
        <v>721</v>
      </c>
      <c r="F488" s="211" t="s">
        <v>722</v>
      </c>
      <c r="G488" s="212" t="s">
        <v>583</v>
      </c>
      <c r="H488" s="213">
        <v>4</v>
      </c>
      <c r="I488" s="214"/>
      <c r="J488" s="215">
        <f>ROUND(I488*H488,2)</f>
        <v>0</v>
      </c>
      <c r="K488" s="211" t="s">
        <v>438</v>
      </c>
      <c r="L488" s="40"/>
      <c r="M488" s="216" t="s">
        <v>1</v>
      </c>
      <c r="N488" s="217" t="s">
        <v>43</v>
      </c>
      <c r="O488" s="72"/>
      <c r="P488" s="218">
        <f>O488*H488</f>
        <v>0</v>
      </c>
      <c r="Q488" s="218">
        <v>0.14494000000000001</v>
      </c>
      <c r="R488" s="218">
        <f>Q488*H488</f>
        <v>0.57976000000000005</v>
      </c>
      <c r="S488" s="218">
        <v>0</v>
      </c>
      <c r="T488" s="219">
        <f>S488*H488</f>
        <v>0</v>
      </c>
      <c r="U488" s="35"/>
      <c r="V488" s="35"/>
      <c r="W488" s="35"/>
      <c r="X488" s="35"/>
      <c r="Y488" s="35"/>
      <c r="Z488" s="35"/>
      <c r="AA488" s="35"/>
      <c r="AB488" s="35"/>
      <c r="AC488" s="35"/>
      <c r="AD488" s="35"/>
      <c r="AE488" s="35"/>
      <c r="AR488" s="220" t="s">
        <v>155</v>
      </c>
      <c r="AT488" s="220" t="s">
        <v>151</v>
      </c>
      <c r="AU488" s="220" t="s">
        <v>87</v>
      </c>
      <c r="AY488" s="18" t="s">
        <v>147</v>
      </c>
      <c r="BE488" s="221">
        <f>IF(N488="základní",J488,0)</f>
        <v>0</v>
      </c>
      <c r="BF488" s="221">
        <f>IF(N488="snížená",J488,0)</f>
        <v>0</v>
      </c>
      <c r="BG488" s="221">
        <f>IF(N488="zákl. přenesená",J488,0)</f>
        <v>0</v>
      </c>
      <c r="BH488" s="221">
        <f>IF(N488="sníž. přenesená",J488,0)</f>
        <v>0</v>
      </c>
      <c r="BI488" s="221">
        <f>IF(N488="nulová",J488,0)</f>
        <v>0</v>
      </c>
      <c r="BJ488" s="18" t="s">
        <v>85</v>
      </c>
      <c r="BK488" s="221">
        <f>ROUND(I488*H488,2)</f>
        <v>0</v>
      </c>
      <c r="BL488" s="18" t="s">
        <v>155</v>
      </c>
      <c r="BM488" s="220" t="s">
        <v>723</v>
      </c>
    </row>
    <row r="489" spans="1:65" s="2" customFormat="1" ht="11.25">
      <c r="A489" s="35"/>
      <c r="B489" s="36"/>
      <c r="C489" s="37"/>
      <c r="D489" s="222" t="s">
        <v>158</v>
      </c>
      <c r="E489" s="37"/>
      <c r="F489" s="223" t="s">
        <v>724</v>
      </c>
      <c r="G489" s="37"/>
      <c r="H489" s="37"/>
      <c r="I489" s="123"/>
      <c r="J489" s="37"/>
      <c r="K489" s="37"/>
      <c r="L489" s="40"/>
      <c r="M489" s="224"/>
      <c r="N489" s="225"/>
      <c r="O489" s="72"/>
      <c r="P489" s="72"/>
      <c r="Q489" s="72"/>
      <c r="R489" s="72"/>
      <c r="S489" s="72"/>
      <c r="T489" s="73"/>
      <c r="U489" s="35"/>
      <c r="V489" s="35"/>
      <c r="W489" s="35"/>
      <c r="X489" s="35"/>
      <c r="Y489" s="35"/>
      <c r="Z489" s="35"/>
      <c r="AA489" s="35"/>
      <c r="AB489" s="35"/>
      <c r="AC489" s="35"/>
      <c r="AD489" s="35"/>
      <c r="AE489" s="35"/>
      <c r="AT489" s="18" t="s">
        <v>158</v>
      </c>
      <c r="AU489" s="18" t="s">
        <v>87</v>
      </c>
    </row>
    <row r="490" spans="1:65" s="2" customFormat="1" ht="97.5">
      <c r="A490" s="35"/>
      <c r="B490" s="36"/>
      <c r="C490" s="37"/>
      <c r="D490" s="222" t="s">
        <v>441</v>
      </c>
      <c r="E490" s="37"/>
      <c r="F490" s="260" t="s">
        <v>718</v>
      </c>
      <c r="G490" s="37"/>
      <c r="H490" s="37"/>
      <c r="I490" s="123"/>
      <c r="J490" s="37"/>
      <c r="K490" s="37"/>
      <c r="L490" s="40"/>
      <c r="M490" s="224"/>
      <c r="N490" s="225"/>
      <c r="O490" s="72"/>
      <c r="P490" s="72"/>
      <c r="Q490" s="72"/>
      <c r="R490" s="72"/>
      <c r="S490" s="72"/>
      <c r="T490" s="73"/>
      <c r="U490" s="35"/>
      <c r="V490" s="35"/>
      <c r="W490" s="35"/>
      <c r="X490" s="35"/>
      <c r="Y490" s="35"/>
      <c r="Z490" s="35"/>
      <c r="AA490" s="35"/>
      <c r="AB490" s="35"/>
      <c r="AC490" s="35"/>
      <c r="AD490" s="35"/>
      <c r="AE490" s="35"/>
      <c r="AT490" s="18" t="s">
        <v>441</v>
      </c>
      <c r="AU490" s="18" t="s">
        <v>87</v>
      </c>
    </row>
    <row r="491" spans="1:65" s="2" customFormat="1" ht="19.5">
      <c r="A491" s="35"/>
      <c r="B491" s="36"/>
      <c r="C491" s="37"/>
      <c r="D491" s="222" t="s">
        <v>511</v>
      </c>
      <c r="E491" s="37"/>
      <c r="F491" s="260" t="s">
        <v>725</v>
      </c>
      <c r="G491" s="37"/>
      <c r="H491" s="37"/>
      <c r="I491" s="123"/>
      <c r="J491" s="37"/>
      <c r="K491" s="37"/>
      <c r="L491" s="40"/>
      <c r="M491" s="224"/>
      <c r="N491" s="225"/>
      <c r="O491" s="72"/>
      <c r="P491" s="72"/>
      <c r="Q491" s="72"/>
      <c r="R491" s="72"/>
      <c r="S491" s="72"/>
      <c r="T491" s="73"/>
      <c r="U491" s="35"/>
      <c r="V491" s="35"/>
      <c r="W491" s="35"/>
      <c r="X491" s="35"/>
      <c r="Y491" s="35"/>
      <c r="Z491" s="35"/>
      <c r="AA491" s="35"/>
      <c r="AB491" s="35"/>
      <c r="AC491" s="35"/>
      <c r="AD491" s="35"/>
      <c r="AE491" s="35"/>
      <c r="AT491" s="18" t="s">
        <v>511</v>
      </c>
      <c r="AU491" s="18" t="s">
        <v>87</v>
      </c>
    </row>
    <row r="492" spans="1:65" s="13" customFormat="1" ht="11.25">
      <c r="B492" s="236"/>
      <c r="C492" s="237"/>
      <c r="D492" s="222" t="s">
        <v>283</v>
      </c>
      <c r="E492" s="238" t="s">
        <v>1</v>
      </c>
      <c r="F492" s="239" t="s">
        <v>155</v>
      </c>
      <c r="G492" s="237"/>
      <c r="H492" s="240">
        <v>4</v>
      </c>
      <c r="I492" s="241"/>
      <c r="J492" s="237"/>
      <c r="K492" s="237"/>
      <c r="L492" s="242"/>
      <c r="M492" s="243"/>
      <c r="N492" s="244"/>
      <c r="O492" s="244"/>
      <c r="P492" s="244"/>
      <c r="Q492" s="244"/>
      <c r="R492" s="244"/>
      <c r="S492" s="244"/>
      <c r="T492" s="245"/>
      <c r="AT492" s="246" t="s">
        <v>283</v>
      </c>
      <c r="AU492" s="246" t="s">
        <v>87</v>
      </c>
      <c r="AV492" s="13" t="s">
        <v>87</v>
      </c>
      <c r="AW492" s="13" t="s">
        <v>34</v>
      </c>
      <c r="AX492" s="13" t="s">
        <v>85</v>
      </c>
      <c r="AY492" s="246" t="s">
        <v>147</v>
      </c>
    </row>
    <row r="493" spans="1:65" s="2" customFormat="1" ht="24" customHeight="1">
      <c r="A493" s="35"/>
      <c r="B493" s="36"/>
      <c r="C493" s="226" t="s">
        <v>726</v>
      </c>
      <c r="D493" s="226" t="s">
        <v>218</v>
      </c>
      <c r="E493" s="227" t="s">
        <v>727</v>
      </c>
      <c r="F493" s="228" t="s">
        <v>728</v>
      </c>
      <c r="G493" s="229" t="s">
        <v>583</v>
      </c>
      <c r="H493" s="230">
        <v>5</v>
      </c>
      <c r="I493" s="231"/>
      <c r="J493" s="232">
        <f>ROUND(I493*H493,2)</f>
        <v>0</v>
      </c>
      <c r="K493" s="228" t="s">
        <v>438</v>
      </c>
      <c r="L493" s="233"/>
      <c r="M493" s="234" t="s">
        <v>1</v>
      </c>
      <c r="N493" s="235" t="s">
        <v>43</v>
      </c>
      <c r="O493" s="72"/>
      <c r="P493" s="218">
        <f>O493*H493</f>
        <v>0</v>
      </c>
      <c r="Q493" s="218">
        <v>7.1999999999999995E-2</v>
      </c>
      <c r="R493" s="218">
        <f>Q493*H493</f>
        <v>0.36</v>
      </c>
      <c r="S493" s="218">
        <v>0</v>
      </c>
      <c r="T493" s="219">
        <f>S493*H493</f>
        <v>0</v>
      </c>
      <c r="U493" s="35"/>
      <c r="V493" s="35"/>
      <c r="W493" s="35"/>
      <c r="X493" s="35"/>
      <c r="Y493" s="35"/>
      <c r="Z493" s="35"/>
      <c r="AA493" s="35"/>
      <c r="AB493" s="35"/>
      <c r="AC493" s="35"/>
      <c r="AD493" s="35"/>
      <c r="AE493" s="35"/>
      <c r="AR493" s="220" t="s">
        <v>186</v>
      </c>
      <c r="AT493" s="220" t="s">
        <v>218</v>
      </c>
      <c r="AU493" s="220" t="s">
        <v>87</v>
      </c>
      <c r="AY493" s="18" t="s">
        <v>147</v>
      </c>
      <c r="BE493" s="221">
        <f>IF(N493="základní",J493,0)</f>
        <v>0</v>
      </c>
      <c r="BF493" s="221">
        <f>IF(N493="snížená",J493,0)</f>
        <v>0</v>
      </c>
      <c r="BG493" s="221">
        <f>IF(N493="zákl. přenesená",J493,0)</f>
        <v>0</v>
      </c>
      <c r="BH493" s="221">
        <f>IF(N493="sníž. přenesená",J493,0)</f>
        <v>0</v>
      </c>
      <c r="BI493" s="221">
        <f>IF(N493="nulová",J493,0)</f>
        <v>0</v>
      </c>
      <c r="BJ493" s="18" t="s">
        <v>85</v>
      </c>
      <c r="BK493" s="221">
        <f>ROUND(I493*H493,2)</f>
        <v>0</v>
      </c>
      <c r="BL493" s="18" t="s">
        <v>155</v>
      </c>
      <c r="BM493" s="220" t="s">
        <v>729</v>
      </c>
    </row>
    <row r="494" spans="1:65" s="2" customFormat="1" ht="11.25">
      <c r="A494" s="35"/>
      <c r="B494" s="36"/>
      <c r="C494" s="37"/>
      <c r="D494" s="222" t="s">
        <v>158</v>
      </c>
      <c r="E494" s="37"/>
      <c r="F494" s="223" t="s">
        <v>728</v>
      </c>
      <c r="G494" s="37"/>
      <c r="H494" s="37"/>
      <c r="I494" s="123"/>
      <c r="J494" s="37"/>
      <c r="K494" s="37"/>
      <c r="L494" s="40"/>
      <c r="M494" s="224"/>
      <c r="N494" s="225"/>
      <c r="O494" s="72"/>
      <c r="P494" s="72"/>
      <c r="Q494" s="72"/>
      <c r="R494" s="72"/>
      <c r="S494" s="72"/>
      <c r="T494" s="73"/>
      <c r="U494" s="35"/>
      <c r="V494" s="35"/>
      <c r="W494" s="35"/>
      <c r="X494" s="35"/>
      <c r="Y494" s="35"/>
      <c r="Z494" s="35"/>
      <c r="AA494" s="35"/>
      <c r="AB494" s="35"/>
      <c r="AC494" s="35"/>
      <c r="AD494" s="35"/>
      <c r="AE494" s="35"/>
      <c r="AT494" s="18" t="s">
        <v>158</v>
      </c>
      <c r="AU494" s="18" t="s">
        <v>87</v>
      </c>
    </row>
    <row r="495" spans="1:65" s="13" customFormat="1" ht="11.25">
      <c r="B495" s="236"/>
      <c r="C495" s="237"/>
      <c r="D495" s="222" t="s">
        <v>283</v>
      </c>
      <c r="E495" s="238" t="s">
        <v>1</v>
      </c>
      <c r="F495" s="239" t="s">
        <v>173</v>
      </c>
      <c r="G495" s="237"/>
      <c r="H495" s="240">
        <v>5</v>
      </c>
      <c r="I495" s="241"/>
      <c r="J495" s="237"/>
      <c r="K495" s="237"/>
      <c r="L495" s="242"/>
      <c r="M495" s="243"/>
      <c r="N495" s="244"/>
      <c r="O495" s="244"/>
      <c r="P495" s="244"/>
      <c r="Q495" s="244"/>
      <c r="R495" s="244"/>
      <c r="S495" s="244"/>
      <c r="T495" s="245"/>
      <c r="AT495" s="246" t="s">
        <v>283</v>
      </c>
      <c r="AU495" s="246" t="s">
        <v>87</v>
      </c>
      <c r="AV495" s="13" t="s">
        <v>87</v>
      </c>
      <c r="AW495" s="13" t="s">
        <v>34</v>
      </c>
      <c r="AX495" s="13" t="s">
        <v>85</v>
      </c>
      <c r="AY495" s="246" t="s">
        <v>147</v>
      </c>
    </row>
    <row r="496" spans="1:65" s="2" customFormat="1" ht="24" customHeight="1">
      <c r="A496" s="35"/>
      <c r="B496" s="36"/>
      <c r="C496" s="226" t="s">
        <v>730</v>
      </c>
      <c r="D496" s="226" t="s">
        <v>218</v>
      </c>
      <c r="E496" s="227" t="s">
        <v>731</v>
      </c>
      <c r="F496" s="228" t="s">
        <v>732</v>
      </c>
      <c r="G496" s="229" t="s">
        <v>583</v>
      </c>
      <c r="H496" s="230">
        <v>5</v>
      </c>
      <c r="I496" s="231"/>
      <c r="J496" s="232">
        <f>ROUND(I496*H496,2)</f>
        <v>0</v>
      </c>
      <c r="K496" s="228" t="s">
        <v>438</v>
      </c>
      <c r="L496" s="233"/>
      <c r="M496" s="234" t="s">
        <v>1</v>
      </c>
      <c r="N496" s="235" t="s">
        <v>43</v>
      </c>
      <c r="O496" s="72"/>
      <c r="P496" s="218">
        <f>O496*H496</f>
        <v>0</v>
      </c>
      <c r="Q496" s="218">
        <v>2.7E-2</v>
      </c>
      <c r="R496" s="218">
        <f>Q496*H496</f>
        <v>0.13500000000000001</v>
      </c>
      <c r="S496" s="218">
        <v>0</v>
      </c>
      <c r="T496" s="219">
        <f>S496*H496</f>
        <v>0</v>
      </c>
      <c r="U496" s="35"/>
      <c r="V496" s="35"/>
      <c r="W496" s="35"/>
      <c r="X496" s="35"/>
      <c r="Y496" s="35"/>
      <c r="Z496" s="35"/>
      <c r="AA496" s="35"/>
      <c r="AB496" s="35"/>
      <c r="AC496" s="35"/>
      <c r="AD496" s="35"/>
      <c r="AE496" s="35"/>
      <c r="AR496" s="220" t="s">
        <v>186</v>
      </c>
      <c r="AT496" s="220" t="s">
        <v>218</v>
      </c>
      <c r="AU496" s="220" t="s">
        <v>87</v>
      </c>
      <c r="AY496" s="18" t="s">
        <v>147</v>
      </c>
      <c r="BE496" s="221">
        <f>IF(N496="základní",J496,0)</f>
        <v>0</v>
      </c>
      <c r="BF496" s="221">
        <f>IF(N496="snížená",J496,0)</f>
        <v>0</v>
      </c>
      <c r="BG496" s="221">
        <f>IF(N496="zákl. přenesená",J496,0)</f>
        <v>0</v>
      </c>
      <c r="BH496" s="221">
        <f>IF(N496="sníž. přenesená",J496,0)</f>
        <v>0</v>
      </c>
      <c r="BI496" s="221">
        <f>IF(N496="nulová",J496,0)</f>
        <v>0</v>
      </c>
      <c r="BJ496" s="18" t="s">
        <v>85</v>
      </c>
      <c r="BK496" s="221">
        <f>ROUND(I496*H496,2)</f>
        <v>0</v>
      </c>
      <c r="BL496" s="18" t="s">
        <v>155</v>
      </c>
      <c r="BM496" s="220" t="s">
        <v>733</v>
      </c>
    </row>
    <row r="497" spans="1:65" s="2" customFormat="1" ht="11.25">
      <c r="A497" s="35"/>
      <c r="B497" s="36"/>
      <c r="C497" s="37"/>
      <c r="D497" s="222" t="s">
        <v>158</v>
      </c>
      <c r="E497" s="37"/>
      <c r="F497" s="223" t="s">
        <v>732</v>
      </c>
      <c r="G497" s="37"/>
      <c r="H497" s="37"/>
      <c r="I497" s="123"/>
      <c r="J497" s="37"/>
      <c r="K497" s="37"/>
      <c r="L497" s="40"/>
      <c r="M497" s="224"/>
      <c r="N497" s="225"/>
      <c r="O497" s="72"/>
      <c r="P497" s="72"/>
      <c r="Q497" s="72"/>
      <c r="R497" s="72"/>
      <c r="S497" s="72"/>
      <c r="T497" s="73"/>
      <c r="U497" s="35"/>
      <c r="V497" s="35"/>
      <c r="W497" s="35"/>
      <c r="X497" s="35"/>
      <c r="Y497" s="35"/>
      <c r="Z497" s="35"/>
      <c r="AA497" s="35"/>
      <c r="AB497" s="35"/>
      <c r="AC497" s="35"/>
      <c r="AD497" s="35"/>
      <c r="AE497" s="35"/>
      <c r="AT497" s="18" t="s">
        <v>158</v>
      </c>
      <c r="AU497" s="18" t="s">
        <v>87</v>
      </c>
    </row>
    <row r="498" spans="1:65" s="13" customFormat="1" ht="11.25">
      <c r="B498" s="236"/>
      <c r="C498" s="237"/>
      <c r="D498" s="222" t="s">
        <v>283</v>
      </c>
      <c r="E498" s="238" t="s">
        <v>1</v>
      </c>
      <c r="F498" s="239" t="s">
        <v>173</v>
      </c>
      <c r="G498" s="237"/>
      <c r="H498" s="240">
        <v>5</v>
      </c>
      <c r="I498" s="241"/>
      <c r="J498" s="237"/>
      <c r="K498" s="237"/>
      <c r="L498" s="242"/>
      <c r="M498" s="243"/>
      <c r="N498" s="244"/>
      <c r="O498" s="244"/>
      <c r="P498" s="244"/>
      <c r="Q498" s="244"/>
      <c r="R498" s="244"/>
      <c r="S498" s="244"/>
      <c r="T498" s="245"/>
      <c r="AT498" s="246" t="s">
        <v>283</v>
      </c>
      <c r="AU498" s="246" t="s">
        <v>87</v>
      </c>
      <c r="AV498" s="13" t="s">
        <v>87</v>
      </c>
      <c r="AW498" s="13" t="s">
        <v>34</v>
      </c>
      <c r="AX498" s="13" t="s">
        <v>85</v>
      </c>
      <c r="AY498" s="246" t="s">
        <v>147</v>
      </c>
    </row>
    <row r="499" spans="1:65" s="2" customFormat="1" ht="24" customHeight="1">
      <c r="A499" s="35"/>
      <c r="B499" s="36"/>
      <c r="C499" s="226" t="s">
        <v>734</v>
      </c>
      <c r="D499" s="226" t="s">
        <v>218</v>
      </c>
      <c r="E499" s="227" t="s">
        <v>735</v>
      </c>
      <c r="F499" s="228" t="s">
        <v>736</v>
      </c>
      <c r="G499" s="229" t="s">
        <v>583</v>
      </c>
      <c r="H499" s="230">
        <v>5</v>
      </c>
      <c r="I499" s="231"/>
      <c r="J499" s="232">
        <f>ROUND(I499*H499,2)</f>
        <v>0</v>
      </c>
      <c r="K499" s="228" t="s">
        <v>438</v>
      </c>
      <c r="L499" s="233"/>
      <c r="M499" s="234" t="s">
        <v>1</v>
      </c>
      <c r="N499" s="235" t="s">
        <v>43</v>
      </c>
      <c r="O499" s="72"/>
      <c r="P499" s="218">
        <f>O499*H499</f>
        <v>0</v>
      </c>
      <c r="Q499" s="218">
        <v>0.08</v>
      </c>
      <c r="R499" s="218">
        <f>Q499*H499</f>
        <v>0.4</v>
      </c>
      <c r="S499" s="218">
        <v>0</v>
      </c>
      <c r="T499" s="219">
        <f>S499*H499</f>
        <v>0</v>
      </c>
      <c r="U499" s="35"/>
      <c r="V499" s="35"/>
      <c r="W499" s="35"/>
      <c r="X499" s="35"/>
      <c r="Y499" s="35"/>
      <c r="Z499" s="35"/>
      <c r="AA499" s="35"/>
      <c r="AB499" s="35"/>
      <c r="AC499" s="35"/>
      <c r="AD499" s="35"/>
      <c r="AE499" s="35"/>
      <c r="AR499" s="220" t="s">
        <v>186</v>
      </c>
      <c r="AT499" s="220" t="s">
        <v>218</v>
      </c>
      <c r="AU499" s="220" t="s">
        <v>87</v>
      </c>
      <c r="AY499" s="18" t="s">
        <v>147</v>
      </c>
      <c r="BE499" s="221">
        <f>IF(N499="základní",J499,0)</f>
        <v>0</v>
      </c>
      <c r="BF499" s="221">
        <f>IF(N499="snížená",J499,0)</f>
        <v>0</v>
      </c>
      <c r="BG499" s="221">
        <f>IF(N499="zákl. přenesená",J499,0)</f>
        <v>0</v>
      </c>
      <c r="BH499" s="221">
        <f>IF(N499="sníž. přenesená",J499,0)</f>
        <v>0</v>
      </c>
      <c r="BI499" s="221">
        <f>IF(N499="nulová",J499,0)</f>
        <v>0</v>
      </c>
      <c r="BJ499" s="18" t="s">
        <v>85</v>
      </c>
      <c r="BK499" s="221">
        <f>ROUND(I499*H499,2)</f>
        <v>0</v>
      </c>
      <c r="BL499" s="18" t="s">
        <v>155</v>
      </c>
      <c r="BM499" s="220" t="s">
        <v>737</v>
      </c>
    </row>
    <row r="500" spans="1:65" s="2" customFormat="1" ht="19.5">
      <c r="A500" s="35"/>
      <c r="B500" s="36"/>
      <c r="C500" s="37"/>
      <c r="D500" s="222" t="s">
        <v>158</v>
      </c>
      <c r="E500" s="37"/>
      <c r="F500" s="223" t="s">
        <v>736</v>
      </c>
      <c r="G500" s="37"/>
      <c r="H500" s="37"/>
      <c r="I500" s="123"/>
      <c r="J500" s="37"/>
      <c r="K500" s="37"/>
      <c r="L500" s="40"/>
      <c r="M500" s="224"/>
      <c r="N500" s="225"/>
      <c r="O500" s="72"/>
      <c r="P500" s="72"/>
      <c r="Q500" s="72"/>
      <c r="R500" s="72"/>
      <c r="S500" s="72"/>
      <c r="T500" s="73"/>
      <c r="U500" s="35"/>
      <c r="V500" s="35"/>
      <c r="W500" s="35"/>
      <c r="X500" s="35"/>
      <c r="Y500" s="35"/>
      <c r="Z500" s="35"/>
      <c r="AA500" s="35"/>
      <c r="AB500" s="35"/>
      <c r="AC500" s="35"/>
      <c r="AD500" s="35"/>
      <c r="AE500" s="35"/>
      <c r="AT500" s="18" t="s">
        <v>158</v>
      </c>
      <c r="AU500" s="18" t="s">
        <v>87</v>
      </c>
    </row>
    <row r="501" spans="1:65" s="13" customFormat="1" ht="11.25">
      <c r="B501" s="236"/>
      <c r="C501" s="237"/>
      <c r="D501" s="222" t="s">
        <v>283</v>
      </c>
      <c r="E501" s="238" t="s">
        <v>1</v>
      </c>
      <c r="F501" s="239" t="s">
        <v>173</v>
      </c>
      <c r="G501" s="237"/>
      <c r="H501" s="240">
        <v>5</v>
      </c>
      <c r="I501" s="241"/>
      <c r="J501" s="237"/>
      <c r="K501" s="237"/>
      <c r="L501" s="242"/>
      <c r="M501" s="243"/>
      <c r="N501" s="244"/>
      <c r="O501" s="244"/>
      <c r="P501" s="244"/>
      <c r="Q501" s="244"/>
      <c r="R501" s="244"/>
      <c r="S501" s="244"/>
      <c r="T501" s="245"/>
      <c r="AT501" s="246" t="s">
        <v>283</v>
      </c>
      <c r="AU501" s="246" t="s">
        <v>87</v>
      </c>
      <c r="AV501" s="13" t="s">
        <v>87</v>
      </c>
      <c r="AW501" s="13" t="s">
        <v>34</v>
      </c>
      <c r="AX501" s="13" t="s">
        <v>85</v>
      </c>
      <c r="AY501" s="246" t="s">
        <v>147</v>
      </c>
    </row>
    <row r="502" spans="1:65" s="2" customFormat="1" ht="24" customHeight="1">
      <c r="A502" s="35"/>
      <c r="B502" s="36"/>
      <c r="C502" s="226" t="s">
        <v>738</v>
      </c>
      <c r="D502" s="226" t="s">
        <v>218</v>
      </c>
      <c r="E502" s="227" t="s">
        <v>739</v>
      </c>
      <c r="F502" s="228" t="s">
        <v>740</v>
      </c>
      <c r="G502" s="229" t="s">
        <v>583</v>
      </c>
      <c r="H502" s="230">
        <v>5</v>
      </c>
      <c r="I502" s="231"/>
      <c r="J502" s="232">
        <f>ROUND(I502*H502,2)</f>
        <v>0</v>
      </c>
      <c r="K502" s="228" t="s">
        <v>438</v>
      </c>
      <c r="L502" s="233"/>
      <c r="M502" s="234" t="s">
        <v>1</v>
      </c>
      <c r="N502" s="235" t="s">
        <v>43</v>
      </c>
      <c r="O502" s="72"/>
      <c r="P502" s="218">
        <f>O502*H502</f>
        <v>0</v>
      </c>
      <c r="Q502" s="218">
        <v>5.7000000000000002E-2</v>
      </c>
      <c r="R502" s="218">
        <f>Q502*H502</f>
        <v>0.28500000000000003</v>
      </c>
      <c r="S502" s="218">
        <v>0</v>
      </c>
      <c r="T502" s="219">
        <f>S502*H502</f>
        <v>0</v>
      </c>
      <c r="U502" s="35"/>
      <c r="V502" s="35"/>
      <c r="W502" s="35"/>
      <c r="X502" s="35"/>
      <c r="Y502" s="35"/>
      <c r="Z502" s="35"/>
      <c r="AA502" s="35"/>
      <c r="AB502" s="35"/>
      <c r="AC502" s="35"/>
      <c r="AD502" s="35"/>
      <c r="AE502" s="35"/>
      <c r="AR502" s="220" t="s">
        <v>186</v>
      </c>
      <c r="AT502" s="220" t="s">
        <v>218</v>
      </c>
      <c r="AU502" s="220" t="s">
        <v>87</v>
      </c>
      <c r="AY502" s="18" t="s">
        <v>147</v>
      </c>
      <c r="BE502" s="221">
        <f>IF(N502="základní",J502,0)</f>
        <v>0</v>
      </c>
      <c r="BF502" s="221">
        <f>IF(N502="snížená",J502,0)</f>
        <v>0</v>
      </c>
      <c r="BG502" s="221">
        <f>IF(N502="zákl. přenesená",J502,0)</f>
        <v>0</v>
      </c>
      <c r="BH502" s="221">
        <f>IF(N502="sníž. přenesená",J502,0)</f>
        <v>0</v>
      </c>
      <c r="BI502" s="221">
        <f>IF(N502="nulová",J502,0)</f>
        <v>0</v>
      </c>
      <c r="BJ502" s="18" t="s">
        <v>85</v>
      </c>
      <c r="BK502" s="221">
        <f>ROUND(I502*H502,2)</f>
        <v>0</v>
      </c>
      <c r="BL502" s="18" t="s">
        <v>155</v>
      </c>
      <c r="BM502" s="220" t="s">
        <v>741</v>
      </c>
    </row>
    <row r="503" spans="1:65" s="2" customFormat="1" ht="11.25">
      <c r="A503" s="35"/>
      <c r="B503" s="36"/>
      <c r="C503" s="37"/>
      <c r="D503" s="222" t="s">
        <v>158</v>
      </c>
      <c r="E503" s="37"/>
      <c r="F503" s="223" t="s">
        <v>740</v>
      </c>
      <c r="G503" s="37"/>
      <c r="H503" s="37"/>
      <c r="I503" s="123"/>
      <c r="J503" s="37"/>
      <c r="K503" s="37"/>
      <c r="L503" s="40"/>
      <c r="M503" s="224"/>
      <c r="N503" s="225"/>
      <c r="O503" s="72"/>
      <c r="P503" s="72"/>
      <c r="Q503" s="72"/>
      <c r="R503" s="72"/>
      <c r="S503" s="72"/>
      <c r="T503" s="73"/>
      <c r="U503" s="35"/>
      <c r="V503" s="35"/>
      <c r="W503" s="35"/>
      <c r="X503" s="35"/>
      <c r="Y503" s="35"/>
      <c r="Z503" s="35"/>
      <c r="AA503" s="35"/>
      <c r="AB503" s="35"/>
      <c r="AC503" s="35"/>
      <c r="AD503" s="35"/>
      <c r="AE503" s="35"/>
      <c r="AT503" s="18" t="s">
        <v>158</v>
      </c>
      <c r="AU503" s="18" t="s">
        <v>87</v>
      </c>
    </row>
    <row r="504" spans="1:65" s="13" customFormat="1" ht="11.25">
      <c r="B504" s="236"/>
      <c r="C504" s="237"/>
      <c r="D504" s="222" t="s">
        <v>283</v>
      </c>
      <c r="E504" s="238" t="s">
        <v>1</v>
      </c>
      <c r="F504" s="239" t="s">
        <v>173</v>
      </c>
      <c r="G504" s="237"/>
      <c r="H504" s="240">
        <v>5</v>
      </c>
      <c r="I504" s="241"/>
      <c r="J504" s="237"/>
      <c r="K504" s="237"/>
      <c r="L504" s="242"/>
      <c r="M504" s="243"/>
      <c r="N504" s="244"/>
      <c r="O504" s="244"/>
      <c r="P504" s="244"/>
      <c r="Q504" s="244"/>
      <c r="R504" s="244"/>
      <c r="S504" s="244"/>
      <c r="T504" s="245"/>
      <c r="AT504" s="246" t="s">
        <v>283</v>
      </c>
      <c r="AU504" s="246" t="s">
        <v>87</v>
      </c>
      <c r="AV504" s="13" t="s">
        <v>87</v>
      </c>
      <c r="AW504" s="13" t="s">
        <v>34</v>
      </c>
      <c r="AX504" s="13" t="s">
        <v>85</v>
      </c>
      <c r="AY504" s="246" t="s">
        <v>147</v>
      </c>
    </row>
    <row r="505" spans="1:65" s="2" customFormat="1" ht="16.5" customHeight="1">
      <c r="A505" s="35"/>
      <c r="B505" s="36"/>
      <c r="C505" s="226" t="s">
        <v>742</v>
      </c>
      <c r="D505" s="226" t="s">
        <v>218</v>
      </c>
      <c r="E505" s="227" t="s">
        <v>743</v>
      </c>
      <c r="F505" s="228" t="s">
        <v>744</v>
      </c>
      <c r="G505" s="229" t="s">
        <v>583</v>
      </c>
      <c r="H505" s="230">
        <v>5</v>
      </c>
      <c r="I505" s="231"/>
      <c r="J505" s="232">
        <f>ROUND(I505*H505,2)</f>
        <v>0</v>
      </c>
      <c r="K505" s="228" t="s">
        <v>438</v>
      </c>
      <c r="L505" s="233"/>
      <c r="M505" s="234" t="s">
        <v>1</v>
      </c>
      <c r="N505" s="235" t="s">
        <v>43</v>
      </c>
      <c r="O505" s="72"/>
      <c r="P505" s="218">
        <f>O505*H505</f>
        <v>0</v>
      </c>
      <c r="Q505" s="218">
        <v>5.8000000000000003E-2</v>
      </c>
      <c r="R505" s="218">
        <f>Q505*H505</f>
        <v>0.29000000000000004</v>
      </c>
      <c r="S505" s="218">
        <v>0</v>
      </c>
      <c r="T505" s="219">
        <f>S505*H505</f>
        <v>0</v>
      </c>
      <c r="U505" s="35"/>
      <c r="V505" s="35"/>
      <c r="W505" s="35"/>
      <c r="X505" s="35"/>
      <c r="Y505" s="35"/>
      <c r="Z505" s="35"/>
      <c r="AA505" s="35"/>
      <c r="AB505" s="35"/>
      <c r="AC505" s="35"/>
      <c r="AD505" s="35"/>
      <c r="AE505" s="35"/>
      <c r="AR505" s="220" t="s">
        <v>186</v>
      </c>
      <c r="AT505" s="220" t="s">
        <v>218</v>
      </c>
      <c r="AU505" s="220" t="s">
        <v>87</v>
      </c>
      <c r="AY505" s="18" t="s">
        <v>147</v>
      </c>
      <c r="BE505" s="221">
        <f>IF(N505="základní",J505,0)</f>
        <v>0</v>
      </c>
      <c r="BF505" s="221">
        <f>IF(N505="snížená",J505,0)</f>
        <v>0</v>
      </c>
      <c r="BG505" s="221">
        <f>IF(N505="zákl. přenesená",J505,0)</f>
        <v>0</v>
      </c>
      <c r="BH505" s="221">
        <f>IF(N505="sníž. přenesená",J505,0)</f>
        <v>0</v>
      </c>
      <c r="BI505" s="221">
        <f>IF(N505="nulová",J505,0)</f>
        <v>0</v>
      </c>
      <c r="BJ505" s="18" t="s">
        <v>85</v>
      </c>
      <c r="BK505" s="221">
        <f>ROUND(I505*H505,2)</f>
        <v>0</v>
      </c>
      <c r="BL505" s="18" t="s">
        <v>155</v>
      </c>
      <c r="BM505" s="220" t="s">
        <v>745</v>
      </c>
    </row>
    <row r="506" spans="1:65" s="2" customFormat="1" ht="11.25">
      <c r="A506" s="35"/>
      <c r="B506" s="36"/>
      <c r="C506" s="37"/>
      <c r="D506" s="222" t="s">
        <v>158</v>
      </c>
      <c r="E506" s="37"/>
      <c r="F506" s="223" t="s">
        <v>744</v>
      </c>
      <c r="G506" s="37"/>
      <c r="H506" s="37"/>
      <c r="I506" s="123"/>
      <c r="J506" s="37"/>
      <c r="K506" s="37"/>
      <c r="L506" s="40"/>
      <c r="M506" s="224"/>
      <c r="N506" s="225"/>
      <c r="O506" s="72"/>
      <c r="P506" s="72"/>
      <c r="Q506" s="72"/>
      <c r="R506" s="72"/>
      <c r="S506" s="72"/>
      <c r="T506" s="73"/>
      <c r="U506" s="35"/>
      <c r="V506" s="35"/>
      <c r="W506" s="35"/>
      <c r="X506" s="35"/>
      <c r="Y506" s="35"/>
      <c r="Z506" s="35"/>
      <c r="AA506" s="35"/>
      <c r="AB506" s="35"/>
      <c r="AC506" s="35"/>
      <c r="AD506" s="35"/>
      <c r="AE506" s="35"/>
      <c r="AT506" s="18" t="s">
        <v>158</v>
      </c>
      <c r="AU506" s="18" t="s">
        <v>87</v>
      </c>
    </row>
    <row r="507" spans="1:65" s="13" customFormat="1" ht="11.25">
      <c r="B507" s="236"/>
      <c r="C507" s="237"/>
      <c r="D507" s="222" t="s">
        <v>283</v>
      </c>
      <c r="E507" s="238" t="s">
        <v>1</v>
      </c>
      <c r="F507" s="239" t="s">
        <v>173</v>
      </c>
      <c r="G507" s="237"/>
      <c r="H507" s="240">
        <v>5</v>
      </c>
      <c r="I507" s="241"/>
      <c r="J507" s="237"/>
      <c r="K507" s="237"/>
      <c r="L507" s="242"/>
      <c r="M507" s="243"/>
      <c r="N507" s="244"/>
      <c r="O507" s="244"/>
      <c r="P507" s="244"/>
      <c r="Q507" s="244"/>
      <c r="R507" s="244"/>
      <c r="S507" s="244"/>
      <c r="T507" s="245"/>
      <c r="AT507" s="246" t="s">
        <v>283</v>
      </c>
      <c r="AU507" s="246" t="s">
        <v>87</v>
      </c>
      <c r="AV507" s="13" t="s">
        <v>87</v>
      </c>
      <c r="AW507" s="13" t="s">
        <v>34</v>
      </c>
      <c r="AX507" s="13" t="s">
        <v>85</v>
      </c>
      <c r="AY507" s="246" t="s">
        <v>147</v>
      </c>
    </row>
    <row r="508" spans="1:65" s="2" customFormat="1" ht="24" customHeight="1">
      <c r="A508" s="35"/>
      <c r="B508" s="36"/>
      <c r="C508" s="226" t="s">
        <v>746</v>
      </c>
      <c r="D508" s="226" t="s">
        <v>218</v>
      </c>
      <c r="E508" s="227" t="s">
        <v>747</v>
      </c>
      <c r="F508" s="228" t="s">
        <v>748</v>
      </c>
      <c r="G508" s="229" t="s">
        <v>583</v>
      </c>
      <c r="H508" s="230">
        <v>4</v>
      </c>
      <c r="I508" s="231"/>
      <c r="J508" s="232">
        <f>ROUND(I508*H508,2)</f>
        <v>0</v>
      </c>
      <c r="K508" s="228" t="s">
        <v>1</v>
      </c>
      <c r="L508" s="233"/>
      <c r="M508" s="234" t="s">
        <v>1</v>
      </c>
      <c r="N508" s="235" t="s">
        <v>43</v>
      </c>
      <c r="O508" s="72"/>
      <c r="P508" s="218">
        <f>O508*H508</f>
        <v>0</v>
      </c>
      <c r="Q508" s="218">
        <v>8.4000000000000005E-2</v>
      </c>
      <c r="R508" s="218">
        <f>Q508*H508</f>
        <v>0.33600000000000002</v>
      </c>
      <c r="S508" s="218">
        <v>0</v>
      </c>
      <c r="T508" s="219">
        <f>S508*H508</f>
        <v>0</v>
      </c>
      <c r="U508" s="35"/>
      <c r="V508" s="35"/>
      <c r="W508" s="35"/>
      <c r="X508" s="35"/>
      <c r="Y508" s="35"/>
      <c r="Z508" s="35"/>
      <c r="AA508" s="35"/>
      <c r="AB508" s="35"/>
      <c r="AC508" s="35"/>
      <c r="AD508" s="35"/>
      <c r="AE508" s="35"/>
      <c r="AR508" s="220" t="s">
        <v>186</v>
      </c>
      <c r="AT508" s="220" t="s">
        <v>218</v>
      </c>
      <c r="AU508" s="220" t="s">
        <v>87</v>
      </c>
      <c r="AY508" s="18" t="s">
        <v>147</v>
      </c>
      <c r="BE508" s="221">
        <f>IF(N508="základní",J508,0)</f>
        <v>0</v>
      </c>
      <c r="BF508" s="221">
        <f>IF(N508="snížená",J508,0)</f>
        <v>0</v>
      </c>
      <c r="BG508" s="221">
        <f>IF(N508="zákl. přenesená",J508,0)</f>
        <v>0</v>
      </c>
      <c r="BH508" s="221">
        <f>IF(N508="sníž. přenesená",J508,0)</f>
        <v>0</v>
      </c>
      <c r="BI508" s="221">
        <f>IF(N508="nulová",J508,0)</f>
        <v>0</v>
      </c>
      <c r="BJ508" s="18" t="s">
        <v>85</v>
      </c>
      <c r="BK508" s="221">
        <f>ROUND(I508*H508,2)</f>
        <v>0</v>
      </c>
      <c r="BL508" s="18" t="s">
        <v>155</v>
      </c>
      <c r="BM508" s="220" t="s">
        <v>749</v>
      </c>
    </row>
    <row r="509" spans="1:65" s="2" customFormat="1" ht="11.25">
      <c r="A509" s="35"/>
      <c r="B509" s="36"/>
      <c r="C509" s="37"/>
      <c r="D509" s="222" t="s">
        <v>158</v>
      </c>
      <c r="E509" s="37"/>
      <c r="F509" s="223" t="s">
        <v>750</v>
      </c>
      <c r="G509" s="37"/>
      <c r="H509" s="37"/>
      <c r="I509" s="123"/>
      <c r="J509" s="37"/>
      <c r="K509" s="37"/>
      <c r="L509" s="40"/>
      <c r="M509" s="224"/>
      <c r="N509" s="225"/>
      <c r="O509" s="72"/>
      <c r="P509" s="72"/>
      <c r="Q509" s="72"/>
      <c r="R509" s="72"/>
      <c r="S509" s="72"/>
      <c r="T509" s="73"/>
      <c r="U509" s="35"/>
      <c r="V509" s="35"/>
      <c r="W509" s="35"/>
      <c r="X509" s="35"/>
      <c r="Y509" s="35"/>
      <c r="Z509" s="35"/>
      <c r="AA509" s="35"/>
      <c r="AB509" s="35"/>
      <c r="AC509" s="35"/>
      <c r="AD509" s="35"/>
      <c r="AE509" s="35"/>
      <c r="AT509" s="18" t="s">
        <v>158</v>
      </c>
      <c r="AU509" s="18" t="s">
        <v>87</v>
      </c>
    </row>
    <row r="510" spans="1:65" s="2" customFormat="1" ht="19.5">
      <c r="A510" s="35"/>
      <c r="B510" s="36"/>
      <c r="C510" s="37"/>
      <c r="D510" s="222" t="s">
        <v>511</v>
      </c>
      <c r="E510" s="37"/>
      <c r="F510" s="260" t="s">
        <v>751</v>
      </c>
      <c r="G510" s="37"/>
      <c r="H510" s="37"/>
      <c r="I510" s="123"/>
      <c r="J510" s="37"/>
      <c r="K510" s="37"/>
      <c r="L510" s="40"/>
      <c r="M510" s="224"/>
      <c r="N510" s="225"/>
      <c r="O510" s="72"/>
      <c r="P510" s="72"/>
      <c r="Q510" s="72"/>
      <c r="R510" s="72"/>
      <c r="S510" s="72"/>
      <c r="T510" s="73"/>
      <c r="U510" s="35"/>
      <c r="V510" s="35"/>
      <c r="W510" s="35"/>
      <c r="X510" s="35"/>
      <c r="Y510" s="35"/>
      <c r="Z510" s="35"/>
      <c r="AA510" s="35"/>
      <c r="AB510" s="35"/>
      <c r="AC510" s="35"/>
      <c r="AD510" s="35"/>
      <c r="AE510" s="35"/>
      <c r="AT510" s="18" t="s">
        <v>511</v>
      </c>
      <c r="AU510" s="18" t="s">
        <v>87</v>
      </c>
    </row>
    <row r="511" spans="1:65" s="13" customFormat="1" ht="11.25">
      <c r="B511" s="236"/>
      <c r="C511" s="237"/>
      <c r="D511" s="222" t="s">
        <v>283</v>
      </c>
      <c r="E511" s="238" t="s">
        <v>1</v>
      </c>
      <c r="F511" s="239" t="s">
        <v>155</v>
      </c>
      <c r="G511" s="237"/>
      <c r="H511" s="240">
        <v>4</v>
      </c>
      <c r="I511" s="241"/>
      <c r="J511" s="237"/>
      <c r="K511" s="237"/>
      <c r="L511" s="242"/>
      <c r="M511" s="243"/>
      <c r="N511" s="244"/>
      <c r="O511" s="244"/>
      <c r="P511" s="244"/>
      <c r="Q511" s="244"/>
      <c r="R511" s="244"/>
      <c r="S511" s="244"/>
      <c r="T511" s="245"/>
      <c r="AT511" s="246" t="s">
        <v>283</v>
      </c>
      <c r="AU511" s="246" t="s">
        <v>87</v>
      </c>
      <c r="AV511" s="13" t="s">
        <v>87</v>
      </c>
      <c r="AW511" s="13" t="s">
        <v>34</v>
      </c>
      <c r="AX511" s="13" t="s">
        <v>85</v>
      </c>
      <c r="AY511" s="246" t="s">
        <v>147</v>
      </c>
    </row>
    <row r="512" spans="1:65" s="2" customFormat="1" ht="24" customHeight="1">
      <c r="A512" s="35"/>
      <c r="B512" s="36"/>
      <c r="C512" s="209" t="s">
        <v>752</v>
      </c>
      <c r="D512" s="209" t="s">
        <v>151</v>
      </c>
      <c r="E512" s="210" t="s">
        <v>753</v>
      </c>
      <c r="F512" s="211" t="s">
        <v>754</v>
      </c>
      <c r="G512" s="212" t="s">
        <v>583</v>
      </c>
      <c r="H512" s="213">
        <v>1</v>
      </c>
      <c r="I512" s="214"/>
      <c r="J512" s="215">
        <f>ROUND(I512*H512,2)</f>
        <v>0</v>
      </c>
      <c r="K512" s="211" t="s">
        <v>438</v>
      </c>
      <c r="L512" s="40"/>
      <c r="M512" s="216" t="s">
        <v>1</v>
      </c>
      <c r="N512" s="217" t="s">
        <v>43</v>
      </c>
      <c r="O512" s="72"/>
      <c r="P512" s="218">
        <f>O512*H512</f>
        <v>0</v>
      </c>
      <c r="Q512" s="218">
        <v>0</v>
      </c>
      <c r="R512" s="218">
        <f>Q512*H512</f>
        <v>0</v>
      </c>
      <c r="S512" s="218">
        <v>0.1</v>
      </c>
      <c r="T512" s="219">
        <f>S512*H512</f>
        <v>0.1</v>
      </c>
      <c r="U512" s="35"/>
      <c r="V512" s="35"/>
      <c r="W512" s="35"/>
      <c r="X512" s="35"/>
      <c r="Y512" s="35"/>
      <c r="Z512" s="35"/>
      <c r="AA512" s="35"/>
      <c r="AB512" s="35"/>
      <c r="AC512" s="35"/>
      <c r="AD512" s="35"/>
      <c r="AE512" s="35"/>
      <c r="AR512" s="220" t="s">
        <v>155</v>
      </c>
      <c r="AT512" s="220" t="s">
        <v>151</v>
      </c>
      <c r="AU512" s="220" t="s">
        <v>87</v>
      </c>
      <c r="AY512" s="18" t="s">
        <v>147</v>
      </c>
      <c r="BE512" s="221">
        <f>IF(N512="základní",J512,0)</f>
        <v>0</v>
      </c>
      <c r="BF512" s="221">
        <f>IF(N512="snížená",J512,0)</f>
        <v>0</v>
      </c>
      <c r="BG512" s="221">
        <f>IF(N512="zákl. přenesená",J512,0)</f>
        <v>0</v>
      </c>
      <c r="BH512" s="221">
        <f>IF(N512="sníž. přenesená",J512,0)</f>
        <v>0</v>
      </c>
      <c r="BI512" s="221">
        <f>IF(N512="nulová",J512,0)</f>
        <v>0</v>
      </c>
      <c r="BJ512" s="18" t="s">
        <v>85</v>
      </c>
      <c r="BK512" s="221">
        <f>ROUND(I512*H512,2)</f>
        <v>0</v>
      </c>
      <c r="BL512" s="18" t="s">
        <v>155</v>
      </c>
      <c r="BM512" s="220" t="s">
        <v>755</v>
      </c>
    </row>
    <row r="513" spans="1:65" s="2" customFormat="1" ht="19.5">
      <c r="A513" s="35"/>
      <c r="B513" s="36"/>
      <c r="C513" s="37"/>
      <c r="D513" s="222" t="s">
        <v>158</v>
      </c>
      <c r="E513" s="37"/>
      <c r="F513" s="223" t="s">
        <v>756</v>
      </c>
      <c r="G513" s="37"/>
      <c r="H513" s="37"/>
      <c r="I513" s="123"/>
      <c r="J513" s="37"/>
      <c r="K513" s="37"/>
      <c r="L513" s="40"/>
      <c r="M513" s="224"/>
      <c r="N513" s="225"/>
      <c r="O513" s="72"/>
      <c r="P513" s="72"/>
      <c r="Q513" s="72"/>
      <c r="R513" s="72"/>
      <c r="S513" s="72"/>
      <c r="T513" s="73"/>
      <c r="U513" s="35"/>
      <c r="V513" s="35"/>
      <c r="W513" s="35"/>
      <c r="X513" s="35"/>
      <c r="Y513" s="35"/>
      <c r="Z513" s="35"/>
      <c r="AA513" s="35"/>
      <c r="AB513" s="35"/>
      <c r="AC513" s="35"/>
      <c r="AD513" s="35"/>
      <c r="AE513" s="35"/>
      <c r="AT513" s="18" t="s">
        <v>158</v>
      </c>
      <c r="AU513" s="18" t="s">
        <v>87</v>
      </c>
    </row>
    <row r="514" spans="1:65" s="13" customFormat="1" ht="11.25">
      <c r="B514" s="236"/>
      <c r="C514" s="237"/>
      <c r="D514" s="222" t="s">
        <v>283</v>
      </c>
      <c r="E514" s="238" t="s">
        <v>1</v>
      </c>
      <c r="F514" s="239" t="s">
        <v>85</v>
      </c>
      <c r="G514" s="237"/>
      <c r="H514" s="240">
        <v>1</v>
      </c>
      <c r="I514" s="241"/>
      <c r="J514" s="237"/>
      <c r="K514" s="237"/>
      <c r="L514" s="242"/>
      <c r="M514" s="243"/>
      <c r="N514" s="244"/>
      <c r="O514" s="244"/>
      <c r="P514" s="244"/>
      <c r="Q514" s="244"/>
      <c r="R514" s="244"/>
      <c r="S514" s="244"/>
      <c r="T514" s="245"/>
      <c r="AT514" s="246" t="s">
        <v>283</v>
      </c>
      <c r="AU514" s="246" t="s">
        <v>87</v>
      </c>
      <c r="AV514" s="13" t="s">
        <v>87</v>
      </c>
      <c r="AW514" s="13" t="s">
        <v>34</v>
      </c>
      <c r="AX514" s="13" t="s">
        <v>85</v>
      </c>
      <c r="AY514" s="246" t="s">
        <v>147</v>
      </c>
    </row>
    <row r="515" spans="1:65" s="2" customFormat="1" ht="24" customHeight="1">
      <c r="A515" s="35"/>
      <c r="B515" s="36"/>
      <c r="C515" s="209" t="s">
        <v>757</v>
      </c>
      <c r="D515" s="209" t="s">
        <v>151</v>
      </c>
      <c r="E515" s="210" t="s">
        <v>758</v>
      </c>
      <c r="F515" s="211" t="s">
        <v>759</v>
      </c>
      <c r="G515" s="212" t="s">
        <v>583</v>
      </c>
      <c r="H515" s="213">
        <v>1</v>
      </c>
      <c r="I515" s="214"/>
      <c r="J515" s="215">
        <f>ROUND(I515*H515,2)</f>
        <v>0</v>
      </c>
      <c r="K515" s="211" t="s">
        <v>438</v>
      </c>
      <c r="L515" s="40"/>
      <c r="M515" s="216" t="s">
        <v>1</v>
      </c>
      <c r="N515" s="217" t="s">
        <v>43</v>
      </c>
      <c r="O515" s="72"/>
      <c r="P515" s="218">
        <f>O515*H515</f>
        <v>0</v>
      </c>
      <c r="Q515" s="218">
        <v>0.21734000000000001</v>
      </c>
      <c r="R515" s="218">
        <f>Q515*H515</f>
        <v>0.21734000000000001</v>
      </c>
      <c r="S515" s="218">
        <v>0</v>
      </c>
      <c r="T515" s="219">
        <f>S515*H515</f>
        <v>0</v>
      </c>
      <c r="U515" s="35"/>
      <c r="V515" s="35"/>
      <c r="W515" s="35"/>
      <c r="X515" s="35"/>
      <c r="Y515" s="35"/>
      <c r="Z515" s="35"/>
      <c r="AA515" s="35"/>
      <c r="AB515" s="35"/>
      <c r="AC515" s="35"/>
      <c r="AD515" s="35"/>
      <c r="AE515" s="35"/>
      <c r="AR515" s="220" t="s">
        <v>155</v>
      </c>
      <c r="AT515" s="220" t="s">
        <v>151</v>
      </c>
      <c r="AU515" s="220" t="s">
        <v>87</v>
      </c>
      <c r="AY515" s="18" t="s">
        <v>147</v>
      </c>
      <c r="BE515" s="221">
        <f>IF(N515="základní",J515,0)</f>
        <v>0</v>
      </c>
      <c r="BF515" s="221">
        <f>IF(N515="snížená",J515,0)</f>
        <v>0</v>
      </c>
      <c r="BG515" s="221">
        <f>IF(N515="zákl. přenesená",J515,0)</f>
        <v>0</v>
      </c>
      <c r="BH515" s="221">
        <f>IF(N515="sníž. přenesená",J515,0)</f>
        <v>0</v>
      </c>
      <c r="BI515" s="221">
        <f>IF(N515="nulová",J515,0)</f>
        <v>0</v>
      </c>
      <c r="BJ515" s="18" t="s">
        <v>85</v>
      </c>
      <c r="BK515" s="221">
        <f>ROUND(I515*H515,2)</f>
        <v>0</v>
      </c>
      <c r="BL515" s="18" t="s">
        <v>155</v>
      </c>
      <c r="BM515" s="220" t="s">
        <v>760</v>
      </c>
    </row>
    <row r="516" spans="1:65" s="2" customFormat="1" ht="19.5">
      <c r="A516" s="35"/>
      <c r="B516" s="36"/>
      <c r="C516" s="37"/>
      <c r="D516" s="222" t="s">
        <v>158</v>
      </c>
      <c r="E516" s="37"/>
      <c r="F516" s="223" t="s">
        <v>759</v>
      </c>
      <c r="G516" s="37"/>
      <c r="H516" s="37"/>
      <c r="I516" s="123"/>
      <c r="J516" s="37"/>
      <c r="K516" s="37"/>
      <c r="L516" s="40"/>
      <c r="M516" s="224"/>
      <c r="N516" s="225"/>
      <c r="O516" s="72"/>
      <c r="P516" s="72"/>
      <c r="Q516" s="72"/>
      <c r="R516" s="72"/>
      <c r="S516" s="72"/>
      <c r="T516" s="73"/>
      <c r="U516" s="35"/>
      <c r="V516" s="35"/>
      <c r="W516" s="35"/>
      <c r="X516" s="35"/>
      <c r="Y516" s="35"/>
      <c r="Z516" s="35"/>
      <c r="AA516" s="35"/>
      <c r="AB516" s="35"/>
      <c r="AC516" s="35"/>
      <c r="AD516" s="35"/>
      <c r="AE516" s="35"/>
      <c r="AT516" s="18" t="s">
        <v>158</v>
      </c>
      <c r="AU516" s="18" t="s">
        <v>87</v>
      </c>
    </row>
    <row r="517" spans="1:65" s="2" customFormat="1" ht="29.25">
      <c r="A517" s="35"/>
      <c r="B517" s="36"/>
      <c r="C517" s="37"/>
      <c r="D517" s="222" t="s">
        <v>441</v>
      </c>
      <c r="E517" s="37"/>
      <c r="F517" s="260" t="s">
        <v>761</v>
      </c>
      <c r="G517" s="37"/>
      <c r="H517" s="37"/>
      <c r="I517" s="123"/>
      <c r="J517" s="37"/>
      <c r="K517" s="37"/>
      <c r="L517" s="40"/>
      <c r="M517" s="224"/>
      <c r="N517" s="225"/>
      <c r="O517" s="72"/>
      <c r="P517" s="72"/>
      <c r="Q517" s="72"/>
      <c r="R517" s="72"/>
      <c r="S517" s="72"/>
      <c r="T517" s="73"/>
      <c r="U517" s="35"/>
      <c r="V517" s="35"/>
      <c r="W517" s="35"/>
      <c r="X517" s="35"/>
      <c r="Y517" s="35"/>
      <c r="Z517" s="35"/>
      <c r="AA517" s="35"/>
      <c r="AB517" s="35"/>
      <c r="AC517" s="35"/>
      <c r="AD517" s="35"/>
      <c r="AE517" s="35"/>
      <c r="AT517" s="18" t="s">
        <v>441</v>
      </c>
      <c r="AU517" s="18" t="s">
        <v>87</v>
      </c>
    </row>
    <row r="518" spans="1:65" s="13" customFormat="1" ht="11.25">
      <c r="B518" s="236"/>
      <c r="C518" s="237"/>
      <c r="D518" s="222" t="s">
        <v>283</v>
      </c>
      <c r="E518" s="238" t="s">
        <v>1</v>
      </c>
      <c r="F518" s="239" t="s">
        <v>85</v>
      </c>
      <c r="G518" s="237"/>
      <c r="H518" s="240">
        <v>1</v>
      </c>
      <c r="I518" s="241"/>
      <c r="J518" s="237"/>
      <c r="K518" s="237"/>
      <c r="L518" s="242"/>
      <c r="M518" s="243"/>
      <c r="N518" s="244"/>
      <c r="O518" s="244"/>
      <c r="P518" s="244"/>
      <c r="Q518" s="244"/>
      <c r="R518" s="244"/>
      <c r="S518" s="244"/>
      <c r="T518" s="245"/>
      <c r="AT518" s="246" t="s">
        <v>283</v>
      </c>
      <c r="AU518" s="246" t="s">
        <v>87</v>
      </c>
      <c r="AV518" s="13" t="s">
        <v>87</v>
      </c>
      <c r="AW518" s="13" t="s">
        <v>34</v>
      </c>
      <c r="AX518" s="13" t="s">
        <v>85</v>
      </c>
      <c r="AY518" s="246" t="s">
        <v>147</v>
      </c>
    </row>
    <row r="519" spans="1:65" s="2" customFormat="1" ht="16.5" customHeight="1">
      <c r="A519" s="35"/>
      <c r="B519" s="36"/>
      <c r="C519" s="226" t="s">
        <v>762</v>
      </c>
      <c r="D519" s="226" t="s">
        <v>218</v>
      </c>
      <c r="E519" s="227" t="s">
        <v>763</v>
      </c>
      <c r="F519" s="228" t="s">
        <v>764</v>
      </c>
      <c r="G519" s="229" t="s">
        <v>583</v>
      </c>
      <c r="H519" s="230">
        <v>1</v>
      </c>
      <c r="I519" s="231"/>
      <c r="J519" s="232">
        <f>ROUND(I519*H519,2)</f>
        <v>0</v>
      </c>
      <c r="K519" s="228" t="s">
        <v>438</v>
      </c>
      <c r="L519" s="233"/>
      <c r="M519" s="234" t="s">
        <v>1</v>
      </c>
      <c r="N519" s="235" t="s">
        <v>43</v>
      </c>
      <c r="O519" s="72"/>
      <c r="P519" s="218">
        <f>O519*H519</f>
        <v>0</v>
      </c>
      <c r="Q519" s="218">
        <v>5.0599999999999999E-2</v>
      </c>
      <c r="R519" s="218">
        <f>Q519*H519</f>
        <v>5.0599999999999999E-2</v>
      </c>
      <c r="S519" s="218">
        <v>0</v>
      </c>
      <c r="T519" s="219">
        <f>S519*H519</f>
        <v>0</v>
      </c>
      <c r="U519" s="35"/>
      <c r="V519" s="35"/>
      <c r="W519" s="35"/>
      <c r="X519" s="35"/>
      <c r="Y519" s="35"/>
      <c r="Z519" s="35"/>
      <c r="AA519" s="35"/>
      <c r="AB519" s="35"/>
      <c r="AC519" s="35"/>
      <c r="AD519" s="35"/>
      <c r="AE519" s="35"/>
      <c r="AR519" s="220" t="s">
        <v>186</v>
      </c>
      <c r="AT519" s="220" t="s">
        <v>218</v>
      </c>
      <c r="AU519" s="220" t="s">
        <v>87</v>
      </c>
      <c r="AY519" s="18" t="s">
        <v>147</v>
      </c>
      <c r="BE519" s="221">
        <f>IF(N519="základní",J519,0)</f>
        <v>0</v>
      </c>
      <c r="BF519" s="221">
        <f>IF(N519="snížená",J519,0)</f>
        <v>0</v>
      </c>
      <c r="BG519" s="221">
        <f>IF(N519="zákl. přenesená",J519,0)</f>
        <v>0</v>
      </c>
      <c r="BH519" s="221">
        <f>IF(N519="sníž. přenesená",J519,0)</f>
        <v>0</v>
      </c>
      <c r="BI519" s="221">
        <f>IF(N519="nulová",J519,0)</f>
        <v>0</v>
      </c>
      <c r="BJ519" s="18" t="s">
        <v>85</v>
      </c>
      <c r="BK519" s="221">
        <f>ROUND(I519*H519,2)</f>
        <v>0</v>
      </c>
      <c r="BL519" s="18" t="s">
        <v>155</v>
      </c>
      <c r="BM519" s="220" t="s">
        <v>765</v>
      </c>
    </row>
    <row r="520" spans="1:65" s="2" customFormat="1" ht="11.25">
      <c r="A520" s="35"/>
      <c r="B520" s="36"/>
      <c r="C520" s="37"/>
      <c r="D520" s="222" t="s">
        <v>158</v>
      </c>
      <c r="E520" s="37"/>
      <c r="F520" s="223" t="s">
        <v>766</v>
      </c>
      <c r="G520" s="37"/>
      <c r="H520" s="37"/>
      <c r="I520" s="123"/>
      <c r="J520" s="37"/>
      <c r="K520" s="37"/>
      <c r="L520" s="40"/>
      <c r="M520" s="224"/>
      <c r="N520" s="225"/>
      <c r="O520" s="72"/>
      <c r="P520" s="72"/>
      <c r="Q520" s="72"/>
      <c r="R520" s="72"/>
      <c r="S520" s="72"/>
      <c r="T520" s="73"/>
      <c r="U520" s="35"/>
      <c r="V520" s="35"/>
      <c r="W520" s="35"/>
      <c r="X520" s="35"/>
      <c r="Y520" s="35"/>
      <c r="Z520" s="35"/>
      <c r="AA520" s="35"/>
      <c r="AB520" s="35"/>
      <c r="AC520" s="35"/>
      <c r="AD520" s="35"/>
      <c r="AE520" s="35"/>
      <c r="AT520" s="18" t="s">
        <v>158</v>
      </c>
      <c r="AU520" s="18" t="s">
        <v>87</v>
      </c>
    </row>
    <row r="521" spans="1:65" s="2" customFormat="1" ht="19.5">
      <c r="A521" s="35"/>
      <c r="B521" s="36"/>
      <c r="C521" s="37"/>
      <c r="D521" s="222" t="s">
        <v>511</v>
      </c>
      <c r="E521" s="37"/>
      <c r="F521" s="260" t="s">
        <v>767</v>
      </c>
      <c r="G521" s="37"/>
      <c r="H521" s="37"/>
      <c r="I521" s="123"/>
      <c r="J521" s="37"/>
      <c r="K521" s="37"/>
      <c r="L521" s="40"/>
      <c r="M521" s="224"/>
      <c r="N521" s="225"/>
      <c r="O521" s="72"/>
      <c r="P521" s="72"/>
      <c r="Q521" s="72"/>
      <c r="R521" s="72"/>
      <c r="S521" s="72"/>
      <c r="T521" s="73"/>
      <c r="U521" s="35"/>
      <c r="V521" s="35"/>
      <c r="W521" s="35"/>
      <c r="X521" s="35"/>
      <c r="Y521" s="35"/>
      <c r="Z521" s="35"/>
      <c r="AA521" s="35"/>
      <c r="AB521" s="35"/>
      <c r="AC521" s="35"/>
      <c r="AD521" s="35"/>
      <c r="AE521" s="35"/>
      <c r="AT521" s="18" t="s">
        <v>511</v>
      </c>
      <c r="AU521" s="18" t="s">
        <v>87</v>
      </c>
    </row>
    <row r="522" spans="1:65" s="13" customFormat="1" ht="11.25">
      <c r="B522" s="236"/>
      <c r="C522" s="237"/>
      <c r="D522" s="222" t="s">
        <v>283</v>
      </c>
      <c r="E522" s="238" t="s">
        <v>1</v>
      </c>
      <c r="F522" s="239" t="s">
        <v>85</v>
      </c>
      <c r="G522" s="237"/>
      <c r="H522" s="240">
        <v>1</v>
      </c>
      <c r="I522" s="241"/>
      <c r="J522" s="237"/>
      <c r="K522" s="237"/>
      <c r="L522" s="242"/>
      <c r="M522" s="243"/>
      <c r="N522" s="244"/>
      <c r="O522" s="244"/>
      <c r="P522" s="244"/>
      <c r="Q522" s="244"/>
      <c r="R522" s="244"/>
      <c r="S522" s="244"/>
      <c r="T522" s="245"/>
      <c r="AT522" s="246" t="s">
        <v>283</v>
      </c>
      <c r="AU522" s="246" t="s">
        <v>87</v>
      </c>
      <c r="AV522" s="13" t="s">
        <v>87</v>
      </c>
      <c r="AW522" s="13" t="s">
        <v>34</v>
      </c>
      <c r="AX522" s="13" t="s">
        <v>85</v>
      </c>
      <c r="AY522" s="246" t="s">
        <v>147</v>
      </c>
    </row>
    <row r="523" spans="1:65" s="2" customFormat="1" ht="24" customHeight="1">
      <c r="A523" s="35"/>
      <c r="B523" s="36"/>
      <c r="C523" s="209" t="s">
        <v>768</v>
      </c>
      <c r="D523" s="209" t="s">
        <v>151</v>
      </c>
      <c r="E523" s="210" t="s">
        <v>769</v>
      </c>
      <c r="F523" s="211" t="s">
        <v>770</v>
      </c>
      <c r="G523" s="212" t="s">
        <v>583</v>
      </c>
      <c r="H523" s="213">
        <v>4</v>
      </c>
      <c r="I523" s="214"/>
      <c r="J523" s="215">
        <f>ROUND(I523*H523,2)</f>
        <v>0</v>
      </c>
      <c r="K523" s="211" t="s">
        <v>1</v>
      </c>
      <c r="L523" s="40"/>
      <c r="M523" s="216" t="s">
        <v>1</v>
      </c>
      <c r="N523" s="217" t="s">
        <v>43</v>
      </c>
      <c r="O523" s="72"/>
      <c r="P523" s="218">
        <f>O523*H523</f>
        <v>0</v>
      </c>
      <c r="Q523" s="218">
        <v>0</v>
      </c>
      <c r="R523" s="218">
        <f>Q523*H523</f>
        <v>0</v>
      </c>
      <c r="S523" s="218">
        <v>0</v>
      </c>
      <c r="T523" s="219">
        <f>S523*H523</f>
        <v>0</v>
      </c>
      <c r="U523" s="35"/>
      <c r="V523" s="35"/>
      <c r="W523" s="35"/>
      <c r="X523" s="35"/>
      <c r="Y523" s="35"/>
      <c r="Z523" s="35"/>
      <c r="AA523" s="35"/>
      <c r="AB523" s="35"/>
      <c r="AC523" s="35"/>
      <c r="AD523" s="35"/>
      <c r="AE523" s="35"/>
      <c r="AR523" s="220" t="s">
        <v>155</v>
      </c>
      <c r="AT523" s="220" t="s">
        <v>151</v>
      </c>
      <c r="AU523" s="220" t="s">
        <v>87</v>
      </c>
      <c r="AY523" s="18" t="s">
        <v>147</v>
      </c>
      <c r="BE523" s="221">
        <f>IF(N523="základní",J523,0)</f>
        <v>0</v>
      </c>
      <c r="BF523" s="221">
        <f>IF(N523="snížená",J523,0)</f>
        <v>0</v>
      </c>
      <c r="BG523" s="221">
        <f>IF(N523="zákl. přenesená",J523,0)</f>
        <v>0</v>
      </c>
      <c r="BH523" s="221">
        <f>IF(N523="sníž. přenesená",J523,0)</f>
        <v>0</v>
      </c>
      <c r="BI523" s="221">
        <f>IF(N523="nulová",J523,0)</f>
        <v>0</v>
      </c>
      <c r="BJ523" s="18" t="s">
        <v>85</v>
      </c>
      <c r="BK523" s="221">
        <f>ROUND(I523*H523,2)</f>
        <v>0</v>
      </c>
      <c r="BL523" s="18" t="s">
        <v>155</v>
      </c>
      <c r="BM523" s="220" t="s">
        <v>771</v>
      </c>
    </row>
    <row r="524" spans="1:65" s="2" customFormat="1" ht="11.25">
      <c r="A524" s="35"/>
      <c r="B524" s="36"/>
      <c r="C524" s="37"/>
      <c r="D524" s="222" t="s">
        <v>158</v>
      </c>
      <c r="E524" s="37"/>
      <c r="F524" s="223" t="s">
        <v>772</v>
      </c>
      <c r="G524" s="37"/>
      <c r="H524" s="37"/>
      <c r="I524" s="123"/>
      <c r="J524" s="37"/>
      <c r="K524" s="37"/>
      <c r="L524" s="40"/>
      <c r="M524" s="224"/>
      <c r="N524" s="225"/>
      <c r="O524" s="72"/>
      <c r="P524" s="72"/>
      <c r="Q524" s="72"/>
      <c r="R524" s="72"/>
      <c r="S524" s="72"/>
      <c r="T524" s="73"/>
      <c r="U524" s="35"/>
      <c r="V524" s="35"/>
      <c r="W524" s="35"/>
      <c r="X524" s="35"/>
      <c r="Y524" s="35"/>
      <c r="Z524" s="35"/>
      <c r="AA524" s="35"/>
      <c r="AB524" s="35"/>
      <c r="AC524" s="35"/>
      <c r="AD524" s="35"/>
      <c r="AE524" s="35"/>
      <c r="AT524" s="18" t="s">
        <v>158</v>
      </c>
      <c r="AU524" s="18" t="s">
        <v>87</v>
      </c>
    </row>
    <row r="525" spans="1:65" s="2" customFormat="1" ht="19.5">
      <c r="A525" s="35"/>
      <c r="B525" s="36"/>
      <c r="C525" s="37"/>
      <c r="D525" s="222" t="s">
        <v>511</v>
      </c>
      <c r="E525" s="37"/>
      <c r="F525" s="260" t="s">
        <v>773</v>
      </c>
      <c r="G525" s="37"/>
      <c r="H525" s="37"/>
      <c r="I525" s="123"/>
      <c r="J525" s="37"/>
      <c r="K525" s="37"/>
      <c r="L525" s="40"/>
      <c r="M525" s="224"/>
      <c r="N525" s="225"/>
      <c r="O525" s="72"/>
      <c r="P525" s="72"/>
      <c r="Q525" s="72"/>
      <c r="R525" s="72"/>
      <c r="S525" s="72"/>
      <c r="T525" s="73"/>
      <c r="U525" s="35"/>
      <c r="V525" s="35"/>
      <c r="W525" s="35"/>
      <c r="X525" s="35"/>
      <c r="Y525" s="35"/>
      <c r="Z525" s="35"/>
      <c r="AA525" s="35"/>
      <c r="AB525" s="35"/>
      <c r="AC525" s="35"/>
      <c r="AD525" s="35"/>
      <c r="AE525" s="35"/>
      <c r="AT525" s="18" t="s">
        <v>511</v>
      </c>
      <c r="AU525" s="18" t="s">
        <v>87</v>
      </c>
    </row>
    <row r="526" spans="1:65" s="13" customFormat="1" ht="11.25">
      <c r="B526" s="236"/>
      <c r="C526" s="237"/>
      <c r="D526" s="222" t="s">
        <v>283</v>
      </c>
      <c r="E526" s="238" t="s">
        <v>1</v>
      </c>
      <c r="F526" s="239" t="s">
        <v>155</v>
      </c>
      <c r="G526" s="237"/>
      <c r="H526" s="240">
        <v>4</v>
      </c>
      <c r="I526" s="241"/>
      <c r="J526" s="237"/>
      <c r="K526" s="237"/>
      <c r="L526" s="242"/>
      <c r="M526" s="243"/>
      <c r="N526" s="244"/>
      <c r="O526" s="244"/>
      <c r="P526" s="244"/>
      <c r="Q526" s="244"/>
      <c r="R526" s="244"/>
      <c r="S526" s="244"/>
      <c r="T526" s="245"/>
      <c r="AT526" s="246" t="s">
        <v>283</v>
      </c>
      <c r="AU526" s="246" t="s">
        <v>87</v>
      </c>
      <c r="AV526" s="13" t="s">
        <v>87</v>
      </c>
      <c r="AW526" s="13" t="s">
        <v>34</v>
      </c>
      <c r="AX526" s="13" t="s">
        <v>78</v>
      </c>
      <c r="AY526" s="246" t="s">
        <v>147</v>
      </c>
    </row>
    <row r="527" spans="1:65" s="12" customFormat="1" ht="22.9" customHeight="1">
      <c r="B527" s="193"/>
      <c r="C527" s="194"/>
      <c r="D527" s="195" t="s">
        <v>77</v>
      </c>
      <c r="E527" s="207" t="s">
        <v>190</v>
      </c>
      <c r="F527" s="207" t="s">
        <v>774</v>
      </c>
      <c r="G527" s="194"/>
      <c r="H527" s="194"/>
      <c r="I527" s="197"/>
      <c r="J527" s="208">
        <f>BK527</f>
        <v>0</v>
      </c>
      <c r="K527" s="194"/>
      <c r="L527" s="199"/>
      <c r="M527" s="200"/>
      <c r="N527" s="201"/>
      <c r="O527" s="201"/>
      <c r="P527" s="202">
        <f>P528+SUM(P529:P641)</f>
        <v>0</v>
      </c>
      <c r="Q527" s="201"/>
      <c r="R527" s="202">
        <f>R528+SUM(R529:R641)</f>
        <v>93.458093199999993</v>
      </c>
      <c r="S527" s="201"/>
      <c r="T527" s="203">
        <f>T528+SUM(T529:T641)</f>
        <v>296.90354000000002</v>
      </c>
      <c r="AR527" s="204" t="s">
        <v>85</v>
      </c>
      <c r="AT527" s="205" t="s">
        <v>77</v>
      </c>
      <c r="AU527" s="205" t="s">
        <v>85</v>
      </c>
      <c r="AY527" s="204" t="s">
        <v>147</v>
      </c>
      <c r="BK527" s="206">
        <f>BK528+SUM(BK529:BK641)</f>
        <v>0</v>
      </c>
    </row>
    <row r="528" spans="1:65" s="2" customFormat="1" ht="16.5" customHeight="1">
      <c r="A528" s="35"/>
      <c r="B528" s="36"/>
      <c r="C528" s="209" t="s">
        <v>775</v>
      </c>
      <c r="D528" s="209" t="s">
        <v>151</v>
      </c>
      <c r="E528" s="210" t="s">
        <v>776</v>
      </c>
      <c r="F528" s="211" t="s">
        <v>777</v>
      </c>
      <c r="G528" s="212" t="s">
        <v>310</v>
      </c>
      <c r="H528" s="213">
        <v>127</v>
      </c>
      <c r="I528" s="214"/>
      <c r="J528" s="215">
        <f>ROUND(I528*H528,2)</f>
        <v>0</v>
      </c>
      <c r="K528" s="211" t="s">
        <v>438</v>
      </c>
      <c r="L528" s="40"/>
      <c r="M528" s="216" t="s">
        <v>1</v>
      </c>
      <c r="N528" s="217" t="s">
        <v>43</v>
      </c>
      <c r="O528" s="72"/>
      <c r="P528" s="218">
        <f>O528*H528</f>
        <v>0</v>
      </c>
      <c r="Q528" s="218">
        <v>4.0079999999999998E-2</v>
      </c>
      <c r="R528" s="218">
        <f>Q528*H528</f>
        <v>5.09016</v>
      </c>
      <c r="S528" s="218">
        <v>0</v>
      </c>
      <c r="T528" s="219">
        <f>S528*H528</f>
        <v>0</v>
      </c>
      <c r="U528" s="35"/>
      <c r="V528" s="35"/>
      <c r="W528" s="35"/>
      <c r="X528" s="35"/>
      <c r="Y528" s="35"/>
      <c r="Z528" s="35"/>
      <c r="AA528" s="35"/>
      <c r="AB528" s="35"/>
      <c r="AC528" s="35"/>
      <c r="AD528" s="35"/>
      <c r="AE528" s="35"/>
      <c r="AR528" s="220" t="s">
        <v>155</v>
      </c>
      <c r="AT528" s="220" t="s">
        <v>151</v>
      </c>
      <c r="AU528" s="220" t="s">
        <v>87</v>
      </c>
      <c r="AY528" s="18" t="s">
        <v>147</v>
      </c>
      <c r="BE528" s="221">
        <f>IF(N528="základní",J528,0)</f>
        <v>0</v>
      </c>
      <c r="BF528" s="221">
        <f>IF(N528="snížená",J528,0)</f>
        <v>0</v>
      </c>
      <c r="BG528" s="221">
        <f>IF(N528="zákl. přenesená",J528,0)</f>
        <v>0</v>
      </c>
      <c r="BH528" s="221">
        <f>IF(N528="sníž. přenesená",J528,0)</f>
        <v>0</v>
      </c>
      <c r="BI528" s="221">
        <f>IF(N528="nulová",J528,0)</f>
        <v>0</v>
      </c>
      <c r="BJ528" s="18" t="s">
        <v>85</v>
      </c>
      <c r="BK528" s="221">
        <f>ROUND(I528*H528,2)</f>
        <v>0</v>
      </c>
      <c r="BL528" s="18" t="s">
        <v>155</v>
      </c>
      <c r="BM528" s="220" t="s">
        <v>778</v>
      </c>
    </row>
    <row r="529" spans="1:65" s="2" customFormat="1" ht="11.25">
      <c r="A529" s="35"/>
      <c r="B529" s="36"/>
      <c r="C529" s="37"/>
      <c r="D529" s="222" t="s">
        <v>158</v>
      </c>
      <c r="E529" s="37"/>
      <c r="F529" s="223" t="s">
        <v>779</v>
      </c>
      <c r="G529" s="37"/>
      <c r="H529" s="37"/>
      <c r="I529" s="123"/>
      <c r="J529" s="37"/>
      <c r="K529" s="37"/>
      <c r="L529" s="40"/>
      <c r="M529" s="224"/>
      <c r="N529" s="225"/>
      <c r="O529" s="72"/>
      <c r="P529" s="72"/>
      <c r="Q529" s="72"/>
      <c r="R529" s="72"/>
      <c r="S529" s="72"/>
      <c r="T529" s="73"/>
      <c r="U529" s="35"/>
      <c r="V529" s="35"/>
      <c r="W529" s="35"/>
      <c r="X529" s="35"/>
      <c r="Y529" s="35"/>
      <c r="Z529" s="35"/>
      <c r="AA529" s="35"/>
      <c r="AB529" s="35"/>
      <c r="AC529" s="35"/>
      <c r="AD529" s="35"/>
      <c r="AE529" s="35"/>
      <c r="AT529" s="18" t="s">
        <v>158</v>
      </c>
      <c r="AU529" s="18" t="s">
        <v>87</v>
      </c>
    </row>
    <row r="530" spans="1:65" s="2" customFormat="1" ht="97.5">
      <c r="A530" s="35"/>
      <c r="B530" s="36"/>
      <c r="C530" s="37"/>
      <c r="D530" s="222" t="s">
        <v>441</v>
      </c>
      <c r="E530" s="37"/>
      <c r="F530" s="260" t="s">
        <v>780</v>
      </c>
      <c r="G530" s="37"/>
      <c r="H530" s="37"/>
      <c r="I530" s="123"/>
      <c r="J530" s="37"/>
      <c r="K530" s="37"/>
      <c r="L530" s="40"/>
      <c r="M530" s="224"/>
      <c r="N530" s="225"/>
      <c r="O530" s="72"/>
      <c r="P530" s="72"/>
      <c r="Q530" s="72"/>
      <c r="R530" s="72"/>
      <c r="S530" s="72"/>
      <c r="T530" s="73"/>
      <c r="U530" s="35"/>
      <c r="V530" s="35"/>
      <c r="W530" s="35"/>
      <c r="X530" s="35"/>
      <c r="Y530" s="35"/>
      <c r="Z530" s="35"/>
      <c r="AA530" s="35"/>
      <c r="AB530" s="35"/>
      <c r="AC530" s="35"/>
      <c r="AD530" s="35"/>
      <c r="AE530" s="35"/>
      <c r="AT530" s="18" t="s">
        <v>441</v>
      </c>
      <c r="AU530" s="18" t="s">
        <v>87</v>
      </c>
    </row>
    <row r="531" spans="1:65" s="13" customFormat="1" ht="11.25">
      <c r="B531" s="236"/>
      <c r="C531" s="237"/>
      <c r="D531" s="222" t="s">
        <v>283</v>
      </c>
      <c r="E531" s="238" t="s">
        <v>1</v>
      </c>
      <c r="F531" s="239" t="s">
        <v>781</v>
      </c>
      <c r="G531" s="237"/>
      <c r="H531" s="240">
        <v>127</v>
      </c>
      <c r="I531" s="241"/>
      <c r="J531" s="237"/>
      <c r="K531" s="237"/>
      <c r="L531" s="242"/>
      <c r="M531" s="243"/>
      <c r="N531" s="244"/>
      <c r="O531" s="244"/>
      <c r="P531" s="244"/>
      <c r="Q531" s="244"/>
      <c r="R531" s="244"/>
      <c r="S531" s="244"/>
      <c r="T531" s="245"/>
      <c r="AT531" s="246" t="s">
        <v>283</v>
      </c>
      <c r="AU531" s="246" t="s">
        <v>87</v>
      </c>
      <c r="AV531" s="13" t="s">
        <v>87</v>
      </c>
      <c r="AW531" s="13" t="s">
        <v>34</v>
      </c>
      <c r="AX531" s="13" t="s">
        <v>85</v>
      </c>
      <c r="AY531" s="246" t="s">
        <v>147</v>
      </c>
    </row>
    <row r="532" spans="1:65" s="2" customFormat="1" ht="16.5" customHeight="1">
      <c r="A532" s="35"/>
      <c r="B532" s="36"/>
      <c r="C532" s="226" t="s">
        <v>782</v>
      </c>
      <c r="D532" s="226" t="s">
        <v>218</v>
      </c>
      <c r="E532" s="227" t="s">
        <v>783</v>
      </c>
      <c r="F532" s="228" t="s">
        <v>784</v>
      </c>
      <c r="G532" s="229" t="s">
        <v>310</v>
      </c>
      <c r="H532" s="230">
        <v>127</v>
      </c>
      <c r="I532" s="231"/>
      <c r="J532" s="232">
        <f>ROUND(I532*H532,2)</f>
        <v>0</v>
      </c>
      <c r="K532" s="228" t="s">
        <v>1</v>
      </c>
      <c r="L532" s="233"/>
      <c r="M532" s="234" t="s">
        <v>1</v>
      </c>
      <c r="N532" s="235" t="s">
        <v>43</v>
      </c>
      <c r="O532" s="72"/>
      <c r="P532" s="218">
        <f>O532*H532</f>
        <v>0</v>
      </c>
      <c r="Q532" s="218">
        <v>0</v>
      </c>
      <c r="R532" s="218">
        <f>Q532*H532</f>
        <v>0</v>
      </c>
      <c r="S532" s="218">
        <v>0</v>
      </c>
      <c r="T532" s="219">
        <f>S532*H532</f>
        <v>0</v>
      </c>
      <c r="U532" s="35"/>
      <c r="V532" s="35"/>
      <c r="W532" s="35"/>
      <c r="X532" s="35"/>
      <c r="Y532" s="35"/>
      <c r="Z532" s="35"/>
      <c r="AA532" s="35"/>
      <c r="AB532" s="35"/>
      <c r="AC532" s="35"/>
      <c r="AD532" s="35"/>
      <c r="AE532" s="35"/>
      <c r="AR532" s="220" t="s">
        <v>186</v>
      </c>
      <c r="AT532" s="220" t="s">
        <v>218</v>
      </c>
      <c r="AU532" s="220" t="s">
        <v>87</v>
      </c>
      <c r="AY532" s="18" t="s">
        <v>147</v>
      </c>
      <c r="BE532" s="221">
        <f>IF(N532="základní",J532,0)</f>
        <v>0</v>
      </c>
      <c r="BF532" s="221">
        <f>IF(N532="snížená",J532,0)</f>
        <v>0</v>
      </c>
      <c r="BG532" s="221">
        <f>IF(N532="zákl. přenesená",J532,0)</f>
        <v>0</v>
      </c>
      <c r="BH532" s="221">
        <f>IF(N532="sníž. přenesená",J532,0)</f>
        <v>0</v>
      </c>
      <c r="BI532" s="221">
        <f>IF(N532="nulová",J532,0)</f>
        <v>0</v>
      </c>
      <c r="BJ532" s="18" t="s">
        <v>85</v>
      </c>
      <c r="BK532" s="221">
        <f>ROUND(I532*H532,2)</f>
        <v>0</v>
      </c>
      <c r="BL532" s="18" t="s">
        <v>155</v>
      </c>
      <c r="BM532" s="220" t="s">
        <v>785</v>
      </c>
    </row>
    <row r="533" spans="1:65" s="2" customFormat="1" ht="11.25">
      <c r="A533" s="35"/>
      <c r="B533" s="36"/>
      <c r="C533" s="37"/>
      <c r="D533" s="222" t="s">
        <v>158</v>
      </c>
      <c r="E533" s="37"/>
      <c r="F533" s="223" t="s">
        <v>784</v>
      </c>
      <c r="G533" s="37"/>
      <c r="H533" s="37"/>
      <c r="I533" s="123"/>
      <c r="J533" s="37"/>
      <c r="K533" s="37"/>
      <c r="L533" s="40"/>
      <c r="M533" s="224"/>
      <c r="N533" s="225"/>
      <c r="O533" s="72"/>
      <c r="P533" s="72"/>
      <c r="Q533" s="72"/>
      <c r="R533" s="72"/>
      <c r="S533" s="72"/>
      <c r="T533" s="73"/>
      <c r="U533" s="35"/>
      <c r="V533" s="35"/>
      <c r="W533" s="35"/>
      <c r="X533" s="35"/>
      <c r="Y533" s="35"/>
      <c r="Z533" s="35"/>
      <c r="AA533" s="35"/>
      <c r="AB533" s="35"/>
      <c r="AC533" s="35"/>
      <c r="AD533" s="35"/>
      <c r="AE533" s="35"/>
      <c r="AT533" s="18" t="s">
        <v>158</v>
      </c>
      <c r="AU533" s="18" t="s">
        <v>87</v>
      </c>
    </row>
    <row r="534" spans="1:65" s="2" customFormat="1" ht="29.25">
      <c r="A534" s="35"/>
      <c r="B534" s="36"/>
      <c r="C534" s="37"/>
      <c r="D534" s="222" t="s">
        <v>511</v>
      </c>
      <c r="E534" s="37"/>
      <c r="F534" s="260" t="s">
        <v>786</v>
      </c>
      <c r="G534" s="37"/>
      <c r="H534" s="37"/>
      <c r="I534" s="123"/>
      <c r="J534" s="37"/>
      <c r="K534" s="37"/>
      <c r="L534" s="40"/>
      <c r="M534" s="224"/>
      <c r="N534" s="225"/>
      <c r="O534" s="72"/>
      <c r="P534" s="72"/>
      <c r="Q534" s="72"/>
      <c r="R534" s="72"/>
      <c r="S534" s="72"/>
      <c r="T534" s="73"/>
      <c r="U534" s="35"/>
      <c r="V534" s="35"/>
      <c r="W534" s="35"/>
      <c r="X534" s="35"/>
      <c r="Y534" s="35"/>
      <c r="Z534" s="35"/>
      <c r="AA534" s="35"/>
      <c r="AB534" s="35"/>
      <c r="AC534" s="35"/>
      <c r="AD534" s="35"/>
      <c r="AE534" s="35"/>
      <c r="AT534" s="18" t="s">
        <v>511</v>
      </c>
      <c r="AU534" s="18" t="s">
        <v>87</v>
      </c>
    </row>
    <row r="535" spans="1:65" s="13" customFormat="1" ht="11.25">
      <c r="B535" s="236"/>
      <c r="C535" s="237"/>
      <c r="D535" s="222" t="s">
        <v>283</v>
      </c>
      <c r="E535" s="238" t="s">
        <v>1</v>
      </c>
      <c r="F535" s="239" t="s">
        <v>781</v>
      </c>
      <c r="G535" s="237"/>
      <c r="H535" s="240">
        <v>127</v>
      </c>
      <c r="I535" s="241"/>
      <c r="J535" s="237"/>
      <c r="K535" s="237"/>
      <c r="L535" s="242"/>
      <c r="M535" s="243"/>
      <c r="N535" s="244"/>
      <c r="O535" s="244"/>
      <c r="P535" s="244"/>
      <c r="Q535" s="244"/>
      <c r="R535" s="244"/>
      <c r="S535" s="244"/>
      <c r="T535" s="245"/>
      <c r="AT535" s="246" t="s">
        <v>283</v>
      </c>
      <c r="AU535" s="246" t="s">
        <v>87</v>
      </c>
      <c r="AV535" s="13" t="s">
        <v>87</v>
      </c>
      <c r="AW535" s="13" t="s">
        <v>34</v>
      </c>
      <c r="AX535" s="13" t="s">
        <v>85</v>
      </c>
      <c r="AY535" s="246" t="s">
        <v>147</v>
      </c>
    </row>
    <row r="536" spans="1:65" s="2" customFormat="1" ht="24" customHeight="1">
      <c r="A536" s="35"/>
      <c r="B536" s="36"/>
      <c r="C536" s="209" t="s">
        <v>787</v>
      </c>
      <c r="D536" s="209" t="s">
        <v>151</v>
      </c>
      <c r="E536" s="210" t="s">
        <v>788</v>
      </c>
      <c r="F536" s="211" t="s">
        <v>789</v>
      </c>
      <c r="G536" s="212" t="s">
        <v>583</v>
      </c>
      <c r="H536" s="213">
        <v>2</v>
      </c>
      <c r="I536" s="214"/>
      <c r="J536" s="215">
        <f>ROUND(I536*H536,2)</f>
        <v>0</v>
      </c>
      <c r="K536" s="211" t="s">
        <v>438</v>
      </c>
      <c r="L536" s="40"/>
      <c r="M536" s="216" t="s">
        <v>1</v>
      </c>
      <c r="N536" s="217" t="s">
        <v>43</v>
      </c>
      <c r="O536" s="72"/>
      <c r="P536" s="218">
        <f>O536*H536</f>
        <v>0</v>
      </c>
      <c r="Q536" s="218">
        <v>1.1259999999999999E-2</v>
      </c>
      <c r="R536" s="218">
        <f>Q536*H536</f>
        <v>2.2519999999999998E-2</v>
      </c>
      <c r="S536" s="218">
        <v>0</v>
      </c>
      <c r="T536" s="219">
        <f>S536*H536</f>
        <v>0</v>
      </c>
      <c r="U536" s="35"/>
      <c r="V536" s="35"/>
      <c r="W536" s="35"/>
      <c r="X536" s="35"/>
      <c r="Y536" s="35"/>
      <c r="Z536" s="35"/>
      <c r="AA536" s="35"/>
      <c r="AB536" s="35"/>
      <c r="AC536" s="35"/>
      <c r="AD536" s="35"/>
      <c r="AE536" s="35"/>
      <c r="AR536" s="220" t="s">
        <v>155</v>
      </c>
      <c r="AT536" s="220" t="s">
        <v>151</v>
      </c>
      <c r="AU536" s="220" t="s">
        <v>87</v>
      </c>
      <c r="AY536" s="18" t="s">
        <v>147</v>
      </c>
      <c r="BE536" s="221">
        <f>IF(N536="základní",J536,0)</f>
        <v>0</v>
      </c>
      <c r="BF536" s="221">
        <f>IF(N536="snížená",J536,0)</f>
        <v>0</v>
      </c>
      <c r="BG536" s="221">
        <f>IF(N536="zákl. přenesená",J536,0)</f>
        <v>0</v>
      </c>
      <c r="BH536" s="221">
        <f>IF(N536="sníž. přenesená",J536,0)</f>
        <v>0</v>
      </c>
      <c r="BI536" s="221">
        <f>IF(N536="nulová",J536,0)</f>
        <v>0</v>
      </c>
      <c r="BJ536" s="18" t="s">
        <v>85</v>
      </c>
      <c r="BK536" s="221">
        <f>ROUND(I536*H536,2)</f>
        <v>0</v>
      </c>
      <c r="BL536" s="18" t="s">
        <v>155</v>
      </c>
      <c r="BM536" s="220" t="s">
        <v>790</v>
      </c>
    </row>
    <row r="537" spans="1:65" s="2" customFormat="1" ht="19.5">
      <c r="A537" s="35"/>
      <c r="B537" s="36"/>
      <c r="C537" s="37"/>
      <c r="D537" s="222" t="s">
        <v>158</v>
      </c>
      <c r="E537" s="37"/>
      <c r="F537" s="223" t="s">
        <v>791</v>
      </c>
      <c r="G537" s="37"/>
      <c r="H537" s="37"/>
      <c r="I537" s="123"/>
      <c r="J537" s="37"/>
      <c r="K537" s="37"/>
      <c r="L537" s="40"/>
      <c r="M537" s="224"/>
      <c r="N537" s="225"/>
      <c r="O537" s="72"/>
      <c r="P537" s="72"/>
      <c r="Q537" s="72"/>
      <c r="R537" s="72"/>
      <c r="S537" s="72"/>
      <c r="T537" s="73"/>
      <c r="U537" s="35"/>
      <c r="V537" s="35"/>
      <c r="W537" s="35"/>
      <c r="X537" s="35"/>
      <c r="Y537" s="35"/>
      <c r="Z537" s="35"/>
      <c r="AA537" s="35"/>
      <c r="AB537" s="35"/>
      <c r="AC537" s="35"/>
      <c r="AD537" s="35"/>
      <c r="AE537" s="35"/>
      <c r="AT537" s="18" t="s">
        <v>158</v>
      </c>
      <c r="AU537" s="18" t="s">
        <v>87</v>
      </c>
    </row>
    <row r="538" spans="1:65" s="2" customFormat="1" ht="68.25">
      <c r="A538" s="35"/>
      <c r="B538" s="36"/>
      <c r="C538" s="37"/>
      <c r="D538" s="222" t="s">
        <v>441</v>
      </c>
      <c r="E538" s="37"/>
      <c r="F538" s="260" t="s">
        <v>792</v>
      </c>
      <c r="G538" s="37"/>
      <c r="H538" s="37"/>
      <c r="I538" s="123"/>
      <c r="J538" s="37"/>
      <c r="K538" s="37"/>
      <c r="L538" s="40"/>
      <c r="M538" s="224"/>
      <c r="N538" s="225"/>
      <c r="O538" s="72"/>
      <c r="P538" s="72"/>
      <c r="Q538" s="72"/>
      <c r="R538" s="72"/>
      <c r="S538" s="72"/>
      <c r="T538" s="73"/>
      <c r="U538" s="35"/>
      <c r="V538" s="35"/>
      <c r="W538" s="35"/>
      <c r="X538" s="35"/>
      <c r="Y538" s="35"/>
      <c r="Z538" s="35"/>
      <c r="AA538" s="35"/>
      <c r="AB538" s="35"/>
      <c r="AC538" s="35"/>
      <c r="AD538" s="35"/>
      <c r="AE538" s="35"/>
      <c r="AT538" s="18" t="s">
        <v>441</v>
      </c>
      <c r="AU538" s="18" t="s">
        <v>87</v>
      </c>
    </row>
    <row r="539" spans="1:65" s="13" customFormat="1" ht="11.25">
      <c r="B539" s="236"/>
      <c r="C539" s="237"/>
      <c r="D539" s="222" t="s">
        <v>283</v>
      </c>
      <c r="E539" s="238" t="s">
        <v>1</v>
      </c>
      <c r="F539" s="239" t="s">
        <v>793</v>
      </c>
      <c r="G539" s="237"/>
      <c r="H539" s="240">
        <v>2</v>
      </c>
      <c r="I539" s="241"/>
      <c r="J539" s="237"/>
      <c r="K539" s="237"/>
      <c r="L539" s="242"/>
      <c r="M539" s="243"/>
      <c r="N539" s="244"/>
      <c r="O539" s="244"/>
      <c r="P539" s="244"/>
      <c r="Q539" s="244"/>
      <c r="R539" s="244"/>
      <c r="S539" s="244"/>
      <c r="T539" s="245"/>
      <c r="AT539" s="246" t="s">
        <v>283</v>
      </c>
      <c r="AU539" s="246" t="s">
        <v>87</v>
      </c>
      <c r="AV539" s="13" t="s">
        <v>87</v>
      </c>
      <c r="AW539" s="13" t="s">
        <v>34</v>
      </c>
      <c r="AX539" s="13" t="s">
        <v>85</v>
      </c>
      <c r="AY539" s="246" t="s">
        <v>147</v>
      </c>
    </row>
    <row r="540" spans="1:65" s="2" customFormat="1" ht="24" customHeight="1">
      <c r="A540" s="35"/>
      <c r="B540" s="36"/>
      <c r="C540" s="209" t="s">
        <v>794</v>
      </c>
      <c r="D540" s="209" t="s">
        <v>151</v>
      </c>
      <c r="E540" s="210" t="s">
        <v>795</v>
      </c>
      <c r="F540" s="211" t="s">
        <v>796</v>
      </c>
      <c r="G540" s="212" t="s">
        <v>583</v>
      </c>
      <c r="H540" s="213">
        <v>3</v>
      </c>
      <c r="I540" s="214"/>
      <c r="J540" s="215">
        <f>ROUND(I540*H540,2)</f>
        <v>0</v>
      </c>
      <c r="K540" s="211" t="s">
        <v>438</v>
      </c>
      <c r="L540" s="40"/>
      <c r="M540" s="216" t="s">
        <v>1</v>
      </c>
      <c r="N540" s="217" t="s">
        <v>43</v>
      </c>
      <c r="O540" s="72"/>
      <c r="P540" s="218">
        <f>O540*H540</f>
        <v>0</v>
      </c>
      <c r="Q540" s="218">
        <v>6.9999999999999999E-4</v>
      </c>
      <c r="R540" s="218">
        <f>Q540*H540</f>
        <v>2.0999999999999999E-3</v>
      </c>
      <c r="S540" s="218">
        <v>0</v>
      </c>
      <c r="T540" s="219">
        <f>S540*H540</f>
        <v>0</v>
      </c>
      <c r="U540" s="35"/>
      <c r="V540" s="35"/>
      <c r="W540" s="35"/>
      <c r="X540" s="35"/>
      <c r="Y540" s="35"/>
      <c r="Z540" s="35"/>
      <c r="AA540" s="35"/>
      <c r="AB540" s="35"/>
      <c r="AC540" s="35"/>
      <c r="AD540" s="35"/>
      <c r="AE540" s="35"/>
      <c r="AR540" s="220" t="s">
        <v>155</v>
      </c>
      <c r="AT540" s="220" t="s">
        <v>151</v>
      </c>
      <c r="AU540" s="220" t="s">
        <v>87</v>
      </c>
      <c r="AY540" s="18" t="s">
        <v>147</v>
      </c>
      <c r="BE540" s="221">
        <f>IF(N540="základní",J540,0)</f>
        <v>0</v>
      </c>
      <c r="BF540" s="221">
        <f>IF(N540="snížená",J540,0)</f>
        <v>0</v>
      </c>
      <c r="BG540" s="221">
        <f>IF(N540="zákl. přenesená",J540,0)</f>
        <v>0</v>
      </c>
      <c r="BH540" s="221">
        <f>IF(N540="sníž. přenesená",J540,0)</f>
        <v>0</v>
      </c>
      <c r="BI540" s="221">
        <f>IF(N540="nulová",J540,0)</f>
        <v>0</v>
      </c>
      <c r="BJ540" s="18" t="s">
        <v>85</v>
      </c>
      <c r="BK540" s="221">
        <f>ROUND(I540*H540,2)</f>
        <v>0</v>
      </c>
      <c r="BL540" s="18" t="s">
        <v>155</v>
      </c>
      <c r="BM540" s="220" t="s">
        <v>797</v>
      </c>
    </row>
    <row r="541" spans="1:65" s="2" customFormat="1" ht="19.5">
      <c r="A541" s="35"/>
      <c r="B541" s="36"/>
      <c r="C541" s="37"/>
      <c r="D541" s="222" t="s">
        <v>158</v>
      </c>
      <c r="E541" s="37"/>
      <c r="F541" s="223" t="s">
        <v>798</v>
      </c>
      <c r="G541" s="37"/>
      <c r="H541" s="37"/>
      <c r="I541" s="123"/>
      <c r="J541" s="37"/>
      <c r="K541" s="37"/>
      <c r="L541" s="40"/>
      <c r="M541" s="224"/>
      <c r="N541" s="225"/>
      <c r="O541" s="72"/>
      <c r="P541" s="72"/>
      <c r="Q541" s="72"/>
      <c r="R541" s="72"/>
      <c r="S541" s="72"/>
      <c r="T541" s="73"/>
      <c r="U541" s="35"/>
      <c r="V541" s="35"/>
      <c r="W541" s="35"/>
      <c r="X541" s="35"/>
      <c r="Y541" s="35"/>
      <c r="Z541" s="35"/>
      <c r="AA541" s="35"/>
      <c r="AB541" s="35"/>
      <c r="AC541" s="35"/>
      <c r="AD541" s="35"/>
      <c r="AE541" s="35"/>
      <c r="AT541" s="18" t="s">
        <v>158</v>
      </c>
      <c r="AU541" s="18" t="s">
        <v>87</v>
      </c>
    </row>
    <row r="542" spans="1:65" s="2" customFormat="1" ht="146.25">
      <c r="A542" s="35"/>
      <c r="B542" s="36"/>
      <c r="C542" s="37"/>
      <c r="D542" s="222" t="s">
        <v>441</v>
      </c>
      <c r="E542" s="37"/>
      <c r="F542" s="260" t="s">
        <v>799</v>
      </c>
      <c r="G542" s="37"/>
      <c r="H542" s="37"/>
      <c r="I542" s="123"/>
      <c r="J542" s="37"/>
      <c r="K542" s="37"/>
      <c r="L542" s="40"/>
      <c r="M542" s="224"/>
      <c r="N542" s="225"/>
      <c r="O542" s="72"/>
      <c r="P542" s="72"/>
      <c r="Q542" s="72"/>
      <c r="R542" s="72"/>
      <c r="S542" s="72"/>
      <c r="T542" s="73"/>
      <c r="U542" s="35"/>
      <c r="V542" s="35"/>
      <c r="W542" s="35"/>
      <c r="X542" s="35"/>
      <c r="Y542" s="35"/>
      <c r="Z542" s="35"/>
      <c r="AA542" s="35"/>
      <c r="AB542" s="35"/>
      <c r="AC542" s="35"/>
      <c r="AD542" s="35"/>
      <c r="AE542" s="35"/>
      <c r="AT542" s="18" t="s">
        <v>441</v>
      </c>
      <c r="AU542" s="18" t="s">
        <v>87</v>
      </c>
    </row>
    <row r="543" spans="1:65" s="13" customFormat="1" ht="11.25">
      <c r="B543" s="236"/>
      <c r="C543" s="237"/>
      <c r="D543" s="222" t="s">
        <v>283</v>
      </c>
      <c r="E543" s="238" t="s">
        <v>1</v>
      </c>
      <c r="F543" s="239" t="s">
        <v>800</v>
      </c>
      <c r="G543" s="237"/>
      <c r="H543" s="240">
        <v>3</v>
      </c>
      <c r="I543" s="241"/>
      <c r="J543" s="237"/>
      <c r="K543" s="237"/>
      <c r="L543" s="242"/>
      <c r="M543" s="243"/>
      <c r="N543" s="244"/>
      <c r="O543" s="244"/>
      <c r="P543" s="244"/>
      <c r="Q543" s="244"/>
      <c r="R543" s="244"/>
      <c r="S543" s="244"/>
      <c r="T543" s="245"/>
      <c r="AT543" s="246" t="s">
        <v>283</v>
      </c>
      <c r="AU543" s="246" t="s">
        <v>87</v>
      </c>
      <c r="AV543" s="13" t="s">
        <v>87</v>
      </c>
      <c r="AW543" s="13" t="s">
        <v>34</v>
      </c>
      <c r="AX543" s="13" t="s">
        <v>85</v>
      </c>
      <c r="AY543" s="246" t="s">
        <v>147</v>
      </c>
    </row>
    <row r="544" spans="1:65" s="2" customFormat="1" ht="24" customHeight="1">
      <c r="A544" s="35"/>
      <c r="B544" s="36"/>
      <c r="C544" s="209" t="s">
        <v>781</v>
      </c>
      <c r="D544" s="209" t="s">
        <v>151</v>
      </c>
      <c r="E544" s="210" t="s">
        <v>801</v>
      </c>
      <c r="F544" s="211" t="s">
        <v>802</v>
      </c>
      <c r="G544" s="212" t="s">
        <v>583</v>
      </c>
      <c r="H544" s="213">
        <v>2</v>
      </c>
      <c r="I544" s="214"/>
      <c r="J544" s="215">
        <f>ROUND(I544*H544,2)</f>
        <v>0</v>
      </c>
      <c r="K544" s="211" t="s">
        <v>438</v>
      </c>
      <c r="L544" s="40"/>
      <c r="M544" s="216" t="s">
        <v>1</v>
      </c>
      <c r="N544" s="217" t="s">
        <v>43</v>
      </c>
      <c r="O544" s="72"/>
      <c r="P544" s="218">
        <f>O544*H544</f>
        <v>0</v>
      </c>
      <c r="Q544" s="218">
        <v>1.0000000000000001E-5</v>
      </c>
      <c r="R544" s="218">
        <f>Q544*H544</f>
        <v>2.0000000000000002E-5</v>
      </c>
      <c r="S544" s="218">
        <v>0</v>
      </c>
      <c r="T544" s="219">
        <f>S544*H544</f>
        <v>0</v>
      </c>
      <c r="U544" s="35"/>
      <c r="V544" s="35"/>
      <c r="W544" s="35"/>
      <c r="X544" s="35"/>
      <c r="Y544" s="35"/>
      <c r="Z544" s="35"/>
      <c r="AA544" s="35"/>
      <c r="AB544" s="35"/>
      <c r="AC544" s="35"/>
      <c r="AD544" s="35"/>
      <c r="AE544" s="35"/>
      <c r="AR544" s="220" t="s">
        <v>155</v>
      </c>
      <c r="AT544" s="220" t="s">
        <v>151</v>
      </c>
      <c r="AU544" s="220" t="s">
        <v>87</v>
      </c>
      <c r="AY544" s="18" t="s">
        <v>147</v>
      </c>
      <c r="BE544" s="221">
        <f>IF(N544="základní",J544,0)</f>
        <v>0</v>
      </c>
      <c r="BF544" s="221">
        <f>IF(N544="snížená",J544,0)</f>
        <v>0</v>
      </c>
      <c r="BG544" s="221">
        <f>IF(N544="zákl. přenesená",J544,0)</f>
        <v>0</v>
      </c>
      <c r="BH544" s="221">
        <f>IF(N544="sníž. přenesená",J544,0)</f>
        <v>0</v>
      </c>
      <c r="BI544" s="221">
        <f>IF(N544="nulová",J544,0)</f>
        <v>0</v>
      </c>
      <c r="BJ544" s="18" t="s">
        <v>85</v>
      </c>
      <c r="BK544" s="221">
        <f>ROUND(I544*H544,2)</f>
        <v>0</v>
      </c>
      <c r="BL544" s="18" t="s">
        <v>155</v>
      </c>
      <c r="BM544" s="220" t="s">
        <v>803</v>
      </c>
    </row>
    <row r="545" spans="1:65" s="2" customFormat="1" ht="19.5">
      <c r="A545" s="35"/>
      <c r="B545" s="36"/>
      <c r="C545" s="37"/>
      <c r="D545" s="222" t="s">
        <v>158</v>
      </c>
      <c r="E545" s="37"/>
      <c r="F545" s="223" t="s">
        <v>804</v>
      </c>
      <c r="G545" s="37"/>
      <c r="H545" s="37"/>
      <c r="I545" s="123"/>
      <c r="J545" s="37"/>
      <c r="K545" s="37"/>
      <c r="L545" s="40"/>
      <c r="M545" s="224"/>
      <c r="N545" s="225"/>
      <c r="O545" s="72"/>
      <c r="P545" s="72"/>
      <c r="Q545" s="72"/>
      <c r="R545" s="72"/>
      <c r="S545" s="72"/>
      <c r="T545" s="73"/>
      <c r="U545" s="35"/>
      <c r="V545" s="35"/>
      <c r="W545" s="35"/>
      <c r="X545" s="35"/>
      <c r="Y545" s="35"/>
      <c r="Z545" s="35"/>
      <c r="AA545" s="35"/>
      <c r="AB545" s="35"/>
      <c r="AC545" s="35"/>
      <c r="AD545" s="35"/>
      <c r="AE545" s="35"/>
      <c r="AT545" s="18" t="s">
        <v>158</v>
      </c>
      <c r="AU545" s="18" t="s">
        <v>87</v>
      </c>
    </row>
    <row r="546" spans="1:65" s="2" customFormat="1" ht="146.25">
      <c r="A546" s="35"/>
      <c r="B546" s="36"/>
      <c r="C546" s="37"/>
      <c r="D546" s="222" t="s">
        <v>441</v>
      </c>
      <c r="E546" s="37"/>
      <c r="F546" s="260" t="s">
        <v>799</v>
      </c>
      <c r="G546" s="37"/>
      <c r="H546" s="37"/>
      <c r="I546" s="123"/>
      <c r="J546" s="37"/>
      <c r="K546" s="37"/>
      <c r="L546" s="40"/>
      <c r="M546" s="224"/>
      <c r="N546" s="225"/>
      <c r="O546" s="72"/>
      <c r="P546" s="72"/>
      <c r="Q546" s="72"/>
      <c r="R546" s="72"/>
      <c r="S546" s="72"/>
      <c r="T546" s="73"/>
      <c r="U546" s="35"/>
      <c r="V546" s="35"/>
      <c r="W546" s="35"/>
      <c r="X546" s="35"/>
      <c r="Y546" s="35"/>
      <c r="Z546" s="35"/>
      <c r="AA546" s="35"/>
      <c r="AB546" s="35"/>
      <c r="AC546" s="35"/>
      <c r="AD546" s="35"/>
      <c r="AE546" s="35"/>
      <c r="AT546" s="18" t="s">
        <v>441</v>
      </c>
      <c r="AU546" s="18" t="s">
        <v>87</v>
      </c>
    </row>
    <row r="547" spans="1:65" s="13" customFormat="1" ht="11.25">
      <c r="B547" s="236"/>
      <c r="C547" s="237"/>
      <c r="D547" s="222" t="s">
        <v>283</v>
      </c>
      <c r="E547" s="238" t="s">
        <v>1</v>
      </c>
      <c r="F547" s="239" t="s">
        <v>805</v>
      </c>
      <c r="G547" s="237"/>
      <c r="H547" s="240">
        <v>2</v>
      </c>
      <c r="I547" s="241"/>
      <c r="J547" s="237"/>
      <c r="K547" s="237"/>
      <c r="L547" s="242"/>
      <c r="M547" s="243"/>
      <c r="N547" s="244"/>
      <c r="O547" s="244"/>
      <c r="P547" s="244"/>
      <c r="Q547" s="244"/>
      <c r="R547" s="244"/>
      <c r="S547" s="244"/>
      <c r="T547" s="245"/>
      <c r="AT547" s="246" t="s">
        <v>283</v>
      </c>
      <c r="AU547" s="246" t="s">
        <v>87</v>
      </c>
      <c r="AV547" s="13" t="s">
        <v>87</v>
      </c>
      <c r="AW547" s="13" t="s">
        <v>34</v>
      </c>
      <c r="AX547" s="13" t="s">
        <v>85</v>
      </c>
      <c r="AY547" s="246" t="s">
        <v>147</v>
      </c>
    </row>
    <row r="548" spans="1:65" s="2" customFormat="1" ht="24" customHeight="1">
      <c r="A548" s="35"/>
      <c r="B548" s="36"/>
      <c r="C548" s="209" t="s">
        <v>806</v>
      </c>
      <c r="D548" s="209" t="s">
        <v>151</v>
      </c>
      <c r="E548" s="210" t="s">
        <v>807</v>
      </c>
      <c r="F548" s="211" t="s">
        <v>808</v>
      </c>
      <c r="G548" s="212" t="s">
        <v>583</v>
      </c>
      <c r="H548" s="213">
        <v>3</v>
      </c>
      <c r="I548" s="214"/>
      <c r="J548" s="215">
        <f>ROUND(I548*H548,2)</f>
        <v>0</v>
      </c>
      <c r="K548" s="211" t="s">
        <v>438</v>
      </c>
      <c r="L548" s="40"/>
      <c r="M548" s="216" t="s">
        <v>1</v>
      </c>
      <c r="N548" s="217" t="s">
        <v>43</v>
      </c>
      <c r="O548" s="72"/>
      <c r="P548" s="218">
        <f>O548*H548</f>
        <v>0</v>
      </c>
      <c r="Q548" s="218">
        <v>0.11241</v>
      </c>
      <c r="R548" s="218">
        <f>Q548*H548</f>
        <v>0.33722999999999997</v>
      </c>
      <c r="S548" s="218">
        <v>0</v>
      </c>
      <c r="T548" s="219">
        <f>S548*H548</f>
        <v>0</v>
      </c>
      <c r="U548" s="35"/>
      <c r="V548" s="35"/>
      <c r="W548" s="35"/>
      <c r="X548" s="35"/>
      <c r="Y548" s="35"/>
      <c r="Z548" s="35"/>
      <c r="AA548" s="35"/>
      <c r="AB548" s="35"/>
      <c r="AC548" s="35"/>
      <c r="AD548" s="35"/>
      <c r="AE548" s="35"/>
      <c r="AR548" s="220" t="s">
        <v>155</v>
      </c>
      <c r="AT548" s="220" t="s">
        <v>151</v>
      </c>
      <c r="AU548" s="220" t="s">
        <v>87</v>
      </c>
      <c r="AY548" s="18" t="s">
        <v>147</v>
      </c>
      <c r="BE548" s="221">
        <f>IF(N548="základní",J548,0)</f>
        <v>0</v>
      </c>
      <c r="BF548" s="221">
        <f>IF(N548="snížená",J548,0)</f>
        <v>0</v>
      </c>
      <c r="BG548" s="221">
        <f>IF(N548="zákl. přenesená",J548,0)</f>
        <v>0</v>
      </c>
      <c r="BH548" s="221">
        <f>IF(N548="sníž. přenesená",J548,0)</f>
        <v>0</v>
      </c>
      <c r="BI548" s="221">
        <f>IF(N548="nulová",J548,0)</f>
        <v>0</v>
      </c>
      <c r="BJ548" s="18" t="s">
        <v>85</v>
      </c>
      <c r="BK548" s="221">
        <f>ROUND(I548*H548,2)</f>
        <v>0</v>
      </c>
      <c r="BL548" s="18" t="s">
        <v>155</v>
      </c>
      <c r="BM548" s="220" t="s">
        <v>809</v>
      </c>
    </row>
    <row r="549" spans="1:65" s="2" customFormat="1" ht="19.5">
      <c r="A549" s="35"/>
      <c r="B549" s="36"/>
      <c r="C549" s="37"/>
      <c r="D549" s="222" t="s">
        <v>158</v>
      </c>
      <c r="E549" s="37"/>
      <c r="F549" s="223" t="s">
        <v>810</v>
      </c>
      <c r="G549" s="37"/>
      <c r="H549" s="37"/>
      <c r="I549" s="123"/>
      <c r="J549" s="37"/>
      <c r="K549" s="37"/>
      <c r="L549" s="40"/>
      <c r="M549" s="224"/>
      <c r="N549" s="225"/>
      <c r="O549" s="72"/>
      <c r="P549" s="72"/>
      <c r="Q549" s="72"/>
      <c r="R549" s="72"/>
      <c r="S549" s="72"/>
      <c r="T549" s="73"/>
      <c r="U549" s="35"/>
      <c r="V549" s="35"/>
      <c r="W549" s="35"/>
      <c r="X549" s="35"/>
      <c r="Y549" s="35"/>
      <c r="Z549" s="35"/>
      <c r="AA549" s="35"/>
      <c r="AB549" s="35"/>
      <c r="AC549" s="35"/>
      <c r="AD549" s="35"/>
      <c r="AE549" s="35"/>
      <c r="AT549" s="18" t="s">
        <v>158</v>
      </c>
      <c r="AU549" s="18" t="s">
        <v>87</v>
      </c>
    </row>
    <row r="550" spans="1:65" s="2" customFormat="1" ht="87.75">
      <c r="A550" s="35"/>
      <c r="B550" s="36"/>
      <c r="C550" s="37"/>
      <c r="D550" s="222" t="s">
        <v>441</v>
      </c>
      <c r="E550" s="37"/>
      <c r="F550" s="260" t="s">
        <v>811</v>
      </c>
      <c r="G550" s="37"/>
      <c r="H550" s="37"/>
      <c r="I550" s="123"/>
      <c r="J550" s="37"/>
      <c r="K550" s="37"/>
      <c r="L550" s="40"/>
      <c r="M550" s="224"/>
      <c r="N550" s="225"/>
      <c r="O550" s="72"/>
      <c r="P550" s="72"/>
      <c r="Q550" s="72"/>
      <c r="R550" s="72"/>
      <c r="S550" s="72"/>
      <c r="T550" s="73"/>
      <c r="U550" s="35"/>
      <c r="V550" s="35"/>
      <c r="W550" s="35"/>
      <c r="X550" s="35"/>
      <c r="Y550" s="35"/>
      <c r="Z550" s="35"/>
      <c r="AA550" s="35"/>
      <c r="AB550" s="35"/>
      <c r="AC550" s="35"/>
      <c r="AD550" s="35"/>
      <c r="AE550" s="35"/>
      <c r="AT550" s="18" t="s">
        <v>441</v>
      </c>
      <c r="AU550" s="18" t="s">
        <v>87</v>
      </c>
    </row>
    <row r="551" spans="1:65" s="13" customFormat="1" ht="11.25">
      <c r="B551" s="236"/>
      <c r="C551" s="237"/>
      <c r="D551" s="222" t="s">
        <v>283</v>
      </c>
      <c r="E551" s="238" t="s">
        <v>1</v>
      </c>
      <c r="F551" s="239" t="s">
        <v>156</v>
      </c>
      <c r="G551" s="237"/>
      <c r="H551" s="240">
        <v>3</v>
      </c>
      <c r="I551" s="241"/>
      <c r="J551" s="237"/>
      <c r="K551" s="237"/>
      <c r="L551" s="242"/>
      <c r="M551" s="243"/>
      <c r="N551" s="244"/>
      <c r="O551" s="244"/>
      <c r="P551" s="244"/>
      <c r="Q551" s="244"/>
      <c r="R551" s="244"/>
      <c r="S551" s="244"/>
      <c r="T551" s="245"/>
      <c r="AT551" s="246" t="s">
        <v>283</v>
      </c>
      <c r="AU551" s="246" t="s">
        <v>87</v>
      </c>
      <c r="AV551" s="13" t="s">
        <v>87</v>
      </c>
      <c r="AW551" s="13" t="s">
        <v>34</v>
      </c>
      <c r="AX551" s="13" t="s">
        <v>85</v>
      </c>
      <c r="AY551" s="246" t="s">
        <v>147</v>
      </c>
    </row>
    <row r="552" spans="1:65" s="2" customFormat="1" ht="16.5" customHeight="1">
      <c r="A552" s="35"/>
      <c r="B552" s="36"/>
      <c r="C552" s="226" t="s">
        <v>812</v>
      </c>
      <c r="D552" s="226" t="s">
        <v>218</v>
      </c>
      <c r="E552" s="227" t="s">
        <v>813</v>
      </c>
      <c r="F552" s="228" t="s">
        <v>814</v>
      </c>
      <c r="G552" s="229" t="s">
        <v>583</v>
      </c>
      <c r="H552" s="230">
        <v>3</v>
      </c>
      <c r="I552" s="231"/>
      <c r="J552" s="232">
        <f>ROUND(I552*H552,2)</f>
        <v>0</v>
      </c>
      <c r="K552" s="228" t="s">
        <v>438</v>
      </c>
      <c r="L552" s="233"/>
      <c r="M552" s="234" t="s">
        <v>1</v>
      </c>
      <c r="N552" s="235" t="s">
        <v>43</v>
      </c>
      <c r="O552" s="72"/>
      <c r="P552" s="218">
        <f>O552*H552</f>
        <v>0</v>
      </c>
      <c r="Q552" s="218">
        <v>6.1000000000000004E-3</v>
      </c>
      <c r="R552" s="218">
        <f>Q552*H552</f>
        <v>1.83E-2</v>
      </c>
      <c r="S552" s="218">
        <v>0</v>
      </c>
      <c r="T552" s="219">
        <f>S552*H552</f>
        <v>0</v>
      </c>
      <c r="U552" s="35"/>
      <c r="V552" s="35"/>
      <c r="W552" s="35"/>
      <c r="X552" s="35"/>
      <c r="Y552" s="35"/>
      <c r="Z552" s="35"/>
      <c r="AA552" s="35"/>
      <c r="AB552" s="35"/>
      <c r="AC552" s="35"/>
      <c r="AD552" s="35"/>
      <c r="AE552" s="35"/>
      <c r="AR552" s="220" t="s">
        <v>186</v>
      </c>
      <c r="AT552" s="220" t="s">
        <v>218</v>
      </c>
      <c r="AU552" s="220" t="s">
        <v>87</v>
      </c>
      <c r="AY552" s="18" t="s">
        <v>147</v>
      </c>
      <c r="BE552" s="221">
        <f>IF(N552="základní",J552,0)</f>
        <v>0</v>
      </c>
      <c r="BF552" s="221">
        <f>IF(N552="snížená",J552,0)</f>
        <v>0</v>
      </c>
      <c r="BG552" s="221">
        <f>IF(N552="zákl. přenesená",J552,0)</f>
        <v>0</v>
      </c>
      <c r="BH552" s="221">
        <f>IF(N552="sníž. přenesená",J552,0)</f>
        <v>0</v>
      </c>
      <c r="BI552" s="221">
        <f>IF(N552="nulová",J552,0)</f>
        <v>0</v>
      </c>
      <c r="BJ552" s="18" t="s">
        <v>85</v>
      </c>
      <c r="BK552" s="221">
        <f>ROUND(I552*H552,2)</f>
        <v>0</v>
      </c>
      <c r="BL552" s="18" t="s">
        <v>155</v>
      </c>
      <c r="BM552" s="220" t="s">
        <v>815</v>
      </c>
    </row>
    <row r="553" spans="1:65" s="2" customFormat="1" ht="11.25">
      <c r="A553" s="35"/>
      <c r="B553" s="36"/>
      <c r="C553" s="37"/>
      <c r="D553" s="222" t="s">
        <v>158</v>
      </c>
      <c r="E553" s="37"/>
      <c r="F553" s="223" t="s">
        <v>814</v>
      </c>
      <c r="G553" s="37"/>
      <c r="H553" s="37"/>
      <c r="I553" s="123"/>
      <c r="J553" s="37"/>
      <c r="K553" s="37"/>
      <c r="L553" s="40"/>
      <c r="M553" s="224"/>
      <c r="N553" s="225"/>
      <c r="O553" s="72"/>
      <c r="P553" s="72"/>
      <c r="Q553" s="72"/>
      <c r="R553" s="72"/>
      <c r="S553" s="72"/>
      <c r="T553" s="73"/>
      <c r="U553" s="35"/>
      <c r="V553" s="35"/>
      <c r="W553" s="35"/>
      <c r="X553" s="35"/>
      <c r="Y553" s="35"/>
      <c r="Z553" s="35"/>
      <c r="AA553" s="35"/>
      <c r="AB553" s="35"/>
      <c r="AC553" s="35"/>
      <c r="AD553" s="35"/>
      <c r="AE553" s="35"/>
      <c r="AT553" s="18" t="s">
        <v>158</v>
      </c>
      <c r="AU553" s="18" t="s">
        <v>87</v>
      </c>
    </row>
    <row r="554" spans="1:65" s="13" customFormat="1" ht="11.25">
      <c r="B554" s="236"/>
      <c r="C554" s="237"/>
      <c r="D554" s="222" t="s">
        <v>283</v>
      </c>
      <c r="E554" s="238" t="s">
        <v>1</v>
      </c>
      <c r="F554" s="239" t="s">
        <v>156</v>
      </c>
      <c r="G554" s="237"/>
      <c r="H554" s="240">
        <v>3</v>
      </c>
      <c r="I554" s="241"/>
      <c r="J554" s="237"/>
      <c r="K554" s="237"/>
      <c r="L554" s="242"/>
      <c r="M554" s="243"/>
      <c r="N554" s="244"/>
      <c r="O554" s="244"/>
      <c r="P554" s="244"/>
      <c r="Q554" s="244"/>
      <c r="R554" s="244"/>
      <c r="S554" s="244"/>
      <c r="T554" s="245"/>
      <c r="AT554" s="246" t="s">
        <v>283</v>
      </c>
      <c r="AU554" s="246" t="s">
        <v>87</v>
      </c>
      <c r="AV554" s="13" t="s">
        <v>87</v>
      </c>
      <c r="AW554" s="13" t="s">
        <v>34</v>
      </c>
      <c r="AX554" s="13" t="s">
        <v>85</v>
      </c>
      <c r="AY554" s="246" t="s">
        <v>147</v>
      </c>
    </row>
    <row r="555" spans="1:65" s="2" customFormat="1" ht="24" customHeight="1">
      <c r="A555" s="35"/>
      <c r="B555" s="36"/>
      <c r="C555" s="209" t="s">
        <v>816</v>
      </c>
      <c r="D555" s="209" t="s">
        <v>151</v>
      </c>
      <c r="E555" s="210" t="s">
        <v>817</v>
      </c>
      <c r="F555" s="211" t="s">
        <v>818</v>
      </c>
      <c r="G555" s="212" t="s">
        <v>310</v>
      </c>
      <c r="H555" s="213">
        <v>62.29</v>
      </c>
      <c r="I555" s="214"/>
      <c r="J555" s="215">
        <f>ROUND(I555*H555,2)</f>
        <v>0</v>
      </c>
      <c r="K555" s="211" t="s">
        <v>438</v>
      </c>
      <c r="L555" s="40"/>
      <c r="M555" s="216" t="s">
        <v>1</v>
      </c>
      <c r="N555" s="217" t="s">
        <v>43</v>
      </c>
      <c r="O555" s="72"/>
      <c r="P555" s="218">
        <f>O555*H555</f>
        <v>0</v>
      </c>
      <c r="Q555" s="218">
        <v>8.0000000000000007E-5</v>
      </c>
      <c r="R555" s="218">
        <f>Q555*H555</f>
        <v>4.9832000000000001E-3</v>
      </c>
      <c r="S555" s="218">
        <v>0</v>
      </c>
      <c r="T555" s="219">
        <f>S555*H555</f>
        <v>0</v>
      </c>
      <c r="U555" s="35"/>
      <c r="V555" s="35"/>
      <c r="W555" s="35"/>
      <c r="X555" s="35"/>
      <c r="Y555" s="35"/>
      <c r="Z555" s="35"/>
      <c r="AA555" s="35"/>
      <c r="AB555" s="35"/>
      <c r="AC555" s="35"/>
      <c r="AD555" s="35"/>
      <c r="AE555" s="35"/>
      <c r="AR555" s="220" t="s">
        <v>155</v>
      </c>
      <c r="AT555" s="220" t="s">
        <v>151</v>
      </c>
      <c r="AU555" s="220" t="s">
        <v>87</v>
      </c>
      <c r="AY555" s="18" t="s">
        <v>147</v>
      </c>
      <c r="BE555" s="221">
        <f>IF(N555="základní",J555,0)</f>
        <v>0</v>
      </c>
      <c r="BF555" s="221">
        <f>IF(N555="snížená",J555,0)</f>
        <v>0</v>
      </c>
      <c r="BG555" s="221">
        <f>IF(N555="zákl. přenesená",J555,0)</f>
        <v>0</v>
      </c>
      <c r="BH555" s="221">
        <f>IF(N555="sníž. přenesená",J555,0)</f>
        <v>0</v>
      </c>
      <c r="BI555" s="221">
        <f>IF(N555="nulová",J555,0)</f>
        <v>0</v>
      </c>
      <c r="BJ555" s="18" t="s">
        <v>85</v>
      </c>
      <c r="BK555" s="221">
        <f>ROUND(I555*H555,2)</f>
        <v>0</v>
      </c>
      <c r="BL555" s="18" t="s">
        <v>155</v>
      </c>
      <c r="BM555" s="220" t="s">
        <v>819</v>
      </c>
    </row>
    <row r="556" spans="1:65" s="2" customFormat="1" ht="19.5">
      <c r="A556" s="35"/>
      <c r="B556" s="36"/>
      <c r="C556" s="37"/>
      <c r="D556" s="222" t="s">
        <v>158</v>
      </c>
      <c r="E556" s="37"/>
      <c r="F556" s="223" t="s">
        <v>820</v>
      </c>
      <c r="G556" s="37"/>
      <c r="H556" s="37"/>
      <c r="I556" s="123"/>
      <c r="J556" s="37"/>
      <c r="K556" s="37"/>
      <c r="L556" s="40"/>
      <c r="M556" s="224"/>
      <c r="N556" s="225"/>
      <c r="O556" s="72"/>
      <c r="P556" s="72"/>
      <c r="Q556" s="72"/>
      <c r="R556" s="72"/>
      <c r="S556" s="72"/>
      <c r="T556" s="73"/>
      <c r="U556" s="35"/>
      <c r="V556" s="35"/>
      <c r="W556" s="35"/>
      <c r="X556" s="35"/>
      <c r="Y556" s="35"/>
      <c r="Z556" s="35"/>
      <c r="AA556" s="35"/>
      <c r="AB556" s="35"/>
      <c r="AC556" s="35"/>
      <c r="AD556" s="35"/>
      <c r="AE556" s="35"/>
      <c r="AT556" s="18" t="s">
        <v>158</v>
      </c>
      <c r="AU556" s="18" t="s">
        <v>87</v>
      </c>
    </row>
    <row r="557" spans="1:65" s="2" customFormat="1" ht="107.25">
      <c r="A557" s="35"/>
      <c r="B557" s="36"/>
      <c r="C557" s="37"/>
      <c r="D557" s="222" t="s">
        <v>441</v>
      </c>
      <c r="E557" s="37"/>
      <c r="F557" s="260" t="s">
        <v>821</v>
      </c>
      <c r="G557" s="37"/>
      <c r="H557" s="37"/>
      <c r="I557" s="123"/>
      <c r="J557" s="37"/>
      <c r="K557" s="37"/>
      <c r="L557" s="40"/>
      <c r="M557" s="224"/>
      <c r="N557" s="225"/>
      <c r="O557" s="72"/>
      <c r="P557" s="72"/>
      <c r="Q557" s="72"/>
      <c r="R557" s="72"/>
      <c r="S557" s="72"/>
      <c r="T557" s="73"/>
      <c r="U557" s="35"/>
      <c r="V557" s="35"/>
      <c r="W557" s="35"/>
      <c r="X557" s="35"/>
      <c r="Y557" s="35"/>
      <c r="Z557" s="35"/>
      <c r="AA557" s="35"/>
      <c r="AB557" s="35"/>
      <c r="AC557" s="35"/>
      <c r="AD557" s="35"/>
      <c r="AE557" s="35"/>
      <c r="AT557" s="18" t="s">
        <v>441</v>
      </c>
      <c r="AU557" s="18" t="s">
        <v>87</v>
      </c>
    </row>
    <row r="558" spans="1:65" s="13" customFormat="1" ht="11.25">
      <c r="B558" s="236"/>
      <c r="C558" s="237"/>
      <c r="D558" s="222" t="s">
        <v>283</v>
      </c>
      <c r="E558" s="238" t="s">
        <v>1</v>
      </c>
      <c r="F558" s="239" t="s">
        <v>822</v>
      </c>
      <c r="G558" s="237"/>
      <c r="H558" s="240">
        <v>62.29</v>
      </c>
      <c r="I558" s="241"/>
      <c r="J558" s="237"/>
      <c r="K558" s="237"/>
      <c r="L558" s="242"/>
      <c r="M558" s="243"/>
      <c r="N558" s="244"/>
      <c r="O558" s="244"/>
      <c r="P558" s="244"/>
      <c r="Q558" s="244"/>
      <c r="R558" s="244"/>
      <c r="S558" s="244"/>
      <c r="T558" s="245"/>
      <c r="AT558" s="246" t="s">
        <v>283</v>
      </c>
      <c r="AU558" s="246" t="s">
        <v>87</v>
      </c>
      <c r="AV558" s="13" t="s">
        <v>87</v>
      </c>
      <c r="AW558" s="13" t="s">
        <v>34</v>
      </c>
      <c r="AX558" s="13" t="s">
        <v>85</v>
      </c>
      <c r="AY558" s="246" t="s">
        <v>147</v>
      </c>
    </row>
    <row r="559" spans="1:65" s="2" customFormat="1" ht="24" customHeight="1">
      <c r="A559" s="35"/>
      <c r="B559" s="36"/>
      <c r="C559" s="209" t="s">
        <v>823</v>
      </c>
      <c r="D559" s="209" t="s">
        <v>151</v>
      </c>
      <c r="E559" s="210" t="s">
        <v>824</v>
      </c>
      <c r="F559" s="211" t="s">
        <v>825</v>
      </c>
      <c r="G559" s="212" t="s">
        <v>310</v>
      </c>
      <c r="H559" s="213">
        <v>20</v>
      </c>
      <c r="I559" s="214"/>
      <c r="J559" s="215">
        <f>ROUND(I559*H559,2)</f>
        <v>0</v>
      </c>
      <c r="K559" s="211" t="s">
        <v>438</v>
      </c>
      <c r="L559" s="40"/>
      <c r="M559" s="216" t="s">
        <v>1</v>
      </c>
      <c r="N559" s="217" t="s">
        <v>43</v>
      </c>
      <c r="O559" s="72"/>
      <c r="P559" s="218">
        <f>O559*H559</f>
        <v>0</v>
      </c>
      <c r="Q559" s="218">
        <v>8.0000000000000007E-5</v>
      </c>
      <c r="R559" s="218">
        <f>Q559*H559</f>
        <v>1.6000000000000001E-3</v>
      </c>
      <c r="S559" s="218">
        <v>0</v>
      </c>
      <c r="T559" s="219">
        <f>S559*H559</f>
        <v>0</v>
      </c>
      <c r="U559" s="35"/>
      <c r="V559" s="35"/>
      <c r="W559" s="35"/>
      <c r="X559" s="35"/>
      <c r="Y559" s="35"/>
      <c r="Z559" s="35"/>
      <c r="AA559" s="35"/>
      <c r="AB559" s="35"/>
      <c r="AC559" s="35"/>
      <c r="AD559" s="35"/>
      <c r="AE559" s="35"/>
      <c r="AR559" s="220" t="s">
        <v>155</v>
      </c>
      <c r="AT559" s="220" t="s">
        <v>151</v>
      </c>
      <c r="AU559" s="220" t="s">
        <v>87</v>
      </c>
      <c r="AY559" s="18" t="s">
        <v>147</v>
      </c>
      <c r="BE559" s="221">
        <f>IF(N559="základní",J559,0)</f>
        <v>0</v>
      </c>
      <c r="BF559" s="221">
        <f>IF(N559="snížená",J559,0)</f>
        <v>0</v>
      </c>
      <c r="BG559" s="221">
        <f>IF(N559="zákl. přenesená",J559,0)</f>
        <v>0</v>
      </c>
      <c r="BH559" s="221">
        <f>IF(N559="sníž. přenesená",J559,0)</f>
        <v>0</v>
      </c>
      <c r="BI559" s="221">
        <f>IF(N559="nulová",J559,0)</f>
        <v>0</v>
      </c>
      <c r="BJ559" s="18" t="s">
        <v>85</v>
      </c>
      <c r="BK559" s="221">
        <f>ROUND(I559*H559,2)</f>
        <v>0</v>
      </c>
      <c r="BL559" s="18" t="s">
        <v>155</v>
      </c>
      <c r="BM559" s="220" t="s">
        <v>826</v>
      </c>
    </row>
    <row r="560" spans="1:65" s="2" customFormat="1" ht="19.5">
      <c r="A560" s="35"/>
      <c r="B560" s="36"/>
      <c r="C560" s="37"/>
      <c r="D560" s="222" t="s">
        <v>158</v>
      </c>
      <c r="E560" s="37"/>
      <c r="F560" s="223" t="s">
        <v>827</v>
      </c>
      <c r="G560" s="37"/>
      <c r="H560" s="37"/>
      <c r="I560" s="123"/>
      <c r="J560" s="37"/>
      <c r="K560" s="37"/>
      <c r="L560" s="40"/>
      <c r="M560" s="224"/>
      <c r="N560" s="225"/>
      <c r="O560" s="72"/>
      <c r="P560" s="72"/>
      <c r="Q560" s="72"/>
      <c r="R560" s="72"/>
      <c r="S560" s="72"/>
      <c r="T560" s="73"/>
      <c r="U560" s="35"/>
      <c r="V560" s="35"/>
      <c r="W560" s="35"/>
      <c r="X560" s="35"/>
      <c r="Y560" s="35"/>
      <c r="Z560" s="35"/>
      <c r="AA560" s="35"/>
      <c r="AB560" s="35"/>
      <c r="AC560" s="35"/>
      <c r="AD560" s="35"/>
      <c r="AE560" s="35"/>
      <c r="AT560" s="18" t="s">
        <v>158</v>
      </c>
      <c r="AU560" s="18" t="s">
        <v>87</v>
      </c>
    </row>
    <row r="561" spans="1:65" s="2" customFormat="1" ht="107.25">
      <c r="A561" s="35"/>
      <c r="B561" s="36"/>
      <c r="C561" s="37"/>
      <c r="D561" s="222" t="s">
        <v>441</v>
      </c>
      <c r="E561" s="37"/>
      <c r="F561" s="260" t="s">
        <v>821</v>
      </c>
      <c r="G561" s="37"/>
      <c r="H561" s="37"/>
      <c r="I561" s="123"/>
      <c r="J561" s="37"/>
      <c r="K561" s="37"/>
      <c r="L561" s="40"/>
      <c r="M561" s="224"/>
      <c r="N561" s="225"/>
      <c r="O561" s="72"/>
      <c r="P561" s="72"/>
      <c r="Q561" s="72"/>
      <c r="R561" s="72"/>
      <c r="S561" s="72"/>
      <c r="T561" s="73"/>
      <c r="U561" s="35"/>
      <c r="V561" s="35"/>
      <c r="W561" s="35"/>
      <c r="X561" s="35"/>
      <c r="Y561" s="35"/>
      <c r="Z561" s="35"/>
      <c r="AA561" s="35"/>
      <c r="AB561" s="35"/>
      <c r="AC561" s="35"/>
      <c r="AD561" s="35"/>
      <c r="AE561" s="35"/>
      <c r="AT561" s="18" t="s">
        <v>441</v>
      </c>
      <c r="AU561" s="18" t="s">
        <v>87</v>
      </c>
    </row>
    <row r="562" spans="1:65" s="13" customFormat="1" ht="11.25">
      <c r="B562" s="236"/>
      <c r="C562" s="237"/>
      <c r="D562" s="222" t="s">
        <v>283</v>
      </c>
      <c r="E562" s="238" t="s">
        <v>1</v>
      </c>
      <c r="F562" s="239" t="s">
        <v>828</v>
      </c>
      <c r="G562" s="237"/>
      <c r="H562" s="240">
        <v>20</v>
      </c>
      <c r="I562" s="241"/>
      <c r="J562" s="237"/>
      <c r="K562" s="237"/>
      <c r="L562" s="242"/>
      <c r="M562" s="243"/>
      <c r="N562" s="244"/>
      <c r="O562" s="244"/>
      <c r="P562" s="244"/>
      <c r="Q562" s="244"/>
      <c r="R562" s="244"/>
      <c r="S562" s="244"/>
      <c r="T562" s="245"/>
      <c r="AT562" s="246" t="s">
        <v>283</v>
      </c>
      <c r="AU562" s="246" t="s">
        <v>87</v>
      </c>
      <c r="AV562" s="13" t="s">
        <v>87</v>
      </c>
      <c r="AW562" s="13" t="s">
        <v>34</v>
      </c>
      <c r="AX562" s="13" t="s">
        <v>85</v>
      </c>
      <c r="AY562" s="246" t="s">
        <v>147</v>
      </c>
    </row>
    <row r="563" spans="1:65" s="2" customFormat="1" ht="24" customHeight="1">
      <c r="A563" s="35"/>
      <c r="B563" s="36"/>
      <c r="C563" s="209" t="s">
        <v>829</v>
      </c>
      <c r="D563" s="209" t="s">
        <v>151</v>
      </c>
      <c r="E563" s="210" t="s">
        <v>830</v>
      </c>
      <c r="F563" s="211" t="s">
        <v>831</v>
      </c>
      <c r="G563" s="212" t="s">
        <v>310</v>
      </c>
      <c r="H563" s="213">
        <v>20</v>
      </c>
      <c r="I563" s="214"/>
      <c r="J563" s="215">
        <f>ROUND(I563*H563,2)</f>
        <v>0</v>
      </c>
      <c r="K563" s="211" t="s">
        <v>438</v>
      </c>
      <c r="L563" s="40"/>
      <c r="M563" s="216" t="s">
        <v>1</v>
      </c>
      <c r="N563" s="217" t="s">
        <v>43</v>
      </c>
      <c r="O563" s="72"/>
      <c r="P563" s="218">
        <f>O563*H563</f>
        <v>0</v>
      </c>
      <c r="Q563" s="218">
        <v>5.0000000000000002E-5</v>
      </c>
      <c r="R563" s="218">
        <f>Q563*H563</f>
        <v>1E-3</v>
      </c>
      <c r="S563" s="218">
        <v>0</v>
      </c>
      <c r="T563" s="219">
        <f>S563*H563</f>
        <v>0</v>
      </c>
      <c r="U563" s="35"/>
      <c r="V563" s="35"/>
      <c r="W563" s="35"/>
      <c r="X563" s="35"/>
      <c r="Y563" s="35"/>
      <c r="Z563" s="35"/>
      <c r="AA563" s="35"/>
      <c r="AB563" s="35"/>
      <c r="AC563" s="35"/>
      <c r="AD563" s="35"/>
      <c r="AE563" s="35"/>
      <c r="AR563" s="220" t="s">
        <v>155</v>
      </c>
      <c r="AT563" s="220" t="s">
        <v>151</v>
      </c>
      <c r="AU563" s="220" t="s">
        <v>87</v>
      </c>
      <c r="AY563" s="18" t="s">
        <v>147</v>
      </c>
      <c r="BE563" s="221">
        <f>IF(N563="základní",J563,0)</f>
        <v>0</v>
      </c>
      <c r="BF563" s="221">
        <f>IF(N563="snížená",J563,0)</f>
        <v>0</v>
      </c>
      <c r="BG563" s="221">
        <f>IF(N563="zákl. přenesená",J563,0)</f>
        <v>0</v>
      </c>
      <c r="BH563" s="221">
        <f>IF(N563="sníž. přenesená",J563,0)</f>
        <v>0</v>
      </c>
      <c r="BI563" s="221">
        <f>IF(N563="nulová",J563,0)</f>
        <v>0</v>
      </c>
      <c r="BJ563" s="18" t="s">
        <v>85</v>
      </c>
      <c r="BK563" s="221">
        <f>ROUND(I563*H563,2)</f>
        <v>0</v>
      </c>
      <c r="BL563" s="18" t="s">
        <v>155</v>
      </c>
      <c r="BM563" s="220" t="s">
        <v>832</v>
      </c>
    </row>
    <row r="564" spans="1:65" s="2" customFormat="1" ht="19.5">
      <c r="A564" s="35"/>
      <c r="B564" s="36"/>
      <c r="C564" s="37"/>
      <c r="D564" s="222" t="s">
        <v>158</v>
      </c>
      <c r="E564" s="37"/>
      <c r="F564" s="223" t="s">
        <v>833</v>
      </c>
      <c r="G564" s="37"/>
      <c r="H564" s="37"/>
      <c r="I564" s="123"/>
      <c r="J564" s="37"/>
      <c r="K564" s="37"/>
      <c r="L564" s="40"/>
      <c r="M564" s="224"/>
      <c r="N564" s="225"/>
      <c r="O564" s="72"/>
      <c r="P564" s="72"/>
      <c r="Q564" s="72"/>
      <c r="R564" s="72"/>
      <c r="S564" s="72"/>
      <c r="T564" s="73"/>
      <c r="U564" s="35"/>
      <c r="V564" s="35"/>
      <c r="W564" s="35"/>
      <c r="X564" s="35"/>
      <c r="Y564" s="35"/>
      <c r="Z564" s="35"/>
      <c r="AA564" s="35"/>
      <c r="AB564" s="35"/>
      <c r="AC564" s="35"/>
      <c r="AD564" s="35"/>
      <c r="AE564" s="35"/>
      <c r="AT564" s="18" t="s">
        <v>158</v>
      </c>
      <c r="AU564" s="18" t="s">
        <v>87</v>
      </c>
    </row>
    <row r="565" spans="1:65" s="2" customFormat="1" ht="107.25">
      <c r="A565" s="35"/>
      <c r="B565" s="36"/>
      <c r="C565" s="37"/>
      <c r="D565" s="222" t="s">
        <v>441</v>
      </c>
      <c r="E565" s="37"/>
      <c r="F565" s="260" t="s">
        <v>821</v>
      </c>
      <c r="G565" s="37"/>
      <c r="H565" s="37"/>
      <c r="I565" s="123"/>
      <c r="J565" s="37"/>
      <c r="K565" s="37"/>
      <c r="L565" s="40"/>
      <c r="M565" s="224"/>
      <c r="N565" s="225"/>
      <c r="O565" s="72"/>
      <c r="P565" s="72"/>
      <c r="Q565" s="72"/>
      <c r="R565" s="72"/>
      <c r="S565" s="72"/>
      <c r="T565" s="73"/>
      <c r="U565" s="35"/>
      <c r="V565" s="35"/>
      <c r="W565" s="35"/>
      <c r="X565" s="35"/>
      <c r="Y565" s="35"/>
      <c r="Z565" s="35"/>
      <c r="AA565" s="35"/>
      <c r="AB565" s="35"/>
      <c r="AC565" s="35"/>
      <c r="AD565" s="35"/>
      <c r="AE565" s="35"/>
      <c r="AT565" s="18" t="s">
        <v>441</v>
      </c>
      <c r="AU565" s="18" t="s">
        <v>87</v>
      </c>
    </row>
    <row r="566" spans="1:65" s="13" customFormat="1" ht="11.25">
      <c r="B566" s="236"/>
      <c r="C566" s="237"/>
      <c r="D566" s="222" t="s">
        <v>283</v>
      </c>
      <c r="E566" s="238" t="s">
        <v>1</v>
      </c>
      <c r="F566" s="239" t="s">
        <v>834</v>
      </c>
      <c r="G566" s="237"/>
      <c r="H566" s="240">
        <v>21.65</v>
      </c>
      <c r="I566" s="241"/>
      <c r="J566" s="237"/>
      <c r="K566" s="237"/>
      <c r="L566" s="242"/>
      <c r="M566" s="243"/>
      <c r="N566" s="244"/>
      <c r="O566" s="244"/>
      <c r="P566" s="244"/>
      <c r="Q566" s="244"/>
      <c r="R566" s="244"/>
      <c r="S566" s="244"/>
      <c r="T566" s="245"/>
      <c r="AT566" s="246" t="s">
        <v>283</v>
      </c>
      <c r="AU566" s="246" t="s">
        <v>87</v>
      </c>
      <c r="AV566" s="13" t="s">
        <v>87</v>
      </c>
      <c r="AW566" s="13" t="s">
        <v>34</v>
      </c>
      <c r="AX566" s="13" t="s">
        <v>78</v>
      </c>
      <c r="AY566" s="246" t="s">
        <v>147</v>
      </c>
    </row>
    <row r="567" spans="1:65" s="13" customFormat="1" ht="11.25">
      <c r="B567" s="236"/>
      <c r="C567" s="237"/>
      <c r="D567" s="222" t="s">
        <v>283</v>
      </c>
      <c r="E567" s="238" t="s">
        <v>1</v>
      </c>
      <c r="F567" s="239" t="s">
        <v>835</v>
      </c>
      <c r="G567" s="237"/>
      <c r="H567" s="240">
        <v>20</v>
      </c>
      <c r="I567" s="241"/>
      <c r="J567" s="237"/>
      <c r="K567" s="237"/>
      <c r="L567" s="242"/>
      <c r="M567" s="243"/>
      <c r="N567" s="244"/>
      <c r="O567" s="244"/>
      <c r="P567" s="244"/>
      <c r="Q567" s="244"/>
      <c r="R567" s="244"/>
      <c r="S567" s="244"/>
      <c r="T567" s="245"/>
      <c r="AT567" s="246" t="s">
        <v>283</v>
      </c>
      <c r="AU567" s="246" t="s">
        <v>87</v>
      </c>
      <c r="AV567" s="13" t="s">
        <v>87</v>
      </c>
      <c r="AW567" s="13" t="s">
        <v>34</v>
      </c>
      <c r="AX567" s="13" t="s">
        <v>85</v>
      </c>
      <c r="AY567" s="246" t="s">
        <v>147</v>
      </c>
    </row>
    <row r="568" spans="1:65" s="2" customFormat="1" ht="24" customHeight="1">
      <c r="A568" s="35"/>
      <c r="B568" s="36"/>
      <c r="C568" s="209" t="s">
        <v>836</v>
      </c>
      <c r="D568" s="209" t="s">
        <v>151</v>
      </c>
      <c r="E568" s="210" t="s">
        <v>837</v>
      </c>
      <c r="F568" s="211" t="s">
        <v>838</v>
      </c>
      <c r="G568" s="212" t="s">
        <v>154</v>
      </c>
      <c r="H568" s="213">
        <v>15.57</v>
      </c>
      <c r="I568" s="214"/>
      <c r="J568" s="215">
        <f>ROUND(I568*H568,2)</f>
        <v>0</v>
      </c>
      <c r="K568" s="211" t="s">
        <v>438</v>
      </c>
      <c r="L568" s="40"/>
      <c r="M568" s="216" t="s">
        <v>1</v>
      </c>
      <c r="N568" s="217" t="s">
        <v>43</v>
      </c>
      <c r="O568" s="72"/>
      <c r="P568" s="218">
        <f>O568*H568</f>
        <v>0</v>
      </c>
      <c r="Q568" s="218">
        <v>5.9999999999999995E-4</v>
      </c>
      <c r="R568" s="218">
        <f>Q568*H568</f>
        <v>9.3419999999999996E-3</v>
      </c>
      <c r="S568" s="218">
        <v>0</v>
      </c>
      <c r="T568" s="219">
        <f>S568*H568</f>
        <v>0</v>
      </c>
      <c r="U568" s="35"/>
      <c r="V568" s="35"/>
      <c r="W568" s="35"/>
      <c r="X568" s="35"/>
      <c r="Y568" s="35"/>
      <c r="Z568" s="35"/>
      <c r="AA568" s="35"/>
      <c r="AB568" s="35"/>
      <c r="AC568" s="35"/>
      <c r="AD568" s="35"/>
      <c r="AE568" s="35"/>
      <c r="AR568" s="220" t="s">
        <v>155</v>
      </c>
      <c r="AT568" s="220" t="s">
        <v>151</v>
      </c>
      <c r="AU568" s="220" t="s">
        <v>87</v>
      </c>
      <c r="AY568" s="18" t="s">
        <v>147</v>
      </c>
      <c r="BE568" s="221">
        <f>IF(N568="základní",J568,0)</f>
        <v>0</v>
      </c>
      <c r="BF568" s="221">
        <f>IF(N568="snížená",J568,0)</f>
        <v>0</v>
      </c>
      <c r="BG568" s="221">
        <f>IF(N568="zákl. přenesená",J568,0)</f>
        <v>0</v>
      </c>
      <c r="BH568" s="221">
        <f>IF(N568="sníž. přenesená",J568,0)</f>
        <v>0</v>
      </c>
      <c r="BI568" s="221">
        <f>IF(N568="nulová",J568,0)</f>
        <v>0</v>
      </c>
      <c r="BJ568" s="18" t="s">
        <v>85</v>
      </c>
      <c r="BK568" s="221">
        <f>ROUND(I568*H568,2)</f>
        <v>0</v>
      </c>
      <c r="BL568" s="18" t="s">
        <v>155</v>
      </c>
      <c r="BM568" s="220" t="s">
        <v>839</v>
      </c>
    </row>
    <row r="569" spans="1:65" s="2" customFormat="1" ht="19.5">
      <c r="A569" s="35"/>
      <c r="B569" s="36"/>
      <c r="C569" s="37"/>
      <c r="D569" s="222" t="s">
        <v>158</v>
      </c>
      <c r="E569" s="37"/>
      <c r="F569" s="223" t="s">
        <v>840</v>
      </c>
      <c r="G569" s="37"/>
      <c r="H569" s="37"/>
      <c r="I569" s="123"/>
      <c r="J569" s="37"/>
      <c r="K569" s="37"/>
      <c r="L569" s="40"/>
      <c r="M569" s="224"/>
      <c r="N569" s="225"/>
      <c r="O569" s="72"/>
      <c r="P569" s="72"/>
      <c r="Q569" s="72"/>
      <c r="R569" s="72"/>
      <c r="S569" s="72"/>
      <c r="T569" s="73"/>
      <c r="U569" s="35"/>
      <c r="V569" s="35"/>
      <c r="W569" s="35"/>
      <c r="X569" s="35"/>
      <c r="Y569" s="35"/>
      <c r="Z569" s="35"/>
      <c r="AA569" s="35"/>
      <c r="AB569" s="35"/>
      <c r="AC569" s="35"/>
      <c r="AD569" s="35"/>
      <c r="AE569" s="35"/>
      <c r="AT569" s="18" t="s">
        <v>158</v>
      </c>
      <c r="AU569" s="18" t="s">
        <v>87</v>
      </c>
    </row>
    <row r="570" spans="1:65" s="2" customFormat="1" ht="107.25">
      <c r="A570" s="35"/>
      <c r="B570" s="36"/>
      <c r="C570" s="37"/>
      <c r="D570" s="222" t="s">
        <v>441</v>
      </c>
      <c r="E570" s="37"/>
      <c r="F570" s="260" t="s">
        <v>821</v>
      </c>
      <c r="G570" s="37"/>
      <c r="H570" s="37"/>
      <c r="I570" s="123"/>
      <c r="J570" s="37"/>
      <c r="K570" s="37"/>
      <c r="L570" s="40"/>
      <c r="M570" s="224"/>
      <c r="N570" s="225"/>
      <c r="O570" s="72"/>
      <c r="P570" s="72"/>
      <c r="Q570" s="72"/>
      <c r="R570" s="72"/>
      <c r="S570" s="72"/>
      <c r="T570" s="73"/>
      <c r="U570" s="35"/>
      <c r="V570" s="35"/>
      <c r="W570" s="35"/>
      <c r="X570" s="35"/>
      <c r="Y570" s="35"/>
      <c r="Z570" s="35"/>
      <c r="AA570" s="35"/>
      <c r="AB570" s="35"/>
      <c r="AC570" s="35"/>
      <c r="AD570" s="35"/>
      <c r="AE570" s="35"/>
      <c r="AT570" s="18" t="s">
        <v>441</v>
      </c>
      <c r="AU570" s="18" t="s">
        <v>87</v>
      </c>
    </row>
    <row r="571" spans="1:65" s="13" customFormat="1" ht="11.25">
      <c r="B571" s="236"/>
      <c r="C571" s="237"/>
      <c r="D571" s="222" t="s">
        <v>283</v>
      </c>
      <c r="E571" s="238" t="s">
        <v>1</v>
      </c>
      <c r="F571" s="239" t="s">
        <v>841</v>
      </c>
      <c r="G571" s="237"/>
      <c r="H571" s="240">
        <v>9</v>
      </c>
      <c r="I571" s="241"/>
      <c r="J571" s="237"/>
      <c r="K571" s="237"/>
      <c r="L571" s="242"/>
      <c r="M571" s="243"/>
      <c r="N571" s="244"/>
      <c r="O571" s="244"/>
      <c r="P571" s="244"/>
      <c r="Q571" s="244"/>
      <c r="R571" s="244"/>
      <c r="S571" s="244"/>
      <c r="T571" s="245"/>
      <c r="AT571" s="246" t="s">
        <v>283</v>
      </c>
      <c r="AU571" s="246" t="s">
        <v>87</v>
      </c>
      <c r="AV571" s="13" t="s">
        <v>87</v>
      </c>
      <c r="AW571" s="13" t="s">
        <v>34</v>
      </c>
      <c r="AX571" s="13" t="s">
        <v>78</v>
      </c>
      <c r="AY571" s="246" t="s">
        <v>147</v>
      </c>
    </row>
    <row r="572" spans="1:65" s="13" customFormat="1" ht="11.25">
      <c r="B572" s="236"/>
      <c r="C572" s="237"/>
      <c r="D572" s="222" t="s">
        <v>283</v>
      </c>
      <c r="E572" s="238" t="s">
        <v>1</v>
      </c>
      <c r="F572" s="239" t="s">
        <v>842</v>
      </c>
      <c r="G572" s="237"/>
      <c r="H572" s="240">
        <v>6.57</v>
      </c>
      <c r="I572" s="241"/>
      <c r="J572" s="237"/>
      <c r="K572" s="237"/>
      <c r="L572" s="242"/>
      <c r="M572" s="243"/>
      <c r="N572" s="244"/>
      <c r="O572" s="244"/>
      <c r="P572" s="244"/>
      <c r="Q572" s="244"/>
      <c r="R572" s="244"/>
      <c r="S572" s="244"/>
      <c r="T572" s="245"/>
      <c r="AT572" s="246" t="s">
        <v>283</v>
      </c>
      <c r="AU572" s="246" t="s">
        <v>87</v>
      </c>
      <c r="AV572" s="13" t="s">
        <v>87</v>
      </c>
      <c r="AW572" s="13" t="s">
        <v>34</v>
      </c>
      <c r="AX572" s="13" t="s">
        <v>78</v>
      </c>
      <c r="AY572" s="246" t="s">
        <v>147</v>
      </c>
    </row>
    <row r="573" spans="1:65" s="15" customFormat="1" ht="11.25">
      <c r="B573" s="261"/>
      <c r="C573" s="262"/>
      <c r="D573" s="222" t="s">
        <v>283</v>
      </c>
      <c r="E573" s="263" t="s">
        <v>1</v>
      </c>
      <c r="F573" s="264" t="s">
        <v>444</v>
      </c>
      <c r="G573" s="262"/>
      <c r="H573" s="265">
        <v>15.57</v>
      </c>
      <c r="I573" s="266"/>
      <c r="J573" s="262"/>
      <c r="K573" s="262"/>
      <c r="L573" s="267"/>
      <c r="M573" s="268"/>
      <c r="N573" s="269"/>
      <c r="O573" s="269"/>
      <c r="P573" s="269"/>
      <c r="Q573" s="269"/>
      <c r="R573" s="269"/>
      <c r="S573" s="269"/>
      <c r="T573" s="270"/>
      <c r="AT573" s="271" t="s">
        <v>283</v>
      </c>
      <c r="AU573" s="271" t="s">
        <v>87</v>
      </c>
      <c r="AV573" s="15" t="s">
        <v>155</v>
      </c>
      <c r="AW573" s="15" t="s">
        <v>34</v>
      </c>
      <c r="AX573" s="15" t="s">
        <v>85</v>
      </c>
      <c r="AY573" s="271" t="s">
        <v>147</v>
      </c>
    </row>
    <row r="574" spans="1:65" s="2" customFormat="1" ht="24" customHeight="1">
      <c r="A574" s="35"/>
      <c r="B574" s="36"/>
      <c r="C574" s="209" t="s">
        <v>843</v>
      </c>
      <c r="D574" s="209" t="s">
        <v>151</v>
      </c>
      <c r="E574" s="210" t="s">
        <v>844</v>
      </c>
      <c r="F574" s="211" t="s">
        <v>845</v>
      </c>
      <c r="G574" s="212" t="s">
        <v>310</v>
      </c>
      <c r="H574" s="213">
        <v>21.08</v>
      </c>
      <c r="I574" s="214"/>
      <c r="J574" s="215">
        <f>ROUND(I574*H574,2)</f>
        <v>0</v>
      </c>
      <c r="K574" s="211" t="s">
        <v>438</v>
      </c>
      <c r="L574" s="40"/>
      <c r="M574" s="216" t="s">
        <v>1</v>
      </c>
      <c r="N574" s="217" t="s">
        <v>43</v>
      </c>
      <c r="O574" s="72"/>
      <c r="P574" s="218">
        <f>O574*H574</f>
        <v>0</v>
      </c>
      <c r="Q574" s="218">
        <v>8.0879999999999994E-2</v>
      </c>
      <c r="R574" s="218">
        <f>Q574*H574</f>
        <v>1.7049503999999998</v>
      </c>
      <c r="S574" s="218">
        <v>0</v>
      </c>
      <c r="T574" s="219">
        <f>S574*H574</f>
        <v>0</v>
      </c>
      <c r="U574" s="35"/>
      <c r="V574" s="35"/>
      <c r="W574" s="35"/>
      <c r="X574" s="35"/>
      <c r="Y574" s="35"/>
      <c r="Z574" s="35"/>
      <c r="AA574" s="35"/>
      <c r="AB574" s="35"/>
      <c r="AC574" s="35"/>
      <c r="AD574" s="35"/>
      <c r="AE574" s="35"/>
      <c r="AR574" s="220" t="s">
        <v>155</v>
      </c>
      <c r="AT574" s="220" t="s">
        <v>151</v>
      </c>
      <c r="AU574" s="220" t="s">
        <v>87</v>
      </c>
      <c r="AY574" s="18" t="s">
        <v>147</v>
      </c>
      <c r="BE574" s="221">
        <f>IF(N574="základní",J574,0)</f>
        <v>0</v>
      </c>
      <c r="BF574" s="221">
        <f>IF(N574="snížená",J574,0)</f>
        <v>0</v>
      </c>
      <c r="BG574" s="221">
        <f>IF(N574="zákl. přenesená",J574,0)</f>
        <v>0</v>
      </c>
      <c r="BH574" s="221">
        <f>IF(N574="sníž. přenesená",J574,0)</f>
        <v>0</v>
      </c>
      <c r="BI574" s="221">
        <f>IF(N574="nulová",J574,0)</f>
        <v>0</v>
      </c>
      <c r="BJ574" s="18" t="s">
        <v>85</v>
      </c>
      <c r="BK574" s="221">
        <f>ROUND(I574*H574,2)</f>
        <v>0</v>
      </c>
      <c r="BL574" s="18" t="s">
        <v>155</v>
      </c>
      <c r="BM574" s="220" t="s">
        <v>846</v>
      </c>
    </row>
    <row r="575" spans="1:65" s="2" customFormat="1" ht="39">
      <c r="A575" s="35"/>
      <c r="B575" s="36"/>
      <c r="C575" s="37"/>
      <c r="D575" s="222" t="s">
        <v>158</v>
      </c>
      <c r="E575" s="37"/>
      <c r="F575" s="223" t="s">
        <v>847</v>
      </c>
      <c r="G575" s="37"/>
      <c r="H575" s="37"/>
      <c r="I575" s="123"/>
      <c r="J575" s="37"/>
      <c r="K575" s="37"/>
      <c r="L575" s="40"/>
      <c r="M575" s="224"/>
      <c r="N575" s="225"/>
      <c r="O575" s="72"/>
      <c r="P575" s="72"/>
      <c r="Q575" s="72"/>
      <c r="R575" s="72"/>
      <c r="S575" s="72"/>
      <c r="T575" s="73"/>
      <c r="U575" s="35"/>
      <c r="V575" s="35"/>
      <c r="W575" s="35"/>
      <c r="X575" s="35"/>
      <c r="Y575" s="35"/>
      <c r="Z575" s="35"/>
      <c r="AA575" s="35"/>
      <c r="AB575" s="35"/>
      <c r="AC575" s="35"/>
      <c r="AD575" s="35"/>
      <c r="AE575" s="35"/>
      <c r="AT575" s="18" t="s">
        <v>158</v>
      </c>
      <c r="AU575" s="18" t="s">
        <v>87</v>
      </c>
    </row>
    <row r="576" spans="1:65" s="2" customFormat="1" ht="78">
      <c r="A576" s="35"/>
      <c r="B576" s="36"/>
      <c r="C576" s="37"/>
      <c r="D576" s="222" t="s">
        <v>441</v>
      </c>
      <c r="E576" s="37"/>
      <c r="F576" s="260" t="s">
        <v>848</v>
      </c>
      <c r="G576" s="37"/>
      <c r="H576" s="37"/>
      <c r="I576" s="123"/>
      <c r="J576" s="37"/>
      <c r="K576" s="37"/>
      <c r="L576" s="40"/>
      <c r="M576" s="224"/>
      <c r="N576" s="225"/>
      <c r="O576" s="72"/>
      <c r="P576" s="72"/>
      <c r="Q576" s="72"/>
      <c r="R576" s="72"/>
      <c r="S576" s="72"/>
      <c r="T576" s="73"/>
      <c r="U576" s="35"/>
      <c r="V576" s="35"/>
      <c r="W576" s="35"/>
      <c r="X576" s="35"/>
      <c r="Y576" s="35"/>
      <c r="Z576" s="35"/>
      <c r="AA576" s="35"/>
      <c r="AB576" s="35"/>
      <c r="AC576" s="35"/>
      <c r="AD576" s="35"/>
      <c r="AE576" s="35"/>
      <c r="AT576" s="18" t="s">
        <v>441</v>
      </c>
      <c r="AU576" s="18" t="s">
        <v>87</v>
      </c>
    </row>
    <row r="577" spans="1:65" s="13" customFormat="1" ht="11.25">
      <c r="B577" s="236"/>
      <c r="C577" s="237"/>
      <c r="D577" s="222" t="s">
        <v>283</v>
      </c>
      <c r="E577" s="238" t="s">
        <v>1</v>
      </c>
      <c r="F577" s="239" t="s">
        <v>849</v>
      </c>
      <c r="G577" s="237"/>
      <c r="H577" s="240">
        <v>21.08</v>
      </c>
      <c r="I577" s="241"/>
      <c r="J577" s="237"/>
      <c r="K577" s="237"/>
      <c r="L577" s="242"/>
      <c r="M577" s="243"/>
      <c r="N577" s="244"/>
      <c r="O577" s="244"/>
      <c r="P577" s="244"/>
      <c r="Q577" s="244"/>
      <c r="R577" s="244"/>
      <c r="S577" s="244"/>
      <c r="T577" s="245"/>
      <c r="AT577" s="246" t="s">
        <v>283</v>
      </c>
      <c r="AU577" s="246" t="s">
        <v>87</v>
      </c>
      <c r="AV577" s="13" t="s">
        <v>87</v>
      </c>
      <c r="AW577" s="13" t="s">
        <v>34</v>
      </c>
      <c r="AX577" s="13" t="s">
        <v>85</v>
      </c>
      <c r="AY577" s="246" t="s">
        <v>147</v>
      </c>
    </row>
    <row r="578" spans="1:65" s="2" customFormat="1" ht="16.5" customHeight="1">
      <c r="A578" s="35"/>
      <c r="B578" s="36"/>
      <c r="C578" s="226" t="s">
        <v>850</v>
      </c>
      <c r="D578" s="226" t="s">
        <v>218</v>
      </c>
      <c r="E578" s="227" t="s">
        <v>851</v>
      </c>
      <c r="F578" s="228" t="s">
        <v>852</v>
      </c>
      <c r="G578" s="229" t="s">
        <v>310</v>
      </c>
      <c r="H578" s="230">
        <v>21.291</v>
      </c>
      <c r="I578" s="231"/>
      <c r="J578" s="232">
        <f>ROUND(I578*H578,2)</f>
        <v>0</v>
      </c>
      <c r="K578" s="228" t="s">
        <v>438</v>
      </c>
      <c r="L578" s="233"/>
      <c r="M578" s="234" t="s">
        <v>1</v>
      </c>
      <c r="N578" s="235" t="s">
        <v>43</v>
      </c>
      <c r="O578" s="72"/>
      <c r="P578" s="218">
        <f>O578*H578</f>
        <v>0</v>
      </c>
      <c r="Q578" s="218">
        <v>5.6000000000000001E-2</v>
      </c>
      <c r="R578" s="218">
        <f>Q578*H578</f>
        <v>1.192296</v>
      </c>
      <c r="S578" s="218">
        <v>0</v>
      </c>
      <c r="T578" s="219">
        <f>S578*H578</f>
        <v>0</v>
      </c>
      <c r="U578" s="35"/>
      <c r="V578" s="35"/>
      <c r="W578" s="35"/>
      <c r="X578" s="35"/>
      <c r="Y578" s="35"/>
      <c r="Z578" s="35"/>
      <c r="AA578" s="35"/>
      <c r="AB578" s="35"/>
      <c r="AC578" s="35"/>
      <c r="AD578" s="35"/>
      <c r="AE578" s="35"/>
      <c r="AR578" s="220" t="s">
        <v>186</v>
      </c>
      <c r="AT578" s="220" t="s">
        <v>218</v>
      </c>
      <c r="AU578" s="220" t="s">
        <v>87</v>
      </c>
      <c r="AY578" s="18" t="s">
        <v>147</v>
      </c>
      <c r="BE578" s="221">
        <f>IF(N578="základní",J578,0)</f>
        <v>0</v>
      </c>
      <c r="BF578" s="221">
        <f>IF(N578="snížená",J578,0)</f>
        <v>0</v>
      </c>
      <c r="BG578" s="221">
        <f>IF(N578="zákl. přenesená",J578,0)</f>
        <v>0</v>
      </c>
      <c r="BH578" s="221">
        <f>IF(N578="sníž. přenesená",J578,0)</f>
        <v>0</v>
      </c>
      <c r="BI578" s="221">
        <f>IF(N578="nulová",J578,0)</f>
        <v>0</v>
      </c>
      <c r="BJ578" s="18" t="s">
        <v>85</v>
      </c>
      <c r="BK578" s="221">
        <f>ROUND(I578*H578,2)</f>
        <v>0</v>
      </c>
      <c r="BL578" s="18" t="s">
        <v>155</v>
      </c>
      <c r="BM578" s="220" t="s">
        <v>853</v>
      </c>
    </row>
    <row r="579" spans="1:65" s="2" customFormat="1" ht="11.25">
      <c r="A579" s="35"/>
      <c r="B579" s="36"/>
      <c r="C579" s="37"/>
      <c r="D579" s="222" t="s">
        <v>158</v>
      </c>
      <c r="E579" s="37"/>
      <c r="F579" s="223" t="s">
        <v>852</v>
      </c>
      <c r="G579" s="37"/>
      <c r="H579" s="37"/>
      <c r="I579" s="123"/>
      <c r="J579" s="37"/>
      <c r="K579" s="37"/>
      <c r="L579" s="40"/>
      <c r="M579" s="224"/>
      <c r="N579" s="225"/>
      <c r="O579" s="72"/>
      <c r="P579" s="72"/>
      <c r="Q579" s="72"/>
      <c r="R579" s="72"/>
      <c r="S579" s="72"/>
      <c r="T579" s="73"/>
      <c r="U579" s="35"/>
      <c r="V579" s="35"/>
      <c r="W579" s="35"/>
      <c r="X579" s="35"/>
      <c r="Y579" s="35"/>
      <c r="Z579" s="35"/>
      <c r="AA579" s="35"/>
      <c r="AB579" s="35"/>
      <c r="AC579" s="35"/>
      <c r="AD579" s="35"/>
      <c r="AE579" s="35"/>
      <c r="AT579" s="18" t="s">
        <v>158</v>
      </c>
      <c r="AU579" s="18" t="s">
        <v>87</v>
      </c>
    </row>
    <row r="580" spans="1:65" s="13" customFormat="1" ht="11.25">
      <c r="B580" s="236"/>
      <c r="C580" s="237"/>
      <c r="D580" s="222" t="s">
        <v>283</v>
      </c>
      <c r="E580" s="238" t="s">
        <v>1</v>
      </c>
      <c r="F580" s="239" t="s">
        <v>849</v>
      </c>
      <c r="G580" s="237"/>
      <c r="H580" s="240">
        <v>21.08</v>
      </c>
      <c r="I580" s="241"/>
      <c r="J580" s="237"/>
      <c r="K580" s="237"/>
      <c r="L580" s="242"/>
      <c r="M580" s="243"/>
      <c r="N580" s="244"/>
      <c r="O580" s="244"/>
      <c r="P580" s="244"/>
      <c r="Q580" s="244"/>
      <c r="R580" s="244"/>
      <c r="S580" s="244"/>
      <c r="T580" s="245"/>
      <c r="AT580" s="246" t="s">
        <v>283</v>
      </c>
      <c r="AU580" s="246" t="s">
        <v>87</v>
      </c>
      <c r="AV580" s="13" t="s">
        <v>87</v>
      </c>
      <c r="AW580" s="13" t="s">
        <v>34</v>
      </c>
      <c r="AX580" s="13" t="s">
        <v>85</v>
      </c>
      <c r="AY580" s="246" t="s">
        <v>147</v>
      </c>
    </row>
    <row r="581" spans="1:65" s="13" customFormat="1" ht="11.25">
      <c r="B581" s="236"/>
      <c r="C581" s="237"/>
      <c r="D581" s="222" t="s">
        <v>283</v>
      </c>
      <c r="E581" s="237"/>
      <c r="F581" s="239" t="s">
        <v>854</v>
      </c>
      <c r="G581" s="237"/>
      <c r="H581" s="240">
        <v>21.291</v>
      </c>
      <c r="I581" s="241"/>
      <c r="J581" s="237"/>
      <c r="K581" s="237"/>
      <c r="L581" s="242"/>
      <c r="M581" s="243"/>
      <c r="N581" s="244"/>
      <c r="O581" s="244"/>
      <c r="P581" s="244"/>
      <c r="Q581" s="244"/>
      <c r="R581" s="244"/>
      <c r="S581" s="244"/>
      <c r="T581" s="245"/>
      <c r="AT581" s="246" t="s">
        <v>283</v>
      </c>
      <c r="AU581" s="246" t="s">
        <v>87</v>
      </c>
      <c r="AV581" s="13" t="s">
        <v>87</v>
      </c>
      <c r="AW581" s="13" t="s">
        <v>4</v>
      </c>
      <c r="AX581" s="13" t="s">
        <v>85</v>
      </c>
      <c r="AY581" s="246" t="s">
        <v>147</v>
      </c>
    </row>
    <row r="582" spans="1:65" s="2" customFormat="1" ht="24" customHeight="1">
      <c r="A582" s="35"/>
      <c r="B582" s="36"/>
      <c r="C582" s="209" t="s">
        <v>855</v>
      </c>
      <c r="D582" s="209" t="s">
        <v>151</v>
      </c>
      <c r="E582" s="210" t="s">
        <v>856</v>
      </c>
      <c r="F582" s="211" t="s">
        <v>857</v>
      </c>
      <c r="G582" s="212" t="s">
        <v>310</v>
      </c>
      <c r="H582" s="213">
        <v>30.17</v>
      </c>
      <c r="I582" s="214"/>
      <c r="J582" s="215">
        <f>ROUND(I582*H582,2)</f>
        <v>0</v>
      </c>
      <c r="K582" s="211" t="s">
        <v>438</v>
      </c>
      <c r="L582" s="40"/>
      <c r="M582" s="216" t="s">
        <v>1</v>
      </c>
      <c r="N582" s="217" t="s">
        <v>43</v>
      </c>
      <c r="O582" s="72"/>
      <c r="P582" s="218">
        <f>O582*H582</f>
        <v>0</v>
      </c>
      <c r="Q582" s="218">
        <v>0.20219000000000001</v>
      </c>
      <c r="R582" s="218">
        <f>Q582*H582</f>
        <v>6.1000723000000008</v>
      </c>
      <c r="S582" s="218">
        <v>0</v>
      </c>
      <c r="T582" s="219">
        <f>S582*H582</f>
        <v>0</v>
      </c>
      <c r="U582" s="35"/>
      <c r="V582" s="35"/>
      <c r="W582" s="35"/>
      <c r="X582" s="35"/>
      <c r="Y582" s="35"/>
      <c r="Z582" s="35"/>
      <c r="AA582" s="35"/>
      <c r="AB582" s="35"/>
      <c r="AC582" s="35"/>
      <c r="AD582" s="35"/>
      <c r="AE582" s="35"/>
      <c r="AR582" s="220" t="s">
        <v>155</v>
      </c>
      <c r="AT582" s="220" t="s">
        <v>151</v>
      </c>
      <c r="AU582" s="220" t="s">
        <v>87</v>
      </c>
      <c r="AY582" s="18" t="s">
        <v>147</v>
      </c>
      <c r="BE582" s="221">
        <f>IF(N582="základní",J582,0)</f>
        <v>0</v>
      </c>
      <c r="BF582" s="221">
        <f>IF(N582="snížená",J582,0)</f>
        <v>0</v>
      </c>
      <c r="BG582" s="221">
        <f>IF(N582="zákl. přenesená",J582,0)</f>
        <v>0</v>
      </c>
      <c r="BH582" s="221">
        <f>IF(N582="sníž. přenesená",J582,0)</f>
        <v>0</v>
      </c>
      <c r="BI582" s="221">
        <f>IF(N582="nulová",J582,0)</f>
        <v>0</v>
      </c>
      <c r="BJ582" s="18" t="s">
        <v>85</v>
      </c>
      <c r="BK582" s="221">
        <f>ROUND(I582*H582,2)</f>
        <v>0</v>
      </c>
      <c r="BL582" s="18" t="s">
        <v>155</v>
      </c>
      <c r="BM582" s="220" t="s">
        <v>858</v>
      </c>
    </row>
    <row r="583" spans="1:65" s="2" customFormat="1" ht="29.25">
      <c r="A583" s="35"/>
      <c r="B583" s="36"/>
      <c r="C583" s="37"/>
      <c r="D583" s="222" t="s">
        <v>158</v>
      </c>
      <c r="E583" s="37"/>
      <c r="F583" s="223" t="s">
        <v>859</v>
      </c>
      <c r="G583" s="37"/>
      <c r="H583" s="37"/>
      <c r="I583" s="123"/>
      <c r="J583" s="37"/>
      <c r="K583" s="37"/>
      <c r="L583" s="40"/>
      <c r="M583" s="224"/>
      <c r="N583" s="225"/>
      <c r="O583" s="72"/>
      <c r="P583" s="72"/>
      <c r="Q583" s="72"/>
      <c r="R583" s="72"/>
      <c r="S583" s="72"/>
      <c r="T583" s="73"/>
      <c r="U583" s="35"/>
      <c r="V583" s="35"/>
      <c r="W583" s="35"/>
      <c r="X583" s="35"/>
      <c r="Y583" s="35"/>
      <c r="Z583" s="35"/>
      <c r="AA583" s="35"/>
      <c r="AB583" s="35"/>
      <c r="AC583" s="35"/>
      <c r="AD583" s="35"/>
      <c r="AE583" s="35"/>
      <c r="AT583" s="18" t="s">
        <v>158</v>
      </c>
      <c r="AU583" s="18" t="s">
        <v>87</v>
      </c>
    </row>
    <row r="584" spans="1:65" s="2" customFormat="1" ht="97.5">
      <c r="A584" s="35"/>
      <c r="B584" s="36"/>
      <c r="C584" s="37"/>
      <c r="D584" s="222" t="s">
        <v>441</v>
      </c>
      <c r="E584" s="37"/>
      <c r="F584" s="260" t="s">
        <v>860</v>
      </c>
      <c r="G584" s="37"/>
      <c r="H584" s="37"/>
      <c r="I584" s="123"/>
      <c r="J584" s="37"/>
      <c r="K584" s="37"/>
      <c r="L584" s="40"/>
      <c r="M584" s="224"/>
      <c r="N584" s="225"/>
      <c r="O584" s="72"/>
      <c r="P584" s="72"/>
      <c r="Q584" s="72"/>
      <c r="R584" s="72"/>
      <c r="S584" s="72"/>
      <c r="T584" s="73"/>
      <c r="U584" s="35"/>
      <c r="V584" s="35"/>
      <c r="W584" s="35"/>
      <c r="X584" s="35"/>
      <c r="Y584" s="35"/>
      <c r="Z584" s="35"/>
      <c r="AA584" s="35"/>
      <c r="AB584" s="35"/>
      <c r="AC584" s="35"/>
      <c r="AD584" s="35"/>
      <c r="AE584" s="35"/>
      <c r="AT584" s="18" t="s">
        <v>441</v>
      </c>
      <c r="AU584" s="18" t="s">
        <v>87</v>
      </c>
    </row>
    <row r="585" spans="1:65" s="13" customFormat="1" ht="11.25">
      <c r="B585" s="236"/>
      <c r="C585" s="237"/>
      <c r="D585" s="222" t="s">
        <v>283</v>
      </c>
      <c r="E585" s="238" t="s">
        <v>1</v>
      </c>
      <c r="F585" s="239" t="s">
        <v>861</v>
      </c>
      <c r="G585" s="237"/>
      <c r="H585" s="240">
        <v>30.17</v>
      </c>
      <c r="I585" s="241"/>
      <c r="J585" s="237"/>
      <c r="K585" s="237"/>
      <c r="L585" s="242"/>
      <c r="M585" s="243"/>
      <c r="N585" s="244"/>
      <c r="O585" s="244"/>
      <c r="P585" s="244"/>
      <c r="Q585" s="244"/>
      <c r="R585" s="244"/>
      <c r="S585" s="244"/>
      <c r="T585" s="245"/>
      <c r="AT585" s="246" t="s">
        <v>283</v>
      </c>
      <c r="AU585" s="246" t="s">
        <v>87</v>
      </c>
      <c r="AV585" s="13" t="s">
        <v>87</v>
      </c>
      <c r="AW585" s="13" t="s">
        <v>34</v>
      </c>
      <c r="AX585" s="13" t="s">
        <v>78</v>
      </c>
      <c r="AY585" s="246" t="s">
        <v>147</v>
      </c>
    </row>
    <row r="586" spans="1:65" s="15" customFormat="1" ht="11.25">
      <c r="B586" s="261"/>
      <c r="C586" s="262"/>
      <c r="D586" s="222" t="s">
        <v>283</v>
      </c>
      <c r="E586" s="263" t="s">
        <v>1</v>
      </c>
      <c r="F586" s="264" t="s">
        <v>444</v>
      </c>
      <c r="G586" s="262"/>
      <c r="H586" s="265">
        <v>30.17</v>
      </c>
      <c r="I586" s="266"/>
      <c r="J586" s="262"/>
      <c r="K586" s="262"/>
      <c r="L586" s="267"/>
      <c r="M586" s="268"/>
      <c r="N586" s="269"/>
      <c r="O586" s="269"/>
      <c r="P586" s="269"/>
      <c r="Q586" s="269"/>
      <c r="R586" s="269"/>
      <c r="S586" s="269"/>
      <c r="T586" s="270"/>
      <c r="AT586" s="271" t="s">
        <v>283</v>
      </c>
      <c r="AU586" s="271" t="s">
        <v>87</v>
      </c>
      <c r="AV586" s="15" t="s">
        <v>155</v>
      </c>
      <c r="AW586" s="15" t="s">
        <v>34</v>
      </c>
      <c r="AX586" s="15" t="s">
        <v>85</v>
      </c>
      <c r="AY586" s="271" t="s">
        <v>147</v>
      </c>
    </row>
    <row r="587" spans="1:65" s="2" customFormat="1" ht="24" customHeight="1">
      <c r="A587" s="35"/>
      <c r="B587" s="36"/>
      <c r="C587" s="226" t="s">
        <v>862</v>
      </c>
      <c r="D587" s="226" t="s">
        <v>218</v>
      </c>
      <c r="E587" s="227" t="s">
        <v>863</v>
      </c>
      <c r="F587" s="228" t="s">
        <v>864</v>
      </c>
      <c r="G587" s="229" t="s">
        <v>583</v>
      </c>
      <c r="H587" s="230">
        <v>43.076999999999998</v>
      </c>
      <c r="I587" s="231"/>
      <c r="J587" s="232">
        <f>ROUND(I587*H587,2)</f>
        <v>0</v>
      </c>
      <c r="K587" s="228" t="s">
        <v>1</v>
      </c>
      <c r="L587" s="233"/>
      <c r="M587" s="234" t="s">
        <v>1</v>
      </c>
      <c r="N587" s="235" t="s">
        <v>43</v>
      </c>
      <c r="O587" s="72"/>
      <c r="P587" s="218">
        <f>O587*H587</f>
        <v>0</v>
      </c>
      <c r="Q587" s="218">
        <v>6.7000000000000004E-2</v>
      </c>
      <c r="R587" s="218">
        <f>Q587*H587</f>
        <v>2.8861590000000001</v>
      </c>
      <c r="S587" s="218">
        <v>0</v>
      </c>
      <c r="T587" s="219">
        <f>S587*H587</f>
        <v>0</v>
      </c>
      <c r="U587" s="35"/>
      <c r="V587" s="35"/>
      <c r="W587" s="35"/>
      <c r="X587" s="35"/>
      <c r="Y587" s="35"/>
      <c r="Z587" s="35"/>
      <c r="AA587" s="35"/>
      <c r="AB587" s="35"/>
      <c r="AC587" s="35"/>
      <c r="AD587" s="35"/>
      <c r="AE587" s="35"/>
      <c r="AR587" s="220" t="s">
        <v>186</v>
      </c>
      <c r="AT587" s="220" t="s">
        <v>218</v>
      </c>
      <c r="AU587" s="220" t="s">
        <v>87</v>
      </c>
      <c r="AY587" s="18" t="s">
        <v>147</v>
      </c>
      <c r="BE587" s="221">
        <f>IF(N587="základní",J587,0)</f>
        <v>0</v>
      </c>
      <c r="BF587" s="221">
        <f>IF(N587="snížená",J587,0)</f>
        <v>0</v>
      </c>
      <c r="BG587" s="221">
        <f>IF(N587="zákl. přenesená",J587,0)</f>
        <v>0</v>
      </c>
      <c r="BH587" s="221">
        <f>IF(N587="sníž. přenesená",J587,0)</f>
        <v>0</v>
      </c>
      <c r="BI587" s="221">
        <f>IF(N587="nulová",J587,0)</f>
        <v>0</v>
      </c>
      <c r="BJ587" s="18" t="s">
        <v>85</v>
      </c>
      <c r="BK587" s="221">
        <f>ROUND(I587*H587,2)</f>
        <v>0</v>
      </c>
      <c r="BL587" s="18" t="s">
        <v>155</v>
      </c>
      <c r="BM587" s="220" t="s">
        <v>865</v>
      </c>
    </row>
    <row r="588" spans="1:65" s="2" customFormat="1" ht="19.5">
      <c r="A588" s="35"/>
      <c r="B588" s="36"/>
      <c r="C588" s="37"/>
      <c r="D588" s="222" t="s">
        <v>158</v>
      </c>
      <c r="E588" s="37"/>
      <c r="F588" s="223" t="s">
        <v>864</v>
      </c>
      <c r="G588" s="37"/>
      <c r="H588" s="37"/>
      <c r="I588" s="123"/>
      <c r="J588" s="37"/>
      <c r="K588" s="37"/>
      <c r="L588" s="40"/>
      <c r="M588" s="224"/>
      <c r="N588" s="225"/>
      <c r="O588" s="72"/>
      <c r="P588" s="72"/>
      <c r="Q588" s="72"/>
      <c r="R588" s="72"/>
      <c r="S588" s="72"/>
      <c r="T588" s="73"/>
      <c r="U588" s="35"/>
      <c r="V588" s="35"/>
      <c r="W588" s="35"/>
      <c r="X588" s="35"/>
      <c r="Y588" s="35"/>
      <c r="Z588" s="35"/>
      <c r="AA588" s="35"/>
      <c r="AB588" s="35"/>
      <c r="AC588" s="35"/>
      <c r="AD588" s="35"/>
      <c r="AE588" s="35"/>
      <c r="AT588" s="18" t="s">
        <v>158</v>
      </c>
      <c r="AU588" s="18" t="s">
        <v>87</v>
      </c>
    </row>
    <row r="589" spans="1:65" s="13" customFormat="1" ht="11.25">
      <c r="B589" s="236"/>
      <c r="C589" s="237"/>
      <c r="D589" s="222" t="s">
        <v>283</v>
      </c>
      <c r="E589" s="238" t="s">
        <v>1</v>
      </c>
      <c r="F589" s="239" t="s">
        <v>866</v>
      </c>
      <c r="G589" s="237"/>
      <c r="H589" s="240">
        <v>42.65</v>
      </c>
      <c r="I589" s="241"/>
      <c r="J589" s="237"/>
      <c r="K589" s="237"/>
      <c r="L589" s="242"/>
      <c r="M589" s="243"/>
      <c r="N589" s="244"/>
      <c r="O589" s="244"/>
      <c r="P589" s="244"/>
      <c r="Q589" s="244"/>
      <c r="R589" s="244"/>
      <c r="S589" s="244"/>
      <c r="T589" s="245"/>
      <c r="AT589" s="246" t="s">
        <v>283</v>
      </c>
      <c r="AU589" s="246" t="s">
        <v>87</v>
      </c>
      <c r="AV589" s="13" t="s">
        <v>87</v>
      </c>
      <c r="AW589" s="13" t="s">
        <v>34</v>
      </c>
      <c r="AX589" s="13" t="s">
        <v>85</v>
      </c>
      <c r="AY589" s="246" t="s">
        <v>147</v>
      </c>
    </row>
    <row r="590" spans="1:65" s="13" customFormat="1" ht="11.25">
      <c r="B590" s="236"/>
      <c r="C590" s="237"/>
      <c r="D590" s="222" t="s">
        <v>283</v>
      </c>
      <c r="E590" s="237"/>
      <c r="F590" s="239" t="s">
        <v>867</v>
      </c>
      <c r="G590" s="237"/>
      <c r="H590" s="240">
        <v>43.076999999999998</v>
      </c>
      <c r="I590" s="241"/>
      <c r="J590" s="237"/>
      <c r="K590" s="237"/>
      <c r="L590" s="242"/>
      <c r="M590" s="243"/>
      <c r="N590" s="244"/>
      <c r="O590" s="244"/>
      <c r="P590" s="244"/>
      <c r="Q590" s="244"/>
      <c r="R590" s="244"/>
      <c r="S590" s="244"/>
      <c r="T590" s="245"/>
      <c r="AT590" s="246" t="s">
        <v>283</v>
      </c>
      <c r="AU590" s="246" t="s">
        <v>87</v>
      </c>
      <c r="AV590" s="13" t="s">
        <v>87</v>
      </c>
      <c r="AW590" s="13" t="s">
        <v>4</v>
      </c>
      <c r="AX590" s="13" t="s">
        <v>85</v>
      </c>
      <c r="AY590" s="246" t="s">
        <v>147</v>
      </c>
    </row>
    <row r="591" spans="1:65" s="2" customFormat="1" ht="24" customHeight="1">
      <c r="A591" s="35"/>
      <c r="B591" s="36"/>
      <c r="C591" s="226" t="s">
        <v>868</v>
      </c>
      <c r="D591" s="226" t="s">
        <v>218</v>
      </c>
      <c r="E591" s="227" t="s">
        <v>869</v>
      </c>
      <c r="F591" s="228" t="s">
        <v>870</v>
      </c>
      <c r="G591" s="229" t="s">
        <v>583</v>
      </c>
      <c r="H591" s="230">
        <v>5.782</v>
      </c>
      <c r="I591" s="231"/>
      <c r="J591" s="232">
        <f>ROUND(I591*H591,2)</f>
        <v>0</v>
      </c>
      <c r="K591" s="228" t="s">
        <v>1</v>
      </c>
      <c r="L591" s="233"/>
      <c r="M591" s="234" t="s">
        <v>1</v>
      </c>
      <c r="N591" s="235" t="s">
        <v>43</v>
      </c>
      <c r="O591" s="72"/>
      <c r="P591" s="218">
        <f>O591*H591</f>
        <v>0</v>
      </c>
      <c r="Q591" s="218">
        <v>0.02</v>
      </c>
      <c r="R591" s="218">
        <f>Q591*H591</f>
        <v>0.11564000000000001</v>
      </c>
      <c r="S591" s="218">
        <v>0</v>
      </c>
      <c r="T591" s="219">
        <f>S591*H591</f>
        <v>0</v>
      </c>
      <c r="U591" s="35"/>
      <c r="V591" s="35"/>
      <c r="W591" s="35"/>
      <c r="X591" s="35"/>
      <c r="Y591" s="35"/>
      <c r="Z591" s="35"/>
      <c r="AA591" s="35"/>
      <c r="AB591" s="35"/>
      <c r="AC591" s="35"/>
      <c r="AD591" s="35"/>
      <c r="AE591" s="35"/>
      <c r="AR591" s="220" t="s">
        <v>186</v>
      </c>
      <c r="AT591" s="220" t="s">
        <v>218</v>
      </c>
      <c r="AU591" s="220" t="s">
        <v>87</v>
      </c>
      <c r="AY591" s="18" t="s">
        <v>147</v>
      </c>
      <c r="BE591" s="221">
        <f>IF(N591="základní",J591,0)</f>
        <v>0</v>
      </c>
      <c r="BF591" s="221">
        <f>IF(N591="snížená",J591,0)</f>
        <v>0</v>
      </c>
      <c r="BG591" s="221">
        <f>IF(N591="zákl. přenesená",J591,0)</f>
        <v>0</v>
      </c>
      <c r="BH591" s="221">
        <f>IF(N591="sníž. přenesená",J591,0)</f>
        <v>0</v>
      </c>
      <c r="BI591" s="221">
        <f>IF(N591="nulová",J591,0)</f>
        <v>0</v>
      </c>
      <c r="BJ591" s="18" t="s">
        <v>85</v>
      </c>
      <c r="BK591" s="221">
        <f>ROUND(I591*H591,2)</f>
        <v>0</v>
      </c>
      <c r="BL591" s="18" t="s">
        <v>155</v>
      </c>
      <c r="BM591" s="220" t="s">
        <v>871</v>
      </c>
    </row>
    <row r="592" spans="1:65" s="2" customFormat="1" ht="19.5">
      <c r="A592" s="35"/>
      <c r="B592" s="36"/>
      <c r="C592" s="37"/>
      <c r="D592" s="222" t="s">
        <v>158</v>
      </c>
      <c r="E592" s="37"/>
      <c r="F592" s="223" t="s">
        <v>872</v>
      </c>
      <c r="G592" s="37"/>
      <c r="H592" s="37"/>
      <c r="I592" s="123"/>
      <c r="J592" s="37"/>
      <c r="K592" s="37"/>
      <c r="L592" s="40"/>
      <c r="M592" s="224"/>
      <c r="N592" s="225"/>
      <c r="O592" s="72"/>
      <c r="P592" s="72"/>
      <c r="Q592" s="72"/>
      <c r="R592" s="72"/>
      <c r="S592" s="72"/>
      <c r="T592" s="73"/>
      <c r="U592" s="35"/>
      <c r="V592" s="35"/>
      <c r="W592" s="35"/>
      <c r="X592" s="35"/>
      <c r="Y592" s="35"/>
      <c r="Z592" s="35"/>
      <c r="AA592" s="35"/>
      <c r="AB592" s="35"/>
      <c r="AC592" s="35"/>
      <c r="AD592" s="35"/>
      <c r="AE592" s="35"/>
      <c r="AT592" s="18" t="s">
        <v>158</v>
      </c>
      <c r="AU592" s="18" t="s">
        <v>87</v>
      </c>
    </row>
    <row r="593" spans="1:65" s="13" customFormat="1" ht="11.25">
      <c r="B593" s="236"/>
      <c r="C593" s="237"/>
      <c r="D593" s="222" t="s">
        <v>283</v>
      </c>
      <c r="E593" s="238" t="s">
        <v>1</v>
      </c>
      <c r="F593" s="239" t="s">
        <v>873</v>
      </c>
      <c r="G593" s="237"/>
      <c r="H593" s="240">
        <v>5.7249999999999996</v>
      </c>
      <c r="I593" s="241"/>
      <c r="J593" s="237"/>
      <c r="K593" s="237"/>
      <c r="L593" s="242"/>
      <c r="M593" s="243"/>
      <c r="N593" s="244"/>
      <c r="O593" s="244"/>
      <c r="P593" s="244"/>
      <c r="Q593" s="244"/>
      <c r="R593" s="244"/>
      <c r="S593" s="244"/>
      <c r="T593" s="245"/>
      <c r="AT593" s="246" t="s">
        <v>283</v>
      </c>
      <c r="AU593" s="246" t="s">
        <v>87</v>
      </c>
      <c r="AV593" s="13" t="s">
        <v>87</v>
      </c>
      <c r="AW593" s="13" t="s">
        <v>34</v>
      </c>
      <c r="AX593" s="13" t="s">
        <v>85</v>
      </c>
      <c r="AY593" s="246" t="s">
        <v>147</v>
      </c>
    </row>
    <row r="594" spans="1:65" s="13" customFormat="1" ht="11.25">
      <c r="B594" s="236"/>
      <c r="C594" s="237"/>
      <c r="D594" s="222" t="s">
        <v>283</v>
      </c>
      <c r="E594" s="237"/>
      <c r="F594" s="239" t="s">
        <v>874</v>
      </c>
      <c r="G594" s="237"/>
      <c r="H594" s="240">
        <v>5.782</v>
      </c>
      <c r="I594" s="241"/>
      <c r="J594" s="237"/>
      <c r="K594" s="237"/>
      <c r="L594" s="242"/>
      <c r="M594" s="243"/>
      <c r="N594" s="244"/>
      <c r="O594" s="244"/>
      <c r="P594" s="244"/>
      <c r="Q594" s="244"/>
      <c r="R594" s="244"/>
      <c r="S594" s="244"/>
      <c r="T594" s="245"/>
      <c r="AT594" s="246" t="s">
        <v>283</v>
      </c>
      <c r="AU594" s="246" t="s">
        <v>87</v>
      </c>
      <c r="AV594" s="13" t="s">
        <v>87</v>
      </c>
      <c r="AW594" s="13" t="s">
        <v>4</v>
      </c>
      <c r="AX594" s="13" t="s">
        <v>85</v>
      </c>
      <c r="AY594" s="246" t="s">
        <v>147</v>
      </c>
    </row>
    <row r="595" spans="1:65" s="2" customFormat="1" ht="24" customHeight="1">
      <c r="A595" s="35"/>
      <c r="B595" s="36"/>
      <c r="C595" s="226" t="s">
        <v>875</v>
      </c>
      <c r="D595" s="226" t="s">
        <v>218</v>
      </c>
      <c r="E595" s="227" t="s">
        <v>876</v>
      </c>
      <c r="F595" s="228" t="s">
        <v>877</v>
      </c>
      <c r="G595" s="229" t="s">
        <v>583</v>
      </c>
      <c r="H595" s="230">
        <v>6.0519999999999996</v>
      </c>
      <c r="I595" s="231"/>
      <c r="J595" s="232">
        <f>ROUND(I595*H595,2)</f>
        <v>0</v>
      </c>
      <c r="K595" s="228" t="s">
        <v>1</v>
      </c>
      <c r="L595" s="233"/>
      <c r="M595" s="234" t="s">
        <v>1</v>
      </c>
      <c r="N595" s="235" t="s">
        <v>43</v>
      </c>
      <c r="O595" s="72"/>
      <c r="P595" s="218">
        <f>O595*H595</f>
        <v>0</v>
      </c>
      <c r="Q595" s="218">
        <v>4.9000000000000002E-2</v>
      </c>
      <c r="R595" s="218">
        <f>Q595*H595</f>
        <v>0.29654799999999998</v>
      </c>
      <c r="S595" s="218">
        <v>0</v>
      </c>
      <c r="T595" s="219">
        <f>S595*H595</f>
        <v>0</v>
      </c>
      <c r="U595" s="35"/>
      <c r="V595" s="35"/>
      <c r="W595" s="35"/>
      <c r="X595" s="35"/>
      <c r="Y595" s="35"/>
      <c r="Z595" s="35"/>
      <c r="AA595" s="35"/>
      <c r="AB595" s="35"/>
      <c r="AC595" s="35"/>
      <c r="AD595" s="35"/>
      <c r="AE595" s="35"/>
      <c r="AR595" s="220" t="s">
        <v>186</v>
      </c>
      <c r="AT595" s="220" t="s">
        <v>218</v>
      </c>
      <c r="AU595" s="220" t="s">
        <v>87</v>
      </c>
      <c r="AY595" s="18" t="s">
        <v>147</v>
      </c>
      <c r="BE595" s="221">
        <f>IF(N595="základní",J595,0)</f>
        <v>0</v>
      </c>
      <c r="BF595" s="221">
        <f>IF(N595="snížená",J595,0)</f>
        <v>0</v>
      </c>
      <c r="BG595" s="221">
        <f>IF(N595="zákl. přenesená",J595,0)</f>
        <v>0</v>
      </c>
      <c r="BH595" s="221">
        <f>IF(N595="sníž. přenesená",J595,0)</f>
        <v>0</v>
      </c>
      <c r="BI595" s="221">
        <f>IF(N595="nulová",J595,0)</f>
        <v>0</v>
      </c>
      <c r="BJ595" s="18" t="s">
        <v>85</v>
      </c>
      <c r="BK595" s="221">
        <f>ROUND(I595*H595,2)</f>
        <v>0</v>
      </c>
      <c r="BL595" s="18" t="s">
        <v>155</v>
      </c>
      <c r="BM595" s="220" t="s">
        <v>878</v>
      </c>
    </row>
    <row r="596" spans="1:65" s="2" customFormat="1" ht="19.5">
      <c r="A596" s="35"/>
      <c r="B596" s="36"/>
      <c r="C596" s="37"/>
      <c r="D596" s="222" t="s">
        <v>158</v>
      </c>
      <c r="E596" s="37"/>
      <c r="F596" s="223" t="s">
        <v>877</v>
      </c>
      <c r="G596" s="37"/>
      <c r="H596" s="37"/>
      <c r="I596" s="123"/>
      <c r="J596" s="37"/>
      <c r="K596" s="37"/>
      <c r="L596" s="40"/>
      <c r="M596" s="224"/>
      <c r="N596" s="225"/>
      <c r="O596" s="72"/>
      <c r="P596" s="72"/>
      <c r="Q596" s="72"/>
      <c r="R596" s="72"/>
      <c r="S596" s="72"/>
      <c r="T596" s="73"/>
      <c r="U596" s="35"/>
      <c r="V596" s="35"/>
      <c r="W596" s="35"/>
      <c r="X596" s="35"/>
      <c r="Y596" s="35"/>
      <c r="Z596" s="35"/>
      <c r="AA596" s="35"/>
      <c r="AB596" s="35"/>
      <c r="AC596" s="35"/>
      <c r="AD596" s="35"/>
      <c r="AE596" s="35"/>
      <c r="AT596" s="18" t="s">
        <v>158</v>
      </c>
      <c r="AU596" s="18" t="s">
        <v>87</v>
      </c>
    </row>
    <row r="597" spans="1:65" s="13" customFormat="1" ht="11.25">
      <c r="B597" s="236"/>
      <c r="C597" s="237"/>
      <c r="D597" s="222" t="s">
        <v>283</v>
      </c>
      <c r="E597" s="238" t="s">
        <v>1</v>
      </c>
      <c r="F597" s="239" t="s">
        <v>879</v>
      </c>
      <c r="G597" s="237"/>
      <c r="H597" s="240">
        <v>5.992</v>
      </c>
      <c r="I597" s="241"/>
      <c r="J597" s="237"/>
      <c r="K597" s="237"/>
      <c r="L597" s="242"/>
      <c r="M597" s="243"/>
      <c r="N597" s="244"/>
      <c r="O597" s="244"/>
      <c r="P597" s="244"/>
      <c r="Q597" s="244"/>
      <c r="R597" s="244"/>
      <c r="S597" s="244"/>
      <c r="T597" s="245"/>
      <c r="AT597" s="246" t="s">
        <v>283</v>
      </c>
      <c r="AU597" s="246" t="s">
        <v>87</v>
      </c>
      <c r="AV597" s="13" t="s">
        <v>87</v>
      </c>
      <c r="AW597" s="13" t="s">
        <v>34</v>
      </c>
      <c r="AX597" s="13" t="s">
        <v>85</v>
      </c>
      <c r="AY597" s="246" t="s">
        <v>147</v>
      </c>
    </row>
    <row r="598" spans="1:65" s="13" customFormat="1" ht="11.25">
      <c r="B598" s="236"/>
      <c r="C598" s="237"/>
      <c r="D598" s="222" t="s">
        <v>283</v>
      </c>
      <c r="E598" s="237"/>
      <c r="F598" s="239" t="s">
        <v>880</v>
      </c>
      <c r="G598" s="237"/>
      <c r="H598" s="240">
        <v>6.0519999999999996</v>
      </c>
      <c r="I598" s="241"/>
      <c r="J598" s="237"/>
      <c r="K598" s="237"/>
      <c r="L598" s="242"/>
      <c r="M598" s="243"/>
      <c r="N598" s="244"/>
      <c r="O598" s="244"/>
      <c r="P598" s="244"/>
      <c r="Q598" s="244"/>
      <c r="R598" s="244"/>
      <c r="S598" s="244"/>
      <c r="T598" s="245"/>
      <c r="AT598" s="246" t="s">
        <v>283</v>
      </c>
      <c r="AU598" s="246" t="s">
        <v>87</v>
      </c>
      <c r="AV598" s="13" t="s">
        <v>87</v>
      </c>
      <c r="AW598" s="13" t="s">
        <v>4</v>
      </c>
      <c r="AX598" s="13" t="s">
        <v>85</v>
      </c>
      <c r="AY598" s="246" t="s">
        <v>147</v>
      </c>
    </row>
    <row r="599" spans="1:65" s="2" customFormat="1" ht="24" customHeight="1">
      <c r="A599" s="35"/>
      <c r="B599" s="36"/>
      <c r="C599" s="209" t="s">
        <v>881</v>
      </c>
      <c r="D599" s="209" t="s">
        <v>151</v>
      </c>
      <c r="E599" s="210" t="s">
        <v>882</v>
      </c>
      <c r="F599" s="211" t="s">
        <v>883</v>
      </c>
      <c r="G599" s="212" t="s">
        <v>310</v>
      </c>
      <c r="H599" s="213">
        <v>213.18</v>
      </c>
      <c r="I599" s="214"/>
      <c r="J599" s="215">
        <f>ROUND(I599*H599,2)</f>
        <v>0</v>
      </c>
      <c r="K599" s="211" t="s">
        <v>438</v>
      </c>
      <c r="L599" s="40"/>
      <c r="M599" s="216" t="s">
        <v>1</v>
      </c>
      <c r="N599" s="217" t="s">
        <v>43</v>
      </c>
      <c r="O599" s="72"/>
      <c r="P599" s="218">
        <f>O599*H599</f>
        <v>0</v>
      </c>
      <c r="Q599" s="218">
        <v>0.15540000000000001</v>
      </c>
      <c r="R599" s="218">
        <f>Q599*H599</f>
        <v>33.128172000000006</v>
      </c>
      <c r="S599" s="218">
        <v>0</v>
      </c>
      <c r="T599" s="219">
        <f>S599*H599</f>
        <v>0</v>
      </c>
      <c r="U599" s="35"/>
      <c r="V599" s="35"/>
      <c r="W599" s="35"/>
      <c r="X599" s="35"/>
      <c r="Y599" s="35"/>
      <c r="Z599" s="35"/>
      <c r="AA599" s="35"/>
      <c r="AB599" s="35"/>
      <c r="AC599" s="35"/>
      <c r="AD599" s="35"/>
      <c r="AE599" s="35"/>
      <c r="AR599" s="220" t="s">
        <v>155</v>
      </c>
      <c r="AT599" s="220" t="s">
        <v>151</v>
      </c>
      <c r="AU599" s="220" t="s">
        <v>87</v>
      </c>
      <c r="AY599" s="18" t="s">
        <v>147</v>
      </c>
      <c r="BE599" s="221">
        <f>IF(N599="základní",J599,0)</f>
        <v>0</v>
      </c>
      <c r="BF599" s="221">
        <f>IF(N599="snížená",J599,0)</f>
        <v>0</v>
      </c>
      <c r="BG599" s="221">
        <f>IF(N599="zákl. přenesená",J599,0)</f>
        <v>0</v>
      </c>
      <c r="BH599" s="221">
        <f>IF(N599="sníž. přenesená",J599,0)</f>
        <v>0</v>
      </c>
      <c r="BI599" s="221">
        <f>IF(N599="nulová",J599,0)</f>
        <v>0</v>
      </c>
      <c r="BJ599" s="18" t="s">
        <v>85</v>
      </c>
      <c r="BK599" s="221">
        <f>ROUND(I599*H599,2)</f>
        <v>0</v>
      </c>
      <c r="BL599" s="18" t="s">
        <v>155</v>
      </c>
      <c r="BM599" s="220" t="s">
        <v>884</v>
      </c>
    </row>
    <row r="600" spans="1:65" s="2" customFormat="1" ht="29.25">
      <c r="A600" s="35"/>
      <c r="B600" s="36"/>
      <c r="C600" s="37"/>
      <c r="D600" s="222" t="s">
        <v>158</v>
      </c>
      <c r="E600" s="37"/>
      <c r="F600" s="223" t="s">
        <v>885</v>
      </c>
      <c r="G600" s="37"/>
      <c r="H600" s="37"/>
      <c r="I600" s="123"/>
      <c r="J600" s="37"/>
      <c r="K600" s="37"/>
      <c r="L600" s="40"/>
      <c r="M600" s="224"/>
      <c r="N600" s="225"/>
      <c r="O600" s="72"/>
      <c r="P600" s="72"/>
      <c r="Q600" s="72"/>
      <c r="R600" s="72"/>
      <c r="S600" s="72"/>
      <c r="T600" s="73"/>
      <c r="U600" s="35"/>
      <c r="V600" s="35"/>
      <c r="W600" s="35"/>
      <c r="X600" s="35"/>
      <c r="Y600" s="35"/>
      <c r="Z600" s="35"/>
      <c r="AA600" s="35"/>
      <c r="AB600" s="35"/>
      <c r="AC600" s="35"/>
      <c r="AD600" s="35"/>
      <c r="AE600" s="35"/>
      <c r="AT600" s="18" t="s">
        <v>158</v>
      </c>
      <c r="AU600" s="18" t="s">
        <v>87</v>
      </c>
    </row>
    <row r="601" spans="1:65" s="2" customFormat="1" ht="97.5">
      <c r="A601" s="35"/>
      <c r="B601" s="36"/>
      <c r="C601" s="37"/>
      <c r="D601" s="222" t="s">
        <v>441</v>
      </c>
      <c r="E601" s="37"/>
      <c r="F601" s="260" t="s">
        <v>860</v>
      </c>
      <c r="G601" s="37"/>
      <c r="H601" s="37"/>
      <c r="I601" s="123"/>
      <c r="J601" s="37"/>
      <c r="K601" s="37"/>
      <c r="L601" s="40"/>
      <c r="M601" s="224"/>
      <c r="N601" s="225"/>
      <c r="O601" s="72"/>
      <c r="P601" s="72"/>
      <c r="Q601" s="72"/>
      <c r="R601" s="72"/>
      <c r="S601" s="72"/>
      <c r="T601" s="73"/>
      <c r="U601" s="35"/>
      <c r="V601" s="35"/>
      <c r="W601" s="35"/>
      <c r="X601" s="35"/>
      <c r="Y601" s="35"/>
      <c r="Z601" s="35"/>
      <c r="AA601" s="35"/>
      <c r="AB601" s="35"/>
      <c r="AC601" s="35"/>
      <c r="AD601" s="35"/>
      <c r="AE601" s="35"/>
      <c r="AT601" s="18" t="s">
        <v>441</v>
      </c>
      <c r="AU601" s="18" t="s">
        <v>87</v>
      </c>
    </row>
    <row r="602" spans="1:65" s="13" customFormat="1" ht="11.25">
      <c r="B602" s="236"/>
      <c r="C602" s="237"/>
      <c r="D602" s="222" t="s">
        <v>283</v>
      </c>
      <c r="E602" s="238" t="s">
        <v>1</v>
      </c>
      <c r="F602" s="239" t="s">
        <v>886</v>
      </c>
      <c r="G602" s="237"/>
      <c r="H602" s="240">
        <v>213.18</v>
      </c>
      <c r="I602" s="241"/>
      <c r="J602" s="237"/>
      <c r="K602" s="237"/>
      <c r="L602" s="242"/>
      <c r="M602" s="243"/>
      <c r="N602" s="244"/>
      <c r="O602" s="244"/>
      <c r="P602" s="244"/>
      <c r="Q602" s="244"/>
      <c r="R602" s="244"/>
      <c r="S602" s="244"/>
      <c r="T602" s="245"/>
      <c r="AT602" s="246" t="s">
        <v>283</v>
      </c>
      <c r="AU602" s="246" t="s">
        <v>87</v>
      </c>
      <c r="AV602" s="13" t="s">
        <v>87</v>
      </c>
      <c r="AW602" s="13" t="s">
        <v>34</v>
      </c>
      <c r="AX602" s="13" t="s">
        <v>78</v>
      </c>
      <c r="AY602" s="246" t="s">
        <v>147</v>
      </c>
    </row>
    <row r="603" spans="1:65" s="15" customFormat="1" ht="11.25">
      <c r="B603" s="261"/>
      <c r="C603" s="262"/>
      <c r="D603" s="222" t="s">
        <v>283</v>
      </c>
      <c r="E603" s="263" t="s">
        <v>1</v>
      </c>
      <c r="F603" s="264" t="s">
        <v>444</v>
      </c>
      <c r="G603" s="262"/>
      <c r="H603" s="265">
        <v>213.18</v>
      </c>
      <c r="I603" s="266"/>
      <c r="J603" s="262"/>
      <c r="K603" s="262"/>
      <c r="L603" s="267"/>
      <c r="M603" s="268"/>
      <c r="N603" s="269"/>
      <c r="O603" s="269"/>
      <c r="P603" s="269"/>
      <c r="Q603" s="269"/>
      <c r="R603" s="269"/>
      <c r="S603" s="269"/>
      <c r="T603" s="270"/>
      <c r="AT603" s="271" t="s">
        <v>283</v>
      </c>
      <c r="AU603" s="271" t="s">
        <v>87</v>
      </c>
      <c r="AV603" s="15" t="s">
        <v>155</v>
      </c>
      <c r="AW603" s="15" t="s">
        <v>34</v>
      </c>
      <c r="AX603" s="15" t="s">
        <v>85</v>
      </c>
      <c r="AY603" s="271" t="s">
        <v>147</v>
      </c>
    </row>
    <row r="604" spans="1:65" s="2" customFormat="1" ht="16.5" customHeight="1">
      <c r="A604" s="35"/>
      <c r="B604" s="36"/>
      <c r="C604" s="226" t="s">
        <v>887</v>
      </c>
      <c r="D604" s="226" t="s">
        <v>218</v>
      </c>
      <c r="E604" s="227" t="s">
        <v>888</v>
      </c>
      <c r="F604" s="228" t="s">
        <v>889</v>
      </c>
      <c r="G604" s="229" t="s">
        <v>310</v>
      </c>
      <c r="H604" s="230">
        <v>193.16</v>
      </c>
      <c r="I604" s="231"/>
      <c r="J604" s="232">
        <f>ROUND(I604*H604,2)</f>
        <v>0</v>
      </c>
      <c r="K604" s="228" t="s">
        <v>438</v>
      </c>
      <c r="L604" s="233"/>
      <c r="M604" s="234" t="s">
        <v>1</v>
      </c>
      <c r="N604" s="235" t="s">
        <v>43</v>
      </c>
      <c r="O604" s="72"/>
      <c r="P604" s="218">
        <f>O604*H604</f>
        <v>0</v>
      </c>
      <c r="Q604" s="218">
        <v>8.1000000000000003E-2</v>
      </c>
      <c r="R604" s="218">
        <f>Q604*H604</f>
        <v>15.645960000000001</v>
      </c>
      <c r="S604" s="218">
        <v>0</v>
      </c>
      <c r="T604" s="219">
        <f>S604*H604</f>
        <v>0</v>
      </c>
      <c r="U604" s="35"/>
      <c r="V604" s="35"/>
      <c r="W604" s="35"/>
      <c r="X604" s="35"/>
      <c r="Y604" s="35"/>
      <c r="Z604" s="35"/>
      <c r="AA604" s="35"/>
      <c r="AB604" s="35"/>
      <c r="AC604" s="35"/>
      <c r="AD604" s="35"/>
      <c r="AE604" s="35"/>
      <c r="AR604" s="220" t="s">
        <v>186</v>
      </c>
      <c r="AT604" s="220" t="s">
        <v>218</v>
      </c>
      <c r="AU604" s="220" t="s">
        <v>87</v>
      </c>
      <c r="AY604" s="18" t="s">
        <v>147</v>
      </c>
      <c r="BE604" s="221">
        <f>IF(N604="základní",J604,0)</f>
        <v>0</v>
      </c>
      <c r="BF604" s="221">
        <f>IF(N604="snížená",J604,0)</f>
        <v>0</v>
      </c>
      <c r="BG604" s="221">
        <f>IF(N604="zákl. přenesená",J604,0)</f>
        <v>0</v>
      </c>
      <c r="BH604" s="221">
        <f>IF(N604="sníž. přenesená",J604,0)</f>
        <v>0</v>
      </c>
      <c r="BI604" s="221">
        <f>IF(N604="nulová",J604,0)</f>
        <v>0</v>
      </c>
      <c r="BJ604" s="18" t="s">
        <v>85</v>
      </c>
      <c r="BK604" s="221">
        <f>ROUND(I604*H604,2)</f>
        <v>0</v>
      </c>
      <c r="BL604" s="18" t="s">
        <v>155</v>
      </c>
      <c r="BM604" s="220" t="s">
        <v>890</v>
      </c>
    </row>
    <row r="605" spans="1:65" s="2" customFormat="1" ht="11.25">
      <c r="A605" s="35"/>
      <c r="B605" s="36"/>
      <c r="C605" s="37"/>
      <c r="D605" s="222" t="s">
        <v>158</v>
      </c>
      <c r="E605" s="37"/>
      <c r="F605" s="223" t="s">
        <v>889</v>
      </c>
      <c r="G605" s="37"/>
      <c r="H605" s="37"/>
      <c r="I605" s="123"/>
      <c r="J605" s="37"/>
      <c r="K605" s="37"/>
      <c r="L605" s="40"/>
      <c r="M605" s="224"/>
      <c r="N605" s="225"/>
      <c r="O605" s="72"/>
      <c r="P605" s="72"/>
      <c r="Q605" s="72"/>
      <c r="R605" s="72"/>
      <c r="S605" s="72"/>
      <c r="T605" s="73"/>
      <c r="U605" s="35"/>
      <c r="V605" s="35"/>
      <c r="W605" s="35"/>
      <c r="X605" s="35"/>
      <c r="Y605" s="35"/>
      <c r="Z605" s="35"/>
      <c r="AA605" s="35"/>
      <c r="AB605" s="35"/>
      <c r="AC605" s="35"/>
      <c r="AD605" s="35"/>
      <c r="AE605" s="35"/>
      <c r="AT605" s="18" t="s">
        <v>158</v>
      </c>
      <c r="AU605" s="18" t="s">
        <v>87</v>
      </c>
    </row>
    <row r="606" spans="1:65" s="13" customFormat="1" ht="11.25">
      <c r="B606" s="236"/>
      <c r="C606" s="237"/>
      <c r="D606" s="222" t="s">
        <v>283</v>
      </c>
      <c r="E606" s="238" t="s">
        <v>1</v>
      </c>
      <c r="F606" s="239" t="s">
        <v>891</v>
      </c>
      <c r="G606" s="237"/>
      <c r="H606" s="240">
        <v>193.16</v>
      </c>
      <c r="I606" s="241"/>
      <c r="J606" s="237"/>
      <c r="K606" s="237"/>
      <c r="L606" s="242"/>
      <c r="M606" s="243"/>
      <c r="N606" s="244"/>
      <c r="O606" s="244"/>
      <c r="P606" s="244"/>
      <c r="Q606" s="244"/>
      <c r="R606" s="244"/>
      <c r="S606" s="244"/>
      <c r="T606" s="245"/>
      <c r="AT606" s="246" t="s">
        <v>283</v>
      </c>
      <c r="AU606" s="246" t="s">
        <v>87</v>
      </c>
      <c r="AV606" s="13" t="s">
        <v>87</v>
      </c>
      <c r="AW606" s="13" t="s">
        <v>34</v>
      </c>
      <c r="AX606" s="13" t="s">
        <v>85</v>
      </c>
      <c r="AY606" s="246" t="s">
        <v>147</v>
      </c>
    </row>
    <row r="607" spans="1:65" s="2" customFormat="1" ht="24" customHeight="1">
      <c r="A607" s="35"/>
      <c r="B607" s="36"/>
      <c r="C607" s="226" t="s">
        <v>892</v>
      </c>
      <c r="D607" s="226" t="s">
        <v>218</v>
      </c>
      <c r="E607" s="227" t="s">
        <v>893</v>
      </c>
      <c r="F607" s="228" t="s">
        <v>894</v>
      </c>
      <c r="G607" s="229" t="s">
        <v>310</v>
      </c>
      <c r="H607" s="230">
        <v>12.02</v>
      </c>
      <c r="I607" s="231"/>
      <c r="J607" s="232">
        <f>ROUND(I607*H607,2)</f>
        <v>0</v>
      </c>
      <c r="K607" s="228" t="s">
        <v>438</v>
      </c>
      <c r="L607" s="233"/>
      <c r="M607" s="234" t="s">
        <v>1</v>
      </c>
      <c r="N607" s="235" t="s">
        <v>43</v>
      </c>
      <c r="O607" s="72"/>
      <c r="P607" s="218">
        <f>O607*H607</f>
        <v>0</v>
      </c>
      <c r="Q607" s="218">
        <v>4.8300000000000003E-2</v>
      </c>
      <c r="R607" s="218">
        <f>Q607*H607</f>
        <v>0.58056600000000003</v>
      </c>
      <c r="S607" s="218">
        <v>0</v>
      </c>
      <c r="T607" s="219">
        <f>S607*H607</f>
        <v>0</v>
      </c>
      <c r="U607" s="35"/>
      <c r="V607" s="35"/>
      <c r="W607" s="35"/>
      <c r="X607" s="35"/>
      <c r="Y607" s="35"/>
      <c r="Z607" s="35"/>
      <c r="AA607" s="35"/>
      <c r="AB607" s="35"/>
      <c r="AC607" s="35"/>
      <c r="AD607" s="35"/>
      <c r="AE607" s="35"/>
      <c r="AR607" s="220" t="s">
        <v>186</v>
      </c>
      <c r="AT607" s="220" t="s">
        <v>218</v>
      </c>
      <c r="AU607" s="220" t="s">
        <v>87</v>
      </c>
      <c r="AY607" s="18" t="s">
        <v>147</v>
      </c>
      <c r="BE607" s="221">
        <f>IF(N607="základní",J607,0)</f>
        <v>0</v>
      </c>
      <c r="BF607" s="221">
        <f>IF(N607="snížená",J607,0)</f>
        <v>0</v>
      </c>
      <c r="BG607" s="221">
        <f>IF(N607="zákl. přenesená",J607,0)</f>
        <v>0</v>
      </c>
      <c r="BH607" s="221">
        <f>IF(N607="sníž. přenesená",J607,0)</f>
        <v>0</v>
      </c>
      <c r="BI607" s="221">
        <f>IF(N607="nulová",J607,0)</f>
        <v>0</v>
      </c>
      <c r="BJ607" s="18" t="s">
        <v>85</v>
      </c>
      <c r="BK607" s="221">
        <f>ROUND(I607*H607,2)</f>
        <v>0</v>
      </c>
      <c r="BL607" s="18" t="s">
        <v>155</v>
      </c>
      <c r="BM607" s="220" t="s">
        <v>895</v>
      </c>
    </row>
    <row r="608" spans="1:65" s="2" customFormat="1" ht="11.25">
      <c r="A608" s="35"/>
      <c r="B608" s="36"/>
      <c r="C608" s="37"/>
      <c r="D608" s="222" t="s">
        <v>158</v>
      </c>
      <c r="E608" s="37"/>
      <c r="F608" s="223" t="s">
        <v>894</v>
      </c>
      <c r="G608" s="37"/>
      <c r="H608" s="37"/>
      <c r="I608" s="123"/>
      <c r="J608" s="37"/>
      <c r="K608" s="37"/>
      <c r="L608" s="40"/>
      <c r="M608" s="224"/>
      <c r="N608" s="225"/>
      <c r="O608" s="72"/>
      <c r="P608" s="72"/>
      <c r="Q608" s="72"/>
      <c r="R608" s="72"/>
      <c r="S608" s="72"/>
      <c r="T608" s="73"/>
      <c r="U608" s="35"/>
      <c r="V608" s="35"/>
      <c r="W608" s="35"/>
      <c r="X608" s="35"/>
      <c r="Y608" s="35"/>
      <c r="Z608" s="35"/>
      <c r="AA608" s="35"/>
      <c r="AB608" s="35"/>
      <c r="AC608" s="35"/>
      <c r="AD608" s="35"/>
      <c r="AE608" s="35"/>
      <c r="AT608" s="18" t="s">
        <v>158</v>
      </c>
      <c r="AU608" s="18" t="s">
        <v>87</v>
      </c>
    </row>
    <row r="609" spans="1:65" s="13" customFormat="1" ht="11.25">
      <c r="B609" s="236"/>
      <c r="C609" s="237"/>
      <c r="D609" s="222" t="s">
        <v>283</v>
      </c>
      <c r="E609" s="238" t="s">
        <v>1</v>
      </c>
      <c r="F609" s="239" t="s">
        <v>896</v>
      </c>
      <c r="G609" s="237"/>
      <c r="H609" s="240">
        <v>12.02</v>
      </c>
      <c r="I609" s="241"/>
      <c r="J609" s="237"/>
      <c r="K609" s="237"/>
      <c r="L609" s="242"/>
      <c r="M609" s="243"/>
      <c r="N609" s="244"/>
      <c r="O609" s="244"/>
      <c r="P609" s="244"/>
      <c r="Q609" s="244"/>
      <c r="R609" s="244"/>
      <c r="S609" s="244"/>
      <c r="T609" s="245"/>
      <c r="AT609" s="246" t="s">
        <v>283</v>
      </c>
      <c r="AU609" s="246" t="s">
        <v>87</v>
      </c>
      <c r="AV609" s="13" t="s">
        <v>87</v>
      </c>
      <c r="AW609" s="13" t="s">
        <v>34</v>
      </c>
      <c r="AX609" s="13" t="s">
        <v>85</v>
      </c>
      <c r="AY609" s="246" t="s">
        <v>147</v>
      </c>
    </row>
    <row r="610" spans="1:65" s="2" customFormat="1" ht="24" customHeight="1">
      <c r="A610" s="35"/>
      <c r="B610" s="36"/>
      <c r="C610" s="226" t="s">
        <v>897</v>
      </c>
      <c r="D610" s="226" t="s">
        <v>218</v>
      </c>
      <c r="E610" s="227" t="s">
        <v>898</v>
      </c>
      <c r="F610" s="228" t="s">
        <v>899</v>
      </c>
      <c r="G610" s="229" t="s">
        <v>310</v>
      </c>
      <c r="H610" s="230">
        <v>8</v>
      </c>
      <c r="I610" s="231"/>
      <c r="J610" s="232">
        <f>ROUND(I610*H610,2)</f>
        <v>0</v>
      </c>
      <c r="K610" s="228" t="s">
        <v>438</v>
      </c>
      <c r="L610" s="233"/>
      <c r="M610" s="234" t="s">
        <v>1</v>
      </c>
      <c r="N610" s="235" t="s">
        <v>43</v>
      </c>
      <c r="O610" s="72"/>
      <c r="P610" s="218">
        <f>O610*H610</f>
        <v>0</v>
      </c>
      <c r="Q610" s="218">
        <v>6.7000000000000004E-2</v>
      </c>
      <c r="R610" s="218">
        <f>Q610*H610</f>
        <v>0.53600000000000003</v>
      </c>
      <c r="S610" s="218">
        <v>0</v>
      </c>
      <c r="T610" s="219">
        <f>S610*H610</f>
        <v>0</v>
      </c>
      <c r="U610" s="35"/>
      <c r="V610" s="35"/>
      <c r="W610" s="35"/>
      <c r="X610" s="35"/>
      <c r="Y610" s="35"/>
      <c r="Z610" s="35"/>
      <c r="AA610" s="35"/>
      <c r="AB610" s="35"/>
      <c r="AC610" s="35"/>
      <c r="AD610" s="35"/>
      <c r="AE610" s="35"/>
      <c r="AR610" s="220" t="s">
        <v>186</v>
      </c>
      <c r="AT610" s="220" t="s">
        <v>218</v>
      </c>
      <c r="AU610" s="220" t="s">
        <v>87</v>
      </c>
      <c r="AY610" s="18" t="s">
        <v>147</v>
      </c>
      <c r="BE610" s="221">
        <f>IF(N610="základní",J610,0)</f>
        <v>0</v>
      </c>
      <c r="BF610" s="221">
        <f>IF(N610="snížená",J610,0)</f>
        <v>0</v>
      </c>
      <c r="BG610" s="221">
        <f>IF(N610="zákl. přenesená",J610,0)</f>
        <v>0</v>
      </c>
      <c r="BH610" s="221">
        <f>IF(N610="sníž. přenesená",J610,0)</f>
        <v>0</v>
      </c>
      <c r="BI610" s="221">
        <f>IF(N610="nulová",J610,0)</f>
        <v>0</v>
      </c>
      <c r="BJ610" s="18" t="s">
        <v>85</v>
      </c>
      <c r="BK610" s="221">
        <f>ROUND(I610*H610,2)</f>
        <v>0</v>
      </c>
      <c r="BL610" s="18" t="s">
        <v>155</v>
      </c>
      <c r="BM610" s="220" t="s">
        <v>900</v>
      </c>
    </row>
    <row r="611" spans="1:65" s="2" customFormat="1" ht="11.25">
      <c r="A611" s="35"/>
      <c r="B611" s="36"/>
      <c r="C611" s="37"/>
      <c r="D611" s="222" t="s">
        <v>158</v>
      </c>
      <c r="E611" s="37"/>
      <c r="F611" s="223" t="s">
        <v>899</v>
      </c>
      <c r="G611" s="37"/>
      <c r="H611" s="37"/>
      <c r="I611" s="123"/>
      <c r="J611" s="37"/>
      <c r="K611" s="37"/>
      <c r="L611" s="40"/>
      <c r="M611" s="224"/>
      <c r="N611" s="225"/>
      <c r="O611" s="72"/>
      <c r="P611" s="72"/>
      <c r="Q611" s="72"/>
      <c r="R611" s="72"/>
      <c r="S611" s="72"/>
      <c r="T611" s="73"/>
      <c r="U611" s="35"/>
      <c r="V611" s="35"/>
      <c r="W611" s="35"/>
      <c r="X611" s="35"/>
      <c r="Y611" s="35"/>
      <c r="Z611" s="35"/>
      <c r="AA611" s="35"/>
      <c r="AB611" s="35"/>
      <c r="AC611" s="35"/>
      <c r="AD611" s="35"/>
      <c r="AE611" s="35"/>
      <c r="AT611" s="18" t="s">
        <v>158</v>
      </c>
      <c r="AU611" s="18" t="s">
        <v>87</v>
      </c>
    </row>
    <row r="612" spans="1:65" s="13" customFormat="1" ht="11.25">
      <c r="B612" s="236"/>
      <c r="C612" s="237"/>
      <c r="D612" s="222" t="s">
        <v>283</v>
      </c>
      <c r="E612" s="238" t="s">
        <v>1</v>
      </c>
      <c r="F612" s="239" t="s">
        <v>186</v>
      </c>
      <c r="G612" s="237"/>
      <c r="H612" s="240">
        <v>8</v>
      </c>
      <c r="I612" s="241"/>
      <c r="J612" s="237"/>
      <c r="K612" s="237"/>
      <c r="L612" s="242"/>
      <c r="M612" s="243"/>
      <c r="N612" s="244"/>
      <c r="O612" s="244"/>
      <c r="P612" s="244"/>
      <c r="Q612" s="244"/>
      <c r="R612" s="244"/>
      <c r="S612" s="244"/>
      <c r="T612" s="245"/>
      <c r="AT612" s="246" t="s">
        <v>283</v>
      </c>
      <c r="AU612" s="246" t="s">
        <v>87</v>
      </c>
      <c r="AV612" s="13" t="s">
        <v>87</v>
      </c>
      <c r="AW612" s="13" t="s">
        <v>34</v>
      </c>
      <c r="AX612" s="13" t="s">
        <v>85</v>
      </c>
      <c r="AY612" s="246" t="s">
        <v>147</v>
      </c>
    </row>
    <row r="613" spans="1:65" s="2" customFormat="1" ht="24" customHeight="1">
      <c r="A613" s="35"/>
      <c r="B613" s="36"/>
      <c r="C613" s="209" t="s">
        <v>901</v>
      </c>
      <c r="D613" s="209" t="s">
        <v>151</v>
      </c>
      <c r="E613" s="210" t="s">
        <v>902</v>
      </c>
      <c r="F613" s="211" t="s">
        <v>903</v>
      </c>
      <c r="G613" s="212" t="s">
        <v>310</v>
      </c>
      <c r="H613" s="213">
        <v>146.19999999999999</v>
      </c>
      <c r="I613" s="214"/>
      <c r="J613" s="215">
        <f>ROUND(I613*H613,2)</f>
        <v>0</v>
      </c>
      <c r="K613" s="211" t="s">
        <v>438</v>
      </c>
      <c r="L613" s="40"/>
      <c r="M613" s="216" t="s">
        <v>1</v>
      </c>
      <c r="N613" s="217" t="s">
        <v>43</v>
      </c>
      <c r="O613" s="72"/>
      <c r="P613" s="218">
        <f>O613*H613</f>
        <v>0</v>
      </c>
      <c r="Q613" s="218">
        <v>0.1295</v>
      </c>
      <c r="R613" s="218">
        <f>Q613*H613</f>
        <v>18.9329</v>
      </c>
      <c r="S613" s="218">
        <v>0</v>
      </c>
      <c r="T613" s="219">
        <f>S613*H613</f>
        <v>0</v>
      </c>
      <c r="U613" s="35"/>
      <c r="V613" s="35"/>
      <c r="W613" s="35"/>
      <c r="X613" s="35"/>
      <c r="Y613" s="35"/>
      <c r="Z613" s="35"/>
      <c r="AA613" s="35"/>
      <c r="AB613" s="35"/>
      <c r="AC613" s="35"/>
      <c r="AD613" s="35"/>
      <c r="AE613" s="35"/>
      <c r="AR613" s="220" t="s">
        <v>155</v>
      </c>
      <c r="AT613" s="220" t="s">
        <v>151</v>
      </c>
      <c r="AU613" s="220" t="s">
        <v>87</v>
      </c>
      <c r="AY613" s="18" t="s">
        <v>147</v>
      </c>
      <c r="BE613" s="221">
        <f>IF(N613="základní",J613,0)</f>
        <v>0</v>
      </c>
      <c r="BF613" s="221">
        <f>IF(N613="snížená",J613,0)</f>
        <v>0</v>
      </c>
      <c r="BG613" s="221">
        <f>IF(N613="zákl. přenesená",J613,0)</f>
        <v>0</v>
      </c>
      <c r="BH613" s="221">
        <f>IF(N613="sníž. přenesená",J613,0)</f>
        <v>0</v>
      </c>
      <c r="BI613" s="221">
        <f>IF(N613="nulová",J613,0)</f>
        <v>0</v>
      </c>
      <c r="BJ613" s="18" t="s">
        <v>85</v>
      </c>
      <c r="BK613" s="221">
        <f>ROUND(I613*H613,2)</f>
        <v>0</v>
      </c>
      <c r="BL613" s="18" t="s">
        <v>155</v>
      </c>
      <c r="BM613" s="220" t="s">
        <v>904</v>
      </c>
    </row>
    <row r="614" spans="1:65" s="2" customFormat="1" ht="29.25">
      <c r="A614" s="35"/>
      <c r="B614" s="36"/>
      <c r="C614" s="37"/>
      <c r="D614" s="222" t="s">
        <v>158</v>
      </c>
      <c r="E614" s="37"/>
      <c r="F614" s="223" t="s">
        <v>905</v>
      </c>
      <c r="G614" s="37"/>
      <c r="H614" s="37"/>
      <c r="I614" s="123"/>
      <c r="J614" s="37"/>
      <c r="K614" s="37"/>
      <c r="L614" s="40"/>
      <c r="M614" s="224"/>
      <c r="N614" s="225"/>
      <c r="O614" s="72"/>
      <c r="P614" s="72"/>
      <c r="Q614" s="72"/>
      <c r="R614" s="72"/>
      <c r="S614" s="72"/>
      <c r="T614" s="73"/>
      <c r="U614" s="35"/>
      <c r="V614" s="35"/>
      <c r="W614" s="35"/>
      <c r="X614" s="35"/>
      <c r="Y614" s="35"/>
      <c r="Z614" s="35"/>
      <c r="AA614" s="35"/>
      <c r="AB614" s="35"/>
      <c r="AC614" s="35"/>
      <c r="AD614" s="35"/>
      <c r="AE614" s="35"/>
      <c r="AT614" s="18" t="s">
        <v>158</v>
      </c>
      <c r="AU614" s="18" t="s">
        <v>87</v>
      </c>
    </row>
    <row r="615" spans="1:65" s="2" customFormat="1" ht="97.5">
      <c r="A615" s="35"/>
      <c r="B615" s="36"/>
      <c r="C615" s="37"/>
      <c r="D615" s="222" t="s">
        <v>441</v>
      </c>
      <c r="E615" s="37"/>
      <c r="F615" s="260" t="s">
        <v>906</v>
      </c>
      <c r="G615" s="37"/>
      <c r="H615" s="37"/>
      <c r="I615" s="123"/>
      <c r="J615" s="37"/>
      <c r="K615" s="37"/>
      <c r="L615" s="40"/>
      <c r="M615" s="224"/>
      <c r="N615" s="225"/>
      <c r="O615" s="72"/>
      <c r="P615" s="72"/>
      <c r="Q615" s="72"/>
      <c r="R615" s="72"/>
      <c r="S615" s="72"/>
      <c r="T615" s="73"/>
      <c r="U615" s="35"/>
      <c r="V615" s="35"/>
      <c r="W615" s="35"/>
      <c r="X615" s="35"/>
      <c r="Y615" s="35"/>
      <c r="Z615" s="35"/>
      <c r="AA615" s="35"/>
      <c r="AB615" s="35"/>
      <c r="AC615" s="35"/>
      <c r="AD615" s="35"/>
      <c r="AE615" s="35"/>
      <c r="AT615" s="18" t="s">
        <v>441</v>
      </c>
      <c r="AU615" s="18" t="s">
        <v>87</v>
      </c>
    </row>
    <row r="616" spans="1:65" s="13" customFormat="1" ht="11.25">
      <c r="B616" s="236"/>
      <c r="C616" s="237"/>
      <c r="D616" s="222" t="s">
        <v>283</v>
      </c>
      <c r="E616" s="238" t="s">
        <v>1</v>
      </c>
      <c r="F616" s="239" t="s">
        <v>907</v>
      </c>
      <c r="G616" s="237"/>
      <c r="H616" s="240">
        <v>146.19999999999999</v>
      </c>
      <c r="I616" s="241"/>
      <c r="J616" s="237"/>
      <c r="K616" s="237"/>
      <c r="L616" s="242"/>
      <c r="M616" s="243"/>
      <c r="N616" s="244"/>
      <c r="O616" s="244"/>
      <c r="P616" s="244"/>
      <c r="Q616" s="244"/>
      <c r="R616" s="244"/>
      <c r="S616" s="244"/>
      <c r="T616" s="245"/>
      <c r="AT616" s="246" t="s">
        <v>283</v>
      </c>
      <c r="AU616" s="246" t="s">
        <v>87</v>
      </c>
      <c r="AV616" s="13" t="s">
        <v>87</v>
      </c>
      <c r="AW616" s="13" t="s">
        <v>34</v>
      </c>
      <c r="AX616" s="13" t="s">
        <v>85</v>
      </c>
      <c r="AY616" s="246" t="s">
        <v>147</v>
      </c>
    </row>
    <row r="617" spans="1:65" s="2" customFormat="1" ht="16.5" customHeight="1">
      <c r="A617" s="35"/>
      <c r="B617" s="36"/>
      <c r="C617" s="226" t="s">
        <v>908</v>
      </c>
      <c r="D617" s="226" t="s">
        <v>218</v>
      </c>
      <c r="E617" s="227" t="s">
        <v>909</v>
      </c>
      <c r="F617" s="228" t="s">
        <v>910</v>
      </c>
      <c r="G617" s="229" t="s">
        <v>310</v>
      </c>
      <c r="H617" s="230">
        <v>143.208</v>
      </c>
      <c r="I617" s="231"/>
      <c r="J617" s="232">
        <f>ROUND(I617*H617,2)</f>
        <v>0</v>
      </c>
      <c r="K617" s="228" t="s">
        <v>438</v>
      </c>
      <c r="L617" s="233"/>
      <c r="M617" s="234" t="s">
        <v>1</v>
      </c>
      <c r="N617" s="235" t="s">
        <v>43</v>
      </c>
      <c r="O617" s="72"/>
      <c r="P617" s="218">
        <f>O617*H617</f>
        <v>0</v>
      </c>
      <c r="Q617" s="218">
        <v>4.4999999999999998E-2</v>
      </c>
      <c r="R617" s="218">
        <f>Q617*H617</f>
        <v>6.4443599999999996</v>
      </c>
      <c r="S617" s="218">
        <v>0</v>
      </c>
      <c r="T617" s="219">
        <f>S617*H617</f>
        <v>0</v>
      </c>
      <c r="U617" s="35"/>
      <c r="V617" s="35"/>
      <c r="W617" s="35"/>
      <c r="X617" s="35"/>
      <c r="Y617" s="35"/>
      <c r="Z617" s="35"/>
      <c r="AA617" s="35"/>
      <c r="AB617" s="35"/>
      <c r="AC617" s="35"/>
      <c r="AD617" s="35"/>
      <c r="AE617" s="35"/>
      <c r="AR617" s="220" t="s">
        <v>186</v>
      </c>
      <c r="AT617" s="220" t="s">
        <v>218</v>
      </c>
      <c r="AU617" s="220" t="s">
        <v>87</v>
      </c>
      <c r="AY617" s="18" t="s">
        <v>147</v>
      </c>
      <c r="BE617" s="221">
        <f>IF(N617="základní",J617,0)</f>
        <v>0</v>
      </c>
      <c r="BF617" s="221">
        <f>IF(N617="snížená",J617,0)</f>
        <v>0</v>
      </c>
      <c r="BG617" s="221">
        <f>IF(N617="zákl. přenesená",J617,0)</f>
        <v>0</v>
      </c>
      <c r="BH617" s="221">
        <f>IF(N617="sníž. přenesená",J617,0)</f>
        <v>0</v>
      </c>
      <c r="BI617" s="221">
        <f>IF(N617="nulová",J617,0)</f>
        <v>0</v>
      </c>
      <c r="BJ617" s="18" t="s">
        <v>85</v>
      </c>
      <c r="BK617" s="221">
        <f>ROUND(I617*H617,2)</f>
        <v>0</v>
      </c>
      <c r="BL617" s="18" t="s">
        <v>155</v>
      </c>
      <c r="BM617" s="220" t="s">
        <v>911</v>
      </c>
    </row>
    <row r="618" spans="1:65" s="2" customFormat="1" ht="11.25">
      <c r="A618" s="35"/>
      <c r="B618" s="36"/>
      <c r="C618" s="37"/>
      <c r="D618" s="222" t="s">
        <v>158</v>
      </c>
      <c r="E618" s="37"/>
      <c r="F618" s="223" t="s">
        <v>910</v>
      </c>
      <c r="G618" s="37"/>
      <c r="H618" s="37"/>
      <c r="I618" s="123"/>
      <c r="J618" s="37"/>
      <c r="K618" s="37"/>
      <c r="L618" s="40"/>
      <c r="M618" s="224"/>
      <c r="N618" s="225"/>
      <c r="O618" s="72"/>
      <c r="P618" s="72"/>
      <c r="Q618" s="72"/>
      <c r="R618" s="72"/>
      <c r="S618" s="72"/>
      <c r="T618" s="73"/>
      <c r="U618" s="35"/>
      <c r="V618" s="35"/>
      <c r="W618" s="35"/>
      <c r="X618" s="35"/>
      <c r="Y618" s="35"/>
      <c r="Z618" s="35"/>
      <c r="AA618" s="35"/>
      <c r="AB618" s="35"/>
      <c r="AC618" s="35"/>
      <c r="AD618" s="35"/>
      <c r="AE618" s="35"/>
      <c r="AT618" s="18" t="s">
        <v>158</v>
      </c>
      <c r="AU618" s="18" t="s">
        <v>87</v>
      </c>
    </row>
    <row r="619" spans="1:65" s="13" customFormat="1" ht="11.25">
      <c r="B619" s="236"/>
      <c r="C619" s="237"/>
      <c r="D619" s="222" t="s">
        <v>283</v>
      </c>
      <c r="E619" s="238" t="s">
        <v>1</v>
      </c>
      <c r="F619" s="239" t="s">
        <v>912</v>
      </c>
      <c r="G619" s="237"/>
      <c r="H619" s="240">
        <v>141.79</v>
      </c>
      <c r="I619" s="241"/>
      <c r="J619" s="237"/>
      <c r="K619" s="237"/>
      <c r="L619" s="242"/>
      <c r="M619" s="243"/>
      <c r="N619" s="244"/>
      <c r="O619" s="244"/>
      <c r="P619" s="244"/>
      <c r="Q619" s="244"/>
      <c r="R619" s="244"/>
      <c r="S619" s="244"/>
      <c r="T619" s="245"/>
      <c r="AT619" s="246" t="s">
        <v>283</v>
      </c>
      <c r="AU619" s="246" t="s">
        <v>87</v>
      </c>
      <c r="AV619" s="13" t="s">
        <v>87</v>
      </c>
      <c r="AW619" s="13" t="s">
        <v>34</v>
      </c>
      <c r="AX619" s="13" t="s">
        <v>85</v>
      </c>
      <c r="AY619" s="246" t="s">
        <v>147</v>
      </c>
    </row>
    <row r="620" spans="1:65" s="13" customFormat="1" ht="11.25">
      <c r="B620" s="236"/>
      <c r="C620" s="237"/>
      <c r="D620" s="222" t="s">
        <v>283</v>
      </c>
      <c r="E620" s="237"/>
      <c r="F620" s="239" t="s">
        <v>913</v>
      </c>
      <c r="G620" s="237"/>
      <c r="H620" s="240">
        <v>143.208</v>
      </c>
      <c r="I620" s="241"/>
      <c r="J620" s="237"/>
      <c r="K620" s="237"/>
      <c r="L620" s="242"/>
      <c r="M620" s="243"/>
      <c r="N620" s="244"/>
      <c r="O620" s="244"/>
      <c r="P620" s="244"/>
      <c r="Q620" s="244"/>
      <c r="R620" s="244"/>
      <c r="S620" s="244"/>
      <c r="T620" s="245"/>
      <c r="AT620" s="246" t="s">
        <v>283</v>
      </c>
      <c r="AU620" s="246" t="s">
        <v>87</v>
      </c>
      <c r="AV620" s="13" t="s">
        <v>87</v>
      </c>
      <c r="AW620" s="13" t="s">
        <v>4</v>
      </c>
      <c r="AX620" s="13" t="s">
        <v>85</v>
      </c>
      <c r="AY620" s="246" t="s">
        <v>147</v>
      </c>
    </row>
    <row r="621" spans="1:65" s="2" customFormat="1" ht="16.5" customHeight="1">
      <c r="A621" s="35"/>
      <c r="B621" s="36"/>
      <c r="C621" s="226" t="s">
        <v>914</v>
      </c>
      <c r="D621" s="226" t="s">
        <v>218</v>
      </c>
      <c r="E621" s="227" t="s">
        <v>915</v>
      </c>
      <c r="F621" s="228" t="s">
        <v>916</v>
      </c>
      <c r="G621" s="229" t="s">
        <v>583</v>
      </c>
      <c r="H621" s="230">
        <v>6</v>
      </c>
      <c r="I621" s="231"/>
      <c r="J621" s="232">
        <f>ROUND(I621*H621,2)</f>
        <v>0</v>
      </c>
      <c r="K621" s="228" t="s">
        <v>1</v>
      </c>
      <c r="L621" s="233"/>
      <c r="M621" s="234" t="s">
        <v>1</v>
      </c>
      <c r="N621" s="235" t="s">
        <v>43</v>
      </c>
      <c r="O621" s="72"/>
      <c r="P621" s="218">
        <f>O621*H621</f>
        <v>0</v>
      </c>
      <c r="Q621" s="218">
        <v>3.7999999999999999E-2</v>
      </c>
      <c r="R621" s="218">
        <f>Q621*H621</f>
        <v>0.22799999999999998</v>
      </c>
      <c r="S621" s="218">
        <v>0</v>
      </c>
      <c r="T621" s="219">
        <f>S621*H621</f>
        <v>0</v>
      </c>
      <c r="U621" s="35"/>
      <c r="V621" s="35"/>
      <c r="W621" s="35"/>
      <c r="X621" s="35"/>
      <c r="Y621" s="35"/>
      <c r="Z621" s="35"/>
      <c r="AA621" s="35"/>
      <c r="AB621" s="35"/>
      <c r="AC621" s="35"/>
      <c r="AD621" s="35"/>
      <c r="AE621" s="35"/>
      <c r="AR621" s="220" t="s">
        <v>186</v>
      </c>
      <c r="AT621" s="220" t="s">
        <v>218</v>
      </c>
      <c r="AU621" s="220" t="s">
        <v>87</v>
      </c>
      <c r="AY621" s="18" t="s">
        <v>147</v>
      </c>
      <c r="BE621" s="221">
        <f>IF(N621="základní",J621,0)</f>
        <v>0</v>
      </c>
      <c r="BF621" s="221">
        <f>IF(N621="snížená",J621,0)</f>
        <v>0</v>
      </c>
      <c r="BG621" s="221">
        <f>IF(N621="zákl. přenesená",J621,0)</f>
        <v>0</v>
      </c>
      <c r="BH621" s="221">
        <f>IF(N621="sníž. přenesená",J621,0)</f>
        <v>0</v>
      </c>
      <c r="BI621" s="221">
        <f>IF(N621="nulová",J621,0)</f>
        <v>0</v>
      </c>
      <c r="BJ621" s="18" t="s">
        <v>85</v>
      </c>
      <c r="BK621" s="221">
        <f>ROUND(I621*H621,2)</f>
        <v>0</v>
      </c>
      <c r="BL621" s="18" t="s">
        <v>155</v>
      </c>
      <c r="BM621" s="220" t="s">
        <v>917</v>
      </c>
    </row>
    <row r="622" spans="1:65" s="2" customFormat="1" ht="19.5">
      <c r="A622" s="35"/>
      <c r="B622" s="36"/>
      <c r="C622" s="37"/>
      <c r="D622" s="222" t="s">
        <v>158</v>
      </c>
      <c r="E622" s="37"/>
      <c r="F622" s="223" t="s">
        <v>918</v>
      </c>
      <c r="G622" s="37"/>
      <c r="H622" s="37"/>
      <c r="I622" s="123"/>
      <c r="J622" s="37"/>
      <c r="K622" s="37"/>
      <c r="L622" s="40"/>
      <c r="M622" s="224"/>
      <c r="N622" s="225"/>
      <c r="O622" s="72"/>
      <c r="P622" s="72"/>
      <c r="Q622" s="72"/>
      <c r="R622" s="72"/>
      <c r="S622" s="72"/>
      <c r="T622" s="73"/>
      <c r="U622" s="35"/>
      <c r="V622" s="35"/>
      <c r="W622" s="35"/>
      <c r="X622" s="35"/>
      <c r="Y622" s="35"/>
      <c r="Z622" s="35"/>
      <c r="AA622" s="35"/>
      <c r="AB622" s="35"/>
      <c r="AC622" s="35"/>
      <c r="AD622" s="35"/>
      <c r="AE622" s="35"/>
      <c r="AT622" s="18" t="s">
        <v>158</v>
      </c>
      <c r="AU622" s="18" t="s">
        <v>87</v>
      </c>
    </row>
    <row r="623" spans="1:65" s="13" customFormat="1" ht="11.25">
      <c r="B623" s="236"/>
      <c r="C623" s="237"/>
      <c r="D623" s="222" t="s">
        <v>283</v>
      </c>
      <c r="E623" s="238" t="s">
        <v>1</v>
      </c>
      <c r="F623" s="239" t="s">
        <v>919</v>
      </c>
      <c r="G623" s="237"/>
      <c r="H623" s="240">
        <v>6</v>
      </c>
      <c r="I623" s="241"/>
      <c r="J623" s="237"/>
      <c r="K623" s="237"/>
      <c r="L623" s="242"/>
      <c r="M623" s="243"/>
      <c r="N623" s="244"/>
      <c r="O623" s="244"/>
      <c r="P623" s="244"/>
      <c r="Q623" s="244"/>
      <c r="R623" s="244"/>
      <c r="S623" s="244"/>
      <c r="T623" s="245"/>
      <c r="AT623" s="246" t="s">
        <v>283</v>
      </c>
      <c r="AU623" s="246" t="s">
        <v>87</v>
      </c>
      <c r="AV623" s="13" t="s">
        <v>87</v>
      </c>
      <c r="AW623" s="13" t="s">
        <v>34</v>
      </c>
      <c r="AX623" s="13" t="s">
        <v>78</v>
      </c>
      <c r="AY623" s="246" t="s">
        <v>147</v>
      </c>
    </row>
    <row r="624" spans="1:65" s="15" customFormat="1" ht="11.25">
      <c r="B624" s="261"/>
      <c r="C624" s="262"/>
      <c r="D624" s="222" t="s">
        <v>283</v>
      </c>
      <c r="E624" s="263" t="s">
        <v>1</v>
      </c>
      <c r="F624" s="264" t="s">
        <v>444</v>
      </c>
      <c r="G624" s="262"/>
      <c r="H624" s="265">
        <v>6</v>
      </c>
      <c r="I624" s="266"/>
      <c r="J624" s="262"/>
      <c r="K624" s="262"/>
      <c r="L624" s="267"/>
      <c r="M624" s="268"/>
      <c r="N624" s="269"/>
      <c r="O624" s="269"/>
      <c r="P624" s="269"/>
      <c r="Q624" s="269"/>
      <c r="R624" s="269"/>
      <c r="S624" s="269"/>
      <c r="T624" s="270"/>
      <c r="AT624" s="271" t="s">
        <v>283</v>
      </c>
      <c r="AU624" s="271" t="s">
        <v>87</v>
      </c>
      <c r="AV624" s="15" t="s">
        <v>155</v>
      </c>
      <c r="AW624" s="15" t="s">
        <v>34</v>
      </c>
      <c r="AX624" s="15" t="s">
        <v>85</v>
      </c>
      <c r="AY624" s="271" t="s">
        <v>147</v>
      </c>
    </row>
    <row r="625" spans="1:65" s="2" customFormat="1" ht="24" customHeight="1">
      <c r="A625" s="35"/>
      <c r="B625" s="36"/>
      <c r="C625" s="209" t="s">
        <v>920</v>
      </c>
      <c r="D625" s="209" t="s">
        <v>151</v>
      </c>
      <c r="E625" s="210" t="s">
        <v>921</v>
      </c>
      <c r="F625" s="211" t="s">
        <v>922</v>
      </c>
      <c r="G625" s="212" t="s">
        <v>310</v>
      </c>
      <c r="H625" s="213">
        <v>242.23</v>
      </c>
      <c r="I625" s="214"/>
      <c r="J625" s="215">
        <f>ROUND(I625*H625,2)</f>
        <v>0</v>
      </c>
      <c r="K625" s="211" t="s">
        <v>438</v>
      </c>
      <c r="L625" s="40"/>
      <c r="M625" s="216" t="s">
        <v>1</v>
      </c>
      <c r="N625" s="217" t="s">
        <v>43</v>
      </c>
      <c r="O625" s="72"/>
      <c r="P625" s="218">
        <f>O625*H625</f>
        <v>0</v>
      </c>
      <c r="Q625" s="218">
        <v>6.0999999999999997E-4</v>
      </c>
      <c r="R625" s="218">
        <f>Q625*H625</f>
        <v>0.14776029999999998</v>
      </c>
      <c r="S625" s="218">
        <v>0</v>
      </c>
      <c r="T625" s="219">
        <f>S625*H625</f>
        <v>0</v>
      </c>
      <c r="U625" s="35"/>
      <c r="V625" s="35"/>
      <c r="W625" s="35"/>
      <c r="X625" s="35"/>
      <c r="Y625" s="35"/>
      <c r="Z625" s="35"/>
      <c r="AA625" s="35"/>
      <c r="AB625" s="35"/>
      <c r="AC625" s="35"/>
      <c r="AD625" s="35"/>
      <c r="AE625" s="35"/>
      <c r="AR625" s="220" t="s">
        <v>155</v>
      </c>
      <c r="AT625" s="220" t="s">
        <v>151</v>
      </c>
      <c r="AU625" s="220" t="s">
        <v>87</v>
      </c>
      <c r="AY625" s="18" t="s">
        <v>147</v>
      </c>
      <c r="BE625" s="221">
        <f>IF(N625="základní",J625,0)</f>
        <v>0</v>
      </c>
      <c r="BF625" s="221">
        <f>IF(N625="snížená",J625,0)</f>
        <v>0</v>
      </c>
      <c r="BG625" s="221">
        <f>IF(N625="zákl. přenesená",J625,0)</f>
        <v>0</v>
      </c>
      <c r="BH625" s="221">
        <f>IF(N625="sníž. přenesená",J625,0)</f>
        <v>0</v>
      </c>
      <c r="BI625" s="221">
        <f>IF(N625="nulová",J625,0)</f>
        <v>0</v>
      </c>
      <c r="BJ625" s="18" t="s">
        <v>85</v>
      </c>
      <c r="BK625" s="221">
        <f>ROUND(I625*H625,2)</f>
        <v>0</v>
      </c>
      <c r="BL625" s="18" t="s">
        <v>155</v>
      </c>
      <c r="BM625" s="220" t="s">
        <v>923</v>
      </c>
    </row>
    <row r="626" spans="1:65" s="2" customFormat="1" ht="39">
      <c r="A626" s="35"/>
      <c r="B626" s="36"/>
      <c r="C626" s="37"/>
      <c r="D626" s="222" t="s">
        <v>158</v>
      </c>
      <c r="E626" s="37"/>
      <c r="F626" s="223" t="s">
        <v>924</v>
      </c>
      <c r="G626" s="37"/>
      <c r="H626" s="37"/>
      <c r="I626" s="123"/>
      <c r="J626" s="37"/>
      <c r="K626" s="37"/>
      <c r="L626" s="40"/>
      <c r="M626" s="224"/>
      <c r="N626" s="225"/>
      <c r="O626" s="72"/>
      <c r="P626" s="72"/>
      <c r="Q626" s="72"/>
      <c r="R626" s="72"/>
      <c r="S626" s="72"/>
      <c r="T626" s="73"/>
      <c r="U626" s="35"/>
      <c r="V626" s="35"/>
      <c r="W626" s="35"/>
      <c r="X626" s="35"/>
      <c r="Y626" s="35"/>
      <c r="Z626" s="35"/>
      <c r="AA626" s="35"/>
      <c r="AB626" s="35"/>
      <c r="AC626" s="35"/>
      <c r="AD626" s="35"/>
      <c r="AE626" s="35"/>
      <c r="AT626" s="18" t="s">
        <v>158</v>
      </c>
      <c r="AU626" s="18" t="s">
        <v>87</v>
      </c>
    </row>
    <row r="627" spans="1:65" s="2" customFormat="1" ht="29.25">
      <c r="A627" s="35"/>
      <c r="B627" s="36"/>
      <c r="C627" s="37"/>
      <c r="D627" s="222" t="s">
        <v>441</v>
      </c>
      <c r="E627" s="37"/>
      <c r="F627" s="260" t="s">
        <v>925</v>
      </c>
      <c r="G627" s="37"/>
      <c r="H627" s="37"/>
      <c r="I627" s="123"/>
      <c r="J627" s="37"/>
      <c r="K627" s="37"/>
      <c r="L627" s="40"/>
      <c r="M627" s="224"/>
      <c r="N627" s="225"/>
      <c r="O627" s="72"/>
      <c r="P627" s="72"/>
      <c r="Q627" s="72"/>
      <c r="R627" s="72"/>
      <c r="S627" s="72"/>
      <c r="T627" s="73"/>
      <c r="U627" s="35"/>
      <c r="V627" s="35"/>
      <c r="W627" s="35"/>
      <c r="X627" s="35"/>
      <c r="Y627" s="35"/>
      <c r="Z627" s="35"/>
      <c r="AA627" s="35"/>
      <c r="AB627" s="35"/>
      <c r="AC627" s="35"/>
      <c r="AD627" s="35"/>
      <c r="AE627" s="35"/>
      <c r="AT627" s="18" t="s">
        <v>441</v>
      </c>
      <c r="AU627" s="18" t="s">
        <v>87</v>
      </c>
    </row>
    <row r="628" spans="1:65" s="13" customFormat="1" ht="11.25">
      <c r="B628" s="236"/>
      <c r="C628" s="237"/>
      <c r="D628" s="222" t="s">
        <v>283</v>
      </c>
      <c r="E628" s="238" t="s">
        <v>1</v>
      </c>
      <c r="F628" s="239" t="s">
        <v>926</v>
      </c>
      <c r="G628" s="237"/>
      <c r="H628" s="240">
        <v>242.23</v>
      </c>
      <c r="I628" s="241"/>
      <c r="J628" s="237"/>
      <c r="K628" s="237"/>
      <c r="L628" s="242"/>
      <c r="M628" s="243"/>
      <c r="N628" s="244"/>
      <c r="O628" s="244"/>
      <c r="P628" s="244"/>
      <c r="Q628" s="244"/>
      <c r="R628" s="244"/>
      <c r="S628" s="244"/>
      <c r="T628" s="245"/>
      <c r="AT628" s="246" t="s">
        <v>283</v>
      </c>
      <c r="AU628" s="246" t="s">
        <v>87</v>
      </c>
      <c r="AV628" s="13" t="s">
        <v>87</v>
      </c>
      <c r="AW628" s="13" t="s">
        <v>34</v>
      </c>
      <c r="AX628" s="13" t="s">
        <v>85</v>
      </c>
      <c r="AY628" s="246" t="s">
        <v>147</v>
      </c>
    </row>
    <row r="629" spans="1:65" s="2" customFormat="1" ht="16.5" customHeight="1">
      <c r="A629" s="35"/>
      <c r="B629" s="36"/>
      <c r="C629" s="209" t="s">
        <v>927</v>
      </c>
      <c r="D629" s="209" t="s">
        <v>151</v>
      </c>
      <c r="E629" s="210" t="s">
        <v>928</v>
      </c>
      <c r="F629" s="211" t="s">
        <v>929</v>
      </c>
      <c r="G629" s="212" t="s">
        <v>310</v>
      </c>
      <c r="H629" s="213">
        <v>242.23</v>
      </c>
      <c r="I629" s="214"/>
      <c r="J629" s="215">
        <f>ROUND(I629*H629,2)</f>
        <v>0</v>
      </c>
      <c r="K629" s="211" t="s">
        <v>438</v>
      </c>
      <c r="L629" s="40"/>
      <c r="M629" s="216" t="s">
        <v>1</v>
      </c>
      <c r="N629" s="217" t="s">
        <v>43</v>
      </c>
      <c r="O629" s="72"/>
      <c r="P629" s="218">
        <f>O629*H629</f>
        <v>0</v>
      </c>
      <c r="Q629" s="218">
        <v>0</v>
      </c>
      <c r="R629" s="218">
        <f>Q629*H629</f>
        <v>0</v>
      </c>
      <c r="S629" s="218">
        <v>0</v>
      </c>
      <c r="T629" s="219">
        <f>S629*H629</f>
        <v>0</v>
      </c>
      <c r="U629" s="35"/>
      <c r="V629" s="35"/>
      <c r="W629" s="35"/>
      <c r="X629" s="35"/>
      <c r="Y629" s="35"/>
      <c r="Z629" s="35"/>
      <c r="AA629" s="35"/>
      <c r="AB629" s="35"/>
      <c r="AC629" s="35"/>
      <c r="AD629" s="35"/>
      <c r="AE629" s="35"/>
      <c r="AR629" s="220" t="s">
        <v>155</v>
      </c>
      <c r="AT629" s="220" t="s">
        <v>151</v>
      </c>
      <c r="AU629" s="220" t="s">
        <v>87</v>
      </c>
      <c r="AY629" s="18" t="s">
        <v>147</v>
      </c>
      <c r="BE629" s="221">
        <f>IF(N629="základní",J629,0)</f>
        <v>0</v>
      </c>
      <c r="BF629" s="221">
        <f>IF(N629="snížená",J629,0)</f>
        <v>0</v>
      </c>
      <c r="BG629" s="221">
        <f>IF(N629="zákl. přenesená",J629,0)</f>
        <v>0</v>
      </c>
      <c r="BH629" s="221">
        <f>IF(N629="sníž. přenesená",J629,0)</f>
        <v>0</v>
      </c>
      <c r="BI629" s="221">
        <f>IF(N629="nulová",J629,0)</f>
        <v>0</v>
      </c>
      <c r="BJ629" s="18" t="s">
        <v>85</v>
      </c>
      <c r="BK629" s="221">
        <f>ROUND(I629*H629,2)</f>
        <v>0</v>
      </c>
      <c r="BL629" s="18" t="s">
        <v>155</v>
      </c>
      <c r="BM629" s="220" t="s">
        <v>930</v>
      </c>
    </row>
    <row r="630" spans="1:65" s="2" customFormat="1" ht="19.5">
      <c r="A630" s="35"/>
      <c r="B630" s="36"/>
      <c r="C630" s="37"/>
      <c r="D630" s="222" t="s">
        <v>158</v>
      </c>
      <c r="E630" s="37"/>
      <c r="F630" s="223" t="s">
        <v>931</v>
      </c>
      <c r="G630" s="37"/>
      <c r="H630" s="37"/>
      <c r="I630" s="123"/>
      <c r="J630" s="37"/>
      <c r="K630" s="37"/>
      <c r="L630" s="40"/>
      <c r="M630" s="224"/>
      <c r="N630" s="225"/>
      <c r="O630" s="72"/>
      <c r="P630" s="72"/>
      <c r="Q630" s="72"/>
      <c r="R630" s="72"/>
      <c r="S630" s="72"/>
      <c r="T630" s="73"/>
      <c r="U630" s="35"/>
      <c r="V630" s="35"/>
      <c r="W630" s="35"/>
      <c r="X630" s="35"/>
      <c r="Y630" s="35"/>
      <c r="Z630" s="35"/>
      <c r="AA630" s="35"/>
      <c r="AB630" s="35"/>
      <c r="AC630" s="35"/>
      <c r="AD630" s="35"/>
      <c r="AE630" s="35"/>
      <c r="AT630" s="18" t="s">
        <v>158</v>
      </c>
      <c r="AU630" s="18" t="s">
        <v>87</v>
      </c>
    </row>
    <row r="631" spans="1:65" s="2" customFormat="1" ht="19.5">
      <c r="A631" s="35"/>
      <c r="B631" s="36"/>
      <c r="C631" s="37"/>
      <c r="D631" s="222" t="s">
        <v>441</v>
      </c>
      <c r="E631" s="37"/>
      <c r="F631" s="260" t="s">
        <v>932</v>
      </c>
      <c r="G631" s="37"/>
      <c r="H631" s="37"/>
      <c r="I631" s="123"/>
      <c r="J631" s="37"/>
      <c r="K631" s="37"/>
      <c r="L631" s="40"/>
      <c r="M631" s="224"/>
      <c r="N631" s="225"/>
      <c r="O631" s="72"/>
      <c r="P631" s="72"/>
      <c r="Q631" s="72"/>
      <c r="R631" s="72"/>
      <c r="S631" s="72"/>
      <c r="T631" s="73"/>
      <c r="U631" s="35"/>
      <c r="V631" s="35"/>
      <c r="W631" s="35"/>
      <c r="X631" s="35"/>
      <c r="Y631" s="35"/>
      <c r="Z631" s="35"/>
      <c r="AA631" s="35"/>
      <c r="AB631" s="35"/>
      <c r="AC631" s="35"/>
      <c r="AD631" s="35"/>
      <c r="AE631" s="35"/>
      <c r="AT631" s="18" t="s">
        <v>441</v>
      </c>
      <c r="AU631" s="18" t="s">
        <v>87</v>
      </c>
    </row>
    <row r="632" spans="1:65" s="13" customFormat="1" ht="11.25">
      <c r="B632" s="236"/>
      <c r="C632" s="237"/>
      <c r="D632" s="222" t="s">
        <v>283</v>
      </c>
      <c r="E632" s="238" t="s">
        <v>1</v>
      </c>
      <c r="F632" s="239" t="s">
        <v>926</v>
      </c>
      <c r="G632" s="237"/>
      <c r="H632" s="240">
        <v>242.23</v>
      </c>
      <c r="I632" s="241"/>
      <c r="J632" s="237"/>
      <c r="K632" s="237"/>
      <c r="L632" s="242"/>
      <c r="M632" s="243"/>
      <c r="N632" s="244"/>
      <c r="O632" s="244"/>
      <c r="P632" s="244"/>
      <c r="Q632" s="244"/>
      <c r="R632" s="244"/>
      <c r="S632" s="244"/>
      <c r="T632" s="245"/>
      <c r="AT632" s="246" t="s">
        <v>283</v>
      </c>
      <c r="AU632" s="246" t="s">
        <v>87</v>
      </c>
      <c r="AV632" s="13" t="s">
        <v>87</v>
      </c>
      <c r="AW632" s="13" t="s">
        <v>34</v>
      </c>
      <c r="AX632" s="13" t="s">
        <v>85</v>
      </c>
      <c r="AY632" s="246" t="s">
        <v>147</v>
      </c>
    </row>
    <row r="633" spans="1:65" s="2" customFormat="1" ht="24" customHeight="1">
      <c r="A633" s="35"/>
      <c r="B633" s="36"/>
      <c r="C633" s="209" t="s">
        <v>933</v>
      </c>
      <c r="D633" s="209" t="s">
        <v>151</v>
      </c>
      <c r="E633" s="210" t="s">
        <v>934</v>
      </c>
      <c r="F633" s="211" t="s">
        <v>935</v>
      </c>
      <c r="G633" s="212" t="s">
        <v>154</v>
      </c>
      <c r="H633" s="213">
        <v>72.45</v>
      </c>
      <c r="I633" s="214"/>
      <c r="J633" s="215">
        <f>ROUND(I633*H633,2)</f>
        <v>0</v>
      </c>
      <c r="K633" s="211" t="s">
        <v>438</v>
      </c>
      <c r="L633" s="40"/>
      <c r="M633" s="216" t="s">
        <v>1</v>
      </c>
      <c r="N633" s="217" t="s">
        <v>43</v>
      </c>
      <c r="O633" s="72"/>
      <c r="P633" s="218">
        <f>O633*H633</f>
        <v>0</v>
      </c>
      <c r="Q633" s="218">
        <v>0</v>
      </c>
      <c r="R633" s="218">
        <f>Q633*H633</f>
        <v>0</v>
      </c>
      <c r="S633" s="218">
        <v>0</v>
      </c>
      <c r="T633" s="219">
        <f>S633*H633</f>
        <v>0</v>
      </c>
      <c r="U633" s="35"/>
      <c r="V633" s="35"/>
      <c r="W633" s="35"/>
      <c r="X633" s="35"/>
      <c r="Y633" s="35"/>
      <c r="Z633" s="35"/>
      <c r="AA633" s="35"/>
      <c r="AB633" s="35"/>
      <c r="AC633" s="35"/>
      <c r="AD633" s="35"/>
      <c r="AE633" s="35"/>
      <c r="AR633" s="220" t="s">
        <v>155</v>
      </c>
      <c r="AT633" s="220" t="s">
        <v>151</v>
      </c>
      <c r="AU633" s="220" t="s">
        <v>87</v>
      </c>
      <c r="AY633" s="18" t="s">
        <v>147</v>
      </c>
      <c r="BE633" s="221">
        <f>IF(N633="základní",J633,0)</f>
        <v>0</v>
      </c>
      <c r="BF633" s="221">
        <f>IF(N633="snížená",J633,0)</f>
        <v>0</v>
      </c>
      <c r="BG633" s="221">
        <f>IF(N633="zákl. přenesená",J633,0)</f>
        <v>0</v>
      </c>
      <c r="BH633" s="221">
        <f>IF(N633="sníž. přenesená",J633,0)</f>
        <v>0</v>
      </c>
      <c r="BI633" s="221">
        <f>IF(N633="nulová",J633,0)</f>
        <v>0</v>
      </c>
      <c r="BJ633" s="18" t="s">
        <v>85</v>
      </c>
      <c r="BK633" s="221">
        <f>ROUND(I633*H633,2)</f>
        <v>0</v>
      </c>
      <c r="BL633" s="18" t="s">
        <v>155</v>
      </c>
      <c r="BM633" s="220" t="s">
        <v>936</v>
      </c>
    </row>
    <row r="634" spans="1:65" s="2" customFormat="1" ht="39">
      <c r="A634" s="35"/>
      <c r="B634" s="36"/>
      <c r="C634" s="37"/>
      <c r="D634" s="222" t="s">
        <v>158</v>
      </c>
      <c r="E634" s="37"/>
      <c r="F634" s="223" t="s">
        <v>937</v>
      </c>
      <c r="G634" s="37"/>
      <c r="H634" s="37"/>
      <c r="I634" s="123"/>
      <c r="J634" s="37"/>
      <c r="K634" s="37"/>
      <c r="L634" s="40"/>
      <c r="M634" s="224"/>
      <c r="N634" s="225"/>
      <c r="O634" s="72"/>
      <c r="P634" s="72"/>
      <c r="Q634" s="72"/>
      <c r="R634" s="72"/>
      <c r="S634" s="72"/>
      <c r="T634" s="73"/>
      <c r="U634" s="35"/>
      <c r="V634" s="35"/>
      <c r="W634" s="35"/>
      <c r="X634" s="35"/>
      <c r="Y634" s="35"/>
      <c r="Z634" s="35"/>
      <c r="AA634" s="35"/>
      <c r="AB634" s="35"/>
      <c r="AC634" s="35"/>
      <c r="AD634" s="35"/>
      <c r="AE634" s="35"/>
      <c r="AT634" s="18" t="s">
        <v>158</v>
      </c>
      <c r="AU634" s="18" t="s">
        <v>87</v>
      </c>
    </row>
    <row r="635" spans="1:65" s="2" customFormat="1" ht="58.5">
      <c r="A635" s="35"/>
      <c r="B635" s="36"/>
      <c r="C635" s="37"/>
      <c r="D635" s="222" t="s">
        <v>441</v>
      </c>
      <c r="E635" s="37"/>
      <c r="F635" s="260" t="s">
        <v>938</v>
      </c>
      <c r="G635" s="37"/>
      <c r="H635" s="37"/>
      <c r="I635" s="123"/>
      <c r="J635" s="37"/>
      <c r="K635" s="37"/>
      <c r="L635" s="40"/>
      <c r="M635" s="224"/>
      <c r="N635" s="225"/>
      <c r="O635" s="72"/>
      <c r="P635" s="72"/>
      <c r="Q635" s="72"/>
      <c r="R635" s="72"/>
      <c r="S635" s="72"/>
      <c r="T635" s="73"/>
      <c r="U635" s="35"/>
      <c r="V635" s="35"/>
      <c r="W635" s="35"/>
      <c r="X635" s="35"/>
      <c r="Y635" s="35"/>
      <c r="Z635" s="35"/>
      <c r="AA635" s="35"/>
      <c r="AB635" s="35"/>
      <c r="AC635" s="35"/>
      <c r="AD635" s="35"/>
      <c r="AE635" s="35"/>
      <c r="AT635" s="18" t="s">
        <v>441</v>
      </c>
      <c r="AU635" s="18" t="s">
        <v>87</v>
      </c>
    </row>
    <row r="636" spans="1:65" s="13" customFormat="1" ht="11.25">
      <c r="B636" s="236"/>
      <c r="C636" s="237"/>
      <c r="D636" s="222" t="s">
        <v>283</v>
      </c>
      <c r="E636" s="238" t="s">
        <v>1</v>
      </c>
      <c r="F636" s="239" t="s">
        <v>939</v>
      </c>
      <c r="G636" s="237"/>
      <c r="H636" s="240">
        <v>72.45</v>
      </c>
      <c r="I636" s="241"/>
      <c r="J636" s="237"/>
      <c r="K636" s="237"/>
      <c r="L636" s="242"/>
      <c r="M636" s="243"/>
      <c r="N636" s="244"/>
      <c r="O636" s="244"/>
      <c r="P636" s="244"/>
      <c r="Q636" s="244"/>
      <c r="R636" s="244"/>
      <c r="S636" s="244"/>
      <c r="T636" s="245"/>
      <c r="AT636" s="246" t="s">
        <v>283</v>
      </c>
      <c r="AU636" s="246" t="s">
        <v>87</v>
      </c>
      <c r="AV636" s="13" t="s">
        <v>87</v>
      </c>
      <c r="AW636" s="13" t="s">
        <v>34</v>
      </c>
      <c r="AX636" s="13" t="s">
        <v>85</v>
      </c>
      <c r="AY636" s="246" t="s">
        <v>147</v>
      </c>
    </row>
    <row r="637" spans="1:65" s="2" customFormat="1" ht="24" customHeight="1">
      <c r="A637" s="35"/>
      <c r="B637" s="36"/>
      <c r="C637" s="209" t="s">
        <v>940</v>
      </c>
      <c r="D637" s="209" t="s">
        <v>151</v>
      </c>
      <c r="E637" s="210" t="s">
        <v>941</v>
      </c>
      <c r="F637" s="211" t="s">
        <v>942</v>
      </c>
      <c r="G637" s="212" t="s">
        <v>154</v>
      </c>
      <c r="H637" s="213">
        <v>16.440000000000001</v>
      </c>
      <c r="I637" s="214"/>
      <c r="J637" s="215">
        <f>ROUND(I637*H637,2)</f>
        <v>0</v>
      </c>
      <c r="K637" s="211" t="s">
        <v>438</v>
      </c>
      <c r="L637" s="40"/>
      <c r="M637" s="216" t="s">
        <v>1</v>
      </c>
      <c r="N637" s="217" t="s">
        <v>43</v>
      </c>
      <c r="O637" s="72"/>
      <c r="P637" s="218">
        <f>O637*H637</f>
        <v>0</v>
      </c>
      <c r="Q637" s="218">
        <v>0</v>
      </c>
      <c r="R637" s="218">
        <f>Q637*H637</f>
        <v>0</v>
      </c>
      <c r="S637" s="218">
        <v>0</v>
      </c>
      <c r="T637" s="219">
        <f>S637*H637</f>
        <v>0</v>
      </c>
      <c r="U637" s="35"/>
      <c r="V637" s="35"/>
      <c r="W637" s="35"/>
      <c r="X637" s="35"/>
      <c r="Y637" s="35"/>
      <c r="Z637" s="35"/>
      <c r="AA637" s="35"/>
      <c r="AB637" s="35"/>
      <c r="AC637" s="35"/>
      <c r="AD637" s="35"/>
      <c r="AE637" s="35"/>
      <c r="AR637" s="220" t="s">
        <v>155</v>
      </c>
      <c r="AT637" s="220" t="s">
        <v>151</v>
      </c>
      <c r="AU637" s="220" t="s">
        <v>87</v>
      </c>
      <c r="AY637" s="18" t="s">
        <v>147</v>
      </c>
      <c r="BE637" s="221">
        <f>IF(N637="základní",J637,0)</f>
        <v>0</v>
      </c>
      <c r="BF637" s="221">
        <f>IF(N637="snížená",J637,0)</f>
        <v>0</v>
      </c>
      <c r="BG637" s="221">
        <f>IF(N637="zákl. přenesená",J637,0)</f>
        <v>0</v>
      </c>
      <c r="BH637" s="221">
        <f>IF(N637="sníž. přenesená",J637,0)</f>
        <v>0</v>
      </c>
      <c r="BI637" s="221">
        <f>IF(N637="nulová",J637,0)</f>
        <v>0</v>
      </c>
      <c r="BJ637" s="18" t="s">
        <v>85</v>
      </c>
      <c r="BK637" s="221">
        <f>ROUND(I637*H637,2)</f>
        <v>0</v>
      </c>
      <c r="BL637" s="18" t="s">
        <v>155</v>
      </c>
      <c r="BM637" s="220" t="s">
        <v>943</v>
      </c>
    </row>
    <row r="638" spans="1:65" s="2" customFormat="1" ht="39">
      <c r="A638" s="35"/>
      <c r="B638" s="36"/>
      <c r="C638" s="37"/>
      <c r="D638" s="222" t="s">
        <v>158</v>
      </c>
      <c r="E638" s="37"/>
      <c r="F638" s="223" t="s">
        <v>944</v>
      </c>
      <c r="G638" s="37"/>
      <c r="H638" s="37"/>
      <c r="I638" s="123"/>
      <c r="J638" s="37"/>
      <c r="K638" s="37"/>
      <c r="L638" s="40"/>
      <c r="M638" s="224"/>
      <c r="N638" s="225"/>
      <c r="O638" s="72"/>
      <c r="P638" s="72"/>
      <c r="Q638" s="72"/>
      <c r="R638" s="72"/>
      <c r="S638" s="72"/>
      <c r="T638" s="73"/>
      <c r="U638" s="35"/>
      <c r="V638" s="35"/>
      <c r="W638" s="35"/>
      <c r="X638" s="35"/>
      <c r="Y638" s="35"/>
      <c r="Z638" s="35"/>
      <c r="AA638" s="35"/>
      <c r="AB638" s="35"/>
      <c r="AC638" s="35"/>
      <c r="AD638" s="35"/>
      <c r="AE638" s="35"/>
      <c r="AT638" s="18" t="s">
        <v>158</v>
      </c>
      <c r="AU638" s="18" t="s">
        <v>87</v>
      </c>
    </row>
    <row r="639" spans="1:65" s="2" customFormat="1" ht="58.5">
      <c r="A639" s="35"/>
      <c r="B639" s="36"/>
      <c r="C639" s="37"/>
      <c r="D639" s="222" t="s">
        <v>441</v>
      </c>
      <c r="E639" s="37"/>
      <c r="F639" s="260" t="s">
        <v>938</v>
      </c>
      <c r="G639" s="37"/>
      <c r="H639" s="37"/>
      <c r="I639" s="123"/>
      <c r="J639" s="37"/>
      <c r="K639" s="37"/>
      <c r="L639" s="40"/>
      <c r="M639" s="224"/>
      <c r="N639" s="225"/>
      <c r="O639" s="72"/>
      <c r="P639" s="72"/>
      <c r="Q639" s="72"/>
      <c r="R639" s="72"/>
      <c r="S639" s="72"/>
      <c r="T639" s="73"/>
      <c r="U639" s="35"/>
      <c r="V639" s="35"/>
      <c r="W639" s="35"/>
      <c r="X639" s="35"/>
      <c r="Y639" s="35"/>
      <c r="Z639" s="35"/>
      <c r="AA639" s="35"/>
      <c r="AB639" s="35"/>
      <c r="AC639" s="35"/>
      <c r="AD639" s="35"/>
      <c r="AE639" s="35"/>
      <c r="AT639" s="18" t="s">
        <v>441</v>
      </c>
      <c r="AU639" s="18" t="s">
        <v>87</v>
      </c>
    </row>
    <row r="640" spans="1:65" s="13" customFormat="1" ht="11.25">
      <c r="B640" s="236"/>
      <c r="C640" s="237"/>
      <c r="D640" s="222" t="s">
        <v>283</v>
      </c>
      <c r="E640" s="238" t="s">
        <v>1</v>
      </c>
      <c r="F640" s="239" t="s">
        <v>945</v>
      </c>
      <c r="G640" s="237"/>
      <c r="H640" s="240">
        <v>16.440000000000001</v>
      </c>
      <c r="I640" s="241"/>
      <c r="J640" s="237"/>
      <c r="K640" s="237"/>
      <c r="L640" s="242"/>
      <c r="M640" s="243"/>
      <c r="N640" s="244"/>
      <c r="O640" s="244"/>
      <c r="P640" s="244"/>
      <c r="Q640" s="244"/>
      <c r="R640" s="244"/>
      <c r="S640" s="244"/>
      <c r="T640" s="245"/>
      <c r="AT640" s="246" t="s">
        <v>283</v>
      </c>
      <c r="AU640" s="246" t="s">
        <v>87</v>
      </c>
      <c r="AV640" s="13" t="s">
        <v>87</v>
      </c>
      <c r="AW640" s="13" t="s">
        <v>34</v>
      </c>
      <c r="AX640" s="13" t="s">
        <v>85</v>
      </c>
      <c r="AY640" s="246" t="s">
        <v>147</v>
      </c>
    </row>
    <row r="641" spans="1:65" s="12" customFormat="1" ht="20.85" customHeight="1">
      <c r="B641" s="193"/>
      <c r="C641" s="194"/>
      <c r="D641" s="195" t="s">
        <v>77</v>
      </c>
      <c r="E641" s="207" t="s">
        <v>618</v>
      </c>
      <c r="F641" s="207" t="s">
        <v>946</v>
      </c>
      <c r="G641" s="194"/>
      <c r="H641" s="194"/>
      <c r="I641" s="197"/>
      <c r="J641" s="208">
        <f>BK641</f>
        <v>0</v>
      </c>
      <c r="K641" s="194"/>
      <c r="L641" s="199"/>
      <c r="M641" s="200"/>
      <c r="N641" s="201"/>
      <c r="O641" s="201"/>
      <c r="P641" s="202">
        <f>SUM(P642:P697)</f>
        <v>0</v>
      </c>
      <c r="Q641" s="201"/>
      <c r="R641" s="202">
        <f>SUM(R642:R697)</f>
        <v>3.1454000000000003E-2</v>
      </c>
      <c r="S641" s="201"/>
      <c r="T641" s="203">
        <f>SUM(T642:T697)</f>
        <v>296.90354000000002</v>
      </c>
      <c r="AR641" s="204" t="s">
        <v>85</v>
      </c>
      <c r="AT641" s="205" t="s">
        <v>77</v>
      </c>
      <c r="AU641" s="205" t="s">
        <v>87</v>
      </c>
      <c r="AY641" s="204" t="s">
        <v>147</v>
      </c>
      <c r="BK641" s="206">
        <f>SUM(BK642:BK697)</f>
        <v>0</v>
      </c>
    </row>
    <row r="642" spans="1:65" s="2" customFormat="1" ht="24" customHeight="1">
      <c r="A642" s="35"/>
      <c r="B642" s="36"/>
      <c r="C642" s="209" t="s">
        <v>947</v>
      </c>
      <c r="D642" s="209" t="s">
        <v>151</v>
      </c>
      <c r="E642" s="210" t="s">
        <v>948</v>
      </c>
      <c r="F642" s="211" t="s">
        <v>949</v>
      </c>
      <c r="G642" s="212" t="s">
        <v>154</v>
      </c>
      <c r="H642" s="213">
        <v>72.45</v>
      </c>
      <c r="I642" s="214"/>
      <c r="J642" s="215">
        <f>ROUND(I642*H642,2)</f>
        <v>0</v>
      </c>
      <c r="K642" s="211" t="s">
        <v>438</v>
      </c>
      <c r="L642" s="40"/>
      <c r="M642" s="216" t="s">
        <v>1</v>
      </c>
      <c r="N642" s="217" t="s">
        <v>43</v>
      </c>
      <c r="O642" s="72"/>
      <c r="P642" s="218">
        <f>O642*H642</f>
        <v>0</v>
      </c>
      <c r="Q642" s="218">
        <v>0</v>
      </c>
      <c r="R642" s="218">
        <f>Q642*H642</f>
        <v>0</v>
      </c>
      <c r="S642" s="218">
        <v>0.255</v>
      </c>
      <c r="T642" s="219">
        <f>S642*H642</f>
        <v>18.47475</v>
      </c>
      <c r="U642" s="35"/>
      <c r="V642" s="35"/>
      <c r="W642" s="35"/>
      <c r="X642" s="35"/>
      <c r="Y642" s="35"/>
      <c r="Z642" s="35"/>
      <c r="AA642" s="35"/>
      <c r="AB642" s="35"/>
      <c r="AC642" s="35"/>
      <c r="AD642" s="35"/>
      <c r="AE642" s="35"/>
      <c r="AR642" s="220" t="s">
        <v>155</v>
      </c>
      <c r="AT642" s="220" t="s">
        <v>151</v>
      </c>
      <c r="AU642" s="220" t="s">
        <v>156</v>
      </c>
      <c r="AY642" s="18" t="s">
        <v>147</v>
      </c>
      <c r="BE642" s="221">
        <f>IF(N642="základní",J642,0)</f>
        <v>0</v>
      </c>
      <c r="BF642" s="221">
        <f>IF(N642="snížená",J642,0)</f>
        <v>0</v>
      </c>
      <c r="BG642" s="221">
        <f>IF(N642="zákl. přenesená",J642,0)</f>
        <v>0</v>
      </c>
      <c r="BH642" s="221">
        <f>IF(N642="sníž. přenesená",J642,0)</f>
        <v>0</v>
      </c>
      <c r="BI642" s="221">
        <f>IF(N642="nulová",J642,0)</f>
        <v>0</v>
      </c>
      <c r="BJ642" s="18" t="s">
        <v>85</v>
      </c>
      <c r="BK642" s="221">
        <f>ROUND(I642*H642,2)</f>
        <v>0</v>
      </c>
      <c r="BL642" s="18" t="s">
        <v>155</v>
      </c>
      <c r="BM642" s="220" t="s">
        <v>950</v>
      </c>
    </row>
    <row r="643" spans="1:65" s="2" customFormat="1" ht="48.75">
      <c r="A643" s="35"/>
      <c r="B643" s="36"/>
      <c r="C643" s="37"/>
      <c r="D643" s="222" t="s">
        <v>158</v>
      </c>
      <c r="E643" s="37"/>
      <c r="F643" s="223" t="s">
        <v>951</v>
      </c>
      <c r="G643" s="37"/>
      <c r="H643" s="37"/>
      <c r="I643" s="123"/>
      <c r="J643" s="37"/>
      <c r="K643" s="37"/>
      <c r="L643" s="40"/>
      <c r="M643" s="224"/>
      <c r="N643" s="225"/>
      <c r="O643" s="72"/>
      <c r="P643" s="72"/>
      <c r="Q643" s="72"/>
      <c r="R643" s="72"/>
      <c r="S643" s="72"/>
      <c r="T643" s="73"/>
      <c r="U643" s="35"/>
      <c r="V643" s="35"/>
      <c r="W643" s="35"/>
      <c r="X643" s="35"/>
      <c r="Y643" s="35"/>
      <c r="Z643" s="35"/>
      <c r="AA643" s="35"/>
      <c r="AB643" s="35"/>
      <c r="AC643" s="35"/>
      <c r="AD643" s="35"/>
      <c r="AE643" s="35"/>
      <c r="AT643" s="18" t="s">
        <v>158</v>
      </c>
      <c r="AU643" s="18" t="s">
        <v>156</v>
      </c>
    </row>
    <row r="644" spans="1:65" s="2" customFormat="1" ht="146.25">
      <c r="A644" s="35"/>
      <c r="B644" s="36"/>
      <c r="C644" s="37"/>
      <c r="D644" s="222" t="s">
        <v>441</v>
      </c>
      <c r="E644" s="37"/>
      <c r="F644" s="260" t="s">
        <v>952</v>
      </c>
      <c r="G644" s="37"/>
      <c r="H644" s="37"/>
      <c r="I644" s="123"/>
      <c r="J644" s="37"/>
      <c r="K644" s="37"/>
      <c r="L644" s="40"/>
      <c r="M644" s="224"/>
      <c r="N644" s="225"/>
      <c r="O644" s="72"/>
      <c r="P644" s="72"/>
      <c r="Q644" s="72"/>
      <c r="R644" s="72"/>
      <c r="S644" s="72"/>
      <c r="T644" s="73"/>
      <c r="U644" s="35"/>
      <c r="V644" s="35"/>
      <c r="W644" s="35"/>
      <c r="X644" s="35"/>
      <c r="Y644" s="35"/>
      <c r="Z644" s="35"/>
      <c r="AA644" s="35"/>
      <c r="AB644" s="35"/>
      <c r="AC644" s="35"/>
      <c r="AD644" s="35"/>
      <c r="AE644" s="35"/>
      <c r="AT644" s="18" t="s">
        <v>441</v>
      </c>
      <c r="AU644" s="18" t="s">
        <v>156</v>
      </c>
    </row>
    <row r="645" spans="1:65" s="13" customFormat="1" ht="11.25">
      <c r="B645" s="236"/>
      <c r="C645" s="237"/>
      <c r="D645" s="222" t="s">
        <v>283</v>
      </c>
      <c r="E645" s="238" t="s">
        <v>1</v>
      </c>
      <c r="F645" s="239" t="s">
        <v>939</v>
      </c>
      <c r="G645" s="237"/>
      <c r="H645" s="240">
        <v>72.45</v>
      </c>
      <c r="I645" s="241"/>
      <c r="J645" s="237"/>
      <c r="K645" s="237"/>
      <c r="L645" s="242"/>
      <c r="M645" s="243"/>
      <c r="N645" s="244"/>
      <c r="O645" s="244"/>
      <c r="P645" s="244"/>
      <c r="Q645" s="244"/>
      <c r="R645" s="244"/>
      <c r="S645" s="244"/>
      <c r="T645" s="245"/>
      <c r="AT645" s="246" t="s">
        <v>283</v>
      </c>
      <c r="AU645" s="246" t="s">
        <v>156</v>
      </c>
      <c r="AV645" s="13" t="s">
        <v>87</v>
      </c>
      <c r="AW645" s="13" t="s">
        <v>34</v>
      </c>
      <c r="AX645" s="13" t="s">
        <v>85</v>
      </c>
      <c r="AY645" s="246" t="s">
        <v>147</v>
      </c>
    </row>
    <row r="646" spans="1:65" s="2" customFormat="1" ht="24" customHeight="1">
      <c r="A646" s="35"/>
      <c r="B646" s="36"/>
      <c r="C646" s="209" t="s">
        <v>953</v>
      </c>
      <c r="D646" s="209" t="s">
        <v>151</v>
      </c>
      <c r="E646" s="210" t="s">
        <v>954</v>
      </c>
      <c r="F646" s="211" t="s">
        <v>955</v>
      </c>
      <c r="G646" s="212" t="s">
        <v>154</v>
      </c>
      <c r="H646" s="213">
        <v>16.440000000000001</v>
      </c>
      <c r="I646" s="214"/>
      <c r="J646" s="215">
        <f>ROUND(I646*H646,2)</f>
        <v>0</v>
      </c>
      <c r="K646" s="211" t="s">
        <v>438</v>
      </c>
      <c r="L646" s="40"/>
      <c r="M646" s="216" t="s">
        <v>1</v>
      </c>
      <c r="N646" s="217" t="s">
        <v>43</v>
      </c>
      <c r="O646" s="72"/>
      <c r="P646" s="218">
        <f>O646*H646</f>
        <v>0</v>
      </c>
      <c r="Q646" s="218">
        <v>0</v>
      </c>
      <c r="R646" s="218">
        <f>Q646*H646</f>
        <v>0</v>
      </c>
      <c r="S646" s="218">
        <v>0.29499999999999998</v>
      </c>
      <c r="T646" s="219">
        <f>S646*H646</f>
        <v>4.8498000000000001</v>
      </c>
      <c r="U646" s="35"/>
      <c r="V646" s="35"/>
      <c r="W646" s="35"/>
      <c r="X646" s="35"/>
      <c r="Y646" s="35"/>
      <c r="Z646" s="35"/>
      <c r="AA646" s="35"/>
      <c r="AB646" s="35"/>
      <c r="AC646" s="35"/>
      <c r="AD646" s="35"/>
      <c r="AE646" s="35"/>
      <c r="AR646" s="220" t="s">
        <v>155</v>
      </c>
      <c r="AT646" s="220" t="s">
        <v>151</v>
      </c>
      <c r="AU646" s="220" t="s">
        <v>156</v>
      </c>
      <c r="AY646" s="18" t="s">
        <v>147</v>
      </c>
      <c r="BE646" s="221">
        <f>IF(N646="základní",J646,0)</f>
        <v>0</v>
      </c>
      <c r="BF646" s="221">
        <f>IF(N646="snížená",J646,0)</f>
        <v>0</v>
      </c>
      <c r="BG646" s="221">
        <f>IF(N646="zákl. přenesená",J646,0)</f>
        <v>0</v>
      </c>
      <c r="BH646" s="221">
        <f>IF(N646="sníž. přenesená",J646,0)</f>
        <v>0</v>
      </c>
      <c r="BI646" s="221">
        <f>IF(N646="nulová",J646,0)</f>
        <v>0</v>
      </c>
      <c r="BJ646" s="18" t="s">
        <v>85</v>
      </c>
      <c r="BK646" s="221">
        <f>ROUND(I646*H646,2)</f>
        <v>0</v>
      </c>
      <c r="BL646" s="18" t="s">
        <v>155</v>
      </c>
      <c r="BM646" s="220" t="s">
        <v>956</v>
      </c>
    </row>
    <row r="647" spans="1:65" s="2" customFormat="1" ht="39">
      <c r="A647" s="35"/>
      <c r="B647" s="36"/>
      <c r="C647" s="37"/>
      <c r="D647" s="222" t="s">
        <v>158</v>
      </c>
      <c r="E647" s="37"/>
      <c r="F647" s="223" t="s">
        <v>957</v>
      </c>
      <c r="G647" s="37"/>
      <c r="H647" s="37"/>
      <c r="I647" s="123"/>
      <c r="J647" s="37"/>
      <c r="K647" s="37"/>
      <c r="L647" s="40"/>
      <c r="M647" s="224"/>
      <c r="N647" s="225"/>
      <c r="O647" s="72"/>
      <c r="P647" s="72"/>
      <c r="Q647" s="72"/>
      <c r="R647" s="72"/>
      <c r="S647" s="72"/>
      <c r="T647" s="73"/>
      <c r="U647" s="35"/>
      <c r="V647" s="35"/>
      <c r="W647" s="35"/>
      <c r="X647" s="35"/>
      <c r="Y647" s="35"/>
      <c r="Z647" s="35"/>
      <c r="AA647" s="35"/>
      <c r="AB647" s="35"/>
      <c r="AC647" s="35"/>
      <c r="AD647" s="35"/>
      <c r="AE647" s="35"/>
      <c r="AT647" s="18" t="s">
        <v>158</v>
      </c>
      <c r="AU647" s="18" t="s">
        <v>156</v>
      </c>
    </row>
    <row r="648" spans="1:65" s="2" customFormat="1" ht="146.25">
      <c r="A648" s="35"/>
      <c r="B648" s="36"/>
      <c r="C648" s="37"/>
      <c r="D648" s="222" t="s">
        <v>441</v>
      </c>
      <c r="E648" s="37"/>
      <c r="F648" s="260" t="s">
        <v>958</v>
      </c>
      <c r="G648" s="37"/>
      <c r="H648" s="37"/>
      <c r="I648" s="123"/>
      <c r="J648" s="37"/>
      <c r="K648" s="37"/>
      <c r="L648" s="40"/>
      <c r="M648" s="224"/>
      <c r="N648" s="225"/>
      <c r="O648" s="72"/>
      <c r="P648" s="72"/>
      <c r="Q648" s="72"/>
      <c r="R648" s="72"/>
      <c r="S648" s="72"/>
      <c r="T648" s="73"/>
      <c r="U648" s="35"/>
      <c r="V648" s="35"/>
      <c r="W648" s="35"/>
      <c r="X648" s="35"/>
      <c r="Y648" s="35"/>
      <c r="Z648" s="35"/>
      <c r="AA648" s="35"/>
      <c r="AB648" s="35"/>
      <c r="AC648" s="35"/>
      <c r="AD648" s="35"/>
      <c r="AE648" s="35"/>
      <c r="AT648" s="18" t="s">
        <v>441</v>
      </c>
      <c r="AU648" s="18" t="s">
        <v>156</v>
      </c>
    </row>
    <row r="649" spans="1:65" s="13" customFormat="1" ht="11.25">
      <c r="B649" s="236"/>
      <c r="C649" s="237"/>
      <c r="D649" s="222" t="s">
        <v>283</v>
      </c>
      <c r="E649" s="238" t="s">
        <v>1</v>
      </c>
      <c r="F649" s="239" t="s">
        <v>945</v>
      </c>
      <c r="G649" s="237"/>
      <c r="H649" s="240">
        <v>16.440000000000001</v>
      </c>
      <c r="I649" s="241"/>
      <c r="J649" s="237"/>
      <c r="K649" s="237"/>
      <c r="L649" s="242"/>
      <c r="M649" s="243"/>
      <c r="N649" s="244"/>
      <c r="O649" s="244"/>
      <c r="P649" s="244"/>
      <c r="Q649" s="244"/>
      <c r="R649" s="244"/>
      <c r="S649" s="244"/>
      <c r="T649" s="245"/>
      <c r="AT649" s="246" t="s">
        <v>283</v>
      </c>
      <c r="AU649" s="246" t="s">
        <v>156</v>
      </c>
      <c r="AV649" s="13" t="s">
        <v>87</v>
      </c>
      <c r="AW649" s="13" t="s">
        <v>34</v>
      </c>
      <c r="AX649" s="13" t="s">
        <v>85</v>
      </c>
      <c r="AY649" s="246" t="s">
        <v>147</v>
      </c>
    </row>
    <row r="650" spans="1:65" s="2" customFormat="1" ht="24" customHeight="1">
      <c r="A650" s="35"/>
      <c r="B650" s="36"/>
      <c r="C650" s="209" t="s">
        <v>959</v>
      </c>
      <c r="D650" s="209" t="s">
        <v>151</v>
      </c>
      <c r="E650" s="210" t="s">
        <v>960</v>
      </c>
      <c r="F650" s="211" t="s">
        <v>961</v>
      </c>
      <c r="G650" s="212" t="s">
        <v>154</v>
      </c>
      <c r="H650" s="213">
        <v>192.4</v>
      </c>
      <c r="I650" s="214"/>
      <c r="J650" s="215">
        <f>ROUND(I650*H650,2)</f>
        <v>0</v>
      </c>
      <c r="K650" s="211" t="s">
        <v>438</v>
      </c>
      <c r="L650" s="40"/>
      <c r="M650" s="216" t="s">
        <v>1</v>
      </c>
      <c r="N650" s="217" t="s">
        <v>43</v>
      </c>
      <c r="O650" s="72"/>
      <c r="P650" s="218">
        <f>O650*H650</f>
        <v>0</v>
      </c>
      <c r="Q650" s="218">
        <v>0</v>
      </c>
      <c r="R650" s="218">
        <f>Q650*H650</f>
        <v>0</v>
      </c>
      <c r="S650" s="218">
        <v>0.28999999999999998</v>
      </c>
      <c r="T650" s="219">
        <f>S650*H650</f>
        <v>55.795999999999999</v>
      </c>
      <c r="U650" s="35"/>
      <c r="V650" s="35"/>
      <c r="W650" s="35"/>
      <c r="X650" s="35"/>
      <c r="Y650" s="35"/>
      <c r="Z650" s="35"/>
      <c r="AA650" s="35"/>
      <c r="AB650" s="35"/>
      <c r="AC650" s="35"/>
      <c r="AD650" s="35"/>
      <c r="AE650" s="35"/>
      <c r="AR650" s="220" t="s">
        <v>155</v>
      </c>
      <c r="AT650" s="220" t="s">
        <v>151</v>
      </c>
      <c r="AU650" s="220" t="s">
        <v>156</v>
      </c>
      <c r="AY650" s="18" t="s">
        <v>147</v>
      </c>
      <c r="BE650" s="221">
        <f>IF(N650="základní",J650,0)</f>
        <v>0</v>
      </c>
      <c r="BF650" s="221">
        <f>IF(N650="snížená",J650,0)</f>
        <v>0</v>
      </c>
      <c r="BG650" s="221">
        <f>IF(N650="zákl. přenesená",J650,0)</f>
        <v>0</v>
      </c>
      <c r="BH650" s="221">
        <f>IF(N650="sníž. přenesená",J650,0)</f>
        <v>0</v>
      </c>
      <c r="BI650" s="221">
        <f>IF(N650="nulová",J650,0)</f>
        <v>0</v>
      </c>
      <c r="BJ650" s="18" t="s">
        <v>85</v>
      </c>
      <c r="BK650" s="221">
        <f>ROUND(I650*H650,2)</f>
        <v>0</v>
      </c>
      <c r="BL650" s="18" t="s">
        <v>155</v>
      </c>
      <c r="BM650" s="220" t="s">
        <v>962</v>
      </c>
    </row>
    <row r="651" spans="1:65" s="2" customFormat="1" ht="39">
      <c r="A651" s="35"/>
      <c r="B651" s="36"/>
      <c r="C651" s="37"/>
      <c r="D651" s="222" t="s">
        <v>158</v>
      </c>
      <c r="E651" s="37"/>
      <c r="F651" s="223" t="s">
        <v>963</v>
      </c>
      <c r="G651" s="37"/>
      <c r="H651" s="37"/>
      <c r="I651" s="123"/>
      <c r="J651" s="37"/>
      <c r="K651" s="37"/>
      <c r="L651" s="40"/>
      <c r="M651" s="224"/>
      <c r="N651" s="225"/>
      <c r="O651" s="72"/>
      <c r="P651" s="72"/>
      <c r="Q651" s="72"/>
      <c r="R651" s="72"/>
      <c r="S651" s="72"/>
      <c r="T651" s="73"/>
      <c r="U651" s="35"/>
      <c r="V651" s="35"/>
      <c r="W651" s="35"/>
      <c r="X651" s="35"/>
      <c r="Y651" s="35"/>
      <c r="Z651" s="35"/>
      <c r="AA651" s="35"/>
      <c r="AB651" s="35"/>
      <c r="AC651" s="35"/>
      <c r="AD651" s="35"/>
      <c r="AE651" s="35"/>
      <c r="AT651" s="18" t="s">
        <v>158</v>
      </c>
      <c r="AU651" s="18" t="s">
        <v>156</v>
      </c>
    </row>
    <row r="652" spans="1:65" s="2" customFormat="1" ht="253.5">
      <c r="A652" s="35"/>
      <c r="B652" s="36"/>
      <c r="C652" s="37"/>
      <c r="D652" s="222" t="s">
        <v>441</v>
      </c>
      <c r="E652" s="37"/>
      <c r="F652" s="260" t="s">
        <v>964</v>
      </c>
      <c r="G652" s="37"/>
      <c r="H652" s="37"/>
      <c r="I652" s="123"/>
      <c r="J652" s="37"/>
      <c r="K652" s="37"/>
      <c r="L652" s="40"/>
      <c r="M652" s="224"/>
      <c r="N652" s="225"/>
      <c r="O652" s="72"/>
      <c r="P652" s="72"/>
      <c r="Q652" s="72"/>
      <c r="R652" s="72"/>
      <c r="S652" s="72"/>
      <c r="T652" s="73"/>
      <c r="U652" s="35"/>
      <c r="V652" s="35"/>
      <c r="W652" s="35"/>
      <c r="X652" s="35"/>
      <c r="Y652" s="35"/>
      <c r="Z652" s="35"/>
      <c r="AA652" s="35"/>
      <c r="AB652" s="35"/>
      <c r="AC652" s="35"/>
      <c r="AD652" s="35"/>
      <c r="AE652" s="35"/>
      <c r="AT652" s="18" t="s">
        <v>441</v>
      </c>
      <c r="AU652" s="18" t="s">
        <v>156</v>
      </c>
    </row>
    <row r="653" spans="1:65" s="13" customFormat="1" ht="11.25">
      <c r="B653" s="236"/>
      <c r="C653" s="237"/>
      <c r="D653" s="222" t="s">
        <v>283</v>
      </c>
      <c r="E653" s="238" t="s">
        <v>1</v>
      </c>
      <c r="F653" s="239" t="s">
        <v>965</v>
      </c>
      <c r="G653" s="237"/>
      <c r="H653" s="240">
        <v>192.4</v>
      </c>
      <c r="I653" s="241"/>
      <c r="J653" s="237"/>
      <c r="K653" s="237"/>
      <c r="L653" s="242"/>
      <c r="M653" s="243"/>
      <c r="N653" s="244"/>
      <c r="O653" s="244"/>
      <c r="P653" s="244"/>
      <c r="Q653" s="244"/>
      <c r="R653" s="244"/>
      <c r="S653" s="244"/>
      <c r="T653" s="245"/>
      <c r="AT653" s="246" t="s">
        <v>283</v>
      </c>
      <c r="AU653" s="246" t="s">
        <v>156</v>
      </c>
      <c r="AV653" s="13" t="s">
        <v>87</v>
      </c>
      <c r="AW653" s="13" t="s">
        <v>34</v>
      </c>
      <c r="AX653" s="13" t="s">
        <v>85</v>
      </c>
      <c r="AY653" s="246" t="s">
        <v>147</v>
      </c>
    </row>
    <row r="654" spans="1:65" s="2" customFormat="1" ht="24" customHeight="1">
      <c r="A654" s="35"/>
      <c r="B654" s="36"/>
      <c r="C654" s="209" t="s">
        <v>966</v>
      </c>
      <c r="D654" s="209" t="s">
        <v>151</v>
      </c>
      <c r="E654" s="210" t="s">
        <v>967</v>
      </c>
      <c r="F654" s="211" t="s">
        <v>968</v>
      </c>
      <c r="G654" s="212" t="s">
        <v>154</v>
      </c>
      <c r="H654" s="213">
        <v>53.88</v>
      </c>
      <c r="I654" s="214"/>
      <c r="J654" s="215">
        <f>ROUND(I654*H654,2)</f>
        <v>0</v>
      </c>
      <c r="K654" s="211" t="s">
        <v>438</v>
      </c>
      <c r="L654" s="40"/>
      <c r="M654" s="216" t="s">
        <v>1</v>
      </c>
      <c r="N654" s="217" t="s">
        <v>43</v>
      </c>
      <c r="O654" s="72"/>
      <c r="P654" s="218">
        <f>O654*H654</f>
        <v>0</v>
      </c>
      <c r="Q654" s="218">
        <v>0</v>
      </c>
      <c r="R654" s="218">
        <f>Q654*H654</f>
        <v>0</v>
      </c>
      <c r="S654" s="218">
        <v>0.44</v>
      </c>
      <c r="T654" s="219">
        <f>S654*H654</f>
        <v>23.7072</v>
      </c>
      <c r="U654" s="35"/>
      <c r="V654" s="35"/>
      <c r="W654" s="35"/>
      <c r="X654" s="35"/>
      <c r="Y654" s="35"/>
      <c r="Z654" s="35"/>
      <c r="AA654" s="35"/>
      <c r="AB654" s="35"/>
      <c r="AC654" s="35"/>
      <c r="AD654" s="35"/>
      <c r="AE654" s="35"/>
      <c r="AR654" s="220" t="s">
        <v>155</v>
      </c>
      <c r="AT654" s="220" t="s">
        <v>151</v>
      </c>
      <c r="AU654" s="220" t="s">
        <v>156</v>
      </c>
      <c r="AY654" s="18" t="s">
        <v>147</v>
      </c>
      <c r="BE654" s="221">
        <f>IF(N654="základní",J654,0)</f>
        <v>0</v>
      </c>
      <c r="BF654" s="221">
        <f>IF(N654="snížená",J654,0)</f>
        <v>0</v>
      </c>
      <c r="BG654" s="221">
        <f>IF(N654="zákl. přenesená",J654,0)</f>
        <v>0</v>
      </c>
      <c r="BH654" s="221">
        <f>IF(N654="sníž. přenesená",J654,0)</f>
        <v>0</v>
      </c>
      <c r="BI654" s="221">
        <f>IF(N654="nulová",J654,0)</f>
        <v>0</v>
      </c>
      <c r="BJ654" s="18" t="s">
        <v>85</v>
      </c>
      <c r="BK654" s="221">
        <f>ROUND(I654*H654,2)</f>
        <v>0</v>
      </c>
      <c r="BL654" s="18" t="s">
        <v>155</v>
      </c>
      <c r="BM654" s="220" t="s">
        <v>969</v>
      </c>
    </row>
    <row r="655" spans="1:65" s="2" customFormat="1" ht="39">
      <c r="A655" s="35"/>
      <c r="B655" s="36"/>
      <c r="C655" s="37"/>
      <c r="D655" s="222" t="s">
        <v>158</v>
      </c>
      <c r="E655" s="37"/>
      <c r="F655" s="223" t="s">
        <v>970</v>
      </c>
      <c r="G655" s="37"/>
      <c r="H655" s="37"/>
      <c r="I655" s="123"/>
      <c r="J655" s="37"/>
      <c r="K655" s="37"/>
      <c r="L655" s="40"/>
      <c r="M655" s="224"/>
      <c r="N655" s="225"/>
      <c r="O655" s="72"/>
      <c r="P655" s="72"/>
      <c r="Q655" s="72"/>
      <c r="R655" s="72"/>
      <c r="S655" s="72"/>
      <c r="T655" s="73"/>
      <c r="U655" s="35"/>
      <c r="V655" s="35"/>
      <c r="W655" s="35"/>
      <c r="X655" s="35"/>
      <c r="Y655" s="35"/>
      <c r="Z655" s="35"/>
      <c r="AA655" s="35"/>
      <c r="AB655" s="35"/>
      <c r="AC655" s="35"/>
      <c r="AD655" s="35"/>
      <c r="AE655" s="35"/>
      <c r="AT655" s="18" t="s">
        <v>158</v>
      </c>
      <c r="AU655" s="18" t="s">
        <v>156</v>
      </c>
    </row>
    <row r="656" spans="1:65" s="2" customFormat="1" ht="253.5">
      <c r="A656" s="35"/>
      <c r="B656" s="36"/>
      <c r="C656" s="37"/>
      <c r="D656" s="222" t="s">
        <v>441</v>
      </c>
      <c r="E656" s="37"/>
      <c r="F656" s="260" t="s">
        <v>964</v>
      </c>
      <c r="G656" s="37"/>
      <c r="H656" s="37"/>
      <c r="I656" s="123"/>
      <c r="J656" s="37"/>
      <c r="K656" s="37"/>
      <c r="L656" s="40"/>
      <c r="M656" s="224"/>
      <c r="N656" s="225"/>
      <c r="O656" s="72"/>
      <c r="P656" s="72"/>
      <c r="Q656" s="72"/>
      <c r="R656" s="72"/>
      <c r="S656" s="72"/>
      <c r="T656" s="73"/>
      <c r="U656" s="35"/>
      <c r="V656" s="35"/>
      <c r="W656" s="35"/>
      <c r="X656" s="35"/>
      <c r="Y656" s="35"/>
      <c r="Z656" s="35"/>
      <c r="AA656" s="35"/>
      <c r="AB656" s="35"/>
      <c r="AC656" s="35"/>
      <c r="AD656" s="35"/>
      <c r="AE656" s="35"/>
      <c r="AT656" s="18" t="s">
        <v>441</v>
      </c>
      <c r="AU656" s="18" t="s">
        <v>156</v>
      </c>
    </row>
    <row r="657" spans="1:65" s="13" customFormat="1" ht="11.25">
      <c r="B657" s="236"/>
      <c r="C657" s="237"/>
      <c r="D657" s="222" t="s">
        <v>283</v>
      </c>
      <c r="E657" s="238" t="s">
        <v>1</v>
      </c>
      <c r="F657" s="239" t="s">
        <v>971</v>
      </c>
      <c r="G657" s="237"/>
      <c r="H657" s="240">
        <v>53.88</v>
      </c>
      <c r="I657" s="241"/>
      <c r="J657" s="237"/>
      <c r="K657" s="237"/>
      <c r="L657" s="242"/>
      <c r="M657" s="243"/>
      <c r="N657" s="244"/>
      <c r="O657" s="244"/>
      <c r="P657" s="244"/>
      <c r="Q657" s="244"/>
      <c r="R657" s="244"/>
      <c r="S657" s="244"/>
      <c r="T657" s="245"/>
      <c r="AT657" s="246" t="s">
        <v>283</v>
      </c>
      <c r="AU657" s="246" t="s">
        <v>156</v>
      </c>
      <c r="AV657" s="13" t="s">
        <v>87</v>
      </c>
      <c r="AW657" s="13" t="s">
        <v>34</v>
      </c>
      <c r="AX657" s="13" t="s">
        <v>85</v>
      </c>
      <c r="AY657" s="246" t="s">
        <v>147</v>
      </c>
    </row>
    <row r="658" spans="1:65" s="2" customFormat="1" ht="24" customHeight="1">
      <c r="A658" s="35"/>
      <c r="B658" s="36"/>
      <c r="C658" s="209" t="s">
        <v>972</v>
      </c>
      <c r="D658" s="209" t="s">
        <v>151</v>
      </c>
      <c r="E658" s="210" t="s">
        <v>973</v>
      </c>
      <c r="F658" s="211" t="s">
        <v>974</v>
      </c>
      <c r="G658" s="212" t="s">
        <v>154</v>
      </c>
      <c r="H658" s="213">
        <v>246.28</v>
      </c>
      <c r="I658" s="214"/>
      <c r="J658" s="215">
        <f>ROUND(I658*H658,2)</f>
        <v>0</v>
      </c>
      <c r="K658" s="211" t="s">
        <v>438</v>
      </c>
      <c r="L658" s="40"/>
      <c r="M658" s="216" t="s">
        <v>1</v>
      </c>
      <c r="N658" s="217" t="s">
        <v>43</v>
      </c>
      <c r="O658" s="72"/>
      <c r="P658" s="218">
        <f>O658*H658</f>
        <v>0</v>
      </c>
      <c r="Q658" s="218">
        <v>0</v>
      </c>
      <c r="R658" s="218">
        <f>Q658*H658</f>
        <v>0</v>
      </c>
      <c r="S658" s="218">
        <v>0.22</v>
      </c>
      <c r="T658" s="219">
        <f>S658*H658</f>
        <v>54.181600000000003</v>
      </c>
      <c r="U658" s="35"/>
      <c r="V658" s="35"/>
      <c r="W658" s="35"/>
      <c r="X658" s="35"/>
      <c r="Y658" s="35"/>
      <c r="Z658" s="35"/>
      <c r="AA658" s="35"/>
      <c r="AB658" s="35"/>
      <c r="AC658" s="35"/>
      <c r="AD658" s="35"/>
      <c r="AE658" s="35"/>
      <c r="AR658" s="220" t="s">
        <v>155</v>
      </c>
      <c r="AT658" s="220" t="s">
        <v>151</v>
      </c>
      <c r="AU658" s="220" t="s">
        <v>156</v>
      </c>
      <c r="AY658" s="18" t="s">
        <v>147</v>
      </c>
      <c r="BE658" s="221">
        <f>IF(N658="základní",J658,0)</f>
        <v>0</v>
      </c>
      <c r="BF658" s="221">
        <f>IF(N658="snížená",J658,0)</f>
        <v>0</v>
      </c>
      <c r="BG658" s="221">
        <f>IF(N658="zákl. přenesená",J658,0)</f>
        <v>0</v>
      </c>
      <c r="BH658" s="221">
        <f>IF(N658="sníž. přenesená",J658,0)</f>
        <v>0</v>
      </c>
      <c r="BI658" s="221">
        <f>IF(N658="nulová",J658,0)</f>
        <v>0</v>
      </c>
      <c r="BJ658" s="18" t="s">
        <v>85</v>
      </c>
      <c r="BK658" s="221">
        <f>ROUND(I658*H658,2)</f>
        <v>0</v>
      </c>
      <c r="BL658" s="18" t="s">
        <v>155</v>
      </c>
      <c r="BM658" s="220" t="s">
        <v>975</v>
      </c>
    </row>
    <row r="659" spans="1:65" s="2" customFormat="1" ht="39">
      <c r="A659" s="35"/>
      <c r="B659" s="36"/>
      <c r="C659" s="37"/>
      <c r="D659" s="222" t="s">
        <v>158</v>
      </c>
      <c r="E659" s="37"/>
      <c r="F659" s="223" t="s">
        <v>976</v>
      </c>
      <c r="G659" s="37"/>
      <c r="H659" s="37"/>
      <c r="I659" s="123"/>
      <c r="J659" s="37"/>
      <c r="K659" s="37"/>
      <c r="L659" s="40"/>
      <c r="M659" s="224"/>
      <c r="N659" s="225"/>
      <c r="O659" s="72"/>
      <c r="P659" s="72"/>
      <c r="Q659" s="72"/>
      <c r="R659" s="72"/>
      <c r="S659" s="72"/>
      <c r="T659" s="73"/>
      <c r="U659" s="35"/>
      <c r="V659" s="35"/>
      <c r="W659" s="35"/>
      <c r="X659" s="35"/>
      <c r="Y659" s="35"/>
      <c r="Z659" s="35"/>
      <c r="AA659" s="35"/>
      <c r="AB659" s="35"/>
      <c r="AC659" s="35"/>
      <c r="AD659" s="35"/>
      <c r="AE659" s="35"/>
      <c r="AT659" s="18" t="s">
        <v>158</v>
      </c>
      <c r="AU659" s="18" t="s">
        <v>156</v>
      </c>
    </row>
    <row r="660" spans="1:65" s="2" customFormat="1" ht="253.5">
      <c r="A660" s="35"/>
      <c r="B660" s="36"/>
      <c r="C660" s="37"/>
      <c r="D660" s="222" t="s">
        <v>441</v>
      </c>
      <c r="E660" s="37"/>
      <c r="F660" s="260" t="s">
        <v>964</v>
      </c>
      <c r="G660" s="37"/>
      <c r="H660" s="37"/>
      <c r="I660" s="123"/>
      <c r="J660" s="37"/>
      <c r="K660" s="37"/>
      <c r="L660" s="40"/>
      <c r="M660" s="224"/>
      <c r="N660" s="225"/>
      <c r="O660" s="72"/>
      <c r="P660" s="72"/>
      <c r="Q660" s="72"/>
      <c r="R660" s="72"/>
      <c r="S660" s="72"/>
      <c r="T660" s="73"/>
      <c r="U660" s="35"/>
      <c r="V660" s="35"/>
      <c r="W660" s="35"/>
      <c r="X660" s="35"/>
      <c r="Y660" s="35"/>
      <c r="Z660" s="35"/>
      <c r="AA660" s="35"/>
      <c r="AB660" s="35"/>
      <c r="AC660" s="35"/>
      <c r="AD660" s="35"/>
      <c r="AE660" s="35"/>
      <c r="AT660" s="18" t="s">
        <v>441</v>
      </c>
      <c r="AU660" s="18" t="s">
        <v>156</v>
      </c>
    </row>
    <row r="661" spans="1:65" s="13" customFormat="1" ht="11.25">
      <c r="B661" s="236"/>
      <c r="C661" s="237"/>
      <c r="D661" s="222" t="s">
        <v>283</v>
      </c>
      <c r="E661" s="238" t="s">
        <v>1</v>
      </c>
      <c r="F661" s="239" t="s">
        <v>977</v>
      </c>
      <c r="G661" s="237"/>
      <c r="H661" s="240">
        <v>246.28</v>
      </c>
      <c r="I661" s="241"/>
      <c r="J661" s="237"/>
      <c r="K661" s="237"/>
      <c r="L661" s="242"/>
      <c r="M661" s="243"/>
      <c r="N661" s="244"/>
      <c r="O661" s="244"/>
      <c r="P661" s="244"/>
      <c r="Q661" s="244"/>
      <c r="R661" s="244"/>
      <c r="S661" s="244"/>
      <c r="T661" s="245"/>
      <c r="AT661" s="246" t="s">
        <v>283</v>
      </c>
      <c r="AU661" s="246" t="s">
        <v>156</v>
      </c>
      <c r="AV661" s="13" t="s">
        <v>87</v>
      </c>
      <c r="AW661" s="13" t="s">
        <v>34</v>
      </c>
      <c r="AX661" s="13" t="s">
        <v>85</v>
      </c>
      <c r="AY661" s="246" t="s">
        <v>147</v>
      </c>
    </row>
    <row r="662" spans="1:65" s="2" customFormat="1" ht="24" customHeight="1">
      <c r="A662" s="35"/>
      <c r="B662" s="36"/>
      <c r="C662" s="209" t="s">
        <v>978</v>
      </c>
      <c r="D662" s="209" t="s">
        <v>151</v>
      </c>
      <c r="E662" s="210" t="s">
        <v>979</v>
      </c>
      <c r="F662" s="211" t="s">
        <v>980</v>
      </c>
      <c r="G662" s="212" t="s">
        <v>154</v>
      </c>
      <c r="H662" s="213">
        <v>37.1</v>
      </c>
      <c r="I662" s="214"/>
      <c r="J662" s="215">
        <f>ROUND(I662*H662,2)</f>
        <v>0</v>
      </c>
      <c r="K662" s="211" t="s">
        <v>438</v>
      </c>
      <c r="L662" s="40"/>
      <c r="M662" s="216" t="s">
        <v>1</v>
      </c>
      <c r="N662" s="217" t="s">
        <v>43</v>
      </c>
      <c r="O662" s="72"/>
      <c r="P662" s="218">
        <f>O662*H662</f>
        <v>0</v>
      </c>
      <c r="Q662" s="218">
        <v>0</v>
      </c>
      <c r="R662" s="218">
        <f>Q662*H662</f>
        <v>0</v>
      </c>
      <c r="S662" s="218">
        <v>0.17</v>
      </c>
      <c r="T662" s="219">
        <f>S662*H662</f>
        <v>6.3070000000000004</v>
      </c>
      <c r="U662" s="35"/>
      <c r="V662" s="35"/>
      <c r="W662" s="35"/>
      <c r="X662" s="35"/>
      <c r="Y662" s="35"/>
      <c r="Z662" s="35"/>
      <c r="AA662" s="35"/>
      <c r="AB662" s="35"/>
      <c r="AC662" s="35"/>
      <c r="AD662" s="35"/>
      <c r="AE662" s="35"/>
      <c r="AR662" s="220" t="s">
        <v>155</v>
      </c>
      <c r="AT662" s="220" t="s">
        <v>151</v>
      </c>
      <c r="AU662" s="220" t="s">
        <v>156</v>
      </c>
      <c r="AY662" s="18" t="s">
        <v>147</v>
      </c>
      <c r="BE662" s="221">
        <f>IF(N662="základní",J662,0)</f>
        <v>0</v>
      </c>
      <c r="BF662" s="221">
        <f>IF(N662="snížená",J662,0)</f>
        <v>0</v>
      </c>
      <c r="BG662" s="221">
        <f>IF(N662="zákl. přenesená",J662,0)</f>
        <v>0</v>
      </c>
      <c r="BH662" s="221">
        <f>IF(N662="sníž. přenesená",J662,0)</f>
        <v>0</v>
      </c>
      <c r="BI662" s="221">
        <f>IF(N662="nulová",J662,0)</f>
        <v>0</v>
      </c>
      <c r="BJ662" s="18" t="s">
        <v>85</v>
      </c>
      <c r="BK662" s="221">
        <f>ROUND(I662*H662,2)</f>
        <v>0</v>
      </c>
      <c r="BL662" s="18" t="s">
        <v>155</v>
      </c>
      <c r="BM662" s="220" t="s">
        <v>981</v>
      </c>
    </row>
    <row r="663" spans="1:65" s="2" customFormat="1" ht="39">
      <c r="A663" s="35"/>
      <c r="B663" s="36"/>
      <c r="C663" s="37"/>
      <c r="D663" s="222" t="s">
        <v>158</v>
      </c>
      <c r="E663" s="37"/>
      <c r="F663" s="223" t="s">
        <v>982</v>
      </c>
      <c r="G663" s="37"/>
      <c r="H663" s="37"/>
      <c r="I663" s="123"/>
      <c r="J663" s="37"/>
      <c r="K663" s="37"/>
      <c r="L663" s="40"/>
      <c r="M663" s="224"/>
      <c r="N663" s="225"/>
      <c r="O663" s="72"/>
      <c r="P663" s="72"/>
      <c r="Q663" s="72"/>
      <c r="R663" s="72"/>
      <c r="S663" s="72"/>
      <c r="T663" s="73"/>
      <c r="U663" s="35"/>
      <c r="V663" s="35"/>
      <c r="W663" s="35"/>
      <c r="X663" s="35"/>
      <c r="Y663" s="35"/>
      <c r="Z663" s="35"/>
      <c r="AA663" s="35"/>
      <c r="AB663" s="35"/>
      <c r="AC663" s="35"/>
      <c r="AD663" s="35"/>
      <c r="AE663" s="35"/>
      <c r="AT663" s="18" t="s">
        <v>158</v>
      </c>
      <c r="AU663" s="18" t="s">
        <v>156</v>
      </c>
    </row>
    <row r="664" spans="1:65" s="2" customFormat="1" ht="253.5">
      <c r="A664" s="35"/>
      <c r="B664" s="36"/>
      <c r="C664" s="37"/>
      <c r="D664" s="222" t="s">
        <v>441</v>
      </c>
      <c r="E664" s="37"/>
      <c r="F664" s="260" t="s">
        <v>964</v>
      </c>
      <c r="G664" s="37"/>
      <c r="H664" s="37"/>
      <c r="I664" s="123"/>
      <c r="J664" s="37"/>
      <c r="K664" s="37"/>
      <c r="L664" s="40"/>
      <c r="M664" s="224"/>
      <c r="N664" s="225"/>
      <c r="O664" s="72"/>
      <c r="P664" s="72"/>
      <c r="Q664" s="72"/>
      <c r="R664" s="72"/>
      <c r="S664" s="72"/>
      <c r="T664" s="73"/>
      <c r="U664" s="35"/>
      <c r="V664" s="35"/>
      <c r="W664" s="35"/>
      <c r="X664" s="35"/>
      <c r="Y664" s="35"/>
      <c r="Z664" s="35"/>
      <c r="AA664" s="35"/>
      <c r="AB664" s="35"/>
      <c r="AC664" s="35"/>
      <c r="AD664" s="35"/>
      <c r="AE664" s="35"/>
      <c r="AT664" s="18" t="s">
        <v>441</v>
      </c>
      <c r="AU664" s="18" t="s">
        <v>156</v>
      </c>
    </row>
    <row r="665" spans="1:65" s="13" customFormat="1" ht="11.25">
      <c r="B665" s="236"/>
      <c r="C665" s="237"/>
      <c r="D665" s="222" t="s">
        <v>283</v>
      </c>
      <c r="E665" s="238" t="s">
        <v>1</v>
      </c>
      <c r="F665" s="239" t="s">
        <v>983</v>
      </c>
      <c r="G665" s="237"/>
      <c r="H665" s="240">
        <v>37.1</v>
      </c>
      <c r="I665" s="241"/>
      <c r="J665" s="237"/>
      <c r="K665" s="237"/>
      <c r="L665" s="242"/>
      <c r="M665" s="243"/>
      <c r="N665" s="244"/>
      <c r="O665" s="244"/>
      <c r="P665" s="244"/>
      <c r="Q665" s="244"/>
      <c r="R665" s="244"/>
      <c r="S665" s="244"/>
      <c r="T665" s="245"/>
      <c r="AT665" s="246" t="s">
        <v>283</v>
      </c>
      <c r="AU665" s="246" t="s">
        <v>156</v>
      </c>
      <c r="AV665" s="13" t="s">
        <v>87</v>
      </c>
      <c r="AW665" s="13" t="s">
        <v>34</v>
      </c>
      <c r="AX665" s="13" t="s">
        <v>85</v>
      </c>
      <c r="AY665" s="246" t="s">
        <v>147</v>
      </c>
    </row>
    <row r="666" spans="1:65" s="2" customFormat="1" ht="24" customHeight="1">
      <c r="A666" s="35"/>
      <c r="B666" s="36"/>
      <c r="C666" s="209" t="s">
        <v>984</v>
      </c>
      <c r="D666" s="209" t="s">
        <v>151</v>
      </c>
      <c r="E666" s="210" t="s">
        <v>985</v>
      </c>
      <c r="F666" s="211" t="s">
        <v>986</v>
      </c>
      <c r="G666" s="212" t="s">
        <v>154</v>
      </c>
      <c r="H666" s="213">
        <v>37.1</v>
      </c>
      <c r="I666" s="214"/>
      <c r="J666" s="215">
        <f>ROUND(I666*H666,2)</f>
        <v>0</v>
      </c>
      <c r="K666" s="211" t="s">
        <v>438</v>
      </c>
      <c r="L666" s="40"/>
      <c r="M666" s="216" t="s">
        <v>1</v>
      </c>
      <c r="N666" s="217" t="s">
        <v>43</v>
      </c>
      <c r="O666" s="72"/>
      <c r="P666" s="218">
        <f>O666*H666</f>
        <v>0</v>
      </c>
      <c r="Q666" s="218">
        <v>0</v>
      </c>
      <c r="R666" s="218">
        <f>Q666*H666</f>
        <v>0</v>
      </c>
      <c r="S666" s="218">
        <v>0.24</v>
      </c>
      <c r="T666" s="219">
        <f>S666*H666</f>
        <v>8.9039999999999999</v>
      </c>
      <c r="U666" s="35"/>
      <c r="V666" s="35"/>
      <c r="W666" s="35"/>
      <c r="X666" s="35"/>
      <c r="Y666" s="35"/>
      <c r="Z666" s="35"/>
      <c r="AA666" s="35"/>
      <c r="AB666" s="35"/>
      <c r="AC666" s="35"/>
      <c r="AD666" s="35"/>
      <c r="AE666" s="35"/>
      <c r="AR666" s="220" t="s">
        <v>155</v>
      </c>
      <c r="AT666" s="220" t="s">
        <v>151</v>
      </c>
      <c r="AU666" s="220" t="s">
        <v>156</v>
      </c>
      <c r="AY666" s="18" t="s">
        <v>147</v>
      </c>
      <c r="BE666" s="221">
        <f>IF(N666="základní",J666,0)</f>
        <v>0</v>
      </c>
      <c r="BF666" s="221">
        <f>IF(N666="snížená",J666,0)</f>
        <v>0</v>
      </c>
      <c r="BG666" s="221">
        <f>IF(N666="zákl. přenesená",J666,0)</f>
        <v>0</v>
      </c>
      <c r="BH666" s="221">
        <f>IF(N666="sníž. přenesená",J666,0)</f>
        <v>0</v>
      </c>
      <c r="BI666" s="221">
        <f>IF(N666="nulová",J666,0)</f>
        <v>0</v>
      </c>
      <c r="BJ666" s="18" t="s">
        <v>85</v>
      </c>
      <c r="BK666" s="221">
        <f>ROUND(I666*H666,2)</f>
        <v>0</v>
      </c>
      <c r="BL666" s="18" t="s">
        <v>155</v>
      </c>
      <c r="BM666" s="220" t="s">
        <v>987</v>
      </c>
    </row>
    <row r="667" spans="1:65" s="2" customFormat="1" ht="39">
      <c r="A667" s="35"/>
      <c r="B667" s="36"/>
      <c r="C667" s="37"/>
      <c r="D667" s="222" t="s">
        <v>158</v>
      </c>
      <c r="E667" s="37"/>
      <c r="F667" s="223" t="s">
        <v>988</v>
      </c>
      <c r="G667" s="37"/>
      <c r="H667" s="37"/>
      <c r="I667" s="123"/>
      <c r="J667" s="37"/>
      <c r="K667" s="37"/>
      <c r="L667" s="40"/>
      <c r="M667" s="224"/>
      <c r="N667" s="225"/>
      <c r="O667" s="72"/>
      <c r="P667" s="72"/>
      <c r="Q667" s="72"/>
      <c r="R667" s="72"/>
      <c r="S667" s="72"/>
      <c r="T667" s="73"/>
      <c r="U667" s="35"/>
      <c r="V667" s="35"/>
      <c r="W667" s="35"/>
      <c r="X667" s="35"/>
      <c r="Y667" s="35"/>
      <c r="Z667" s="35"/>
      <c r="AA667" s="35"/>
      <c r="AB667" s="35"/>
      <c r="AC667" s="35"/>
      <c r="AD667" s="35"/>
      <c r="AE667" s="35"/>
      <c r="AT667" s="18" t="s">
        <v>158</v>
      </c>
      <c r="AU667" s="18" t="s">
        <v>156</v>
      </c>
    </row>
    <row r="668" spans="1:65" s="2" customFormat="1" ht="253.5">
      <c r="A668" s="35"/>
      <c r="B668" s="36"/>
      <c r="C668" s="37"/>
      <c r="D668" s="222" t="s">
        <v>441</v>
      </c>
      <c r="E668" s="37"/>
      <c r="F668" s="260" t="s">
        <v>964</v>
      </c>
      <c r="G668" s="37"/>
      <c r="H668" s="37"/>
      <c r="I668" s="123"/>
      <c r="J668" s="37"/>
      <c r="K668" s="37"/>
      <c r="L668" s="40"/>
      <c r="M668" s="224"/>
      <c r="N668" s="225"/>
      <c r="O668" s="72"/>
      <c r="P668" s="72"/>
      <c r="Q668" s="72"/>
      <c r="R668" s="72"/>
      <c r="S668" s="72"/>
      <c r="T668" s="73"/>
      <c r="U668" s="35"/>
      <c r="V668" s="35"/>
      <c r="W668" s="35"/>
      <c r="X668" s="35"/>
      <c r="Y668" s="35"/>
      <c r="Z668" s="35"/>
      <c r="AA668" s="35"/>
      <c r="AB668" s="35"/>
      <c r="AC668" s="35"/>
      <c r="AD668" s="35"/>
      <c r="AE668" s="35"/>
      <c r="AT668" s="18" t="s">
        <v>441</v>
      </c>
      <c r="AU668" s="18" t="s">
        <v>156</v>
      </c>
    </row>
    <row r="669" spans="1:65" s="13" customFormat="1" ht="11.25">
      <c r="B669" s="236"/>
      <c r="C669" s="237"/>
      <c r="D669" s="222" t="s">
        <v>283</v>
      </c>
      <c r="E669" s="238" t="s">
        <v>1</v>
      </c>
      <c r="F669" s="239" t="s">
        <v>983</v>
      </c>
      <c r="G669" s="237"/>
      <c r="H669" s="240">
        <v>37.1</v>
      </c>
      <c r="I669" s="241"/>
      <c r="J669" s="237"/>
      <c r="K669" s="237"/>
      <c r="L669" s="242"/>
      <c r="M669" s="243"/>
      <c r="N669" s="244"/>
      <c r="O669" s="244"/>
      <c r="P669" s="244"/>
      <c r="Q669" s="244"/>
      <c r="R669" s="244"/>
      <c r="S669" s="244"/>
      <c r="T669" s="245"/>
      <c r="AT669" s="246" t="s">
        <v>283</v>
      </c>
      <c r="AU669" s="246" t="s">
        <v>156</v>
      </c>
      <c r="AV669" s="13" t="s">
        <v>87</v>
      </c>
      <c r="AW669" s="13" t="s">
        <v>34</v>
      </c>
      <c r="AX669" s="13" t="s">
        <v>85</v>
      </c>
      <c r="AY669" s="246" t="s">
        <v>147</v>
      </c>
    </row>
    <row r="670" spans="1:65" s="2" customFormat="1" ht="24" customHeight="1">
      <c r="A670" s="35"/>
      <c r="B670" s="36"/>
      <c r="C670" s="209" t="s">
        <v>989</v>
      </c>
      <c r="D670" s="209" t="s">
        <v>151</v>
      </c>
      <c r="E670" s="210" t="s">
        <v>990</v>
      </c>
      <c r="F670" s="211" t="s">
        <v>991</v>
      </c>
      <c r="G670" s="212" t="s">
        <v>154</v>
      </c>
      <c r="H670" s="213">
        <v>37.1</v>
      </c>
      <c r="I670" s="214"/>
      <c r="J670" s="215">
        <f>ROUND(I670*H670,2)</f>
        <v>0</v>
      </c>
      <c r="K670" s="211" t="s">
        <v>438</v>
      </c>
      <c r="L670" s="40"/>
      <c r="M670" s="216" t="s">
        <v>1</v>
      </c>
      <c r="N670" s="217" t="s">
        <v>43</v>
      </c>
      <c r="O670" s="72"/>
      <c r="P670" s="218">
        <f>O670*H670</f>
        <v>0</v>
      </c>
      <c r="Q670" s="218">
        <v>0</v>
      </c>
      <c r="R670" s="218">
        <f>Q670*H670</f>
        <v>0</v>
      </c>
      <c r="S670" s="218">
        <v>9.8000000000000004E-2</v>
      </c>
      <c r="T670" s="219">
        <f>S670*H670</f>
        <v>3.6358000000000001</v>
      </c>
      <c r="U670" s="35"/>
      <c r="V670" s="35"/>
      <c r="W670" s="35"/>
      <c r="X670" s="35"/>
      <c r="Y670" s="35"/>
      <c r="Z670" s="35"/>
      <c r="AA670" s="35"/>
      <c r="AB670" s="35"/>
      <c r="AC670" s="35"/>
      <c r="AD670" s="35"/>
      <c r="AE670" s="35"/>
      <c r="AR670" s="220" t="s">
        <v>155</v>
      </c>
      <c r="AT670" s="220" t="s">
        <v>151</v>
      </c>
      <c r="AU670" s="220" t="s">
        <v>156</v>
      </c>
      <c r="AY670" s="18" t="s">
        <v>147</v>
      </c>
      <c r="BE670" s="221">
        <f>IF(N670="základní",J670,0)</f>
        <v>0</v>
      </c>
      <c r="BF670" s="221">
        <f>IF(N670="snížená",J670,0)</f>
        <v>0</v>
      </c>
      <c r="BG670" s="221">
        <f>IF(N670="zákl. přenesená",J670,0)</f>
        <v>0</v>
      </c>
      <c r="BH670" s="221">
        <f>IF(N670="sníž. přenesená",J670,0)</f>
        <v>0</v>
      </c>
      <c r="BI670" s="221">
        <f>IF(N670="nulová",J670,0)</f>
        <v>0</v>
      </c>
      <c r="BJ670" s="18" t="s">
        <v>85</v>
      </c>
      <c r="BK670" s="221">
        <f>ROUND(I670*H670,2)</f>
        <v>0</v>
      </c>
      <c r="BL670" s="18" t="s">
        <v>155</v>
      </c>
      <c r="BM670" s="220" t="s">
        <v>992</v>
      </c>
    </row>
    <row r="671" spans="1:65" s="2" customFormat="1" ht="29.25">
      <c r="A671" s="35"/>
      <c r="B671" s="36"/>
      <c r="C671" s="37"/>
      <c r="D671" s="222" t="s">
        <v>158</v>
      </c>
      <c r="E671" s="37"/>
      <c r="F671" s="223" t="s">
        <v>993</v>
      </c>
      <c r="G671" s="37"/>
      <c r="H671" s="37"/>
      <c r="I671" s="123"/>
      <c r="J671" s="37"/>
      <c r="K671" s="37"/>
      <c r="L671" s="40"/>
      <c r="M671" s="224"/>
      <c r="N671" s="225"/>
      <c r="O671" s="72"/>
      <c r="P671" s="72"/>
      <c r="Q671" s="72"/>
      <c r="R671" s="72"/>
      <c r="S671" s="72"/>
      <c r="T671" s="73"/>
      <c r="U671" s="35"/>
      <c r="V671" s="35"/>
      <c r="W671" s="35"/>
      <c r="X671" s="35"/>
      <c r="Y671" s="35"/>
      <c r="Z671" s="35"/>
      <c r="AA671" s="35"/>
      <c r="AB671" s="35"/>
      <c r="AC671" s="35"/>
      <c r="AD671" s="35"/>
      <c r="AE671" s="35"/>
      <c r="AT671" s="18" t="s">
        <v>158</v>
      </c>
      <c r="AU671" s="18" t="s">
        <v>156</v>
      </c>
    </row>
    <row r="672" spans="1:65" s="2" customFormat="1" ht="253.5">
      <c r="A672" s="35"/>
      <c r="B672" s="36"/>
      <c r="C672" s="37"/>
      <c r="D672" s="222" t="s">
        <v>441</v>
      </c>
      <c r="E672" s="37"/>
      <c r="F672" s="260" t="s">
        <v>964</v>
      </c>
      <c r="G672" s="37"/>
      <c r="H672" s="37"/>
      <c r="I672" s="123"/>
      <c r="J672" s="37"/>
      <c r="K672" s="37"/>
      <c r="L672" s="40"/>
      <c r="M672" s="224"/>
      <c r="N672" s="225"/>
      <c r="O672" s="72"/>
      <c r="P672" s="72"/>
      <c r="Q672" s="72"/>
      <c r="R672" s="72"/>
      <c r="S672" s="72"/>
      <c r="T672" s="73"/>
      <c r="U672" s="35"/>
      <c r="V672" s="35"/>
      <c r="W672" s="35"/>
      <c r="X672" s="35"/>
      <c r="Y672" s="35"/>
      <c r="Z672" s="35"/>
      <c r="AA672" s="35"/>
      <c r="AB672" s="35"/>
      <c r="AC672" s="35"/>
      <c r="AD672" s="35"/>
      <c r="AE672" s="35"/>
      <c r="AT672" s="18" t="s">
        <v>441</v>
      </c>
      <c r="AU672" s="18" t="s">
        <v>156</v>
      </c>
    </row>
    <row r="673" spans="1:65" s="13" customFormat="1" ht="11.25">
      <c r="B673" s="236"/>
      <c r="C673" s="237"/>
      <c r="D673" s="222" t="s">
        <v>283</v>
      </c>
      <c r="E673" s="238" t="s">
        <v>1</v>
      </c>
      <c r="F673" s="239" t="s">
        <v>983</v>
      </c>
      <c r="G673" s="237"/>
      <c r="H673" s="240">
        <v>37.1</v>
      </c>
      <c r="I673" s="241"/>
      <c r="J673" s="237"/>
      <c r="K673" s="237"/>
      <c r="L673" s="242"/>
      <c r="M673" s="243"/>
      <c r="N673" s="244"/>
      <c r="O673" s="244"/>
      <c r="P673" s="244"/>
      <c r="Q673" s="244"/>
      <c r="R673" s="244"/>
      <c r="S673" s="244"/>
      <c r="T673" s="245"/>
      <c r="AT673" s="246" t="s">
        <v>283</v>
      </c>
      <c r="AU673" s="246" t="s">
        <v>156</v>
      </c>
      <c r="AV673" s="13" t="s">
        <v>87</v>
      </c>
      <c r="AW673" s="13" t="s">
        <v>34</v>
      </c>
      <c r="AX673" s="13" t="s">
        <v>85</v>
      </c>
      <c r="AY673" s="246" t="s">
        <v>147</v>
      </c>
    </row>
    <row r="674" spans="1:65" s="2" customFormat="1" ht="24" customHeight="1">
      <c r="A674" s="35"/>
      <c r="B674" s="36"/>
      <c r="C674" s="209" t="s">
        <v>994</v>
      </c>
      <c r="D674" s="209" t="s">
        <v>151</v>
      </c>
      <c r="E674" s="210" t="s">
        <v>995</v>
      </c>
      <c r="F674" s="211" t="s">
        <v>996</v>
      </c>
      <c r="G674" s="212" t="s">
        <v>154</v>
      </c>
      <c r="H674" s="213">
        <v>629.08000000000004</v>
      </c>
      <c r="I674" s="214"/>
      <c r="J674" s="215">
        <f>ROUND(I674*H674,2)</f>
        <v>0</v>
      </c>
      <c r="K674" s="211" t="s">
        <v>438</v>
      </c>
      <c r="L674" s="40"/>
      <c r="M674" s="216" t="s">
        <v>1</v>
      </c>
      <c r="N674" s="217" t="s">
        <v>43</v>
      </c>
      <c r="O674" s="72"/>
      <c r="P674" s="218">
        <f>O674*H674</f>
        <v>0</v>
      </c>
      <c r="Q674" s="218">
        <v>5.0000000000000002E-5</v>
      </c>
      <c r="R674" s="218">
        <f>Q674*H674</f>
        <v>3.1454000000000003E-2</v>
      </c>
      <c r="S674" s="218">
        <v>0.128</v>
      </c>
      <c r="T674" s="219">
        <f>S674*H674</f>
        <v>80.522240000000011</v>
      </c>
      <c r="U674" s="35"/>
      <c r="V674" s="35"/>
      <c r="W674" s="35"/>
      <c r="X674" s="35"/>
      <c r="Y674" s="35"/>
      <c r="Z674" s="35"/>
      <c r="AA674" s="35"/>
      <c r="AB674" s="35"/>
      <c r="AC674" s="35"/>
      <c r="AD674" s="35"/>
      <c r="AE674" s="35"/>
      <c r="AR674" s="220" t="s">
        <v>155</v>
      </c>
      <c r="AT674" s="220" t="s">
        <v>151</v>
      </c>
      <c r="AU674" s="220" t="s">
        <v>156</v>
      </c>
      <c r="AY674" s="18" t="s">
        <v>147</v>
      </c>
      <c r="BE674" s="221">
        <f>IF(N674="základní",J674,0)</f>
        <v>0</v>
      </c>
      <c r="BF674" s="221">
        <f>IF(N674="snížená",J674,0)</f>
        <v>0</v>
      </c>
      <c r="BG674" s="221">
        <f>IF(N674="zákl. přenesená",J674,0)</f>
        <v>0</v>
      </c>
      <c r="BH674" s="221">
        <f>IF(N674="sníž. přenesená",J674,0)</f>
        <v>0</v>
      </c>
      <c r="BI674" s="221">
        <f>IF(N674="nulová",J674,0)</f>
        <v>0</v>
      </c>
      <c r="BJ674" s="18" t="s">
        <v>85</v>
      </c>
      <c r="BK674" s="221">
        <f>ROUND(I674*H674,2)</f>
        <v>0</v>
      </c>
      <c r="BL674" s="18" t="s">
        <v>155</v>
      </c>
      <c r="BM674" s="220" t="s">
        <v>997</v>
      </c>
    </row>
    <row r="675" spans="1:65" s="2" customFormat="1" ht="29.25">
      <c r="A675" s="35"/>
      <c r="B675" s="36"/>
      <c r="C675" s="37"/>
      <c r="D675" s="222" t="s">
        <v>158</v>
      </c>
      <c r="E675" s="37"/>
      <c r="F675" s="223" t="s">
        <v>998</v>
      </c>
      <c r="G675" s="37"/>
      <c r="H675" s="37"/>
      <c r="I675" s="123"/>
      <c r="J675" s="37"/>
      <c r="K675" s="37"/>
      <c r="L675" s="40"/>
      <c r="M675" s="224"/>
      <c r="N675" s="225"/>
      <c r="O675" s="72"/>
      <c r="P675" s="72"/>
      <c r="Q675" s="72"/>
      <c r="R675" s="72"/>
      <c r="S675" s="72"/>
      <c r="T675" s="73"/>
      <c r="U675" s="35"/>
      <c r="V675" s="35"/>
      <c r="W675" s="35"/>
      <c r="X675" s="35"/>
      <c r="Y675" s="35"/>
      <c r="Z675" s="35"/>
      <c r="AA675" s="35"/>
      <c r="AB675" s="35"/>
      <c r="AC675" s="35"/>
      <c r="AD675" s="35"/>
      <c r="AE675" s="35"/>
      <c r="AT675" s="18" t="s">
        <v>158</v>
      </c>
      <c r="AU675" s="18" t="s">
        <v>156</v>
      </c>
    </row>
    <row r="676" spans="1:65" s="2" customFormat="1" ht="224.25">
      <c r="A676" s="35"/>
      <c r="B676" s="36"/>
      <c r="C676" s="37"/>
      <c r="D676" s="222" t="s">
        <v>441</v>
      </c>
      <c r="E676" s="37"/>
      <c r="F676" s="260" t="s">
        <v>999</v>
      </c>
      <c r="G676" s="37"/>
      <c r="H676" s="37"/>
      <c r="I676" s="123"/>
      <c r="J676" s="37"/>
      <c r="K676" s="37"/>
      <c r="L676" s="40"/>
      <c r="M676" s="224"/>
      <c r="N676" s="225"/>
      <c r="O676" s="72"/>
      <c r="P676" s="72"/>
      <c r="Q676" s="72"/>
      <c r="R676" s="72"/>
      <c r="S676" s="72"/>
      <c r="T676" s="73"/>
      <c r="U676" s="35"/>
      <c r="V676" s="35"/>
      <c r="W676" s="35"/>
      <c r="X676" s="35"/>
      <c r="Y676" s="35"/>
      <c r="Z676" s="35"/>
      <c r="AA676" s="35"/>
      <c r="AB676" s="35"/>
      <c r="AC676" s="35"/>
      <c r="AD676" s="35"/>
      <c r="AE676" s="35"/>
      <c r="AT676" s="18" t="s">
        <v>441</v>
      </c>
      <c r="AU676" s="18" t="s">
        <v>156</v>
      </c>
    </row>
    <row r="677" spans="1:65" s="13" customFormat="1" ht="11.25">
      <c r="B677" s="236"/>
      <c r="C677" s="237"/>
      <c r="D677" s="222" t="s">
        <v>283</v>
      </c>
      <c r="E677" s="238" t="s">
        <v>1</v>
      </c>
      <c r="F677" s="239" t="s">
        <v>1000</v>
      </c>
      <c r="G677" s="237"/>
      <c r="H677" s="240">
        <v>629.08000000000004</v>
      </c>
      <c r="I677" s="241"/>
      <c r="J677" s="237"/>
      <c r="K677" s="237"/>
      <c r="L677" s="242"/>
      <c r="M677" s="243"/>
      <c r="N677" s="244"/>
      <c r="O677" s="244"/>
      <c r="P677" s="244"/>
      <c r="Q677" s="244"/>
      <c r="R677" s="244"/>
      <c r="S677" s="244"/>
      <c r="T677" s="245"/>
      <c r="AT677" s="246" t="s">
        <v>283</v>
      </c>
      <c r="AU677" s="246" t="s">
        <v>156</v>
      </c>
      <c r="AV677" s="13" t="s">
        <v>87</v>
      </c>
      <c r="AW677" s="13" t="s">
        <v>34</v>
      </c>
      <c r="AX677" s="13" t="s">
        <v>85</v>
      </c>
      <c r="AY677" s="246" t="s">
        <v>147</v>
      </c>
    </row>
    <row r="678" spans="1:65" s="2" customFormat="1" ht="16.5" customHeight="1">
      <c r="A678" s="35"/>
      <c r="B678" s="36"/>
      <c r="C678" s="209" t="s">
        <v>1001</v>
      </c>
      <c r="D678" s="209" t="s">
        <v>151</v>
      </c>
      <c r="E678" s="210" t="s">
        <v>1002</v>
      </c>
      <c r="F678" s="211" t="s">
        <v>1003</v>
      </c>
      <c r="G678" s="212" t="s">
        <v>310</v>
      </c>
      <c r="H678" s="213">
        <v>35.69</v>
      </c>
      <c r="I678" s="214"/>
      <c r="J678" s="215">
        <f>ROUND(I678*H678,2)</f>
        <v>0</v>
      </c>
      <c r="K678" s="211" t="s">
        <v>438</v>
      </c>
      <c r="L678" s="40"/>
      <c r="M678" s="216" t="s">
        <v>1</v>
      </c>
      <c r="N678" s="217" t="s">
        <v>43</v>
      </c>
      <c r="O678" s="72"/>
      <c r="P678" s="218">
        <f>O678*H678</f>
        <v>0</v>
      </c>
      <c r="Q678" s="218">
        <v>0</v>
      </c>
      <c r="R678" s="218">
        <f>Q678*H678</f>
        <v>0</v>
      </c>
      <c r="S678" s="218">
        <v>0.23</v>
      </c>
      <c r="T678" s="219">
        <f>S678*H678</f>
        <v>8.2087000000000003</v>
      </c>
      <c r="U678" s="35"/>
      <c r="V678" s="35"/>
      <c r="W678" s="35"/>
      <c r="X678" s="35"/>
      <c r="Y678" s="35"/>
      <c r="Z678" s="35"/>
      <c r="AA678" s="35"/>
      <c r="AB678" s="35"/>
      <c r="AC678" s="35"/>
      <c r="AD678" s="35"/>
      <c r="AE678" s="35"/>
      <c r="AR678" s="220" t="s">
        <v>155</v>
      </c>
      <c r="AT678" s="220" t="s">
        <v>151</v>
      </c>
      <c r="AU678" s="220" t="s">
        <v>156</v>
      </c>
      <c r="AY678" s="18" t="s">
        <v>147</v>
      </c>
      <c r="BE678" s="221">
        <f>IF(N678="základní",J678,0)</f>
        <v>0</v>
      </c>
      <c r="BF678" s="221">
        <f>IF(N678="snížená",J678,0)</f>
        <v>0</v>
      </c>
      <c r="BG678" s="221">
        <f>IF(N678="zákl. přenesená",J678,0)</f>
        <v>0</v>
      </c>
      <c r="BH678" s="221">
        <f>IF(N678="sníž. přenesená",J678,0)</f>
        <v>0</v>
      </c>
      <c r="BI678" s="221">
        <f>IF(N678="nulová",J678,0)</f>
        <v>0</v>
      </c>
      <c r="BJ678" s="18" t="s">
        <v>85</v>
      </c>
      <c r="BK678" s="221">
        <f>ROUND(I678*H678,2)</f>
        <v>0</v>
      </c>
      <c r="BL678" s="18" t="s">
        <v>155</v>
      </c>
      <c r="BM678" s="220" t="s">
        <v>1004</v>
      </c>
    </row>
    <row r="679" spans="1:65" s="2" customFormat="1" ht="29.25">
      <c r="A679" s="35"/>
      <c r="B679" s="36"/>
      <c r="C679" s="37"/>
      <c r="D679" s="222" t="s">
        <v>158</v>
      </c>
      <c r="E679" s="37"/>
      <c r="F679" s="223" t="s">
        <v>1005</v>
      </c>
      <c r="G679" s="37"/>
      <c r="H679" s="37"/>
      <c r="I679" s="123"/>
      <c r="J679" s="37"/>
      <c r="K679" s="37"/>
      <c r="L679" s="40"/>
      <c r="M679" s="224"/>
      <c r="N679" s="225"/>
      <c r="O679" s="72"/>
      <c r="P679" s="72"/>
      <c r="Q679" s="72"/>
      <c r="R679" s="72"/>
      <c r="S679" s="72"/>
      <c r="T679" s="73"/>
      <c r="U679" s="35"/>
      <c r="V679" s="35"/>
      <c r="W679" s="35"/>
      <c r="X679" s="35"/>
      <c r="Y679" s="35"/>
      <c r="Z679" s="35"/>
      <c r="AA679" s="35"/>
      <c r="AB679" s="35"/>
      <c r="AC679" s="35"/>
      <c r="AD679" s="35"/>
      <c r="AE679" s="35"/>
      <c r="AT679" s="18" t="s">
        <v>158</v>
      </c>
      <c r="AU679" s="18" t="s">
        <v>156</v>
      </c>
    </row>
    <row r="680" spans="1:65" s="2" customFormat="1" ht="156">
      <c r="A680" s="35"/>
      <c r="B680" s="36"/>
      <c r="C680" s="37"/>
      <c r="D680" s="222" t="s">
        <v>441</v>
      </c>
      <c r="E680" s="37"/>
      <c r="F680" s="260" t="s">
        <v>1006</v>
      </c>
      <c r="G680" s="37"/>
      <c r="H680" s="37"/>
      <c r="I680" s="123"/>
      <c r="J680" s="37"/>
      <c r="K680" s="37"/>
      <c r="L680" s="40"/>
      <c r="M680" s="224"/>
      <c r="N680" s="225"/>
      <c r="O680" s="72"/>
      <c r="P680" s="72"/>
      <c r="Q680" s="72"/>
      <c r="R680" s="72"/>
      <c r="S680" s="72"/>
      <c r="T680" s="73"/>
      <c r="U680" s="35"/>
      <c r="V680" s="35"/>
      <c r="W680" s="35"/>
      <c r="X680" s="35"/>
      <c r="Y680" s="35"/>
      <c r="Z680" s="35"/>
      <c r="AA680" s="35"/>
      <c r="AB680" s="35"/>
      <c r="AC680" s="35"/>
      <c r="AD680" s="35"/>
      <c r="AE680" s="35"/>
      <c r="AT680" s="18" t="s">
        <v>441</v>
      </c>
      <c r="AU680" s="18" t="s">
        <v>156</v>
      </c>
    </row>
    <row r="681" spans="1:65" s="13" customFormat="1" ht="11.25">
      <c r="B681" s="236"/>
      <c r="C681" s="237"/>
      <c r="D681" s="222" t="s">
        <v>283</v>
      </c>
      <c r="E681" s="238" t="s">
        <v>1</v>
      </c>
      <c r="F681" s="239" t="s">
        <v>1007</v>
      </c>
      <c r="G681" s="237"/>
      <c r="H681" s="240">
        <v>35.69</v>
      </c>
      <c r="I681" s="241"/>
      <c r="J681" s="237"/>
      <c r="K681" s="237"/>
      <c r="L681" s="242"/>
      <c r="M681" s="243"/>
      <c r="N681" s="244"/>
      <c r="O681" s="244"/>
      <c r="P681" s="244"/>
      <c r="Q681" s="244"/>
      <c r="R681" s="244"/>
      <c r="S681" s="244"/>
      <c r="T681" s="245"/>
      <c r="AT681" s="246" t="s">
        <v>283</v>
      </c>
      <c r="AU681" s="246" t="s">
        <v>156</v>
      </c>
      <c r="AV681" s="13" t="s">
        <v>87</v>
      </c>
      <c r="AW681" s="13" t="s">
        <v>34</v>
      </c>
      <c r="AX681" s="13" t="s">
        <v>85</v>
      </c>
      <c r="AY681" s="246" t="s">
        <v>147</v>
      </c>
    </row>
    <row r="682" spans="1:65" s="2" customFormat="1" ht="16.5" customHeight="1">
      <c r="A682" s="35"/>
      <c r="B682" s="36"/>
      <c r="C682" s="209" t="s">
        <v>1008</v>
      </c>
      <c r="D682" s="209" t="s">
        <v>151</v>
      </c>
      <c r="E682" s="210" t="s">
        <v>1009</v>
      </c>
      <c r="F682" s="211" t="s">
        <v>1010</v>
      </c>
      <c r="G682" s="212" t="s">
        <v>310</v>
      </c>
      <c r="H682" s="213">
        <v>154.69</v>
      </c>
      <c r="I682" s="214"/>
      <c r="J682" s="215">
        <f>ROUND(I682*H682,2)</f>
        <v>0</v>
      </c>
      <c r="K682" s="211" t="s">
        <v>438</v>
      </c>
      <c r="L682" s="40"/>
      <c r="M682" s="216" t="s">
        <v>1</v>
      </c>
      <c r="N682" s="217" t="s">
        <v>43</v>
      </c>
      <c r="O682" s="72"/>
      <c r="P682" s="218">
        <f>O682*H682</f>
        <v>0</v>
      </c>
      <c r="Q682" s="218">
        <v>0</v>
      </c>
      <c r="R682" s="218">
        <f>Q682*H682</f>
        <v>0</v>
      </c>
      <c r="S682" s="218">
        <v>0.20499999999999999</v>
      </c>
      <c r="T682" s="219">
        <f>S682*H682</f>
        <v>31.711449999999999</v>
      </c>
      <c r="U682" s="35"/>
      <c r="V682" s="35"/>
      <c r="W682" s="35"/>
      <c r="X682" s="35"/>
      <c r="Y682" s="35"/>
      <c r="Z682" s="35"/>
      <c r="AA682" s="35"/>
      <c r="AB682" s="35"/>
      <c r="AC682" s="35"/>
      <c r="AD682" s="35"/>
      <c r="AE682" s="35"/>
      <c r="AR682" s="220" t="s">
        <v>155</v>
      </c>
      <c r="AT682" s="220" t="s">
        <v>151</v>
      </c>
      <c r="AU682" s="220" t="s">
        <v>156</v>
      </c>
      <c r="AY682" s="18" t="s">
        <v>147</v>
      </c>
      <c r="BE682" s="221">
        <f>IF(N682="základní",J682,0)</f>
        <v>0</v>
      </c>
      <c r="BF682" s="221">
        <f>IF(N682="snížená",J682,0)</f>
        <v>0</v>
      </c>
      <c r="BG682" s="221">
        <f>IF(N682="zákl. přenesená",J682,0)</f>
        <v>0</v>
      </c>
      <c r="BH682" s="221">
        <f>IF(N682="sníž. přenesená",J682,0)</f>
        <v>0</v>
      </c>
      <c r="BI682" s="221">
        <f>IF(N682="nulová",J682,0)</f>
        <v>0</v>
      </c>
      <c r="BJ682" s="18" t="s">
        <v>85</v>
      </c>
      <c r="BK682" s="221">
        <f>ROUND(I682*H682,2)</f>
        <v>0</v>
      </c>
      <c r="BL682" s="18" t="s">
        <v>155</v>
      </c>
      <c r="BM682" s="220" t="s">
        <v>1011</v>
      </c>
    </row>
    <row r="683" spans="1:65" s="2" customFormat="1" ht="29.25">
      <c r="A683" s="35"/>
      <c r="B683" s="36"/>
      <c r="C683" s="37"/>
      <c r="D683" s="222" t="s">
        <v>158</v>
      </c>
      <c r="E683" s="37"/>
      <c r="F683" s="223" t="s">
        <v>1012</v>
      </c>
      <c r="G683" s="37"/>
      <c r="H683" s="37"/>
      <c r="I683" s="123"/>
      <c r="J683" s="37"/>
      <c r="K683" s="37"/>
      <c r="L683" s="40"/>
      <c r="M683" s="224"/>
      <c r="N683" s="225"/>
      <c r="O683" s="72"/>
      <c r="P683" s="72"/>
      <c r="Q683" s="72"/>
      <c r="R683" s="72"/>
      <c r="S683" s="72"/>
      <c r="T683" s="73"/>
      <c r="U683" s="35"/>
      <c r="V683" s="35"/>
      <c r="W683" s="35"/>
      <c r="X683" s="35"/>
      <c r="Y683" s="35"/>
      <c r="Z683" s="35"/>
      <c r="AA683" s="35"/>
      <c r="AB683" s="35"/>
      <c r="AC683" s="35"/>
      <c r="AD683" s="35"/>
      <c r="AE683" s="35"/>
      <c r="AT683" s="18" t="s">
        <v>158</v>
      </c>
      <c r="AU683" s="18" t="s">
        <v>156</v>
      </c>
    </row>
    <row r="684" spans="1:65" s="2" customFormat="1" ht="156">
      <c r="A684" s="35"/>
      <c r="B684" s="36"/>
      <c r="C684" s="37"/>
      <c r="D684" s="222" t="s">
        <v>441</v>
      </c>
      <c r="E684" s="37"/>
      <c r="F684" s="260" t="s">
        <v>1006</v>
      </c>
      <c r="G684" s="37"/>
      <c r="H684" s="37"/>
      <c r="I684" s="123"/>
      <c r="J684" s="37"/>
      <c r="K684" s="37"/>
      <c r="L684" s="40"/>
      <c r="M684" s="224"/>
      <c r="N684" s="225"/>
      <c r="O684" s="72"/>
      <c r="P684" s="72"/>
      <c r="Q684" s="72"/>
      <c r="R684" s="72"/>
      <c r="S684" s="72"/>
      <c r="T684" s="73"/>
      <c r="U684" s="35"/>
      <c r="V684" s="35"/>
      <c r="W684" s="35"/>
      <c r="X684" s="35"/>
      <c r="Y684" s="35"/>
      <c r="Z684" s="35"/>
      <c r="AA684" s="35"/>
      <c r="AB684" s="35"/>
      <c r="AC684" s="35"/>
      <c r="AD684" s="35"/>
      <c r="AE684" s="35"/>
      <c r="AT684" s="18" t="s">
        <v>441</v>
      </c>
      <c r="AU684" s="18" t="s">
        <v>156</v>
      </c>
    </row>
    <row r="685" spans="1:65" s="13" customFormat="1" ht="11.25">
      <c r="B685" s="236"/>
      <c r="C685" s="237"/>
      <c r="D685" s="222" t="s">
        <v>283</v>
      </c>
      <c r="E685" s="238" t="s">
        <v>1</v>
      </c>
      <c r="F685" s="239" t="s">
        <v>1013</v>
      </c>
      <c r="G685" s="237"/>
      <c r="H685" s="240">
        <v>154.69</v>
      </c>
      <c r="I685" s="241"/>
      <c r="J685" s="237"/>
      <c r="K685" s="237"/>
      <c r="L685" s="242"/>
      <c r="M685" s="243"/>
      <c r="N685" s="244"/>
      <c r="O685" s="244"/>
      <c r="P685" s="244"/>
      <c r="Q685" s="244"/>
      <c r="R685" s="244"/>
      <c r="S685" s="244"/>
      <c r="T685" s="245"/>
      <c r="AT685" s="246" t="s">
        <v>283</v>
      </c>
      <c r="AU685" s="246" t="s">
        <v>156</v>
      </c>
      <c r="AV685" s="13" t="s">
        <v>87</v>
      </c>
      <c r="AW685" s="13" t="s">
        <v>34</v>
      </c>
      <c r="AX685" s="13" t="s">
        <v>85</v>
      </c>
      <c r="AY685" s="246" t="s">
        <v>147</v>
      </c>
    </row>
    <row r="686" spans="1:65" s="2" customFormat="1" ht="24" customHeight="1">
      <c r="A686" s="35"/>
      <c r="B686" s="36"/>
      <c r="C686" s="209" t="s">
        <v>1014</v>
      </c>
      <c r="D686" s="209" t="s">
        <v>151</v>
      </c>
      <c r="E686" s="210" t="s">
        <v>1015</v>
      </c>
      <c r="F686" s="211" t="s">
        <v>1016</v>
      </c>
      <c r="G686" s="212" t="s">
        <v>583</v>
      </c>
      <c r="H686" s="213">
        <v>5</v>
      </c>
      <c r="I686" s="214"/>
      <c r="J686" s="215">
        <f>ROUND(I686*H686,2)</f>
        <v>0</v>
      </c>
      <c r="K686" s="211" t="s">
        <v>438</v>
      </c>
      <c r="L686" s="40"/>
      <c r="M686" s="216" t="s">
        <v>1</v>
      </c>
      <c r="N686" s="217" t="s">
        <v>43</v>
      </c>
      <c r="O686" s="72"/>
      <c r="P686" s="218">
        <f>O686*H686</f>
        <v>0</v>
      </c>
      <c r="Q686" s="218">
        <v>0</v>
      </c>
      <c r="R686" s="218">
        <f>Q686*H686</f>
        <v>0</v>
      </c>
      <c r="S686" s="218">
        <v>8.2000000000000003E-2</v>
      </c>
      <c r="T686" s="219">
        <f>S686*H686</f>
        <v>0.41000000000000003</v>
      </c>
      <c r="U686" s="35"/>
      <c r="V686" s="35"/>
      <c r="W686" s="35"/>
      <c r="X686" s="35"/>
      <c r="Y686" s="35"/>
      <c r="Z686" s="35"/>
      <c r="AA686" s="35"/>
      <c r="AB686" s="35"/>
      <c r="AC686" s="35"/>
      <c r="AD686" s="35"/>
      <c r="AE686" s="35"/>
      <c r="AR686" s="220" t="s">
        <v>155</v>
      </c>
      <c r="AT686" s="220" t="s">
        <v>151</v>
      </c>
      <c r="AU686" s="220" t="s">
        <v>156</v>
      </c>
      <c r="AY686" s="18" t="s">
        <v>147</v>
      </c>
      <c r="BE686" s="221">
        <f>IF(N686="základní",J686,0)</f>
        <v>0</v>
      </c>
      <c r="BF686" s="221">
        <f>IF(N686="snížená",J686,0)</f>
        <v>0</v>
      </c>
      <c r="BG686" s="221">
        <f>IF(N686="zákl. přenesená",J686,0)</f>
        <v>0</v>
      </c>
      <c r="BH686" s="221">
        <f>IF(N686="sníž. přenesená",J686,0)</f>
        <v>0</v>
      </c>
      <c r="BI686" s="221">
        <f>IF(N686="nulová",J686,0)</f>
        <v>0</v>
      </c>
      <c r="BJ686" s="18" t="s">
        <v>85</v>
      </c>
      <c r="BK686" s="221">
        <f>ROUND(I686*H686,2)</f>
        <v>0</v>
      </c>
      <c r="BL686" s="18" t="s">
        <v>155</v>
      </c>
      <c r="BM686" s="220" t="s">
        <v>1017</v>
      </c>
    </row>
    <row r="687" spans="1:65" s="2" customFormat="1" ht="39">
      <c r="A687" s="35"/>
      <c r="B687" s="36"/>
      <c r="C687" s="37"/>
      <c r="D687" s="222" t="s">
        <v>158</v>
      </c>
      <c r="E687" s="37"/>
      <c r="F687" s="223" t="s">
        <v>1018</v>
      </c>
      <c r="G687" s="37"/>
      <c r="H687" s="37"/>
      <c r="I687" s="123"/>
      <c r="J687" s="37"/>
      <c r="K687" s="37"/>
      <c r="L687" s="40"/>
      <c r="M687" s="224"/>
      <c r="N687" s="225"/>
      <c r="O687" s="72"/>
      <c r="P687" s="72"/>
      <c r="Q687" s="72"/>
      <c r="R687" s="72"/>
      <c r="S687" s="72"/>
      <c r="T687" s="73"/>
      <c r="U687" s="35"/>
      <c r="V687" s="35"/>
      <c r="W687" s="35"/>
      <c r="X687" s="35"/>
      <c r="Y687" s="35"/>
      <c r="Z687" s="35"/>
      <c r="AA687" s="35"/>
      <c r="AB687" s="35"/>
      <c r="AC687" s="35"/>
      <c r="AD687" s="35"/>
      <c r="AE687" s="35"/>
      <c r="AT687" s="18" t="s">
        <v>158</v>
      </c>
      <c r="AU687" s="18" t="s">
        <v>156</v>
      </c>
    </row>
    <row r="688" spans="1:65" s="2" customFormat="1" ht="68.25">
      <c r="A688" s="35"/>
      <c r="B688" s="36"/>
      <c r="C688" s="37"/>
      <c r="D688" s="222" t="s">
        <v>441</v>
      </c>
      <c r="E688" s="37"/>
      <c r="F688" s="260" t="s">
        <v>1019</v>
      </c>
      <c r="G688" s="37"/>
      <c r="H688" s="37"/>
      <c r="I688" s="123"/>
      <c r="J688" s="37"/>
      <c r="K688" s="37"/>
      <c r="L688" s="40"/>
      <c r="M688" s="224"/>
      <c r="N688" s="225"/>
      <c r="O688" s="72"/>
      <c r="P688" s="72"/>
      <c r="Q688" s="72"/>
      <c r="R688" s="72"/>
      <c r="S688" s="72"/>
      <c r="T688" s="73"/>
      <c r="U688" s="35"/>
      <c r="V688" s="35"/>
      <c r="W688" s="35"/>
      <c r="X688" s="35"/>
      <c r="Y688" s="35"/>
      <c r="Z688" s="35"/>
      <c r="AA688" s="35"/>
      <c r="AB688" s="35"/>
      <c r="AC688" s="35"/>
      <c r="AD688" s="35"/>
      <c r="AE688" s="35"/>
      <c r="AT688" s="18" t="s">
        <v>441</v>
      </c>
      <c r="AU688" s="18" t="s">
        <v>156</v>
      </c>
    </row>
    <row r="689" spans="1:65" s="13" customFormat="1" ht="11.25">
      <c r="B689" s="236"/>
      <c r="C689" s="237"/>
      <c r="D689" s="222" t="s">
        <v>283</v>
      </c>
      <c r="E689" s="238" t="s">
        <v>1</v>
      </c>
      <c r="F689" s="239" t="s">
        <v>1020</v>
      </c>
      <c r="G689" s="237"/>
      <c r="H689" s="240">
        <v>5</v>
      </c>
      <c r="I689" s="241"/>
      <c r="J689" s="237"/>
      <c r="K689" s="237"/>
      <c r="L689" s="242"/>
      <c r="M689" s="243"/>
      <c r="N689" s="244"/>
      <c r="O689" s="244"/>
      <c r="P689" s="244"/>
      <c r="Q689" s="244"/>
      <c r="R689" s="244"/>
      <c r="S689" s="244"/>
      <c r="T689" s="245"/>
      <c r="AT689" s="246" t="s">
        <v>283</v>
      </c>
      <c r="AU689" s="246" t="s">
        <v>156</v>
      </c>
      <c r="AV689" s="13" t="s">
        <v>87</v>
      </c>
      <c r="AW689" s="13" t="s">
        <v>34</v>
      </c>
      <c r="AX689" s="13" t="s">
        <v>85</v>
      </c>
      <c r="AY689" s="246" t="s">
        <v>147</v>
      </c>
    </row>
    <row r="690" spans="1:65" s="2" customFormat="1" ht="24" customHeight="1">
      <c r="A690" s="35"/>
      <c r="B690" s="36"/>
      <c r="C690" s="209" t="s">
        <v>1021</v>
      </c>
      <c r="D690" s="209" t="s">
        <v>151</v>
      </c>
      <c r="E690" s="210" t="s">
        <v>1022</v>
      </c>
      <c r="F690" s="211" t="s">
        <v>1023</v>
      </c>
      <c r="G690" s="212" t="s">
        <v>583</v>
      </c>
      <c r="H690" s="213">
        <v>5</v>
      </c>
      <c r="I690" s="214"/>
      <c r="J690" s="215">
        <f>ROUND(I690*H690,2)</f>
        <v>0</v>
      </c>
      <c r="K690" s="211" t="s">
        <v>438</v>
      </c>
      <c r="L690" s="40"/>
      <c r="M690" s="216" t="s">
        <v>1</v>
      </c>
      <c r="N690" s="217" t="s">
        <v>43</v>
      </c>
      <c r="O690" s="72"/>
      <c r="P690" s="218">
        <f>O690*H690</f>
        <v>0</v>
      </c>
      <c r="Q690" s="218">
        <v>0</v>
      </c>
      <c r="R690" s="218">
        <f>Q690*H690</f>
        <v>0</v>
      </c>
      <c r="S690" s="218">
        <v>4.0000000000000001E-3</v>
      </c>
      <c r="T690" s="219">
        <f>S690*H690</f>
        <v>0.02</v>
      </c>
      <c r="U690" s="35"/>
      <c r="V690" s="35"/>
      <c r="W690" s="35"/>
      <c r="X690" s="35"/>
      <c r="Y690" s="35"/>
      <c r="Z690" s="35"/>
      <c r="AA690" s="35"/>
      <c r="AB690" s="35"/>
      <c r="AC690" s="35"/>
      <c r="AD690" s="35"/>
      <c r="AE690" s="35"/>
      <c r="AR690" s="220" t="s">
        <v>155</v>
      </c>
      <c r="AT690" s="220" t="s">
        <v>151</v>
      </c>
      <c r="AU690" s="220" t="s">
        <v>156</v>
      </c>
      <c r="AY690" s="18" t="s">
        <v>147</v>
      </c>
      <c r="BE690" s="221">
        <f>IF(N690="základní",J690,0)</f>
        <v>0</v>
      </c>
      <c r="BF690" s="221">
        <f>IF(N690="snížená",J690,0)</f>
        <v>0</v>
      </c>
      <c r="BG690" s="221">
        <f>IF(N690="zákl. přenesená",J690,0)</f>
        <v>0</v>
      </c>
      <c r="BH690" s="221">
        <f>IF(N690="sníž. přenesená",J690,0)</f>
        <v>0</v>
      </c>
      <c r="BI690" s="221">
        <f>IF(N690="nulová",J690,0)</f>
        <v>0</v>
      </c>
      <c r="BJ690" s="18" t="s">
        <v>85</v>
      </c>
      <c r="BK690" s="221">
        <f>ROUND(I690*H690,2)</f>
        <v>0</v>
      </c>
      <c r="BL690" s="18" t="s">
        <v>155</v>
      </c>
      <c r="BM690" s="220" t="s">
        <v>1024</v>
      </c>
    </row>
    <row r="691" spans="1:65" s="2" customFormat="1" ht="29.25">
      <c r="A691" s="35"/>
      <c r="B691" s="36"/>
      <c r="C691" s="37"/>
      <c r="D691" s="222" t="s">
        <v>158</v>
      </c>
      <c r="E691" s="37"/>
      <c r="F691" s="223" t="s">
        <v>1025</v>
      </c>
      <c r="G691" s="37"/>
      <c r="H691" s="37"/>
      <c r="I691" s="123"/>
      <c r="J691" s="37"/>
      <c r="K691" s="37"/>
      <c r="L691" s="40"/>
      <c r="M691" s="224"/>
      <c r="N691" s="225"/>
      <c r="O691" s="72"/>
      <c r="P691" s="72"/>
      <c r="Q691" s="72"/>
      <c r="R691" s="72"/>
      <c r="S691" s="72"/>
      <c r="T691" s="73"/>
      <c r="U691" s="35"/>
      <c r="V691" s="35"/>
      <c r="W691" s="35"/>
      <c r="X691" s="35"/>
      <c r="Y691" s="35"/>
      <c r="Z691" s="35"/>
      <c r="AA691" s="35"/>
      <c r="AB691" s="35"/>
      <c r="AC691" s="35"/>
      <c r="AD691" s="35"/>
      <c r="AE691" s="35"/>
      <c r="AT691" s="18" t="s">
        <v>158</v>
      </c>
      <c r="AU691" s="18" t="s">
        <v>156</v>
      </c>
    </row>
    <row r="692" spans="1:65" s="2" customFormat="1" ht="39">
      <c r="A692" s="35"/>
      <c r="B692" s="36"/>
      <c r="C692" s="37"/>
      <c r="D692" s="222" t="s">
        <v>441</v>
      </c>
      <c r="E692" s="37"/>
      <c r="F692" s="260" t="s">
        <v>1026</v>
      </c>
      <c r="G692" s="37"/>
      <c r="H692" s="37"/>
      <c r="I692" s="123"/>
      <c r="J692" s="37"/>
      <c r="K692" s="37"/>
      <c r="L692" s="40"/>
      <c r="M692" s="224"/>
      <c r="N692" s="225"/>
      <c r="O692" s="72"/>
      <c r="P692" s="72"/>
      <c r="Q692" s="72"/>
      <c r="R692" s="72"/>
      <c r="S692" s="72"/>
      <c r="T692" s="73"/>
      <c r="U692" s="35"/>
      <c r="V692" s="35"/>
      <c r="W692" s="35"/>
      <c r="X692" s="35"/>
      <c r="Y692" s="35"/>
      <c r="Z692" s="35"/>
      <c r="AA692" s="35"/>
      <c r="AB692" s="35"/>
      <c r="AC692" s="35"/>
      <c r="AD692" s="35"/>
      <c r="AE692" s="35"/>
      <c r="AT692" s="18" t="s">
        <v>441</v>
      </c>
      <c r="AU692" s="18" t="s">
        <v>156</v>
      </c>
    </row>
    <row r="693" spans="1:65" s="13" customFormat="1" ht="11.25">
      <c r="B693" s="236"/>
      <c r="C693" s="237"/>
      <c r="D693" s="222" t="s">
        <v>283</v>
      </c>
      <c r="E693" s="238" t="s">
        <v>1</v>
      </c>
      <c r="F693" s="239" t="s">
        <v>1020</v>
      </c>
      <c r="G693" s="237"/>
      <c r="H693" s="240">
        <v>5</v>
      </c>
      <c r="I693" s="241"/>
      <c r="J693" s="237"/>
      <c r="K693" s="237"/>
      <c r="L693" s="242"/>
      <c r="M693" s="243"/>
      <c r="N693" s="244"/>
      <c r="O693" s="244"/>
      <c r="P693" s="244"/>
      <c r="Q693" s="244"/>
      <c r="R693" s="244"/>
      <c r="S693" s="244"/>
      <c r="T693" s="245"/>
      <c r="AT693" s="246" t="s">
        <v>283</v>
      </c>
      <c r="AU693" s="246" t="s">
        <v>156</v>
      </c>
      <c r="AV693" s="13" t="s">
        <v>87</v>
      </c>
      <c r="AW693" s="13" t="s">
        <v>34</v>
      </c>
      <c r="AX693" s="13" t="s">
        <v>85</v>
      </c>
      <c r="AY693" s="246" t="s">
        <v>147</v>
      </c>
    </row>
    <row r="694" spans="1:65" s="2" customFormat="1" ht="24" customHeight="1">
      <c r="A694" s="35"/>
      <c r="B694" s="36"/>
      <c r="C694" s="209" t="s">
        <v>1027</v>
      </c>
      <c r="D694" s="209" t="s">
        <v>151</v>
      </c>
      <c r="E694" s="210" t="s">
        <v>1028</v>
      </c>
      <c r="F694" s="211" t="s">
        <v>1029</v>
      </c>
      <c r="G694" s="212" t="s">
        <v>310</v>
      </c>
      <c r="H694" s="213">
        <v>5</v>
      </c>
      <c r="I694" s="214"/>
      <c r="J694" s="215">
        <f>ROUND(I694*H694,2)</f>
        <v>0</v>
      </c>
      <c r="K694" s="211" t="s">
        <v>438</v>
      </c>
      <c r="L694" s="40"/>
      <c r="M694" s="216" t="s">
        <v>1</v>
      </c>
      <c r="N694" s="217" t="s">
        <v>43</v>
      </c>
      <c r="O694" s="72"/>
      <c r="P694" s="218">
        <f>O694*H694</f>
        <v>0</v>
      </c>
      <c r="Q694" s="218">
        <v>0</v>
      </c>
      <c r="R694" s="218">
        <f>Q694*H694</f>
        <v>0</v>
      </c>
      <c r="S694" s="218">
        <v>3.5000000000000003E-2</v>
      </c>
      <c r="T694" s="219">
        <f>S694*H694</f>
        <v>0.17500000000000002</v>
      </c>
      <c r="U694" s="35"/>
      <c r="V694" s="35"/>
      <c r="W694" s="35"/>
      <c r="X694" s="35"/>
      <c r="Y694" s="35"/>
      <c r="Z694" s="35"/>
      <c r="AA694" s="35"/>
      <c r="AB694" s="35"/>
      <c r="AC694" s="35"/>
      <c r="AD694" s="35"/>
      <c r="AE694" s="35"/>
      <c r="AR694" s="220" t="s">
        <v>155</v>
      </c>
      <c r="AT694" s="220" t="s">
        <v>151</v>
      </c>
      <c r="AU694" s="220" t="s">
        <v>156</v>
      </c>
      <c r="AY694" s="18" t="s">
        <v>147</v>
      </c>
      <c r="BE694" s="221">
        <f>IF(N694="základní",J694,0)</f>
        <v>0</v>
      </c>
      <c r="BF694" s="221">
        <f>IF(N694="snížená",J694,0)</f>
        <v>0</v>
      </c>
      <c r="BG694" s="221">
        <f>IF(N694="zákl. přenesená",J694,0)</f>
        <v>0</v>
      </c>
      <c r="BH694" s="221">
        <f>IF(N694="sníž. přenesená",J694,0)</f>
        <v>0</v>
      </c>
      <c r="BI694" s="221">
        <f>IF(N694="nulová",J694,0)</f>
        <v>0</v>
      </c>
      <c r="BJ694" s="18" t="s">
        <v>85</v>
      </c>
      <c r="BK694" s="221">
        <f>ROUND(I694*H694,2)</f>
        <v>0</v>
      </c>
      <c r="BL694" s="18" t="s">
        <v>155</v>
      </c>
      <c r="BM694" s="220" t="s">
        <v>1030</v>
      </c>
    </row>
    <row r="695" spans="1:65" s="2" customFormat="1" ht="48.75">
      <c r="A695" s="35"/>
      <c r="B695" s="36"/>
      <c r="C695" s="37"/>
      <c r="D695" s="222" t="s">
        <v>158</v>
      </c>
      <c r="E695" s="37"/>
      <c r="F695" s="223" t="s">
        <v>1031</v>
      </c>
      <c r="G695" s="37"/>
      <c r="H695" s="37"/>
      <c r="I695" s="123"/>
      <c r="J695" s="37"/>
      <c r="K695" s="37"/>
      <c r="L695" s="40"/>
      <c r="M695" s="224"/>
      <c r="N695" s="225"/>
      <c r="O695" s="72"/>
      <c r="P695" s="72"/>
      <c r="Q695" s="72"/>
      <c r="R695" s="72"/>
      <c r="S695" s="72"/>
      <c r="T695" s="73"/>
      <c r="U695" s="35"/>
      <c r="V695" s="35"/>
      <c r="W695" s="35"/>
      <c r="X695" s="35"/>
      <c r="Y695" s="35"/>
      <c r="Z695" s="35"/>
      <c r="AA695" s="35"/>
      <c r="AB695" s="35"/>
      <c r="AC695" s="35"/>
      <c r="AD695" s="35"/>
      <c r="AE695" s="35"/>
      <c r="AT695" s="18" t="s">
        <v>158</v>
      </c>
      <c r="AU695" s="18" t="s">
        <v>156</v>
      </c>
    </row>
    <row r="696" spans="1:65" s="2" customFormat="1" ht="97.5">
      <c r="A696" s="35"/>
      <c r="B696" s="36"/>
      <c r="C696" s="37"/>
      <c r="D696" s="222" t="s">
        <v>441</v>
      </c>
      <c r="E696" s="37"/>
      <c r="F696" s="260" t="s">
        <v>1032</v>
      </c>
      <c r="G696" s="37"/>
      <c r="H696" s="37"/>
      <c r="I696" s="123"/>
      <c r="J696" s="37"/>
      <c r="K696" s="37"/>
      <c r="L696" s="40"/>
      <c r="M696" s="224"/>
      <c r="N696" s="225"/>
      <c r="O696" s="72"/>
      <c r="P696" s="72"/>
      <c r="Q696" s="72"/>
      <c r="R696" s="72"/>
      <c r="S696" s="72"/>
      <c r="T696" s="73"/>
      <c r="U696" s="35"/>
      <c r="V696" s="35"/>
      <c r="W696" s="35"/>
      <c r="X696" s="35"/>
      <c r="Y696" s="35"/>
      <c r="Z696" s="35"/>
      <c r="AA696" s="35"/>
      <c r="AB696" s="35"/>
      <c r="AC696" s="35"/>
      <c r="AD696" s="35"/>
      <c r="AE696" s="35"/>
      <c r="AT696" s="18" t="s">
        <v>441</v>
      </c>
      <c r="AU696" s="18" t="s">
        <v>156</v>
      </c>
    </row>
    <row r="697" spans="1:65" s="13" customFormat="1" ht="11.25">
      <c r="B697" s="236"/>
      <c r="C697" s="237"/>
      <c r="D697" s="222" t="s">
        <v>283</v>
      </c>
      <c r="E697" s="238" t="s">
        <v>1</v>
      </c>
      <c r="F697" s="239" t="s">
        <v>173</v>
      </c>
      <c r="G697" s="237"/>
      <c r="H697" s="240">
        <v>5</v>
      </c>
      <c r="I697" s="241"/>
      <c r="J697" s="237"/>
      <c r="K697" s="237"/>
      <c r="L697" s="242"/>
      <c r="M697" s="243"/>
      <c r="N697" s="244"/>
      <c r="O697" s="244"/>
      <c r="P697" s="244"/>
      <c r="Q697" s="244"/>
      <c r="R697" s="244"/>
      <c r="S697" s="244"/>
      <c r="T697" s="245"/>
      <c r="AT697" s="246" t="s">
        <v>283</v>
      </c>
      <c r="AU697" s="246" t="s">
        <v>156</v>
      </c>
      <c r="AV697" s="13" t="s">
        <v>87</v>
      </c>
      <c r="AW697" s="13" t="s">
        <v>34</v>
      </c>
      <c r="AX697" s="13" t="s">
        <v>85</v>
      </c>
      <c r="AY697" s="246" t="s">
        <v>147</v>
      </c>
    </row>
    <row r="698" spans="1:65" s="12" customFormat="1" ht="22.9" customHeight="1">
      <c r="B698" s="193"/>
      <c r="C698" s="194"/>
      <c r="D698" s="195" t="s">
        <v>77</v>
      </c>
      <c r="E698" s="207" t="s">
        <v>1033</v>
      </c>
      <c r="F698" s="207" t="s">
        <v>1034</v>
      </c>
      <c r="G698" s="194"/>
      <c r="H698" s="194"/>
      <c r="I698" s="197"/>
      <c r="J698" s="208">
        <f>BK698</f>
        <v>0</v>
      </c>
      <c r="K698" s="194"/>
      <c r="L698" s="199"/>
      <c r="M698" s="200"/>
      <c r="N698" s="201"/>
      <c r="O698" s="201"/>
      <c r="P698" s="202">
        <f>SUM(P699:P750)</f>
        <v>0</v>
      </c>
      <c r="Q698" s="201"/>
      <c r="R698" s="202">
        <f>SUM(R699:R750)</f>
        <v>0</v>
      </c>
      <c r="S698" s="201"/>
      <c r="T698" s="203">
        <f>SUM(T699:T750)</f>
        <v>0</v>
      </c>
      <c r="AR698" s="204" t="s">
        <v>85</v>
      </c>
      <c r="AT698" s="205" t="s">
        <v>77</v>
      </c>
      <c r="AU698" s="205" t="s">
        <v>85</v>
      </c>
      <c r="AY698" s="204" t="s">
        <v>147</v>
      </c>
      <c r="BK698" s="206">
        <f>SUM(BK699:BK750)</f>
        <v>0</v>
      </c>
    </row>
    <row r="699" spans="1:65" s="2" customFormat="1" ht="16.5" customHeight="1">
      <c r="A699" s="35"/>
      <c r="B699" s="36"/>
      <c r="C699" s="209" t="s">
        <v>1035</v>
      </c>
      <c r="D699" s="209" t="s">
        <v>151</v>
      </c>
      <c r="E699" s="210" t="s">
        <v>1036</v>
      </c>
      <c r="F699" s="211" t="s">
        <v>1037</v>
      </c>
      <c r="G699" s="212" t="s">
        <v>221</v>
      </c>
      <c r="H699" s="213">
        <v>166.33199999999999</v>
      </c>
      <c r="I699" s="214"/>
      <c r="J699" s="215">
        <f>ROUND(I699*H699,2)</f>
        <v>0</v>
      </c>
      <c r="K699" s="211" t="s">
        <v>438</v>
      </c>
      <c r="L699" s="40"/>
      <c r="M699" s="216" t="s">
        <v>1</v>
      </c>
      <c r="N699" s="217" t="s">
        <v>43</v>
      </c>
      <c r="O699" s="72"/>
      <c r="P699" s="218">
        <f>O699*H699</f>
        <v>0</v>
      </c>
      <c r="Q699" s="218">
        <v>0</v>
      </c>
      <c r="R699" s="218">
        <f>Q699*H699</f>
        <v>0</v>
      </c>
      <c r="S699" s="218">
        <v>0</v>
      </c>
      <c r="T699" s="219">
        <f>S699*H699</f>
        <v>0</v>
      </c>
      <c r="U699" s="35"/>
      <c r="V699" s="35"/>
      <c r="W699" s="35"/>
      <c r="X699" s="35"/>
      <c r="Y699" s="35"/>
      <c r="Z699" s="35"/>
      <c r="AA699" s="35"/>
      <c r="AB699" s="35"/>
      <c r="AC699" s="35"/>
      <c r="AD699" s="35"/>
      <c r="AE699" s="35"/>
      <c r="AR699" s="220" t="s">
        <v>155</v>
      </c>
      <c r="AT699" s="220" t="s">
        <v>151</v>
      </c>
      <c r="AU699" s="220" t="s">
        <v>87</v>
      </c>
      <c r="AY699" s="18" t="s">
        <v>147</v>
      </c>
      <c r="BE699" s="221">
        <f>IF(N699="základní",J699,0)</f>
        <v>0</v>
      </c>
      <c r="BF699" s="221">
        <f>IF(N699="snížená",J699,0)</f>
        <v>0</v>
      </c>
      <c r="BG699" s="221">
        <f>IF(N699="zákl. přenesená",J699,0)</f>
        <v>0</v>
      </c>
      <c r="BH699" s="221">
        <f>IF(N699="sníž. přenesená",J699,0)</f>
        <v>0</v>
      </c>
      <c r="BI699" s="221">
        <f>IF(N699="nulová",J699,0)</f>
        <v>0</v>
      </c>
      <c r="BJ699" s="18" t="s">
        <v>85</v>
      </c>
      <c r="BK699" s="221">
        <f>ROUND(I699*H699,2)</f>
        <v>0</v>
      </c>
      <c r="BL699" s="18" t="s">
        <v>155</v>
      </c>
      <c r="BM699" s="220" t="s">
        <v>1038</v>
      </c>
    </row>
    <row r="700" spans="1:65" s="2" customFormat="1" ht="19.5">
      <c r="A700" s="35"/>
      <c r="B700" s="36"/>
      <c r="C700" s="37"/>
      <c r="D700" s="222" t="s">
        <v>158</v>
      </c>
      <c r="E700" s="37"/>
      <c r="F700" s="223" t="s">
        <v>1039</v>
      </c>
      <c r="G700" s="37"/>
      <c r="H700" s="37"/>
      <c r="I700" s="123"/>
      <c r="J700" s="37"/>
      <c r="K700" s="37"/>
      <c r="L700" s="40"/>
      <c r="M700" s="224"/>
      <c r="N700" s="225"/>
      <c r="O700" s="72"/>
      <c r="P700" s="72"/>
      <c r="Q700" s="72"/>
      <c r="R700" s="72"/>
      <c r="S700" s="72"/>
      <c r="T700" s="73"/>
      <c r="U700" s="35"/>
      <c r="V700" s="35"/>
      <c r="W700" s="35"/>
      <c r="X700" s="35"/>
      <c r="Y700" s="35"/>
      <c r="Z700" s="35"/>
      <c r="AA700" s="35"/>
      <c r="AB700" s="35"/>
      <c r="AC700" s="35"/>
      <c r="AD700" s="35"/>
      <c r="AE700" s="35"/>
      <c r="AT700" s="18" t="s">
        <v>158</v>
      </c>
      <c r="AU700" s="18" t="s">
        <v>87</v>
      </c>
    </row>
    <row r="701" spans="1:65" s="2" customFormat="1" ht="97.5">
      <c r="A701" s="35"/>
      <c r="B701" s="36"/>
      <c r="C701" s="37"/>
      <c r="D701" s="222" t="s">
        <v>441</v>
      </c>
      <c r="E701" s="37"/>
      <c r="F701" s="260" t="s">
        <v>1040</v>
      </c>
      <c r="G701" s="37"/>
      <c r="H701" s="37"/>
      <c r="I701" s="123"/>
      <c r="J701" s="37"/>
      <c r="K701" s="37"/>
      <c r="L701" s="40"/>
      <c r="M701" s="224"/>
      <c r="N701" s="225"/>
      <c r="O701" s="72"/>
      <c r="P701" s="72"/>
      <c r="Q701" s="72"/>
      <c r="R701" s="72"/>
      <c r="S701" s="72"/>
      <c r="T701" s="73"/>
      <c r="U701" s="35"/>
      <c r="V701" s="35"/>
      <c r="W701" s="35"/>
      <c r="X701" s="35"/>
      <c r="Y701" s="35"/>
      <c r="Z701" s="35"/>
      <c r="AA701" s="35"/>
      <c r="AB701" s="35"/>
      <c r="AC701" s="35"/>
      <c r="AD701" s="35"/>
      <c r="AE701" s="35"/>
      <c r="AT701" s="18" t="s">
        <v>441</v>
      </c>
      <c r="AU701" s="18" t="s">
        <v>87</v>
      </c>
    </row>
    <row r="702" spans="1:65" s="16" customFormat="1" ht="11.25">
      <c r="B702" s="272"/>
      <c r="C702" s="273"/>
      <c r="D702" s="222" t="s">
        <v>283</v>
      </c>
      <c r="E702" s="274" t="s">
        <v>1</v>
      </c>
      <c r="F702" s="275" t="s">
        <v>1041</v>
      </c>
      <c r="G702" s="273"/>
      <c r="H702" s="274" t="s">
        <v>1</v>
      </c>
      <c r="I702" s="276"/>
      <c r="J702" s="273"/>
      <c r="K702" s="273"/>
      <c r="L702" s="277"/>
      <c r="M702" s="278"/>
      <c r="N702" s="279"/>
      <c r="O702" s="279"/>
      <c r="P702" s="279"/>
      <c r="Q702" s="279"/>
      <c r="R702" s="279"/>
      <c r="S702" s="279"/>
      <c r="T702" s="280"/>
      <c r="AT702" s="281" t="s">
        <v>283</v>
      </c>
      <c r="AU702" s="281" t="s">
        <v>87</v>
      </c>
      <c r="AV702" s="16" t="s">
        <v>85</v>
      </c>
      <c r="AW702" s="16" t="s">
        <v>34</v>
      </c>
      <c r="AX702" s="16" t="s">
        <v>78</v>
      </c>
      <c r="AY702" s="281" t="s">
        <v>147</v>
      </c>
    </row>
    <row r="703" spans="1:65" s="13" customFormat="1" ht="11.25">
      <c r="B703" s="236"/>
      <c r="C703" s="237"/>
      <c r="D703" s="222" t="s">
        <v>283</v>
      </c>
      <c r="E703" s="238" t="s">
        <v>1</v>
      </c>
      <c r="F703" s="239" t="s">
        <v>1042</v>
      </c>
      <c r="G703" s="237"/>
      <c r="H703" s="240">
        <v>85.81</v>
      </c>
      <c r="I703" s="241"/>
      <c r="J703" s="237"/>
      <c r="K703" s="237"/>
      <c r="L703" s="242"/>
      <c r="M703" s="243"/>
      <c r="N703" s="244"/>
      <c r="O703" s="244"/>
      <c r="P703" s="244"/>
      <c r="Q703" s="244"/>
      <c r="R703" s="244"/>
      <c r="S703" s="244"/>
      <c r="T703" s="245"/>
      <c r="AT703" s="246" t="s">
        <v>283</v>
      </c>
      <c r="AU703" s="246" t="s">
        <v>87</v>
      </c>
      <c r="AV703" s="13" t="s">
        <v>87</v>
      </c>
      <c r="AW703" s="13" t="s">
        <v>34</v>
      </c>
      <c r="AX703" s="13" t="s">
        <v>78</v>
      </c>
      <c r="AY703" s="246" t="s">
        <v>147</v>
      </c>
    </row>
    <row r="704" spans="1:65" s="16" customFormat="1" ht="11.25">
      <c r="B704" s="272"/>
      <c r="C704" s="273"/>
      <c r="D704" s="222" t="s">
        <v>283</v>
      </c>
      <c r="E704" s="274" t="s">
        <v>1</v>
      </c>
      <c r="F704" s="275" t="s">
        <v>1043</v>
      </c>
      <c r="G704" s="273"/>
      <c r="H704" s="274" t="s">
        <v>1</v>
      </c>
      <c r="I704" s="276"/>
      <c r="J704" s="273"/>
      <c r="K704" s="273"/>
      <c r="L704" s="277"/>
      <c r="M704" s="278"/>
      <c r="N704" s="279"/>
      <c r="O704" s="279"/>
      <c r="P704" s="279"/>
      <c r="Q704" s="279"/>
      <c r="R704" s="279"/>
      <c r="S704" s="279"/>
      <c r="T704" s="280"/>
      <c r="AT704" s="281" t="s">
        <v>283</v>
      </c>
      <c r="AU704" s="281" t="s">
        <v>87</v>
      </c>
      <c r="AV704" s="16" t="s">
        <v>85</v>
      </c>
      <c r="AW704" s="16" t="s">
        <v>34</v>
      </c>
      <c r="AX704" s="16" t="s">
        <v>78</v>
      </c>
      <c r="AY704" s="281" t="s">
        <v>147</v>
      </c>
    </row>
    <row r="705" spans="1:65" s="13" customFormat="1" ht="11.25">
      <c r="B705" s="236"/>
      <c r="C705" s="237"/>
      <c r="D705" s="222" t="s">
        <v>283</v>
      </c>
      <c r="E705" s="238" t="s">
        <v>1</v>
      </c>
      <c r="F705" s="239" t="s">
        <v>1044</v>
      </c>
      <c r="G705" s="237"/>
      <c r="H705" s="240">
        <v>80.522000000000006</v>
      </c>
      <c r="I705" s="241"/>
      <c r="J705" s="237"/>
      <c r="K705" s="237"/>
      <c r="L705" s="242"/>
      <c r="M705" s="243"/>
      <c r="N705" s="244"/>
      <c r="O705" s="244"/>
      <c r="P705" s="244"/>
      <c r="Q705" s="244"/>
      <c r="R705" s="244"/>
      <c r="S705" s="244"/>
      <c r="T705" s="245"/>
      <c r="AT705" s="246" t="s">
        <v>283</v>
      </c>
      <c r="AU705" s="246" t="s">
        <v>87</v>
      </c>
      <c r="AV705" s="13" t="s">
        <v>87</v>
      </c>
      <c r="AW705" s="13" t="s">
        <v>34</v>
      </c>
      <c r="AX705" s="13" t="s">
        <v>78</v>
      </c>
      <c r="AY705" s="246" t="s">
        <v>147</v>
      </c>
    </row>
    <row r="706" spans="1:65" s="15" customFormat="1" ht="11.25">
      <c r="B706" s="261"/>
      <c r="C706" s="262"/>
      <c r="D706" s="222" t="s">
        <v>283</v>
      </c>
      <c r="E706" s="263" t="s">
        <v>1</v>
      </c>
      <c r="F706" s="264" t="s">
        <v>444</v>
      </c>
      <c r="G706" s="262"/>
      <c r="H706" s="265">
        <v>166.33199999999999</v>
      </c>
      <c r="I706" s="266"/>
      <c r="J706" s="262"/>
      <c r="K706" s="262"/>
      <c r="L706" s="267"/>
      <c r="M706" s="268"/>
      <c r="N706" s="269"/>
      <c r="O706" s="269"/>
      <c r="P706" s="269"/>
      <c r="Q706" s="269"/>
      <c r="R706" s="269"/>
      <c r="S706" s="269"/>
      <c r="T706" s="270"/>
      <c r="AT706" s="271" t="s">
        <v>283</v>
      </c>
      <c r="AU706" s="271" t="s">
        <v>87</v>
      </c>
      <c r="AV706" s="15" t="s">
        <v>155</v>
      </c>
      <c r="AW706" s="15" t="s">
        <v>34</v>
      </c>
      <c r="AX706" s="15" t="s">
        <v>85</v>
      </c>
      <c r="AY706" s="271" t="s">
        <v>147</v>
      </c>
    </row>
    <row r="707" spans="1:65" s="2" customFormat="1" ht="24" customHeight="1">
      <c r="A707" s="35"/>
      <c r="B707" s="36"/>
      <c r="C707" s="209" t="s">
        <v>1045</v>
      </c>
      <c r="D707" s="209" t="s">
        <v>151</v>
      </c>
      <c r="E707" s="210" t="s">
        <v>1046</v>
      </c>
      <c r="F707" s="211" t="s">
        <v>1047</v>
      </c>
      <c r="G707" s="212" t="s">
        <v>221</v>
      </c>
      <c r="H707" s="213">
        <v>1496.9880000000001</v>
      </c>
      <c r="I707" s="214"/>
      <c r="J707" s="215">
        <f>ROUND(I707*H707,2)</f>
        <v>0</v>
      </c>
      <c r="K707" s="211" t="s">
        <v>438</v>
      </c>
      <c r="L707" s="40"/>
      <c r="M707" s="216" t="s">
        <v>1</v>
      </c>
      <c r="N707" s="217" t="s">
        <v>43</v>
      </c>
      <c r="O707" s="72"/>
      <c r="P707" s="218">
        <f>O707*H707</f>
        <v>0</v>
      </c>
      <c r="Q707" s="218">
        <v>0</v>
      </c>
      <c r="R707" s="218">
        <f>Q707*H707</f>
        <v>0</v>
      </c>
      <c r="S707" s="218">
        <v>0</v>
      </c>
      <c r="T707" s="219">
        <f>S707*H707</f>
        <v>0</v>
      </c>
      <c r="U707" s="35"/>
      <c r="V707" s="35"/>
      <c r="W707" s="35"/>
      <c r="X707" s="35"/>
      <c r="Y707" s="35"/>
      <c r="Z707" s="35"/>
      <c r="AA707" s="35"/>
      <c r="AB707" s="35"/>
      <c r="AC707" s="35"/>
      <c r="AD707" s="35"/>
      <c r="AE707" s="35"/>
      <c r="AR707" s="220" t="s">
        <v>155</v>
      </c>
      <c r="AT707" s="220" t="s">
        <v>151</v>
      </c>
      <c r="AU707" s="220" t="s">
        <v>87</v>
      </c>
      <c r="AY707" s="18" t="s">
        <v>147</v>
      </c>
      <c r="BE707" s="221">
        <f>IF(N707="základní",J707,0)</f>
        <v>0</v>
      </c>
      <c r="BF707" s="221">
        <f>IF(N707="snížená",J707,0)</f>
        <v>0</v>
      </c>
      <c r="BG707" s="221">
        <f>IF(N707="zákl. přenesená",J707,0)</f>
        <v>0</v>
      </c>
      <c r="BH707" s="221">
        <f>IF(N707="sníž. přenesená",J707,0)</f>
        <v>0</v>
      </c>
      <c r="BI707" s="221">
        <f>IF(N707="nulová",J707,0)</f>
        <v>0</v>
      </c>
      <c r="BJ707" s="18" t="s">
        <v>85</v>
      </c>
      <c r="BK707" s="221">
        <f>ROUND(I707*H707,2)</f>
        <v>0</v>
      </c>
      <c r="BL707" s="18" t="s">
        <v>155</v>
      </c>
      <c r="BM707" s="220" t="s">
        <v>1048</v>
      </c>
    </row>
    <row r="708" spans="1:65" s="2" customFormat="1" ht="29.25">
      <c r="A708" s="35"/>
      <c r="B708" s="36"/>
      <c r="C708" s="37"/>
      <c r="D708" s="222" t="s">
        <v>158</v>
      </c>
      <c r="E708" s="37"/>
      <c r="F708" s="223" t="s">
        <v>1049</v>
      </c>
      <c r="G708" s="37"/>
      <c r="H708" s="37"/>
      <c r="I708" s="123"/>
      <c r="J708" s="37"/>
      <c r="K708" s="37"/>
      <c r="L708" s="40"/>
      <c r="M708" s="224"/>
      <c r="N708" s="225"/>
      <c r="O708" s="72"/>
      <c r="P708" s="72"/>
      <c r="Q708" s="72"/>
      <c r="R708" s="72"/>
      <c r="S708" s="72"/>
      <c r="T708" s="73"/>
      <c r="U708" s="35"/>
      <c r="V708" s="35"/>
      <c r="W708" s="35"/>
      <c r="X708" s="35"/>
      <c r="Y708" s="35"/>
      <c r="Z708" s="35"/>
      <c r="AA708" s="35"/>
      <c r="AB708" s="35"/>
      <c r="AC708" s="35"/>
      <c r="AD708" s="35"/>
      <c r="AE708" s="35"/>
      <c r="AT708" s="18" t="s">
        <v>158</v>
      </c>
      <c r="AU708" s="18" t="s">
        <v>87</v>
      </c>
    </row>
    <row r="709" spans="1:65" s="2" customFormat="1" ht="97.5">
      <c r="A709" s="35"/>
      <c r="B709" s="36"/>
      <c r="C709" s="37"/>
      <c r="D709" s="222" t="s">
        <v>441</v>
      </c>
      <c r="E709" s="37"/>
      <c r="F709" s="260" t="s">
        <v>1040</v>
      </c>
      <c r="G709" s="37"/>
      <c r="H709" s="37"/>
      <c r="I709" s="123"/>
      <c r="J709" s="37"/>
      <c r="K709" s="37"/>
      <c r="L709" s="40"/>
      <c r="M709" s="224"/>
      <c r="N709" s="225"/>
      <c r="O709" s="72"/>
      <c r="P709" s="72"/>
      <c r="Q709" s="72"/>
      <c r="R709" s="72"/>
      <c r="S709" s="72"/>
      <c r="T709" s="73"/>
      <c r="U709" s="35"/>
      <c r="V709" s="35"/>
      <c r="W709" s="35"/>
      <c r="X709" s="35"/>
      <c r="Y709" s="35"/>
      <c r="Z709" s="35"/>
      <c r="AA709" s="35"/>
      <c r="AB709" s="35"/>
      <c r="AC709" s="35"/>
      <c r="AD709" s="35"/>
      <c r="AE709" s="35"/>
      <c r="AT709" s="18" t="s">
        <v>441</v>
      </c>
      <c r="AU709" s="18" t="s">
        <v>87</v>
      </c>
    </row>
    <row r="710" spans="1:65" s="16" customFormat="1" ht="11.25">
      <c r="B710" s="272"/>
      <c r="C710" s="273"/>
      <c r="D710" s="222" t="s">
        <v>283</v>
      </c>
      <c r="E710" s="274" t="s">
        <v>1</v>
      </c>
      <c r="F710" s="275" t="s">
        <v>1041</v>
      </c>
      <c r="G710" s="273"/>
      <c r="H710" s="274" t="s">
        <v>1</v>
      </c>
      <c r="I710" s="276"/>
      <c r="J710" s="273"/>
      <c r="K710" s="273"/>
      <c r="L710" s="277"/>
      <c r="M710" s="278"/>
      <c r="N710" s="279"/>
      <c r="O710" s="279"/>
      <c r="P710" s="279"/>
      <c r="Q710" s="279"/>
      <c r="R710" s="279"/>
      <c r="S710" s="279"/>
      <c r="T710" s="280"/>
      <c r="AT710" s="281" t="s">
        <v>283</v>
      </c>
      <c r="AU710" s="281" t="s">
        <v>87</v>
      </c>
      <c r="AV710" s="16" t="s">
        <v>85</v>
      </c>
      <c r="AW710" s="16" t="s">
        <v>34</v>
      </c>
      <c r="AX710" s="16" t="s">
        <v>78</v>
      </c>
      <c r="AY710" s="281" t="s">
        <v>147</v>
      </c>
    </row>
    <row r="711" spans="1:65" s="13" customFormat="1" ht="11.25">
      <c r="B711" s="236"/>
      <c r="C711" s="237"/>
      <c r="D711" s="222" t="s">
        <v>283</v>
      </c>
      <c r="E711" s="238" t="s">
        <v>1</v>
      </c>
      <c r="F711" s="239" t="s">
        <v>1050</v>
      </c>
      <c r="G711" s="237"/>
      <c r="H711" s="240">
        <v>772.29</v>
      </c>
      <c r="I711" s="241"/>
      <c r="J711" s="237"/>
      <c r="K711" s="237"/>
      <c r="L711" s="242"/>
      <c r="M711" s="243"/>
      <c r="N711" s="244"/>
      <c r="O711" s="244"/>
      <c r="P711" s="244"/>
      <c r="Q711" s="244"/>
      <c r="R711" s="244"/>
      <c r="S711" s="244"/>
      <c r="T711" s="245"/>
      <c r="AT711" s="246" t="s">
        <v>283</v>
      </c>
      <c r="AU711" s="246" t="s">
        <v>87</v>
      </c>
      <c r="AV711" s="13" t="s">
        <v>87</v>
      </c>
      <c r="AW711" s="13" t="s">
        <v>34</v>
      </c>
      <c r="AX711" s="13" t="s">
        <v>78</v>
      </c>
      <c r="AY711" s="246" t="s">
        <v>147</v>
      </c>
    </row>
    <row r="712" spans="1:65" s="16" customFormat="1" ht="11.25">
      <c r="B712" s="272"/>
      <c r="C712" s="273"/>
      <c r="D712" s="222" t="s">
        <v>283</v>
      </c>
      <c r="E712" s="274" t="s">
        <v>1</v>
      </c>
      <c r="F712" s="275" t="s">
        <v>1043</v>
      </c>
      <c r="G712" s="273"/>
      <c r="H712" s="274" t="s">
        <v>1</v>
      </c>
      <c r="I712" s="276"/>
      <c r="J712" s="273"/>
      <c r="K712" s="273"/>
      <c r="L712" s="277"/>
      <c r="M712" s="278"/>
      <c r="N712" s="279"/>
      <c r="O712" s="279"/>
      <c r="P712" s="279"/>
      <c r="Q712" s="279"/>
      <c r="R712" s="279"/>
      <c r="S712" s="279"/>
      <c r="T712" s="280"/>
      <c r="AT712" s="281" t="s">
        <v>283</v>
      </c>
      <c r="AU712" s="281" t="s">
        <v>87</v>
      </c>
      <c r="AV712" s="16" t="s">
        <v>85</v>
      </c>
      <c r="AW712" s="16" t="s">
        <v>34</v>
      </c>
      <c r="AX712" s="16" t="s">
        <v>78</v>
      </c>
      <c r="AY712" s="281" t="s">
        <v>147</v>
      </c>
    </row>
    <row r="713" spans="1:65" s="13" customFormat="1" ht="11.25">
      <c r="B713" s="236"/>
      <c r="C713" s="237"/>
      <c r="D713" s="222" t="s">
        <v>283</v>
      </c>
      <c r="E713" s="238" t="s">
        <v>1</v>
      </c>
      <c r="F713" s="239" t="s">
        <v>1051</v>
      </c>
      <c r="G713" s="237"/>
      <c r="H713" s="240">
        <v>724.69799999999998</v>
      </c>
      <c r="I713" s="241"/>
      <c r="J713" s="237"/>
      <c r="K713" s="237"/>
      <c r="L713" s="242"/>
      <c r="M713" s="243"/>
      <c r="N713" s="244"/>
      <c r="O713" s="244"/>
      <c r="P713" s="244"/>
      <c r="Q713" s="244"/>
      <c r="R713" s="244"/>
      <c r="S713" s="244"/>
      <c r="T713" s="245"/>
      <c r="AT713" s="246" t="s">
        <v>283</v>
      </c>
      <c r="AU713" s="246" t="s">
        <v>87</v>
      </c>
      <c r="AV713" s="13" t="s">
        <v>87</v>
      </c>
      <c r="AW713" s="13" t="s">
        <v>34</v>
      </c>
      <c r="AX713" s="13" t="s">
        <v>78</v>
      </c>
      <c r="AY713" s="246" t="s">
        <v>147</v>
      </c>
    </row>
    <row r="714" spans="1:65" s="15" customFormat="1" ht="11.25">
      <c r="B714" s="261"/>
      <c r="C714" s="262"/>
      <c r="D714" s="222" t="s">
        <v>283</v>
      </c>
      <c r="E714" s="263" t="s">
        <v>1</v>
      </c>
      <c r="F714" s="264" t="s">
        <v>444</v>
      </c>
      <c r="G714" s="262"/>
      <c r="H714" s="265">
        <v>1496.9879999999998</v>
      </c>
      <c r="I714" s="266"/>
      <c r="J714" s="262"/>
      <c r="K714" s="262"/>
      <c r="L714" s="267"/>
      <c r="M714" s="268"/>
      <c r="N714" s="269"/>
      <c r="O714" s="269"/>
      <c r="P714" s="269"/>
      <c r="Q714" s="269"/>
      <c r="R714" s="269"/>
      <c r="S714" s="269"/>
      <c r="T714" s="270"/>
      <c r="AT714" s="271" t="s">
        <v>283</v>
      </c>
      <c r="AU714" s="271" t="s">
        <v>87</v>
      </c>
      <c r="AV714" s="15" t="s">
        <v>155</v>
      </c>
      <c r="AW714" s="15" t="s">
        <v>34</v>
      </c>
      <c r="AX714" s="15" t="s">
        <v>85</v>
      </c>
      <c r="AY714" s="271" t="s">
        <v>147</v>
      </c>
    </row>
    <row r="715" spans="1:65" s="2" customFormat="1" ht="16.5" customHeight="1">
      <c r="A715" s="35"/>
      <c r="B715" s="36"/>
      <c r="C715" s="209" t="s">
        <v>1052</v>
      </c>
      <c r="D715" s="209" t="s">
        <v>151</v>
      </c>
      <c r="E715" s="210" t="s">
        <v>1053</v>
      </c>
      <c r="F715" s="211" t="s">
        <v>1054</v>
      </c>
      <c r="G715" s="212" t="s">
        <v>221</v>
      </c>
      <c r="H715" s="213">
        <v>110.352</v>
      </c>
      <c r="I715" s="214"/>
      <c r="J715" s="215">
        <f>ROUND(I715*H715,2)</f>
        <v>0</v>
      </c>
      <c r="K715" s="211" t="s">
        <v>438</v>
      </c>
      <c r="L715" s="40"/>
      <c r="M715" s="216" t="s">
        <v>1</v>
      </c>
      <c r="N715" s="217" t="s">
        <v>43</v>
      </c>
      <c r="O715" s="72"/>
      <c r="P715" s="218">
        <f>O715*H715</f>
        <v>0</v>
      </c>
      <c r="Q715" s="218">
        <v>0</v>
      </c>
      <c r="R715" s="218">
        <f>Q715*H715</f>
        <v>0</v>
      </c>
      <c r="S715" s="218">
        <v>0</v>
      </c>
      <c r="T715" s="219">
        <f>S715*H715</f>
        <v>0</v>
      </c>
      <c r="U715" s="35"/>
      <c r="V715" s="35"/>
      <c r="W715" s="35"/>
      <c r="X715" s="35"/>
      <c r="Y715" s="35"/>
      <c r="Z715" s="35"/>
      <c r="AA715" s="35"/>
      <c r="AB715" s="35"/>
      <c r="AC715" s="35"/>
      <c r="AD715" s="35"/>
      <c r="AE715" s="35"/>
      <c r="AR715" s="220" t="s">
        <v>155</v>
      </c>
      <c r="AT715" s="220" t="s">
        <v>151</v>
      </c>
      <c r="AU715" s="220" t="s">
        <v>87</v>
      </c>
      <c r="AY715" s="18" t="s">
        <v>147</v>
      </c>
      <c r="BE715" s="221">
        <f>IF(N715="základní",J715,0)</f>
        <v>0</v>
      </c>
      <c r="BF715" s="221">
        <f>IF(N715="snížená",J715,0)</f>
        <v>0</v>
      </c>
      <c r="BG715" s="221">
        <f>IF(N715="zákl. přenesená",J715,0)</f>
        <v>0</v>
      </c>
      <c r="BH715" s="221">
        <f>IF(N715="sníž. přenesená",J715,0)</f>
        <v>0</v>
      </c>
      <c r="BI715" s="221">
        <f>IF(N715="nulová",J715,0)</f>
        <v>0</v>
      </c>
      <c r="BJ715" s="18" t="s">
        <v>85</v>
      </c>
      <c r="BK715" s="221">
        <f>ROUND(I715*H715,2)</f>
        <v>0</v>
      </c>
      <c r="BL715" s="18" t="s">
        <v>155</v>
      </c>
      <c r="BM715" s="220" t="s">
        <v>1055</v>
      </c>
    </row>
    <row r="716" spans="1:65" s="2" customFormat="1" ht="19.5">
      <c r="A716" s="35"/>
      <c r="B716" s="36"/>
      <c r="C716" s="37"/>
      <c r="D716" s="222" t="s">
        <v>158</v>
      </c>
      <c r="E716" s="37"/>
      <c r="F716" s="223" t="s">
        <v>1056</v>
      </c>
      <c r="G716" s="37"/>
      <c r="H716" s="37"/>
      <c r="I716" s="123"/>
      <c r="J716" s="37"/>
      <c r="K716" s="37"/>
      <c r="L716" s="40"/>
      <c r="M716" s="224"/>
      <c r="N716" s="225"/>
      <c r="O716" s="72"/>
      <c r="P716" s="72"/>
      <c r="Q716" s="72"/>
      <c r="R716" s="72"/>
      <c r="S716" s="72"/>
      <c r="T716" s="73"/>
      <c r="U716" s="35"/>
      <c r="V716" s="35"/>
      <c r="W716" s="35"/>
      <c r="X716" s="35"/>
      <c r="Y716" s="35"/>
      <c r="Z716" s="35"/>
      <c r="AA716" s="35"/>
      <c r="AB716" s="35"/>
      <c r="AC716" s="35"/>
      <c r="AD716" s="35"/>
      <c r="AE716" s="35"/>
      <c r="AT716" s="18" t="s">
        <v>158</v>
      </c>
      <c r="AU716" s="18" t="s">
        <v>87</v>
      </c>
    </row>
    <row r="717" spans="1:65" s="2" customFormat="1" ht="97.5">
      <c r="A717" s="35"/>
      <c r="B717" s="36"/>
      <c r="C717" s="37"/>
      <c r="D717" s="222" t="s">
        <v>441</v>
      </c>
      <c r="E717" s="37"/>
      <c r="F717" s="260" t="s">
        <v>1040</v>
      </c>
      <c r="G717" s="37"/>
      <c r="H717" s="37"/>
      <c r="I717" s="123"/>
      <c r="J717" s="37"/>
      <c r="K717" s="37"/>
      <c r="L717" s="40"/>
      <c r="M717" s="224"/>
      <c r="N717" s="225"/>
      <c r="O717" s="72"/>
      <c r="P717" s="72"/>
      <c r="Q717" s="72"/>
      <c r="R717" s="72"/>
      <c r="S717" s="72"/>
      <c r="T717" s="73"/>
      <c r="U717" s="35"/>
      <c r="V717" s="35"/>
      <c r="W717" s="35"/>
      <c r="X717" s="35"/>
      <c r="Y717" s="35"/>
      <c r="Z717" s="35"/>
      <c r="AA717" s="35"/>
      <c r="AB717" s="35"/>
      <c r="AC717" s="35"/>
      <c r="AD717" s="35"/>
      <c r="AE717" s="35"/>
      <c r="AT717" s="18" t="s">
        <v>441</v>
      </c>
      <c r="AU717" s="18" t="s">
        <v>87</v>
      </c>
    </row>
    <row r="718" spans="1:65" s="16" customFormat="1" ht="11.25">
      <c r="B718" s="272"/>
      <c r="C718" s="273"/>
      <c r="D718" s="222" t="s">
        <v>283</v>
      </c>
      <c r="E718" s="274" t="s">
        <v>1</v>
      </c>
      <c r="F718" s="275" t="s">
        <v>1057</v>
      </c>
      <c r="G718" s="273"/>
      <c r="H718" s="274" t="s">
        <v>1</v>
      </c>
      <c r="I718" s="276"/>
      <c r="J718" s="273"/>
      <c r="K718" s="273"/>
      <c r="L718" s="277"/>
      <c r="M718" s="278"/>
      <c r="N718" s="279"/>
      <c r="O718" s="279"/>
      <c r="P718" s="279"/>
      <c r="Q718" s="279"/>
      <c r="R718" s="279"/>
      <c r="S718" s="279"/>
      <c r="T718" s="280"/>
      <c r="AT718" s="281" t="s">
        <v>283</v>
      </c>
      <c r="AU718" s="281" t="s">
        <v>87</v>
      </c>
      <c r="AV718" s="16" t="s">
        <v>85</v>
      </c>
      <c r="AW718" s="16" t="s">
        <v>34</v>
      </c>
      <c r="AX718" s="16" t="s">
        <v>78</v>
      </c>
      <c r="AY718" s="281" t="s">
        <v>147</v>
      </c>
    </row>
    <row r="719" spans="1:65" s="13" customFormat="1" ht="11.25">
      <c r="B719" s="236"/>
      <c r="C719" s="237"/>
      <c r="D719" s="222" t="s">
        <v>283</v>
      </c>
      <c r="E719" s="238" t="s">
        <v>1</v>
      </c>
      <c r="F719" s="239" t="s">
        <v>1058</v>
      </c>
      <c r="G719" s="237"/>
      <c r="H719" s="240">
        <v>2.165</v>
      </c>
      <c r="I719" s="241"/>
      <c r="J719" s="237"/>
      <c r="K719" s="237"/>
      <c r="L719" s="242"/>
      <c r="M719" s="243"/>
      <c r="N719" s="244"/>
      <c r="O719" s="244"/>
      <c r="P719" s="244"/>
      <c r="Q719" s="244"/>
      <c r="R719" s="244"/>
      <c r="S719" s="244"/>
      <c r="T719" s="245"/>
      <c r="AT719" s="246" t="s">
        <v>283</v>
      </c>
      <c r="AU719" s="246" t="s">
        <v>87</v>
      </c>
      <c r="AV719" s="13" t="s">
        <v>87</v>
      </c>
      <c r="AW719" s="13" t="s">
        <v>34</v>
      </c>
      <c r="AX719" s="13" t="s">
        <v>78</v>
      </c>
      <c r="AY719" s="246" t="s">
        <v>147</v>
      </c>
    </row>
    <row r="720" spans="1:65" s="16" customFormat="1" ht="11.25">
      <c r="B720" s="272"/>
      <c r="C720" s="273"/>
      <c r="D720" s="222" t="s">
        <v>283</v>
      </c>
      <c r="E720" s="274" t="s">
        <v>1</v>
      </c>
      <c r="F720" s="275" t="s">
        <v>1059</v>
      </c>
      <c r="G720" s="273"/>
      <c r="H720" s="274" t="s">
        <v>1</v>
      </c>
      <c r="I720" s="276"/>
      <c r="J720" s="273"/>
      <c r="K720" s="273"/>
      <c r="L720" s="277"/>
      <c r="M720" s="278"/>
      <c r="N720" s="279"/>
      <c r="O720" s="279"/>
      <c r="P720" s="279"/>
      <c r="Q720" s="279"/>
      <c r="R720" s="279"/>
      <c r="S720" s="279"/>
      <c r="T720" s="280"/>
      <c r="AT720" s="281" t="s">
        <v>283</v>
      </c>
      <c r="AU720" s="281" t="s">
        <v>87</v>
      </c>
      <c r="AV720" s="16" t="s">
        <v>85</v>
      </c>
      <c r="AW720" s="16" t="s">
        <v>34</v>
      </c>
      <c r="AX720" s="16" t="s">
        <v>78</v>
      </c>
      <c r="AY720" s="281" t="s">
        <v>147</v>
      </c>
    </row>
    <row r="721" spans="1:65" s="13" customFormat="1" ht="11.25">
      <c r="B721" s="236"/>
      <c r="C721" s="237"/>
      <c r="D721" s="222" t="s">
        <v>283</v>
      </c>
      <c r="E721" s="238" t="s">
        <v>1</v>
      </c>
      <c r="F721" s="239" t="s">
        <v>1060</v>
      </c>
      <c r="G721" s="237"/>
      <c r="H721" s="240">
        <v>50.369</v>
      </c>
      <c r="I721" s="241"/>
      <c r="J721" s="237"/>
      <c r="K721" s="237"/>
      <c r="L721" s="242"/>
      <c r="M721" s="243"/>
      <c r="N721" s="244"/>
      <c r="O721" s="244"/>
      <c r="P721" s="244"/>
      <c r="Q721" s="244"/>
      <c r="R721" s="244"/>
      <c r="S721" s="244"/>
      <c r="T721" s="245"/>
      <c r="AT721" s="246" t="s">
        <v>283</v>
      </c>
      <c r="AU721" s="246" t="s">
        <v>87</v>
      </c>
      <c r="AV721" s="13" t="s">
        <v>87</v>
      </c>
      <c r="AW721" s="13" t="s">
        <v>34</v>
      </c>
      <c r="AX721" s="13" t="s">
        <v>78</v>
      </c>
      <c r="AY721" s="246" t="s">
        <v>147</v>
      </c>
    </row>
    <row r="722" spans="1:65" s="16" customFormat="1" ht="11.25">
      <c r="B722" s="272"/>
      <c r="C722" s="273"/>
      <c r="D722" s="222" t="s">
        <v>283</v>
      </c>
      <c r="E722" s="274" t="s">
        <v>1</v>
      </c>
      <c r="F722" s="275" t="s">
        <v>1061</v>
      </c>
      <c r="G722" s="273"/>
      <c r="H722" s="274" t="s">
        <v>1</v>
      </c>
      <c r="I722" s="276"/>
      <c r="J722" s="273"/>
      <c r="K722" s="273"/>
      <c r="L722" s="277"/>
      <c r="M722" s="278"/>
      <c r="N722" s="279"/>
      <c r="O722" s="279"/>
      <c r="P722" s="279"/>
      <c r="Q722" s="279"/>
      <c r="R722" s="279"/>
      <c r="S722" s="279"/>
      <c r="T722" s="280"/>
      <c r="AT722" s="281" t="s">
        <v>283</v>
      </c>
      <c r="AU722" s="281" t="s">
        <v>87</v>
      </c>
      <c r="AV722" s="16" t="s">
        <v>85</v>
      </c>
      <c r="AW722" s="16" t="s">
        <v>34</v>
      </c>
      <c r="AX722" s="16" t="s">
        <v>78</v>
      </c>
      <c r="AY722" s="281" t="s">
        <v>147</v>
      </c>
    </row>
    <row r="723" spans="1:65" s="13" customFormat="1" ht="11.25">
      <c r="B723" s="236"/>
      <c r="C723" s="237"/>
      <c r="D723" s="222" t="s">
        <v>283</v>
      </c>
      <c r="E723" s="238" t="s">
        <v>1</v>
      </c>
      <c r="F723" s="239" t="s">
        <v>1062</v>
      </c>
      <c r="G723" s="237"/>
      <c r="H723" s="240">
        <v>57.817999999999998</v>
      </c>
      <c r="I723" s="241"/>
      <c r="J723" s="237"/>
      <c r="K723" s="237"/>
      <c r="L723" s="242"/>
      <c r="M723" s="243"/>
      <c r="N723" s="244"/>
      <c r="O723" s="244"/>
      <c r="P723" s="244"/>
      <c r="Q723" s="244"/>
      <c r="R723" s="244"/>
      <c r="S723" s="244"/>
      <c r="T723" s="245"/>
      <c r="AT723" s="246" t="s">
        <v>283</v>
      </c>
      <c r="AU723" s="246" t="s">
        <v>87</v>
      </c>
      <c r="AV723" s="13" t="s">
        <v>87</v>
      </c>
      <c r="AW723" s="13" t="s">
        <v>34</v>
      </c>
      <c r="AX723" s="13" t="s">
        <v>78</v>
      </c>
      <c r="AY723" s="246" t="s">
        <v>147</v>
      </c>
    </row>
    <row r="724" spans="1:65" s="15" customFormat="1" ht="11.25">
      <c r="B724" s="261"/>
      <c r="C724" s="262"/>
      <c r="D724" s="222" t="s">
        <v>283</v>
      </c>
      <c r="E724" s="263" t="s">
        <v>1</v>
      </c>
      <c r="F724" s="264" t="s">
        <v>444</v>
      </c>
      <c r="G724" s="262"/>
      <c r="H724" s="265">
        <v>110.352</v>
      </c>
      <c r="I724" s="266"/>
      <c r="J724" s="262"/>
      <c r="K724" s="262"/>
      <c r="L724" s="267"/>
      <c r="M724" s="268"/>
      <c r="N724" s="269"/>
      <c r="O724" s="269"/>
      <c r="P724" s="269"/>
      <c r="Q724" s="269"/>
      <c r="R724" s="269"/>
      <c r="S724" s="269"/>
      <c r="T724" s="270"/>
      <c r="AT724" s="271" t="s">
        <v>283</v>
      </c>
      <c r="AU724" s="271" t="s">
        <v>87</v>
      </c>
      <c r="AV724" s="15" t="s">
        <v>155</v>
      </c>
      <c r="AW724" s="15" t="s">
        <v>34</v>
      </c>
      <c r="AX724" s="15" t="s">
        <v>85</v>
      </c>
      <c r="AY724" s="271" t="s">
        <v>147</v>
      </c>
    </row>
    <row r="725" spans="1:65" s="2" customFormat="1" ht="24" customHeight="1">
      <c r="A725" s="35"/>
      <c r="B725" s="36"/>
      <c r="C725" s="209" t="s">
        <v>1063</v>
      </c>
      <c r="D725" s="209" t="s">
        <v>151</v>
      </c>
      <c r="E725" s="210" t="s">
        <v>1064</v>
      </c>
      <c r="F725" s="211" t="s">
        <v>1065</v>
      </c>
      <c r="G725" s="212" t="s">
        <v>221</v>
      </c>
      <c r="H725" s="213">
        <v>993.16800000000001</v>
      </c>
      <c r="I725" s="214"/>
      <c r="J725" s="215">
        <f>ROUND(I725*H725,2)</f>
        <v>0</v>
      </c>
      <c r="K725" s="211" t="s">
        <v>438</v>
      </c>
      <c r="L725" s="40"/>
      <c r="M725" s="216" t="s">
        <v>1</v>
      </c>
      <c r="N725" s="217" t="s">
        <v>43</v>
      </c>
      <c r="O725" s="72"/>
      <c r="P725" s="218">
        <f>O725*H725</f>
        <v>0</v>
      </c>
      <c r="Q725" s="218">
        <v>0</v>
      </c>
      <c r="R725" s="218">
        <f>Q725*H725</f>
        <v>0</v>
      </c>
      <c r="S725" s="218">
        <v>0</v>
      </c>
      <c r="T725" s="219">
        <f>S725*H725</f>
        <v>0</v>
      </c>
      <c r="U725" s="35"/>
      <c r="V725" s="35"/>
      <c r="W725" s="35"/>
      <c r="X725" s="35"/>
      <c r="Y725" s="35"/>
      <c r="Z725" s="35"/>
      <c r="AA725" s="35"/>
      <c r="AB725" s="35"/>
      <c r="AC725" s="35"/>
      <c r="AD725" s="35"/>
      <c r="AE725" s="35"/>
      <c r="AR725" s="220" t="s">
        <v>155</v>
      </c>
      <c r="AT725" s="220" t="s">
        <v>151</v>
      </c>
      <c r="AU725" s="220" t="s">
        <v>87</v>
      </c>
      <c r="AY725" s="18" t="s">
        <v>147</v>
      </c>
      <c r="BE725" s="221">
        <f>IF(N725="základní",J725,0)</f>
        <v>0</v>
      </c>
      <c r="BF725" s="221">
        <f>IF(N725="snížená",J725,0)</f>
        <v>0</v>
      </c>
      <c r="BG725" s="221">
        <f>IF(N725="zákl. přenesená",J725,0)</f>
        <v>0</v>
      </c>
      <c r="BH725" s="221">
        <f>IF(N725="sníž. přenesená",J725,0)</f>
        <v>0</v>
      </c>
      <c r="BI725" s="221">
        <f>IF(N725="nulová",J725,0)</f>
        <v>0</v>
      </c>
      <c r="BJ725" s="18" t="s">
        <v>85</v>
      </c>
      <c r="BK725" s="221">
        <f>ROUND(I725*H725,2)</f>
        <v>0</v>
      </c>
      <c r="BL725" s="18" t="s">
        <v>155</v>
      </c>
      <c r="BM725" s="220" t="s">
        <v>1066</v>
      </c>
    </row>
    <row r="726" spans="1:65" s="2" customFormat="1" ht="29.25">
      <c r="A726" s="35"/>
      <c r="B726" s="36"/>
      <c r="C726" s="37"/>
      <c r="D726" s="222" t="s">
        <v>158</v>
      </c>
      <c r="E726" s="37"/>
      <c r="F726" s="223" t="s">
        <v>1049</v>
      </c>
      <c r="G726" s="37"/>
      <c r="H726" s="37"/>
      <c r="I726" s="123"/>
      <c r="J726" s="37"/>
      <c r="K726" s="37"/>
      <c r="L726" s="40"/>
      <c r="M726" s="224"/>
      <c r="N726" s="225"/>
      <c r="O726" s="72"/>
      <c r="P726" s="72"/>
      <c r="Q726" s="72"/>
      <c r="R726" s="72"/>
      <c r="S726" s="72"/>
      <c r="T726" s="73"/>
      <c r="U726" s="35"/>
      <c r="V726" s="35"/>
      <c r="W726" s="35"/>
      <c r="X726" s="35"/>
      <c r="Y726" s="35"/>
      <c r="Z726" s="35"/>
      <c r="AA726" s="35"/>
      <c r="AB726" s="35"/>
      <c r="AC726" s="35"/>
      <c r="AD726" s="35"/>
      <c r="AE726" s="35"/>
      <c r="AT726" s="18" t="s">
        <v>158</v>
      </c>
      <c r="AU726" s="18" t="s">
        <v>87</v>
      </c>
    </row>
    <row r="727" spans="1:65" s="2" customFormat="1" ht="97.5">
      <c r="A727" s="35"/>
      <c r="B727" s="36"/>
      <c r="C727" s="37"/>
      <c r="D727" s="222" t="s">
        <v>441</v>
      </c>
      <c r="E727" s="37"/>
      <c r="F727" s="260" t="s">
        <v>1040</v>
      </c>
      <c r="G727" s="37"/>
      <c r="H727" s="37"/>
      <c r="I727" s="123"/>
      <c r="J727" s="37"/>
      <c r="K727" s="37"/>
      <c r="L727" s="40"/>
      <c r="M727" s="224"/>
      <c r="N727" s="225"/>
      <c r="O727" s="72"/>
      <c r="P727" s="72"/>
      <c r="Q727" s="72"/>
      <c r="R727" s="72"/>
      <c r="S727" s="72"/>
      <c r="T727" s="73"/>
      <c r="U727" s="35"/>
      <c r="V727" s="35"/>
      <c r="W727" s="35"/>
      <c r="X727" s="35"/>
      <c r="Y727" s="35"/>
      <c r="Z727" s="35"/>
      <c r="AA727" s="35"/>
      <c r="AB727" s="35"/>
      <c r="AC727" s="35"/>
      <c r="AD727" s="35"/>
      <c r="AE727" s="35"/>
      <c r="AT727" s="18" t="s">
        <v>441</v>
      </c>
      <c r="AU727" s="18" t="s">
        <v>87</v>
      </c>
    </row>
    <row r="728" spans="1:65" s="16" customFormat="1" ht="11.25">
      <c r="B728" s="272"/>
      <c r="C728" s="273"/>
      <c r="D728" s="222" t="s">
        <v>283</v>
      </c>
      <c r="E728" s="274" t="s">
        <v>1</v>
      </c>
      <c r="F728" s="275" t="s">
        <v>1057</v>
      </c>
      <c r="G728" s="273"/>
      <c r="H728" s="274" t="s">
        <v>1</v>
      </c>
      <c r="I728" s="276"/>
      <c r="J728" s="273"/>
      <c r="K728" s="273"/>
      <c r="L728" s="277"/>
      <c r="M728" s="278"/>
      <c r="N728" s="279"/>
      <c r="O728" s="279"/>
      <c r="P728" s="279"/>
      <c r="Q728" s="279"/>
      <c r="R728" s="279"/>
      <c r="S728" s="279"/>
      <c r="T728" s="280"/>
      <c r="AT728" s="281" t="s">
        <v>283</v>
      </c>
      <c r="AU728" s="281" t="s">
        <v>87</v>
      </c>
      <c r="AV728" s="16" t="s">
        <v>85</v>
      </c>
      <c r="AW728" s="16" t="s">
        <v>34</v>
      </c>
      <c r="AX728" s="16" t="s">
        <v>78</v>
      </c>
      <c r="AY728" s="281" t="s">
        <v>147</v>
      </c>
    </row>
    <row r="729" spans="1:65" s="13" customFormat="1" ht="11.25">
      <c r="B729" s="236"/>
      <c r="C729" s="237"/>
      <c r="D729" s="222" t="s">
        <v>283</v>
      </c>
      <c r="E729" s="238" t="s">
        <v>1</v>
      </c>
      <c r="F729" s="239" t="s">
        <v>1067</v>
      </c>
      <c r="G729" s="237"/>
      <c r="H729" s="240">
        <v>19.484999999999999</v>
      </c>
      <c r="I729" s="241"/>
      <c r="J729" s="237"/>
      <c r="K729" s="237"/>
      <c r="L729" s="242"/>
      <c r="M729" s="243"/>
      <c r="N729" s="244"/>
      <c r="O729" s="244"/>
      <c r="P729" s="244"/>
      <c r="Q729" s="244"/>
      <c r="R729" s="244"/>
      <c r="S729" s="244"/>
      <c r="T729" s="245"/>
      <c r="AT729" s="246" t="s">
        <v>283</v>
      </c>
      <c r="AU729" s="246" t="s">
        <v>87</v>
      </c>
      <c r="AV729" s="13" t="s">
        <v>87</v>
      </c>
      <c r="AW729" s="13" t="s">
        <v>34</v>
      </c>
      <c r="AX729" s="13" t="s">
        <v>78</v>
      </c>
      <c r="AY729" s="246" t="s">
        <v>147</v>
      </c>
    </row>
    <row r="730" spans="1:65" s="16" customFormat="1" ht="11.25">
      <c r="B730" s="272"/>
      <c r="C730" s="273"/>
      <c r="D730" s="222" t="s">
        <v>283</v>
      </c>
      <c r="E730" s="274" t="s">
        <v>1</v>
      </c>
      <c r="F730" s="275" t="s">
        <v>1059</v>
      </c>
      <c r="G730" s="273"/>
      <c r="H730" s="274" t="s">
        <v>1</v>
      </c>
      <c r="I730" s="276"/>
      <c r="J730" s="273"/>
      <c r="K730" s="273"/>
      <c r="L730" s="277"/>
      <c r="M730" s="278"/>
      <c r="N730" s="279"/>
      <c r="O730" s="279"/>
      <c r="P730" s="279"/>
      <c r="Q730" s="279"/>
      <c r="R730" s="279"/>
      <c r="S730" s="279"/>
      <c r="T730" s="280"/>
      <c r="AT730" s="281" t="s">
        <v>283</v>
      </c>
      <c r="AU730" s="281" t="s">
        <v>87</v>
      </c>
      <c r="AV730" s="16" t="s">
        <v>85</v>
      </c>
      <c r="AW730" s="16" t="s">
        <v>34</v>
      </c>
      <c r="AX730" s="16" t="s">
        <v>78</v>
      </c>
      <c r="AY730" s="281" t="s">
        <v>147</v>
      </c>
    </row>
    <row r="731" spans="1:65" s="13" customFormat="1" ht="11.25">
      <c r="B731" s="236"/>
      <c r="C731" s="237"/>
      <c r="D731" s="222" t="s">
        <v>283</v>
      </c>
      <c r="E731" s="238" t="s">
        <v>1</v>
      </c>
      <c r="F731" s="239" t="s">
        <v>1068</v>
      </c>
      <c r="G731" s="237"/>
      <c r="H731" s="240">
        <v>453.32100000000003</v>
      </c>
      <c r="I731" s="241"/>
      <c r="J731" s="237"/>
      <c r="K731" s="237"/>
      <c r="L731" s="242"/>
      <c r="M731" s="243"/>
      <c r="N731" s="244"/>
      <c r="O731" s="244"/>
      <c r="P731" s="244"/>
      <c r="Q731" s="244"/>
      <c r="R731" s="244"/>
      <c r="S731" s="244"/>
      <c r="T731" s="245"/>
      <c r="AT731" s="246" t="s">
        <v>283</v>
      </c>
      <c r="AU731" s="246" t="s">
        <v>87</v>
      </c>
      <c r="AV731" s="13" t="s">
        <v>87</v>
      </c>
      <c r="AW731" s="13" t="s">
        <v>34</v>
      </c>
      <c r="AX731" s="13" t="s">
        <v>78</v>
      </c>
      <c r="AY731" s="246" t="s">
        <v>147</v>
      </c>
    </row>
    <row r="732" spans="1:65" s="16" customFormat="1" ht="11.25">
      <c r="B732" s="272"/>
      <c r="C732" s="273"/>
      <c r="D732" s="222" t="s">
        <v>283</v>
      </c>
      <c r="E732" s="274" t="s">
        <v>1</v>
      </c>
      <c r="F732" s="275" t="s">
        <v>1061</v>
      </c>
      <c r="G732" s="273"/>
      <c r="H732" s="274" t="s">
        <v>1</v>
      </c>
      <c r="I732" s="276"/>
      <c r="J732" s="273"/>
      <c r="K732" s="273"/>
      <c r="L732" s="277"/>
      <c r="M732" s="278"/>
      <c r="N732" s="279"/>
      <c r="O732" s="279"/>
      <c r="P732" s="279"/>
      <c r="Q732" s="279"/>
      <c r="R732" s="279"/>
      <c r="S732" s="279"/>
      <c r="T732" s="280"/>
      <c r="AT732" s="281" t="s">
        <v>283</v>
      </c>
      <c r="AU732" s="281" t="s">
        <v>87</v>
      </c>
      <c r="AV732" s="16" t="s">
        <v>85</v>
      </c>
      <c r="AW732" s="16" t="s">
        <v>34</v>
      </c>
      <c r="AX732" s="16" t="s">
        <v>78</v>
      </c>
      <c r="AY732" s="281" t="s">
        <v>147</v>
      </c>
    </row>
    <row r="733" spans="1:65" s="13" customFormat="1" ht="11.25">
      <c r="B733" s="236"/>
      <c r="C733" s="237"/>
      <c r="D733" s="222" t="s">
        <v>283</v>
      </c>
      <c r="E733" s="238" t="s">
        <v>1</v>
      </c>
      <c r="F733" s="239" t="s">
        <v>1069</v>
      </c>
      <c r="G733" s="237"/>
      <c r="H733" s="240">
        <v>520.36199999999997</v>
      </c>
      <c r="I733" s="241"/>
      <c r="J733" s="237"/>
      <c r="K733" s="237"/>
      <c r="L733" s="242"/>
      <c r="M733" s="243"/>
      <c r="N733" s="244"/>
      <c r="O733" s="244"/>
      <c r="P733" s="244"/>
      <c r="Q733" s="244"/>
      <c r="R733" s="244"/>
      <c r="S733" s="244"/>
      <c r="T733" s="245"/>
      <c r="AT733" s="246" t="s">
        <v>283</v>
      </c>
      <c r="AU733" s="246" t="s">
        <v>87</v>
      </c>
      <c r="AV733" s="13" t="s">
        <v>87</v>
      </c>
      <c r="AW733" s="13" t="s">
        <v>34</v>
      </c>
      <c r="AX733" s="13" t="s">
        <v>78</v>
      </c>
      <c r="AY733" s="246" t="s">
        <v>147</v>
      </c>
    </row>
    <row r="734" spans="1:65" s="15" customFormat="1" ht="11.25">
      <c r="B734" s="261"/>
      <c r="C734" s="262"/>
      <c r="D734" s="222" t="s">
        <v>283</v>
      </c>
      <c r="E734" s="263" t="s">
        <v>1</v>
      </c>
      <c r="F734" s="264" t="s">
        <v>444</v>
      </c>
      <c r="G734" s="262"/>
      <c r="H734" s="265">
        <v>993.16800000000001</v>
      </c>
      <c r="I734" s="266"/>
      <c r="J734" s="262"/>
      <c r="K734" s="262"/>
      <c r="L734" s="267"/>
      <c r="M734" s="268"/>
      <c r="N734" s="269"/>
      <c r="O734" s="269"/>
      <c r="P734" s="269"/>
      <c r="Q734" s="269"/>
      <c r="R734" s="269"/>
      <c r="S734" s="269"/>
      <c r="T734" s="270"/>
      <c r="AT734" s="271" t="s">
        <v>283</v>
      </c>
      <c r="AU734" s="271" t="s">
        <v>87</v>
      </c>
      <c r="AV734" s="15" t="s">
        <v>155</v>
      </c>
      <c r="AW734" s="15" t="s">
        <v>34</v>
      </c>
      <c r="AX734" s="15" t="s">
        <v>85</v>
      </c>
      <c r="AY734" s="271" t="s">
        <v>147</v>
      </c>
    </row>
    <row r="735" spans="1:65" s="2" customFormat="1" ht="24" customHeight="1">
      <c r="A735" s="35"/>
      <c r="B735" s="36"/>
      <c r="C735" s="209" t="s">
        <v>1070</v>
      </c>
      <c r="D735" s="209" t="s">
        <v>151</v>
      </c>
      <c r="E735" s="210" t="s">
        <v>1071</v>
      </c>
      <c r="F735" s="211" t="s">
        <v>1072</v>
      </c>
      <c r="G735" s="212" t="s">
        <v>221</v>
      </c>
      <c r="H735" s="213">
        <v>52.533999999999999</v>
      </c>
      <c r="I735" s="214"/>
      <c r="J735" s="215">
        <f>ROUND(I735*H735,2)</f>
        <v>0</v>
      </c>
      <c r="K735" s="211" t="s">
        <v>438</v>
      </c>
      <c r="L735" s="40"/>
      <c r="M735" s="216" t="s">
        <v>1</v>
      </c>
      <c r="N735" s="217" t="s">
        <v>43</v>
      </c>
      <c r="O735" s="72"/>
      <c r="P735" s="218">
        <f>O735*H735</f>
        <v>0</v>
      </c>
      <c r="Q735" s="218">
        <v>0</v>
      </c>
      <c r="R735" s="218">
        <f>Q735*H735</f>
        <v>0</v>
      </c>
      <c r="S735" s="218">
        <v>0</v>
      </c>
      <c r="T735" s="219">
        <f>S735*H735</f>
        <v>0</v>
      </c>
      <c r="U735" s="35"/>
      <c r="V735" s="35"/>
      <c r="W735" s="35"/>
      <c r="X735" s="35"/>
      <c r="Y735" s="35"/>
      <c r="Z735" s="35"/>
      <c r="AA735" s="35"/>
      <c r="AB735" s="35"/>
      <c r="AC735" s="35"/>
      <c r="AD735" s="35"/>
      <c r="AE735" s="35"/>
      <c r="AR735" s="220" t="s">
        <v>155</v>
      </c>
      <c r="AT735" s="220" t="s">
        <v>151</v>
      </c>
      <c r="AU735" s="220" t="s">
        <v>87</v>
      </c>
      <c r="AY735" s="18" t="s">
        <v>147</v>
      </c>
      <c r="BE735" s="221">
        <f>IF(N735="základní",J735,0)</f>
        <v>0</v>
      </c>
      <c r="BF735" s="221">
        <f>IF(N735="snížená",J735,0)</f>
        <v>0</v>
      </c>
      <c r="BG735" s="221">
        <f>IF(N735="zákl. přenesená",J735,0)</f>
        <v>0</v>
      </c>
      <c r="BH735" s="221">
        <f>IF(N735="sníž. přenesená",J735,0)</f>
        <v>0</v>
      </c>
      <c r="BI735" s="221">
        <f>IF(N735="nulová",J735,0)</f>
        <v>0</v>
      </c>
      <c r="BJ735" s="18" t="s">
        <v>85</v>
      </c>
      <c r="BK735" s="221">
        <f>ROUND(I735*H735,2)</f>
        <v>0</v>
      </c>
      <c r="BL735" s="18" t="s">
        <v>155</v>
      </c>
      <c r="BM735" s="220" t="s">
        <v>1073</v>
      </c>
    </row>
    <row r="736" spans="1:65" s="2" customFormat="1" ht="19.5">
      <c r="A736" s="35"/>
      <c r="B736" s="36"/>
      <c r="C736" s="37"/>
      <c r="D736" s="222" t="s">
        <v>158</v>
      </c>
      <c r="E736" s="37"/>
      <c r="F736" s="223" t="s">
        <v>1074</v>
      </c>
      <c r="G736" s="37"/>
      <c r="H736" s="37"/>
      <c r="I736" s="123"/>
      <c r="J736" s="37"/>
      <c r="K736" s="37"/>
      <c r="L736" s="40"/>
      <c r="M736" s="224"/>
      <c r="N736" s="225"/>
      <c r="O736" s="72"/>
      <c r="P736" s="72"/>
      <c r="Q736" s="72"/>
      <c r="R736" s="72"/>
      <c r="S736" s="72"/>
      <c r="T736" s="73"/>
      <c r="U736" s="35"/>
      <c r="V736" s="35"/>
      <c r="W736" s="35"/>
      <c r="X736" s="35"/>
      <c r="Y736" s="35"/>
      <c r="Z736" s="35"/>
      <c r="AA736" s="35"/>
      <c r="AB736" s="35"/>
      <c r="AC736" s="35"/>
      <c r="AD736" s="35"/>
      <c r="AE736" s="35"/>
      <c r="AT736" s="18" t="s">
        <v>158</v>
      </c>
      <c r="AU736" s="18" t="s">
        <v>87</v>
      </c>
    </row>
    <row r="737" spans="1:65" s="2" customFormat="1" ht="78">
      <c r="A737" s="35"/>
      <c r="B737" s="36"/>
      <c r="C737" s="37"/>
      <c r="D737" s="222" t="s">
        <v>441</v>
      </c>
      <c r="E737" s="37"/>
      <c r="F737" s="260" t="s">
        <v>1075</v>
      </c>
      <c r="G737" s="37"/>
      <c r="H737" s="37"/>
      <c r="I737" s="123"/>
      <c r="J737" s="37"/>
      <c r="K737" s="37"/>
      <c r="L737" s="40"/>
      <c r="M737" s="224"/>
      <c r="N737" s="225"/>
      <c r="O737" s="72"/>
      <c r="P737" s="72"/>
      <c r="Q737" s="72"/>
      <c r="R737" s="72"/>
      <c r="S737" s="72"/>
      <c r="T737" s="73"/>
      <c r="U737" s="35"/>
      <c r="V737" s="35"/>
      <c r="W737" s="35"/>
      <c r="X737" s="35"/>
      <c r="Y737" s="35"/>
      <c r="Z737" s="35"/>
      <c r="AA737" s="35"/>
      <c r="AB737" s="35"/>
      <c r="AC737" s="35"/>
      <c r="AD737" s="35"/>
      <c r="AE737" s="35"/>
      <c r="AT737" s="18" t="s">
        <v>441</v>
      </c>
      <c r="AU737" s="18" t="s">
        <v>87</v>
      </c>
    </row>
    <row r="738" spans="1:65" s="13" customFormat="1" ht="11.25">
      <c r="B738" s="236"/>
      <c r="C738" s="237"/>
      <c r="D738" s="222" t="s">
        <v>283</v>
      </c>
      <c r="E738" s="238" t="s">
        <v>1</v>
      </c>
      <c r="F738" s="239" t="s">
        <v>1060</v>
      </c>
      <c r="G738" s="237"/>
      <c r="H738" s="240">
        <v>50.369</v>
      </c>
      <c r="I738" s="241"/>
      <c r="J738" s="237"/>
      <c r="K738" s="237"/>
      <c r="L738" s="242"/>
      <c r="M738" s="243"/>
      <c r="N738" s="244"/>
      <c r="O738" s="244"/>
      <c r="P738" s="244"/>
      <c r="Q738" s="244"/>
      <c r="R738" s="244"/>
      <c r="S738" s="244"/>
      <c r="T738" s="245"/>
      <c r="AT738" s="246" t="s">
        <v>283</v>
      </c>
      <c r="AU738" s="246" t="s">
        <v>87</v>
      </c>
      <c r="AV738" s="13" t="s">
        <v>87</v>
      </c>
      <c r="AW738" s="13" t="s">
        <v>34</v>
      </c>
      <c r="AX738" s="13" t="s">
        <v>78</v>
      </c>
      <c r="AY738" s="246" t="s">
        <v>147</v>
      </c>
    </row>
    <row r="739" spans="1:65" s="13" customFormat="1" ht="11.25">
      <c r="B739" s="236"/>
      <c r="C739" s="237"/>
      <c r="D739" s="222" t="s">
        <v>283</v>
      </c>
      <c r="E739" s="238" t="s">
        <v>1</v>
      </c>
      <c r="F739" s="239" t="s">
        <v>1058</v>
      </c>
      <c r="G739" s="237"/>
      <c r="H739" s="240">
        <v>2.165</v>
      </c>
      <c r="I739" s="241"/>
      <c r="J739" s="237"/>
      <c r="K739" s="237"/>
      <c r="L739" s="242"/>
      <c r="M739" s="243"/>
      <c r="N739" s="244"/>
      <c r="O739" s="244"/>
      <c r="P739" s="244"/>
      <c r="Q739" s="244"/>
      <c r="R739" s="244"/>
      <c r="S739" s="244"/>
      <c r="T739" s="245"/>
      <c r="AT739" s="246" t="s">
        <v>283</v>
      </c>
      <c r="AU739" s="246" t="s">
        <v>87</v>
      </c>
      <c r="AV739" s="13" t="s">
        <v>87</v>
      </c>
      <c r="AW739" s="13" t="s">
        <v>34</v>
      </c>
      <c r="AX739" s="13" t="s">
        <v>78</v>
      </c>
      <c r="AY739" s="246" t="s">
        <v>147</v>
      </c>
    </row>
    <row r="740" spans="1:65" s="15" customFormat="1" ht="11.25">
      <c r="B740" s="261"/>
      <c r="C740" s="262"/>
      <c r="D740" s="222" t="s">
        <v>283</v>
      </c>
      <c r="E740" s="263" t="s">
        <v>1</v>
      </c>
      <c r="F740" s="264" t="s">
        <v>444</v>
      </c>
      <c r="G740" s="262"/>
      <c r="H740" s="265">
        <v>52.533999999999999</v>
      </c>
      <c r="I740" s="266"/>
      <c r="J740" s="262"/>
      <c r="K740" s="262"/>
      <c r="L740" s="267"/>
      <c r="M740" s="268"/>
      <c r="N740" s="269"/>
      <c r="O740" s="269"/>
      <c r="P740" s="269"/>
      <c r="Q740" s="269"/>
      <c r="R740" s="269"/>
      <c r="S740" s="269"/>
      <c r="T740" s="270"/>
      <c r="AT740" s="271" t="s">
        <v>283</v>
      </c>
      <c r="AU740" s="271" t="s">
        <v>87</v>
      </c>
      <c r="AV740" s="15" t="s">
        <v>155</v>
      </c>
      <c r="AW740" s="15" t="s">
        <v>34</v>
      </c>
      <c r="AX740" s="15" t="s">
        <v>85</v>
      </c>
      <c r="AY740" s="271" t="s">
        <v>147</v>
      </c>
    </row>
    <row r="741" spans="1:65" s="2" customFormat="1" ht="24" customHeight="1">
      <c r="A741" s="35"/>
      <c r="B741" s="36"/>
      <c r="C741" s="209" t="s">
        <v>1076</v>
      </c>
      <c r="D741" s="209" t="s">
        <v>151</v>
      </c>
      <c r="E741" s="210" t="s">
        <v>1077</v>
      </c>
      <c r="F741" s="211" t="s">
        <v>1078</v>
      </c>
      <c r="G741" s="212" t="s">
        <v>221</v>
      </c>
      <c r="H741" s="213">
        <v>138.34</v>
      </c>
      <c r="I741" s="214"/>
      <c r="J741" s="215">
        <f>ROUND(I741*H741,2)</f>
        <v>0</v>
      </c>
      <c r="K741" s="211" t="s">
        <v>438</v>
      </c>
      <c r="L741" s="40"/>
      <c r="M741" s="216" t="s">
        <v>1</v>
      </c>
      <c r="N741" s="217" t="s">
        <v>43</v>
      </c>
      <c r="O741" s="72"/>
      <c r="P741" s="218">
        <f>O741*H741</f>
        <v>0</v>
      </c>
      <c r="Q741" s="218">
        <v>0</v>
      </c>
      <c r="R741" s="218">
        <f>Q741*H741</f>
        <v>0</v>
      </c>
      <c r="S741" s="218">
        <v>0</v>
      </c>
      <c r="T741" s="219">
        <f>S741*H741</f>
        <v>0</v>
      </c>
      <c r="U741" s="35"/>
      <c r="V741" s="35"/>
      <c r="W741" s="35"/>
      <c r="X741" s="35"/>
      <c r="Y741" s="35"/>
      <c r="Z741" s="35"/>
      <c r="AA741" s="35"/>
      <c r="AB741" s="35"/>
      <c r="AC741" s="35"/>
      <c r="AD741" s="35"/>
      <c r="AE741" s="35"/>
      <c r="AR741" s="220" t="s">
        <v>155</v>
      </c>
      <c r="AT741" s="220" t="s">
        <v>151</v>
      </c>
      <c r="AU741" s="220" t="s">
        <v>87</v>
      </c>
      <c r="AY741" s="18" t="s">
        <v>147</v>
      </c>
      <c r="BE741" s="221">
        <f>IF(N741="základní",J741,0)</f>
        <v>0</v>
      </c>
      <c r="BF741" s="221">
        <f>IF(N741="snížená",J741,0)</f>
        <v>0</v>
      </c>
      <c r="BG741" s="221">
        <f>IF(N741="zákl. přenesená",J741,0)</f>
        <v>0</v>
      </c>
      <c r="BH741" s="221">
        <f>IF(N741="sníž. přenesená",J741,0)</f>
        <v>0</v>
      </c>
      <c r="BI741" s="221">
        <f>IF(N741="nulová",J741,0)</f>
        <v>0</v>
      </c>
      <c r="BJ741" s="18" t="s">
        <v>85</v>
      </c>
      <c r="BK741" s="221">
        <f>ROUND(I741*H741,2)</f>
        <v>0</v>
      </c>
      <c r="BL741" s="18" t="s">
        <v>155</v>
      </c>
      <c r="BM741" s="220" t="s">
        <v>1079</v>
      </c>
    </row>
    <row r="742" spans="1:65" s="2" customFormat="1" ht="29.25">
      <c r="A742" s="35"/>
      <c r="B742" s="36"/>
      <c r="C742" s="37"/>
      <c r="D742" s="222" t="s">
        <v>158</v>
      </c>
      <c r="E742" s="37"/>
      <c r="F742" s="223" t="s">
        <v>1080</v>
      </c>
      <c r="G742" s="37"/>
      <c r="H742" s="37"/>
      <c r="I742" s="123"/>
      <c r="J742" s="37"/>
      <c r="K742" s="37"/>
      <c r="L742" s="40"/>
      <c r="M742" s="224"/>
      <c r="N742" s="225"/>
      <c r="O742" s="72"/>
      <c r="P742" s="72"/>
      <c r="Q742" s="72"/>
      <c r="R742" s="72"/>
      <c r="S742" s="72"/>
      <c r="T742" s="73"/>
      <c r="U742" s="35"/>
      <c r="V742" s="35"/>
      <c r="W742" s="35"/>
      <c r="X742" s="35"/>
      <c r="Y742" s="35"/>
      <c r="Z742" s="35"/>
      <c r="AA742" s="35"/>
      <c r="AB742" s="35"/>
      <c r="AC742" s="35"/>
      <c r="AD742" s="35"/>
      <c r="AE742" s="35"/>
      <c r="AT742" s="18" t="s">
        <v>158</v>
      </c>
      <c r="AU742" s="18" t="s">
        <v>87</v>
      </c>
    </row>
    <row r="743" spans="1:65" s="2" customFormat="1" ht="78">
      <c r="A743" s="35"/>
      <c r="B743" s="36"/>
      <c r="C743" s="37"/>
      <c r="D743" s="222" t="s">
        <v>441</v>
      </c>
      <c r="E743" s="37"/>
      <c r="F743" s="260" t="s">
        <v>1075</v>
      </c>
      <c r="G743" s="37"/>
      <c r="H743" s="37"/>
      <c r="I743" s="123"/>
      <c r="J743" s="37"/>
      <c r="K743" s="37"/>
      <c r="L743" s="40"/>
      <c r="M743" s="224"/>
      <c r="N743" s="225"/>
      <c r="O743" s="72"/>
      <c r="P743" s="72"/>
      <c r="Q743" s="72"/>
      <c r="R743" s="72"/>
      <c r="S743" s="72"/>
      <c r="T743" s="73"/>
      <c r="U743" s="35"/>
      <c r="V743" s="35"/>
      <c r="W743" s="35"/>
      <c r="X743" s="35"/>
      <c r="Y743" s="35"/>
      <c r="Z743" s="35"/>
      <c r="AA743" s="35"/>
      <c r="AB743" s="35"/>
      <c r="AC743" s="35"/>
      <c r="AD743" s="35"/>
      <c r="AE743" s="35"/>
      <c r="AT743" s="18" t="s">
        <v>441</v>
      </c>
      <c r="AU743" s="18" t="s">
        <v>87</v>
      </c>
    </row>
    <row r="744" spans="1:65" s="13" customFormat="1" ht="11.25">
      <c r="B744" s="236"/>
      <c r="C744" s="237"/>
      <c r="D744" s="222" t="s">
        <v>283</v>
      </c>
      <c r="E744" s="238" t="s">
        <v>1</v>
      </c>
      <c r="F744" s="239" t="s">
        <v>1044</v>
      </c>
      <c r="G744" s="237"/>
      <c r="H744" s="240">
        <v>80.522000000000006</v>
      </c>
      <c r="I744" s="241"/>
      <c r="J744" s="237"/>
      <c r="K744" s="237"/>
      <c r="L744" s="242"/>
      <c r="M744" s="243"/>
      <c r="N744" s="244"/>
      <c r="O744" s="244"/>
      <c r="P744" s="244"/>
      <c r="Q744" s="244"/>
      <c r="R744" s="244"/>
      <c r="S744" s="244"/>
      <c r="T744" s="245"/>
      <c r="AT744" s="246" t="s">
        <v>283</v>
      </c>
      <c r="AU744" s="246" t="s">
        <v>87</v>
      </c>
      <c r="AV744" s="13" t="s">
        <v>87</v>
      </c>
      <c r="AW744" s="13" t="s">
        <v>34</v>
      </c>
      <c r="AX744" s="13" t="s">
        <v>78</v>
      </c>
      <c r="AY744" s="246" t="s">
        <v>147</v>
      </c>
    </row>
    <row r="745" spans="1:65" s="13" customFormat="1" ht="11.25">
      <c r="B745" s="236"/>
      <c r="C745" s="237"/>
      <c r="D745" s="222" t="s">
        <v>283</v>
      </c>
      <c r="E745" s="238" t="s">
        <v>1</v>
      </c>
      <c r="F745" s="239" t="s">
        <v>1062</v>
      </c>
      <c r="G745" s="237"/>
      <c r="H745" s="240">
        <v>57.817999999999998</v>
      </c>
      <c r="I745" s="241"/>
      <c r="J745" s="237"/>
      <c r="K745" s="237"/>
      <c r="L745" s="242"/>
      <c r="M745" s="243"/>
      <c r="N745" s="244"/>
      <c r="O745" s="244"/>
      <c r="P745" s="244"/>
      <c r="Q745" s="244"/>
      <c r="R745" s="244"/>
      <c r="S745" s="244"/>
      <c r="T745" s="245"/>
      <c r="AT745" s="246" t="s">
        <v>283</v>
      </c>
      <c r="AU745" s="246" t="s">
        <v>87</v>
      </c>
      <c r="AV745" s="13" t="s">
        <v>87</v>
      </c>
      <c r="AW745" s="13" t="s">
        <v>34</v>
      </c>
      <c r="AX745" s="13" t="s">
        <v>78</v>
      </c>
      <c r="AY745" s="246" t="s">
        <v>147</v>
      </c>
    </row>
    <row r="746" spans="1:65" s="15" customFormat="1" ht="11.25">
      <c r="B746" s="261"/>
      <c r="C746" s="262"/>
      <c r="D746" s="222" t="s">
        <v>283</v>
      </c>
      <c r="E746" s="263" t="s">
        <v>1</v>
      </c>
      <c r="F746" s="264" t="s">
        <v>444</v>
      </c>
      <c r="G746" s="262"/>
      <c r="H746" s="265">
        <v>138.34</v>
      </c>
      <c r="I746" s="266"/>
      <c r="J746" s="262"/>
      <c r="K746" s="262"/>
      <c r="L746" s="267"/>
      <c r="M746" s="268"/>
      <c r="N746" s="269"/>
      <c r="O746" s="269"/>
      <c r="P746" s="269"/>
      <c r="Q746" s="269"/>
      <c r="R746" s="269"/>
      <c r="S746" s="269"/>
      <c r="T746" s="270"/>
      <c r="AT746" s="271" t="s">
        <v>283</v>
      </c>
      <c r="AU746" s="271" t="s">
        <v>87</v>
      </c>
      <c r="AV746" s="15" t="s">
        <v>155</v>
      </c>
      <c r="AW746" s="15" t="s">
        <v>34</v>
      </c>
      <c r="AX746" s="15" t="s">
        <v>85</v>
      </c>
      <c r="AY746" s="271" t="s">
        <v>147</v>
      </c>
    </row>
    <row r="747" spans="1:65" s="2" customFormat="1" ht="24" customHeight="1">
      <c r="A747" s="35"/>
      <c r="B747" s="36"/>
      <c r="C747" s="209" t="s">
        <v>1081</v>
      </c>
      <c r="D747" s="209" t="s">
        <v>151</v>
      </c>
      <c r="E747" s="210" t="s">
        <v>1082</v>
      </c>
      <c r="F747" s="211" t="s">
        <v>1083</v>
      </c>
      <c r="G747" s="212" t="s">
        <v>221</v>
      </c>
      <c r="H747" s="213">
        <v>85.81</v>
      </c>
      <c r="I747" s="214"/>
      <c r="J747" s="215">
        <f>ROUND(I747*H747,2)</f>
        <v>0</v>
      </c>
      <c r="K747" s="211" t="s">
        <v>438</v>
      </c>
      <c r="L747" s="40"/>
      <c r="M747" s="216" t="s">
        <v>1</v>
      </c>
      <c r="N747" s="217" t="s">
        <v>43</v>
      </c>
      <c r="O747" s="72"/>
      <c r="P747" s="218">
        <f>O747*H747</f>
        <v>0</v>
      </c>
      <c r="Q747" s="218">
        <v>0</v>
      </c>
      <c r="R747" s="218">
        <f>Q747*H747</f>
        <v>0</v>
      </c>
      <c r="S747" s="218">
        <v>0</v>
      </c>
      <c r="T747" s="219">
        <f>S747*H747</f>
        <v>0</v>
      </c>
      <c r="U747" s="35"/>
      <c r="V747" s="35"/>
      <c r="W747" s="35"/>
      <c r="X747" s="35"/>
      <c r="Y747" s="35"/>
      <c r="Z747" s="35"/>
      <c r="AA747" s="35"/>
      <c r="AB747" s="35"/>
      <c r="AC747" s="35"/>
      <c r="AD747" s="35"/>
      <c r="AE747" s="35"/>
      <c r="AR747" s="220" t="s">
        <v>155</v>
      </c>
      <c r="AT747" s="220" t="s">
        <v>151</v>
      </c>
      <c r="AU747" s="220" t="s">
        <v>87</v>
      </c>
      <c r="AY747" s="18" t="s">
        <v>147</v>
      </c>
      <c r="BE747" s="221">
        <f>IF(N747="základní",J747,0)</f>
        <v>0</v>
      </c>
      <c r="BF747" s="221">
        <f>IF(N747="snížená",J747,0)</f>
        <v>0</v>
      </c>
      <c r="BG747" s="221">
        <f>IF(N747="zákl. přenesená",J747,0)</f>
        <v>0</v>
      </c>
      <c r="BH747" s="221">
        <f>IF(N747="sníž. přenesená",J747,0)</f>
        <v>0</v>
      </c>
      <c r="BI747" s="221">
        <f>IF(N747="nulová",J747,0)</f>
        <v>0</v>
      </c>
      <c r="BJ747" s="18" t="s">
        <v>85</v>
      </c>
      <c r="BK747" s="221">
        <f>ROUND(I747*H747,2)</f>
        <v>0</v>
      </c>
      <c r="BL747" s="18" t="s">
        <v>155</v>
      </c>
      <c r="BM747" s="220" t="s">
        <v>1084</v>
      </c>
    </row>
    <row r="748" spans="1:65" s="2" customFormat="1" ht="29.25">
      <c r="A748" s="35"/>
      <c r="B748" s="36"/>
      <c r="C748" s="37"/>
      <c r="D748" s="222" t="s">
        <v>158</v>
      </c>
      <c r="E748" s="37"/>
      <c r="F748" s="223" t="s">
        <v>518</v>
      </c>
      <c r="G748" s="37"/>
      <c r="H748" s="37"/>
      <c r="I748" s="123"/>
      <c r="J748" s="37"/>
      <c r="K748" s="37"/>
      <c r="L748" s="40"/>
      <c r="M748" s="224"/>
      <c r="N748" s="225"/>
      <c r="O748" s="72"/>
      <c r="P748" s="72"/>
      <c r="Q748" s="72"/>
      <c r="R748" s="72"/>
      <c r="S748" s="72"/>
      <c r="T748" s="73"/>
      <c r="U748" s="35"/>
      <c r="V748" s="35"/>
      <c r="W748" s="35"/>
      <c r="X748" s="35"/>
      <c r="Y748" s="35"/>
      <c r="Z748" s="35"/>
      <c r="AA748" s="35"/>
      <c r="AB748" s="35"/>
      <c r="AC748" s="35"/>
      <c r="AD748" s="35"/>
      <c r="AE748" s="35"/>
      <c r="AT748" s="18" t="s">
        <v>158</v>
      </c>
      <c r="AU748" s="18" t="s">
        <v>87</v>
      </c>
    </row>
    <row r="749" spans="1:65" s="2" customFormat="1" ht="78">
      <c r="A749" s="35"/>
      <c r="B749" s="36"/>
      <c r="C749" s="37"/>
      <c r="D749" s="222" t="s">
        <v>441</v>
      </c>
      <c r="E749" s="37"/>
      <c r="F749" s="260" t="s">
        <v>1075</v>
      </c>
      <c r="G749" s="37"/>
      <c r="H749" s="37"/>
      <c r="I749" s="123"/>
      <c r="J749" s="37"/>
      <c r="K749" s="37"/>
      <c r="L749" s="40"/>
      <c r="M749" s="224"/>
      <c r="N749" s="225"/>
      <c r="O749" s="72"/>
      <c r="P749" s="72"/>
      <c r="Q749" s="72"/>
      <c r="R749" s="72"/>
      <c r="S749" s="72"/>
      <c r="T749" s="73"/>
      <c r="U749" s="35"/>
      <c r="V749" s="35"/>
      <c r="W749" s="35"/>
      <c r="X749" s="35"/>
      <c r="Y749" s="35"/>
      <c r="Z749" s="35"/>
      <c r="AA749" s="35"/>
      <c r="AB749" s="35"/>
      <c r="AC749" s="35"/>
      <c r="AD749" s="35"/>
      <c r="AE749" s="35"/>
      <c r="AT749" s="18" t="s">
        <v>441</v>
      </c>
      <c r="AU749" s="18" t="s">
        <v>87</v>
      </c>
    </row>
    <row r="750" spans="1:65" s="13" customFormat="1" ht="11.25">
      <c r="B750" s="236"/>
      <c r="C750" s="237"/>
      <c r="D750" s="222" t="s">
        <v>283</v>
      </c>
      <c r="E750" s="238" t="s">
        <v>1</v>
      </c>
      <c r="F750" s="239" t="s">
        <v>1042</v>
      </c>
      <c r="G750" s="237"/>
      <c r="H750" s="240">
        <v>85.81</v>
      </c>
      <c r="I750" s="241"/>
      <c r="J750" s="237"/>
      <c r="K750" s="237"/>
      <c r="L750" s="242"/>
      <c r="M750" s="243"/>
      <c r="N750" s="244"/>
      <c r="O750" s="244"/>
      <c r="P750" s="244"/>
      <c r="Q750" s="244"/>
      <c r="R750" s="244"/>
      <c r="S750" s="244"/>
      <c r="T750" s="245"/>
      <c r="AT750" s="246" t="s">
        <v>283</v>
      </c>
      <c r="AU750" s="246" t="s">
        <v>87</v>
      </c>
      <c r="AV750" s="13" t="s">
        <v>87</v>
      </c>
      <c r="AW750" s="13" t="s">
        <v>34</v>
      </c>
      <c r="AX750" s="13" t="s">
        <v>85</v>
      </c>
      <c r="AY750" s="246" t="s">
        <v>147</v>
      </c>
    </row>
    <row r="751" spans="1:65" s="12" customFormat="1" ht="22.9" customHeight="1">
      <c r="B751" s="193"/>
      <c r="C751" s="194"/>
      <c r="D751" s="195" t="s">
        <v>77</v>
      </c>
      <c r="E751" s="207" t="s">
        <v>1085</v>
      </c>
      <c r="F751" s="207" t="s">
        <v>1086</v>
      </c>
      <c r="G751" s="194"/>
      <c r="H751" s="194"/>
      <c r="I751" s="197"/>
      <c r="J751" s="208">
        <f>BK751</f>
        <v>0</v>
      </c>
      <c r="K751" s="194"/>
      <c r="L751" s="199"/>
      <c r="M751" s="200"/>
      <c r="N751" s="201"/>
      <c r="O751" s="201"/>
      <c r="P751" s="202">
        <f>SUM(P752:P753)</f>
        <v>0</v>
      </c>
      <c r="Q751" s="201"/>
      <c r="R751" s="202">
        <f>SUM(R752:R753)</f>
        <v>0</v>
      </c>
      <c r="S751" s="201"/>
      <c r="T751" s="203">
        <f>SUM(T752:T753)</f>
        <v>0</v>
      </c>
      <c r="AR751" s="204" t="s">
        <v>85</v>
      </c>
      <c r="AT751" s="205" t="s">
        <v>77</v>
      </c>
      <c r="AU751" s="205" t="s">
        <v>85</v>
      </c>
      <c r="AY751" s="204" t="s">
        <v>147</v>
      </c>
      <c r="BK751" s="206">
        <f>SUM(BK752:BK753)</f>
        <v>0</v>
      </c>
    </row>
    <row r="752" spans="1:65" s="2" customFormat="1" ht="24" customHeight="1">
      <c r="A752" s="35"/>
      <c r="B752" s="36"/>
      <c r="C752" s="209" t="s">
        <v>1087</v>
      </c>
      <c r="D752" s="209" t="s">
        <v>151</v>
      </c>
      <c r="E752" s="210" t="s">
        <v>1088</v>
      </c>
      <c r="F752" s="211" t="s">
        <v>1089</v>
      </c>
      <c r="G752" s="212" t="s">
        <v>221</v>
      </c>
      <c r="H752" s="213">
        <v>294.91699999999997</v>
      </c>
      <c r="I752" s="214"/>
      <c r="J752" s="215">
        <f>ROUND(I752*H752,2)</f>
        <v>0</v>
      </c>
      <c r="K752" s="211" t="s">
        <v>438</v>
      </c>
      <c r="L752" s="40"/>
      <c r="M752" s="216" t="s">
        <v>1</v>
      </c>
      <c r="N752" s="217" t="s">
        <v>43</v>
      </c>
      <c r="O752" s="72"/>
      <c r="P752" s="218">
        <f>O752*H752</f>
        <v>0</v>
      </c>
      <c r="Q752" s="218">
        <v>0</v>
      </c>
      <c r="R752" s="218">
        <f>Q752*H752</f>
        <v>0</v>
      </c>
      <c r="S752" s="218">
        <v>0</v>
      </c>
      <c r="T752" s="219">
        <f>S752*H752</f>
        <v>0</v>
      </c>
      <c r="U752" s="35"/>
      <c r="V752" s="35"/>
      <c r="W752" s="35"/>
      <c r="X752" s="35"/>
      <c r="Y752" s="35"/>
      <c r="Z752" s="35"/>
      <c r="AA752" s="35"/>
      <c r="AB752" s="35"/>
      <c r="AC752" s="35"/>
      <c r="AD752" s="35"/>
      <c r="AE752" s="35"/>
      <c r="AR752" s="220" t="s">
        <v>155</v>
      </c>
      <c r="AT752" s="220" t="s">
        <v>151</v>
      </c>
      <c r="AU752" s="220" t="s">
        <v>87</v>
      </c>
      <c r="AY752" s="18" t="s">
        <v>147</v>
      </c>
      <c r="BE752" s="221">
        <f>IF(N752="základní",J752,0)</f>
        <v>0</v>
      </c>
      <c r="BF752" s="221">
        <f>IF(N752="snížená",J752,0)</f>
        <v>0</v>
      </c>
      <c r="BG752" s="221">
        <f>IF(N752="zákl. přenesená",J752,0)</f>
        <v>0</v>
      </c>
      <c r="BH752" s="221">
        <f>IF(N752="sníž. přenesená",J752,0)</f>
        <v>0</v>
      </c>
      <c r="BI752" s="221">
        <f>IF(N752="nulová",J752,0)</f>
        <v>0</v>
      </c>
      <c r="BJ752" s="18" t="s">
        <v>85</v>
      </c>
      <c r="BK752" s="221">
        <f>ROUND(I752*H752,2)</f>
        <v>0</v>
      </c>
      <c r="BL752" s="18" t="s">
        <v>155</v>
      </c>
      <c r="BM752" s="220" t="s">
        <v>1090</v>
      </c>
    </row>
    <row r="753" spans="1:47" s="2" customFormat="1" ht="19.5">
      <c r="A753" s="35"/>
      <c r="B753" s="36"/>
      <c r="C753" s="37"/>
      <c r="D753" s="222" t="s">
        <v>158</v>
      </c>
      <c r="E753" s="37"/>
      <c r="F753" s="223" t="s">
        <v>1091</v>
      </c>
      <c r="G753" s="37"/>
      <c r="H753" s="37"/>
      <c r="I753" s="123"/>
      <c r="J753" s="37"/>
      <c r="K753" s="37"/>
      <c r="L753" s="40"/>
      <c r="M753" s="283"/>
      <c r="N753" s="284"/>
      <c r="O753" s="285"/>
      <c r="P753" s="285"/>
      <c r="Q753" s="285"/>
      <c r="R753" s="285"/>
      <c r="S753" s="285"/>
      <c r="T753" s="286"/>
      <c r="U753" s="35"/>
      <c r="V753" s="35"/>
      <c r="W753" s="35"/>
      <c r="X753" s="35"/>
      <c r="Y753" s="35"/>
      <c r="Z753" s="35"/>
      <c r="AA753" s="35"/>
      <c r="AB753" s="35"/>
      <c r="AC753" s="35"/>
      <c r="AD753" s="35"/>
      <c r="AE753" s="35"/>
      <c r="AT753" s="18" t="s">
        <v>158</v>
      </c>
      <c r="AU753" s="18" t="s">
        <v>87</v>
      </c>
    </row>
    <row r="754" spans="1:47" s="2" customFormat="1" ht="6.95" customHeight="1">
      <c r="A754" s="35"/>
      <c r="B754" s="55"/>
      <c r="C754" s="56"/>
      <c r="D754" s="56"/>
      <c r="E754" s="56"/>
      <c r="F754" s="56"/>
      <c r="G754" s="56"/>
      <c r="H754" s="56"/>
      <c r="I754" s="159"/>
      <c r="J754" s="56"/>
      <c r="K754" s="56"/>
      <c r="L754" s="40"/>
      <c r="M754" s="35"/>
      <c r="O754" s="35"/>
      <c r="P754" s="35"/>
      <c r="Q754" s="35"/>
      <c r="R754" s="35"/>
      <c r="S754" s="35"/>
      <c r="T754" s="35"/>
      <c r="U754" s="35"/>
      <c r="V754" s="35"/>
      <c r="W754" s="35"/>
      <c r="X754" s="35"/>
      <c r="Y754" s="35"/>
      <c r="Z754" s="35"/>
      <c r="AA754" s="35"/>
      <c r="AB754" s="35"/>
      <c r="AC754" s="35"/>
      <c r="AD754" s="35"/>
      <c r="AE754" s="35"/>
    </row>
  </sheetData>
  <sheetProtection algorithmName="SHA-512" hashValue="9bG3tAVtYtPMWfyeiavubMTm3OFj9KVRafvJW7MLooccuUPSkqGa7fH9HTEMaCAWCH7NdT88+hZUjZWTf8cqYA==" saltValue="OSxKzsbxBlNrRS/u5NBP74l5Zb9jlsxlXNn1w+AwAWxslfxgjc2v3+qJt3WoWc20C1n8grHrNWLx9IHPmei44g==" spinCount="100000" sheet="1" objects="1" scenarios="1" formatColumns="0" formatRows="0" autoFilter="0"/>
  <autoFilter ref="C141:K753"/>
  <mergeCells count="12">
    <mergeCell ref="E134:H134"/>
    <mergeCell ref="L2:V2"/>
    <mergeCell ref="E85:H85"/>
    <mergeCell ref="E87:H87"/>
    <mergeCell ref="E89:H89"/>
    <mergeCell ref="E130:H130"/>
    <mergeCell ref="E132:H132"/>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73"/>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116"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16"/>
      <c r="L2" s="298"/>
      <c r="M2" s="298"/>
      <c r="N2" s="298"/>
      <c r="O2" s="298"/>
      <c r="P2" s="298"/>
      <c r="Q2" s="298"/>
      <c r="R2" s="298"/>
      <c r="S2" s="298"/>
      <c r="T2" s="298"/>
      <c r="U2" s="298"/>
      <c r="V2" s="298"/>
      <c r="AT2" s="18" t="s">
        <v>95</v>
      </c>
    </row>
    <row r="3" spans="1:46" s="1" customFormat="1" ht="6.95" customHeight="1">
      <c r="B3" s="117"/>
      <c r="C3" s="118"/>
      <c r="D3" s="118"/>
      <c r="E3" s="118"/>
      <c r="F3" s="118"/>
      <c r="G3" s="118"/>
      <c r="H3" s="118"/>
      <c r="I3" s="119"/>
      <c r="J3" s="118"/>
      <c r="K3" s="118"/>
      <c r="L3" s="21"/>
      <c r="AT3" s="18" t="s">
        <v>87</v>
      </c>
    </row>
    <row r="4" spans="1:46" s="1" customFormat="1" ht="24.95" customHeight="1">
      <c r="B4" s="21"/>
      <c r="D4" s="120" t="s">
        <v>100</v>
      </c>
      <c r="I4" s="116"/>
      <c r="L4" s="21"/>
      <c r="M4" s="121" t="s">
        <v>10</v>
      </c>
      <c r="AT4" s="18" t="s">
        <v>4</v>
      </c>
    </row>
    <row r="5" spans="1:46" s="1" customFormat="1" ht="6.95" customHeight="1">
      <c r="B5" s="21"/>
      <c r="I5" s="116"/>
      <c r="L5" s="21"/>
    </row>
    <row r="6" spans="1:46" s="1" customFormat="1" ht="12" customHeight="1">
      <c r="B6" s="21"/>
      <c r="D6" s="122" t="s">
        <v>16</v>
      </c>
      <c r="I6" s="116"/>
      <c r="L6" s="21"/>
    </row>
    <row r="7" spans="1:46" s="1" customFormat="1" ht="16.5" customHeight="1">
      <c r="B7" s="21"/>
      <c r="E7" s="332" t="str">
        <f>'Rekapitulace stavby'!K6</f>
        <v>CHODNÍK UL. VELKOMEZIŘÍČSKÁ, TŘEBÍČ</v>
      </c>
      <c r="F7" s="333"/>
      <c r="G7" s="333"/>
      <c r="H7" s="333"/>
      <c r="I7" s="116"/>
      <c r="L7" s="21"/>
    </row>
    <row r="8" spans="1:46" s="1" customFormat="1" ht="12" customHeight="1">
      <c r="B8" s="21"/>
      <c r="D8" s="122" t="s">
        <v>101</v>
      </c>
      <c r="I8" s="116"/>
      <c r="L8" s="21"/>
    </row>
    <row r="9" spans="1:46" s="2" customFormat="1" ht="16.5" customHeight="1">
      <c r="A9" s="35"/>
      <c r="B9" s="40"/>
      <c r="C9" s="35"/>
      <c r="D9" s="35"/>
      <c r="E9" s="332" t="s">
        <v>102</v>
      </c>
      <c r="F9" s="334"/>
      <c r="G9" s="334"/>
      <c r="H9" s="334"/>
      <c r="I9" s="123"/>
      <c r="J9" s="35"/>
      <c r="K9" s="35"/>
      <c r="L9" s="52"/>
      <c r="S9" s="35"/>
      <c r="T9" s="35"/>
      <c r="U9" s="35"/>
      <c r="V9" s="35"/>
      <c r="W9" s="35"/>
      <c r="X9" s="35"/>
      <c r="Y9" s="35"/>
      <c r="Z9" s="35"/>
      <c r="AA9" s="35"/>
      <c r="AB9" s="35"/>
      <c r="AC9" s="35"/>
      <c r="AD9" s="35"/>
      <c r="AE9" s="35"/>
    </row>
    <row r="10" spans="1:46" s="2" customFormat="1" ht="12" customHeight="1">
      <c r="A10" s="35"/>
      <c r="B10" s="40"/>
      <c r="C10" s="35"/>
      <c r="D10" s="122" t="s">
        <v>103</v>
      </c>
      <c r="E10" s="35"/>
      <c r="F10" s="35"/>
      <c r="G10" s="35"/>
      <c r="H10" s="35"/>
      <c r="I10" s="123"/>
      <c r="J10" s="35"/>
      <c r="K10" s="35"/>
      <c r="L10" s="52"/>
      <c r="S10" s="35"/>
      <c r="T10" s="35"/>
      <c r="U10" s="35"/>
      <c r="V10" s="35"/>
      <c r="W10" s="35"/>
      <c r="X10" s="35"/>
      <c r="Y10" s="35"/>
      <c r="Z10" s="35"/>
      <c r="AA10" s="35"/>
      <c r="AB10" s="35"/>
      <c r="AC10" s="35"/>
      <c r="AD10" s="35"/>
      <c r="AE10" s="35"/>
    </row>
    <row r="11" spans="1:46" s="2" customFormat="1" ht="16.5" customHeight="1">
      <c r="A11" s="35"/>
      <c r="B11" s="40"/>
      <c r="C11" s="35"/>
      <c r="D11" s="35"/>
      <c r="E11" s="335" t="s">
        <v>1092</v>
      </c>
      <c r="F11" s="334"/>
      <c r="G11" s="334"/>
      <c r="H11" s="334"/>
      <c r="I11" s="123"/>
      <c r="J11" s="35"/>
      <c r="K11" s="35"/>
      <c r="L11" s="52"/>
      <c r="S11" s="35"/>
      <c r="T11" s="35"/>
      <c r="U11" s="35"/>
      <c r="V11" s="35"/>
      <c r="W11" s="35"/>
      <c r="X11" s="35"/>
      <c r="Y11" s="35"/>
      <c r="Z11" s="35"/>
      <c r="AA11" s="35"/>
      <c r="AB11" s="35"/>
      <c r="AC11" s="35"/>
      <c r="AD11" s="35"/>
      <c r="AE11" s="35"/>
    </row>
    <row r="12" spans="1:46" s="2" customFormat="1" ht="11.25">
      <c r="A12" s="35"/>
      <c r="B12" s="40"/>
      <c r="C12" s="35"/>
      <c r="D12" s="35"/>
      <c r="E12" s="35"/>
      <c r="F12" s="35"/>
      <c r="G12" s="35"/>
      <c r="H12" s="35"/>
      <c r="I12" s="123"/>
      <c r="J12" s="35"/>
      <c r="K12" s="35"/>
      <c r="L12" s="52"/>
      <c r="S12" s="35"/>
      <c r="T12" s="35"/>
      <c r="U12" s="35"/>
      <c r="V12" s="35"/>
      <c r="W12" s="35"/>
      <c r="X12" s="35"/>
      <c r="Y12" s="35"/>
      <c r="Z12" s="35"/>
      <c r="AA12" s="35"/>
      <c r="AB12" s="35"/>
      <c r="AC12" s="35"/>
      <c r="AD12" s="35"/>
      <c r="AE12" s="35"/>
    </row>
    <row r="13" spans="1:46" s="2" customFormat="1" ht="12" customHeight="1">
      <c r="A13" s="35"/>
      <c r="B13" s="40"/>
      <c r="C13" s="35"/>
      <c r="D13" s="122" t="s">
        <v>18</v>
      </c>
      <c r="E13" s="35"/>
      <c r="F13" s="111" t="s">
        <v>96</v>
      </c>
      <c r="G13" s="35"/>
      <c r="H13" s="35"/>
      <c r="I13" s="124" t="s">
        <v>20</v>
      </c>
      <c r="J13" s="111" t="s">
        <v>1093</v>
      </c>
      <c r="K13" s="35"/>
      <c r="L13" s="52"/>
      <c r="S13" s="35"/>
      <c r="T13" s="35"/>
      <c r="U13" s="35"/>
      <c r="V13" s="35"/>
      <c r="W13" s="35"/>
      <c r="X13" s="35"/>
      <c r="Y13" s="35"/>
      <c r="Z13" s="35"/>
      <c r="AA13" s="35"/>
      <c r="AB13" s="35"/>
      <c r="AC13" s="35"/>
      <c r="AD13" s="35"/>
      <c r="AE13" s="35"/>
    </row>
    <row r="14" spans="1:46" s="2" customFormat="1" ht="12" customHeight="1">
      <c r="A14" s="35"/>
      <c r="B14" s="40"/>
      <c r="C14" s="35"/>
      <c r="D14" s="122" t="s">
        <v>22</v>
      </c>
      <c r="E14" s="35"/>
      <c r="F14" s="111" t="s">
        <v>23</v>
      </c>
      <c r="G14" s="35"/>
      <c r="H14" s="35"/>
      <c r="I14" s="124" t="s">
        <v>24</v>
      </c>
      <c r="J14" s="125" t="str">
        <f>'Rekapitulace stavby'!AN8</f>
        <v>3. 9. 2019</v>
      </c>
      <c r="K14" s="35"/>
      <c r="L14" s="52"/>
      <c r="S14" s="35"/>
      <c r="T14" s="35"/>
      <c r="U14" s="35"/>
      <c r="V14" s="35"/>
      <c r="W14" s="35"/>
      <c r="X14" s="35"/>
      <c r="Y14" s="35"/>
      <c r="Z14" s="35"/>
      <c r="AA14" s="35"/>
      <c r="AB14" s="35"/>
      <c r="AC14" s="35"/>
      <c r="AD14" s="35"/>
      <c r="AE14" s="35"/>
    </row>
    <row r="15" spans="1:46" s="2" customFormat="1" ht="10.9" customHeight="1">
      <c r="A15" s="35"/>
      <c r="B15" s="40"/>
      <c r="C15" s="35"/>
      <c r="D15" s="35"/>
      <c r="E15" s="35"/>
      <c r="F15" s="35"/>
      <c r="G15" s="35"/>
      <c r="H15" s="35"/>
      <c r="I15" s="123"/>
      <c r="J15" s="35"/>
      <c r="K15" s="35"/>
      <c r="L15" s="52"/>
      <c r="S15" s="35"/>
      <c r="T15" s="35"/>
      <c r="U15" s="35"/>
      <c r="V15" s="35"/>
      <c r="W15" s="35"/>
      <c r="X15" s="35"/>
      <c r="Y15" s="35"/>
      <c r="Z15" s="35"/>
      <c r="AA15" s="35"/>
      <c r="AB15" s="35"/>
      <c r="AC15" s="35"/>
      <c r="AD15" s="35"/>
      <c r="AE15" s="35"/>
    </row>
    <row r="16" spans="1:46" s="2" customFormat="1" ht="12" customHeight="1">
      <c r="A16" s="35"/>
      <c r="B16" s="40"/>
      <c r="C16" s="35"/>
      <c r="D16" s="122" t="s">
        <v>26</v>
      </c>
      <c r="E16" s="35"/>
      <c r="F16" s="35"/>
      <c r="G16" s="35"/>
      <c r="H16" s="35"/>
      <c r="I16" s="124" t="s">
        <v>27</v>
      </c>
      <c r="J16" s="111" t="str">
        <f>IF('Rekapitulace stavby'!AN10="","",'Rekapitulace stavby'!AN10)</f>
        <v/>
      </c>
      <c r="K16" s="35"/>
      <c r="L16" s="52"/>
      <c r="S16" s="35"/>
      <c r="T16" s="35"/>
      <c r="U16" s="35"/>
      <c r="V16" s="35"/>
      <c r="W16" s="35"/>
      <c r="X16" s="35"/>
      <c r="Y16" s="35"/>
      <c r="Z16" s="35"/>
      <c r="AA16" s="35"/>
      <c r="AB16" s="35"/>
      <c r="AC16" s="35"/>
      <c r="AD16" s="35"/>
      <c r="AE16" s="35"/>
    </row>
    <row r="17" spans="1:31" s="2" customFormat="1" ht="18" customHeight="1">
      <c r="A17" s="35"/>
      <c r="B17" s="40"/>
      <c r="C17" s="35"/>
      <c r="D17" s="35"/>
      <c r="E17" s="111" t="str">
        <f>IF('Rekapitulace stavby'!E11="","",'Rekapitulace stavby'!E11)</f>
        <v xml:space="preserve"> </v>
      </c>
      <c r="F17" s="35"/>
      <c r="G17" s="35"/>
      <c r="H17" s="35"/>
      <c r="I17" s="124" t="s">
        <v>29</v>
      </c>
      <c r="J17" s="111" t="str">
        <f>IF('Rekapitulace stavby'!AN11="","",'Rekapitulace stavby'!AN11)</f>
        <v/>
      </c>
      <c r="K17" s="35"/>
      <c r="L17" s="52"/>
      <c r="S17" s="35"/>
      <c r="T17" s="35"/>
      <c r="U17" s="35"/>
      <c r="V17" s="35"/>
      <c r="W17" s="35"/>
      <c r="X17" s="35"/>
      <c r="Y17" s="35"/>
      <c r="Z17" s="35"/>
      <c r="AA17" s="35"/>
      <c r="AB17" s="35"/>
      <c r="AC17" s="35"/>
      <c r="AD17" s="35"/>
      <c r="AE17" s="35"/>
    </row>
    <row r="18" spans="1:31" s="2" customFormat="1" ht="6.95" customHeight="1">
      <c r="A18" s="35"/>
      <c r="B18" s="40"/>
      <c r="C18" s="35"/>
      <c r="D18" s="35"/>
      <c r="E18" s="35"/>
      <c r="F18" s="35"/>
      <c r="G18" s="35"/>
      <c r="H18" s="35"/>
      <c r="I18" s="123"/>
      <c r="J18" s="35"/>
      <c r="K18" s="35"/>
      <c r="L18" s="52"/>
      <c r="S18" s="35"/>
      <c r="T18" s="35"/>
      <c r="U18" s="35"/>
      <c r="V18" s="35"/>
      <c r="W18" s="35"/>
      <c r="X18" s="35"/>
      <c r="Y18" s="35"/>
      <c r="Z18" s="35"/>
      <c r="AA18" s="35"/>
      <c r="AB18" s="35"/>
      <c r="AC18" s="35"/>
      <c r="AD18" s="35"/>
      <c r="AE18" s="35"/>
    </row>
    <row r="19" spans="1:31" s="2" customFormat="1" ht="12" customHeight="1">
      <c r="A19" s="35"/>
      <c r="B19" s="40"/>
      <c r="C19" s="35"/>
      <c r="D19" s="122" t="s">
        <v>30</v>
      </c>
      <c r="E19" s="35"/>
      <c r="F19" s="35"/>
      <c r="G19" s="35"/>
      <c r="H19" s="35"/>
      <c r="I19" s="124" t="s">
        <v>27</v>
      </c>
      <c r="J19" s="31" t="str">
        <f>'Rekapitulace stavby'!AN13</f>
        <v>Vyplň údaj</v>
      </c>
      <c r="K19" s="35"/>
      <c r="L19" s="52"/>
      <c r="S19" s="35"/>
      <c r="T19" s="35"/>
      <c r="U19" s="35"/>
      <c r="V19" s="35"/>
      <c r="W19" s="35"/>
      <c r="X19" s="35"/>
      <c r="Y19" s="35"/>
      <c r="Z19" s="35"/>
      <c r="AA19" s="35"/>
      <c r="AB19" s="35"/>
      <c r="AC19" s="35"/>
      <c r="AD19" s="35"/>
      <c r="AE19" s="35"/>
    </row>
    <row r="20" spans="1:31" s="2" customFormat="1" ht="18" customHeight="1">
      <c r="A20" s="35"/>
      <c r="B20" s="40"/>
      <c r="C20" s="35"/>
      <c r="D20" s="35"/>
      <c r="E20" s="336" t="str">
        <f>'Rekapitulace stavby'!E14</f>
        <v>Vyplň údaj</v>
      </c>
      <c r="F20" s="337"/>
      <c r="G20" s="337"/>
      <c r="H20" s="337"/>
      <c r="I20" s="124" t="s">
        <v>29</v>
      </c>
      <c r="J20" s="31" t="str">
        <f>'Rekapitulace stavby'!AN14</f>
        <v>Vyplň údaj</v>
      </c>
      <c r="K20" s="35"/>
      <c r="L20" s="52"/>
      <c r="S20" s="35"/>
      <c r="T20" s="35"/>
      <c r="U20" s="35"/>
      <c r="V20" s="35"/>
      <c r="W20" s="35"/>
      <c r="X20" s="35"/>
      <c r="Y20" s="35"/>
      <c r="Z20" s="35"/>
      <c r="AA20" s="35"/>
      <c r="AB20" s="35"/>
      <c r="AC20" s="35"/>
      <c r="AD20" s="35"/>
      <c r="AE20" s="35"/>
    </row>
    <row r="21" spans="1:31" s="2" customFormat="1" ht="6.95" customHeight="1">
      <c r="A21" s="35"/>
      <c r="B21" s="40"/>
      <c r="C21" s="35"/>
      <c r="D21" s="35"/>
      <c r="E21" s="35"/>
      <c r="F21" s="35"/>
      <c r="G21" s="35"/>
      <c r="H21" s="35"/>
      <c r="I21" s="123"/>
      <c r="J21" s="35"/>
      <c r="K21" s="35"/>
      <c r="L21" s="52"/>
      <c r="S21" s="35"/>
      <c r="T21" s="35"/>
      <c r="U21" s="35"/>
      <c r="V21" s="35"/>
      <c r="W21" s="35"/>
      <c r="X21" s="35"/>
      <c r="Y21" s="35"/>
      <c r="Z21" s="35"/>
      <c r="AA21" s="35"/>
      <c r="AB21" s="35"/>
      <c r="AC21" s="35"/>
      <c r="AD21" s="35"/>
      <c r="AE21" s="35"/>
    </row>
    <row r="22" spans="1:31" s="2" customFormat="1" ht="12" customHeight="1">
      <c r="A22" s="35"/>
      <c r="B22" s="40"/>
      <c r="C22" s="35"/>
      <c r="D22" s="122" t="s">
        <v>32</v>
      </c>
      <c r="E22" s="35"/>
      <c r="F22" s="35"/>
      <c r="G22" s="35"/>
      <c r="H22" s="35"/>
      <c r="I22" s="124" t="s">
        <v>27</v>
      </c>
      <c r="J22" s="111" t="s">
        <v>1</v>
      </c>
      <c r="K22" s="35"/>
      <c r="L22" s="52"/>
      <c r="S22" s="35"/>
      <c r="T22" s="35"/>
      <c r="U22" s="35"/>
      <c r="V22" s="35"/>
      <c r="W22" s="35"/>
      <c r="X22" s="35"/>
      <c r="Y22" s="35"/>
      <c r="Z22" s="35"/>
      <c r="AA22" s="35"/>
      <c r="AB22" s="35"/>
      <c r="AC22" s="35"/>
      <c r="AD22" s="35"/>
      <c r="AE22" s="35"/>
    </row>
    <row r="23" spans="1:31" s="2" customFormat="1" ht="18" customHeight="1">
      <c r="A23" s="35"/>
      <c r="B23" s="40"/>
      <c r="C23" s="35"/>
      <c r="D23" s="35"/>
      <c r="E23" s="111" t="s">
        <v>33</v>
      </c>
      <c r="F23" s="35"/>
      <c r="G23" s="35"/>
      <c r="H23" s="35"/>
      <c r="I23" s="124" t="s">
        <v>29</v>
      </c>
      <c r="J23" s="111" t="s">
        <v>1</v>
      </c>
      <c r="K23" s="35"/>
      <c r="L23" s="52"/>
      <c r="S23" s="35"/>
      <c r="T23" s="35"/>
      <c r="U23" s="35"/>
      <c r="V23" s="35"/>
      <c r="W23" s="35"/>
      <c r="X23" s="35"/>
      <c r="Y23" s="35"/>
      <c r="Z23" s="35"/>
      <c r="AA23" s="35"/>
      <c r="AB23" s="35"/>
      <c r="AC23" s="35"/>
      <c r="AD23" s="35"/>
      <c r="AE23" s="35"/>
    </row>
    <row r="24" spans="1:31" s="2" customFormat="1" ht="6.95" customHeight="1">
      <c r="A24" s="35"/>
      <c r="B24" s="40"/>
      <c r="C24" s="35"/>
      <c r="D24" s="35"/>
      <c r="E24" s="35"/>
      <c r="F24" s="35"/>
      <c r="G24" s="35"/>
      <c r="H24" s="35"/>
      <c r="I24" s="123"/>
      <c r="J24" s="35"/>
      <c r="K24" s="35"/>
      <c r="L24" s="52"/>
      <c r="S24" s="35"/>
      <c r="T24" s="35"/>
      <c r="U24" s="35"/>
      <c r="V24" s="35"/>
      <c r="W24" s="35"/>
      <c r="X24" s="35"/>
      <c r="Y24" s="35"/>
      <c r="Z24" s="35"/>
      <c r="AA24" s="35"/>
      <c r="AB24" s="35"/>
      <c r="AC24" s="35"/>
      <c r="AD24" s="35"/>
      <c r="AE24" s="35"/>
    </row>
    <row r="25" spans="1:31" s="2" customFormat="1" ht="12" customHeight="1">
      <c r="A25" s="35"/>
      <c r="B25" s="40"/>
      <c r="C25" s="35"/>
      <c r="D25" s="122" t="s">
        <v>35</v>
      </c>
      <c r="E25" s="35"/>
      <c r="F25" s="35"/>
      <c r="G25" s="35"/>
      <c r="H25" s="35"/>
      <c r="I25" s="124" t="s">
        <v>27</v>
      </c>
      <c r="J25" s="111" t="str">
        <f>IF('Rekapitulace stavby'!AN19="","",'Rekapitulace stavby'!AN19)</f>
        <v/>
      </c>
      <c r="K25" s="35"/>
      <c r="L25" s="52"/>
      <c r="S25" s="35"/>
      <c r="T25" s="35"/>
      <c r="U25" s="35"/>
      <c r="V25" s="35"/>
      <c r="W25" s="35"/>
      <c r="X25" s="35"/>
      <c r="Y25" s="35"/>
      <c r="Z25" s="35"/>
      <c r="AA25" s="35"/>
      <c r="AB25" s="35"/>
      <c r="AC25" s="35"/>
      <c r="AD25" s="35"/>
      <c r="AE25" s="35"/>
    </row>
    <row r="26" spans="1:31" s="2" customFormat="1" ht="18" customHeight="1">
      <c r="A26" s="35"/>
      <c r="B26" s="40"/>
      <c r="C26" s="35"/>
      <c r="D26" s="35"/>
      <c r="E26" s="111" t="str">
        <f>IF('Rekapitulace stavby'!E20="","",'Rekapitulace stavby'!E20)</f>
        <v xml:space="preserve"> </v>
      </c>
      <c r="F26" s="35"/>
      <c r="G26" s="35"/>
      <c r="H26" s="35"/>
      <c r="I26" s="124" t="s">
        <v>29</v>
      </c>
      <c r="J26" s="111" t="str">
        <f>IF('Rekapitulace stavby'!AN20="","",'Rekapitulace stavby'!AN20)</f>
        <v/>
      </c>
      <c r="K26" s="35"/>
      <c r="L26" s="52"/>
      <c r="S26" s="35"/>
      <c r="T26" s="35"/>
      <c r="U26" s="35"/>
      <c r="V26" s="35"/>
      <c r="W26" s="35"/>
      <c r="X26" s="35"/>
      <c r="Y26" s="35"/>
      <c r="Z26" s="35"/>
      <c r="AA26" s="35"/>
      <c r="AB26" s="35"/>
      <c r="AC26" s="35"/>
      <c r="AD26" s="35"/>
      <c r="AE26" s="35"/>
    </row>
    <row r="27" spans="1:31" s="2" customFormat="1" ht="6.95" customHeight="1">
      <c r="A27" s="35"/>
      <c r="B27" s="40"/>
      <c r="C27" s="35"/>
      <c r="D27" s="35"/>
      <c r="E27" s="35"/>
      <c r="F27" s="35"/>
      <c r="G27" s="35"/>
      <c r="H27" s="35"/>
      <c r="I27" s="123"/>
      <c r="J27" s="35"/>
      <c r="K27" s="35"/>
      <c r="L27" s="52"/>
      <c r="S27" s="35"/>
      <c r="T27" s="35"/>
      <c r="U27" s="35"/>
      <c r="V27" s="35"/>
      <c r="W27" s="35"/>
      <c r="X27" s="35"/>
      <c r="Y27" s="35"/>
      <c r="Z27" s="35"/>
      <c r="AA27" s="35"/>
      <c r="AB27" s="35"/>
      <c r="AC27" s="35"/>
      <c r="AD27" s="35"/>
      <c r="AE27" s="35"/>
    </row>
    <row r="28" spans="1:31" s="2" customFormat="1" ht="12" customHeight="1">
      <c r="A28" s="35"/>
      <c r="B28" s="40"/>
      <c r="C28" s="35"/>
      <c r="D28" s="122" t="s">
        <v>36</v>
      </c>
      <c r="E28" s="35"/>
      <c r="F28" s="35"/>
      <c r="G28" s="35"/>
      <c r="H28" s="35"/>
      <c r="I28" s="123"/>
      <c r="J28" s="35"/>
      <c r="K28" s="35"/>
      <c r="L28" s="52"/>
      <c r="S28" s="35"/>
      <c r="T28" s="35"/>
      <c r="U28" s="35"/>
      <c r="V28" s="35"/>
      <c r="W28" s="35"/>
      <c r="X28" s="35"/>
      <c r="Y28" s="35"/>
      <c r="Z28" s="35"/>
      <c r="AA28" s="35"/>
      <c r="AB28" s="35"/>
      <c r="AC28" s="35"/>
      <c r="AD28" s="35"/>
      <c r="AE28" s="35"/>
    </row>
    <row r="29" spans="1:31" s="8" customFormat="1" ht="16.5" customHeight="1">
      <c r="A29" s="126"/>
      <c r="B29" s="127"/>
      <c r="C29" s="126"/>
      <c r="D29" s="126"/>
      <c r="E29" s="338" t="s">
        <v>1</v>
      </c>
      <c r="F29" s="338"/>
      <c r="G29" s="338"/>
      <c r="H29" s="338"/>
      <c r="I29" s="128"/>
      <c r="J29" s="126"/>
      <c r="K29" s="126"/>
      <c r="L29" s="129"/>
      <c r="S29" s="126"/>
      <c r="T29" s="126"/>
      <c r="U29" s="126"/>
      <c r="V29" s="126"/>
      <c r="W29" s="126"/>
      <c r="X29" s="126"/>
      <c r="Y29" s="126"/>
      <c r="Z29" s="126"/>
      <c r="AA29" s="126"/>
      <c r="AB29" s="126"/>
      <c r="AC29" s="126"/>
      <c r="AD29" s="126"/>
      <c r="AE29" s="126"/>
    </row>
    <row r="30" spans="1:31" s="2" customFormat="1" ht="6.95" customHeight="1">
      <c r="A30" s="35"/>
      <c r="B30" s="40"/>
      <c r="C30" s="35"/>
      <c r="D30" s="35"/>
      <c r="E30" s="35"/>
      <c r="F30" s="35"/>
      <c r="G30" s="35"/>
      <c r="H30" s="35"/>
      <c r="I30" s="123"/>
      <c r="J30" s="35"/>
      <c r="K30" s="35"/>
      <c r="L30" s="52"/>
      <c r="S30" s="35"/>
      <c r="T30" s="35"/>
      <c r="U30" s="35"/>
      <c r="V30" s="35"/>
      <c r="W30" s="35"/>
      <c r="X30" s="35"/>
      <c r="Y30" s="35"/>
      <c r="Z30" s="35"/>
      <c r="AA30" s="35"/>
      <c r="AB30" s="35"/>
      <c r="AC30" s="35"/>
      <c r="AD30" s="35"/>
      <c r="AE30" s="35"/>
    </row>
    <row r="31" spans="1:31" s="2" customFormat="1" ht="6.95" customHeight="1">
      <c r="A31" s="35"/>
      <c r="B31" s="40"/>
      <c r="C31" s="35"/>
      <c r="D31" s="130"/>
      <c r="E31" s="130"/>
      <c r="F31" s="130"/>
      <c r="G31" s="130"/>
      <c r="H31" s="130"/>
      <c r="I31" s="131"/>
      <c r="J31" s="130"/>
      <c r="K31" s="130"/>
      <c r="L31" s="52"/>
      <c r="S31" s="35"/>
      <c r="T31" s="35"/>
      <c r="U31" s="35"/>
      <c r="V31" s="35"/>
      <c r="W31" s="35"/>
      <c r="X31" s="35"/>
      <c r="Y31" s="35"/>
      <c r="Z31" s="35"/>
      <c r="AA31" s="35"/>
      <c r="AB31" s="35"/>
      <c r="AC31" s="35"/>
      <c r="AD31" s="35"/>
      <c r="AE31" s="35"/>
    </row>
    <row r="32" spans="1:31" s="2" customFormat="1" ht="25.35" customHeight="1">
      <c r="A32" s="35"/>
      <c r="B32" s="40"/>
      <c r="C32" s="35"/>
      <c r="D32" s="132" t="s">
        <v>38</v>
      </c>
      <c r="E32" s="35"/>
      <c r="F32" s="35"/>
      <c r="G32" s="35"/>
      <c r="H32" s="35"/>
      <c r="I32" s="123"/>
      <c r="J32" s="133">
        <f>ROUND(J127, 2)</f>
        <v>0</v>
      </c>
      <c r="K32" s="35"/>
      <c r="L32" s="52"/>
      <c r="S32" s="35"/>
      <c r="T32" s="35"/>
      <c r="U32" s="35"/>
      <c r="V32" s="35"/>
      <c r="W32" s="35"/>
      <c r="X32" s="35"/>
      <c r="Y32" s="35"/>
      <c r="Z32" s="35"/>
      <c r="AA32" s="35"/>
      <c r="AB32" s="35"/>
      <c r="AC32" s="35"/>
      <c r="AD32" s="35"/>
      <c r="AE32" s="35"/>
    </row>
    <row r="33" spans="1:31" s="2" customFormat="1" ht="6.95" customHeight="1">
      <c r="A33" s="35"/>
      <c r="B33" s="40"/>
      <c r="C33" s="35"/>
      <c r="D33" s="130"/>
      <c r="E33" s="130"/>
      <c r="F33" s="130"/>
      <c r="G33" s="130"/>
      <c r="H33" s="130"/>
      <c r="I33" s="131"/>
      <c r="J33" s="130"/>
      <c r="K33" s="130"/>
      <c r="L33" s="52"/>
      <c r="S33" s="35"/>
      <c r="T33" s="35"/>
      <c r="U33" s="35"/>
      <c r="V33" s="35"/>
      <c r="W33" s="35"/>
      <c r="X33" s="35"/>
      <c r="Y33" s="35"/>
      <c r="Z33" s="35"/>
      <c r="AA33" s="35"/>
      <c r="AB33" s="35"/>
      <c r="AC33" s="35"/>
      <c r="AD33" s="35"/>
      <c r="AE33" s="35"/>
    </row>
    <row r="34" spans="1:31" s="2" customFormat="1" ht="14.45" customHeight="1">
      <c r="A34" s="35"/>
      <c r="B34" s="40"/>
      <c r="C34" s="35"/>
      <c r="D34" s="35"/>
      <c r="E34" s="35"/>
      <c r="F34" s="134" t="s">
        <v>40</v>
      </c>
      <c r="G34" s="35"/>
      <c r="H34" s="35"/>
      <c r="I34" s="135" t="s">
        <v>39</v>
      </c>
      <c r="J34" s="134" t="s">
        <v>41</v>
      </c>
      <c r="K34" s="35"/>
      <c r="L34" s="52"/>
      <c r="S34" s="35"/>
      <c r="T34" s="35"/>
      <c r="U34" s="35"/>
      <c r="V34" s="35"/>
      <c r="W34" s="35"/>
      <c r="X34" s="35"/>
      <c r="Y34" s="35"/>
      <c r="Z34" s="35"/>
      <c r="AA34" s="35"/>
      <c r="AB34" s="35"/>
      <c r="AC34" s="35"/>
      <c r="AD34" s="35"/>
      <c r="AE34" s="35"/>
    </row>
    <row r="35" spans="1:31" s="2" customFormat="1" ht="14.45" customHeight="1">
      <c r="A35" s="35"/>
      <c r="B35" s="40"/>
      <c r="C35" s="35"/>
      <c r="D35" s="136" t="s">
        <v>42</v>
      </c>
      <c r="E35" s="122" t="s">
        <v>43</v>
      </c>
      <c r="F35" s="137">
        <f>ROUND((SUM(BE127:BE272)),  2)</f>
        <v>0</v>
      </c>
      <c r="G35" s="35"/>
      <c r="H35" s="35"/>
      <c r="I35" s="138">
        <v>0.21</v>
      </c>
      <c r="J35" s="137">
        <f>ROUND(((SUM(BE127:BE272))*I35),  2)</f>
        <v>0</v>
      </c>
      <c r="K35" s="35"/>
      <c r="L35" s="52"/>
      <c r="S35" s="35"/>
      <c r="T35" s="35"/>
      <c r="U35" s="35"/>
      <c r="V35" s="35"/>
      <c r="W35" s="35"/>
      <c r="X35" s="35"/>
      <c r="Y35" s="35"/>
      <c r="Z35" s="35"/>
      <c r="AA35" s="35"/>
      <c r="AB35" s="35"/>
      <c r="AC35" s="35"/>
      <c r="AD35" s="35"/>
      <c r="AE35" s="35"/>
    </row>
    <row r="36" spans="1:31" s="2" customFormat="1" ht="14.45" customHeight="1">
      <c r="A36" s="35"/>
      <c r="B36" s="40"/>
      <c r="C36" s="35"/>
      <c r="D36" s="35"/>
      <c r="E36" s="122" t="s">
        <v>44</v>
      </c>
      <c r="F36" s="137">
        <f>ROUND((SUM(BF127:BF272)),  2)</f>
        <v>0</v>
      </c>
      <c r="G36" s="35"/>
      <c r="H36" s="35"/>
      <c r="I36" s="138">
        <v>0.15</v>
      </c>
      <c r="J36" s="137">
        <f>ROUND(((SUM(BF127:BF272))*I36),  2)</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22" t="s">
        <v>45</v>
      </c>
      <c r="F37" s="137">
        <f>ROUND((SUM(BG127:BG272)),  2)</f>
        <v>0</v>
      </c>
      <c r="G37" s="35"/>
      <c r="H37" s="35"/>
      <c r="I37" s="138">
        <v>0.21</v>
      </c>
      <c r="J37" s="137">
        <f>0</f>
        <v>0</v>
      </c>
      <c r="K37" s="35"/>
      <c r="L37" s="52"/>
      <c r="S37" s="35"/>
      <c r="T37" s="35"/>
      <c r="U37" s="35"/>
      <c r="V37" s="35"/>
      <c r="W37" s="35"/>
      <c r="X37" s="35"/>
      <c r="Y37" s="35"/>
      <c r="Z37" s="35"/>
      <c r="AA37" s="35"/>
      <c r="AB37" s="35"/>
      <c r="AC37" s="35"/>
      <c r="AD37" s="35"/>
      <c r="AE37" s="35"/>
    </row>
    <row r="38" spans="1:31" s="2" customFormat="1" ht="14.45" hidden="1" customHeight="1">
      <c r="A38" s="35"/>
      <c r="B38" s="40"/>
      <c r="C38" s="35"/>
      <c r="D38" s="35"/>
      <c r="E38" s="122" t="s">
        <v>46</v>
      </c>
      <c r="F38" s="137">
        <f>ROUND((SUM(BH127:BH272)),  2)</f>
        <v>0</v>
      </c>
      <c r="G38" s="35"/>
      <c r="H38" s="35"/>
      <c r="I38" s="138">
        <v>0.15</v>
      </c>
      <c r="J38" s="137">
        <f>0</f>
        <v>0</v>
      </c>
      <c r="K38" s="35"/>
      <c r="L38" s="52"/>
      <c r="S38" s="35"/>
      <c r="T38" s="35"/>
      <c r="U38" s="35"/>
      <c r="V38" s="35"/>
      <c r="W38" s="35"/>
      <c r="X38" s="35"/>
      <c r="Y38" s="35"/>
      <c r="Z38" s="35"/>
      <c r="AA38" s="35"/>
      <c r="AB38" s="35"/>
      <c r="AC38" s="35"/>
      <c r="AD38" s="35"/>
      <c r="AE38" s="35"/>
    </row>
    <row r="39" spans="1:31" s="2" customFormat="1" ht="14.45" hidden="1" customHeight="1">
      <c r="A39" s="35"/>
      <c r="B39" s="40"/>
      <c r="C39" s="35"/>
      <c r="D39" s="35"/>
      <c r="E39" s="122" t="s">
        <v>47</v>
      </c>
      <c r="F39" s="137">
        <f>ROUND((SUM(BI127:BI272)),  2)</f>
        <v>0</v>
      </c>
      <c r="G39" s="35"/>
      <c r="H39" s="35"/>
      <c r="I39" s="138">
        <v>0</v>
      </c>
      <c r="J39" s="137">
        <f>0</f>
        <v>0</v>
      </c>
      <c r="K39" s="35"/>
      <c r="L39" s="52"/>
      <c r="S39" s="35"/>
      <c r="T39" s="35"/>
      <c r="U39" s="35"/>
      <c r="V39" s="35"/>
      <c r="W39" s="35"/>
      <c r="X39" s="35"/>
      <c r="Y39" s="35"/>
      <c r="Z39" s="35"/>
      <c r="AA39" s="35"/>
      <c r="AB39" s="35"/>
      <c r="AC39" s="35"/>
      <c r="AD39" s="35"/>
      <c r="AE39" s="35"/>
    </row>
    <row r="40" spans="1:31" s="2" customFormat="1" ht="6.95" customHeight="1">
      <c r="A40" s="35"/>
      <c r="B40" s="40"/>
      <c r="C40" s="35"/>
      <c r="D40" s="35"/>
      <c r="E40" s="35"/>
      <c r="F40" s="35"/>
      <c r="G40" s="35"/>
      <c r="H40" s="35"/>
      <c r="I40" s="123"/>
      <c r="J40" s="35"/>
      <c r="K40" s="35"/>
      <c r="L40" s="52"/>
      <c r="S40" s="35"/>
      <c r="T40" s="35"/>
      <c r="U40" s="35"/>
      <c r="V40" s="35"/>
      <c r="W40" s="35"/>
      <c r="X40" s="35"/>
      <c r="Y40" s="35"/>
      <c r="Z40" s="35"/>
      <c r="AA40" s="35"/>
      <c r="AB40" s="35"/>
      <c r="AC40" s="35"/>
      <c r="AD40" s="35"/>
      <c r="AE40" s="35"/>
    </row>
    <row r="41" spans="1:31" s="2" customFormat="1" ht="25.35" customHeight="1">
      <c r="A41" s="35"/>
      <c r="B41" s="40"/>
      <c r="C41" s="139"/>
      <c r="D41" s="140" t="s">
        <v>48</v>
      </c>
      <c r="E41" s="141"/>
      <c r="F41" s="141"/>
      <c r="G41" s="142" t="s">
        <v>49</v>
      </c>
      <c r="H41" s="143" t="s">
        <v>50</v>
      </c>
      <c r="I41" s="144"/>
      <c r="J41" s="145">
        <f>SUM(J32:J39)</f>
        <v>0</v>
      </c>
      <c r="K41" s="146"/>
      <c r="L41" s="52"/>
      <c r="S41" s="35"/>
      <c r="T41" s="35"/>
      <c r="U41" s="35"/>
      <c r="V41" s="35"/>
      <c r="W41" s="35"/>
      <c r="X41" s="35"/>
      <c r="Y41" s="35"/>
      <c r="Z41" s="35"/>
      <c r="AA41" s="35"/>
      <c r="AB41" s="35"/>
      <c r="AC41" s="35"/>
      <c r="AD41" s="35"/>
      <c r="AE41" s="35"/>
    </row>
    <row r="42" spans="1:31" s="2" customFormat="1" ht="14.45" customHeight="1">
      <c r="A42" s="35"/>
      <c r="B42" s="40"/>
      <c r="C42" s="35"/>
      <c r="D42" s="35"/>
      <c r="E42" s="35"/>
      <c r="F42" s="35"/>
      <c r="G42" s="35"/>
      <c r="H42" s="35"/>
      <c r="I42" s="123"/>
      <c r="J42" s="35"/>
      <c r="K42" s="35"/>
      <c r="L42" s="52"/>
      <c r="S42" s="35"/>
      <c r="T42" s="35"/>
      <c r="U42" s="35"/>
      <c r="V42" s="35"/>
      <c r="W42" s="35"/>
      <c r="X42" s="35"/>
      <c r="Y42" s="35"/>
      <c r="Z42" s="35"/>
      <c r="AA42" s="35"/>
      <c r="AB42" s="35"/>
      <c r="AC42" s="35"/>
      <c r="AD42" s="35"/>
      <c r="AE42" s="35"/>
    </row>
    <row r="43" spans="1:31" s="1" customFormat="1" ht="14.45" customHeight="1">
      <c r="B43" s="21"/>
      <c r="I43" s="116"/>
      <c r="L43" s="21"/>
    </row>
    <row r="44" spans="1:31" s="1" customFormat="1" ht="14.45" customHeight="1">
      <c r="B44" s="21"/>
      <c r="I44" s="116"/>
      <c r="L44" s="21"/>
    </row>
    <row r="45" spans="1:31" s="1" customFormat="1" ht="14.45" customHeight="1">
      <c r="B45" s="21"/>
      <c r="I45" s="116"/>
      <c r="L45" s="21"/>
    </row>
    <row r="46" spans="1:31" s="1" customFormat="1" ht="14.45" customHeight="1">
      <c r="B46" s="21"/>
      <c r="I46" s="116"/>
      <c r="L46" s="21"/>
    </row>
    <row r="47" spans="1:31" s="1" customFormat="1" ht="14.45" customHeight="1">
      <c r="B47" s="21"/>
      <c r="I47" s="116"/>
      <c r="L47" s="21"/>
    </row>
    <row r="48" spans="1:31" s="1" customFormat="1" ht="14.45" customHeight="1">
      <c r="B48" s="21"/>
      <c r="I48" s="116"/>
      <c r="L48" s="21"/>
    </row>
    <row r="49" spans="1:31" s="1" customFormat="1" ht="14.45" customHeight="1">
      <c r="B49" s="21"/>
      <c r="I49" s="116"/>
      <c r="L49" s="21"/>
    </row>
    <row r="50" spans="1:31" s="2" customFormat="1" ht="14.45" customHeight="1">
      <c r="B50" s="52"/>
      <c r="D50" s="147" t="s">
        <v>51</v>
      </c>
      <c r="E50" s="148"/>
      <c r="F50" s="148"/>
      <c r="G50" s="147" t="s">
        <v>52</v>
      </c>
      <c r="H50" s="148"/>
      <c r="I50" s="149"/>
      <c r="J50" s="148"/>
      <c r="K50" s="148"/>
      <c r="L50" s="52"/>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5"/>
      <c r="B61" s="40"/>
      <c r="C61" s="35"/>
      <c r="D61" s="150" t="s">
        <v>53</v>
      </c>
      <c r="E61" s="151"/>
      <c r="F61" s="152" t="s">
        <v>54</v>
      </c>
      <c r="G61" s="150" t="s">
        <v>53</v>
      </c>
      <c r="H61" s="151"/>
      <c r="I61" s="153"/>
      <c r="J61" s="154" t="s">
        <v>54</v>
      </c>
      <c r="K61" s="151"/>
      <c r="L61" s="52"/>
      <c r="S61" s="35"/>
      <c r="T61" s="35"/>
      <c r="U61" s="35"/>
      <c r="V61" s="35"/>
      <c r="W61" s="35"/>
      <c r="X61" s="35"/>
      <c r="Y61" s="35"/>
      <c r="Z61" s="35"/>
      <c r="AA61" s="35"/>
      <c r="AB61" s="35"/>
      <c r="AC61" s="35"/>
      <c r="AD61" s="35"/>
      <c r="AE61" s="35"/>
    </row>
    <row r="62" spans="1:31" ht="11.25">
      <c r="B62" s="21"/>
      <c r="L62" s="21"/>
    </row>
    <row r="63" spans="1:31" ht="11.25">
      <c r="B63" s="21"/>
      <c r="L63" s="21"/>
    </row>
    <row r="64" spans="1:31" ht="11.25">
      <c r="B64" s="21"/>
      <c r="L64" s="21"/>
    </row>
    <row r="65" spans="1:31" s="2" customFormat="1" ht="12.75">
      <c r="A65" s="35"/>
      <c r="B65" s="40"/>
      <c r="C65" s="35"/>
      <c r="D65" s="147" t="s">
        <v>55</v>
      </c>
      <c r="E65" s="155"/>
      <c r="F65" s="155"/>
      <c r="G65" s="147" t="s">
        <v>56</v>
      </c>
      <c r="H65" s="155"/>
      <c r="I65" s="156"/>
      <c r="J65" s="155"/>
      <c r="K65" s="155"/>
      <c r="L65" s="52"/>
      <c r="S65" s="35"/>
      <c r="T65" s="35"/>
      <c r="U65" s="35"/>
      <c r="V65" s="35"/>
      <c r="W65" s="35"/>
      <c r="X65" s="35"/>
      <c r="Y65" s="35"/>
      <c r="Z65" s="35"/>
      <c r="AA65" s="35"/>
      <c r="AB65" s="35"/>
      <c r="AC65" s="35"/>
      <c r="AD65" s="35"/>
      <c r="AE65" s="35"/>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5"/>
      <c r="B76" s="40"/>
      <c r="C76" s="35"/>
      <c r="D76" s="150" t="s">
        <v>53</v>
      </c>
      <c r="E76" s="151"/>
      <c r="F76" s="152" t="s">
        <v>54</v>
      </c>
      <c r="G76" s="150" t="s">
        <v>53</v>
      </c>
      <c r="H76" s="151"/>
      <c r="I76" s="153"/>
      <c r="J76" s="154" t="s">
        <v>54</v>
      </c>
      <c r="K76" s="151"/>
      <c r="L76" s="52"/>
      <c r="S76" s="35"/>
      <c r="T76" s="35"/>
      <c r="U76" s="35"/>
      <c r="V76" s="35"/>
      <c r="W76" s="35"/>
      <c r="X76" s="35"/>
      <c r="Y76" s="35"/>
      <c r="Z76" s="35"/>
      <c r="AA76" s="35"/>
      <c r="AB76" s="35"/>
      <c r="AC76" s="35"/>
      <c r="AD76" s="35"/>
      <c r="AE76" s="35"/>
    </row>
    <row r="77" spans="1:31" s="2" customFormat="1" ht="14.45" customHeight="1">
      <c r="A77" s="35"/>
      <c r="B77" s="157"/>
      <c r="C77" s="158"/>
      <c r="D77" s="158"/>
      <c r="E77" s="158"/>
      <c r="F77" s="158"/>
      <c r="G77" s="158"/>
      <c r="H77" s="158"/>
      <c r="I77" s="159"/>
      <c r="J77" s="158"/>
      <c r="K77" s="158"/>
      <c r="L77" s="52"/>
      <c r="S77" s="35"/>
      <c r="T77" s="35"/>
      <c r="U77" s="35"/>
      <c r="V77" s="35"/>
      <c r="W77" s="35"/>
      <c r="X77" s="35"/>
      <c r="Y77" s="35"/>
      <c r="Z77" s="35"/>
      <c r="AA77" s="35"/>
      <c r="AB77" s="35"/>
      <c r="AC77" s="35"/>
      <c r="AD77" s="35"/>
      <c r="AE77" s="35"/>
    </row>
    <row r="81" spans="1:31" s="2" customFormat="1" ht="6.95" customHeight="1">
      <c r="A81" s="35"/>
      <c r="B81" s="160"/>
      <c r="C81" s="161"/>
      <c r="D81" s="161"/>
      <c r="E81" s="161"/>
      <c r="F81" s="161"/>
      <c r="G81" s="161"/>
      <c r="H81" s="161"/>
      <c r="I81" s="162"/>
      <c r="J81" s="161"/>
      <c r="K81" s="161"/>
      <c r="L81" s="52"/>
      <c r="S81" s="35"/>
      <c r="T81" s="35"/>
      <c r="U81" s="35"/>
      <c r="V81" s="35"/>
      <c r="W81" s="35"/>
      <c r="X81" s="35"/>
      <c r="Y81" s="35"/>
      <c r="Z81" s="35"/>
      <c r="AA81" s="35"/>
      <c r="AB81" s="35"/>
      <c r="AC81" s="35"/>
      <c r="AD81" s="35"/>
      <c r="AE81" s="35"/>
    </row>
    <row r="82" spans="1:31" s="2" customFormat="1" ht="24.95" customHeight="1">
      <c r="A82" s="35"/>
      <c r="B82" s="36"/>
      <c r="C82" s="24" t="s">
        <v>105</v>
      </c>
      <c r="D82" s="37"/>
      <c r="E82" s="37"/>
      <c r="F82" s="37"/>
      <c r="G82" s="37"/>
      <c r="H82" s="37"/>
      <c r="I82" s="123"/>
      <c r="J82" s="37"/>
      <c r="K82" s="37"/>
      <c r="L82" s="52"/>
      <c r="S82" s="35"/>
      <c r="T82" s="35"/>
      <c r="U82" s="35"/>
      <c r="V82" s="35"/>
      <c r="W82" s="35"/>
      <c r="X82" s="35"/>
      <c r="Y82" s="35"/>
      <c r="Z82" s="35"/>
      <c r="AA82" s="35"/>
      <c r="AB82" s="35"/>
      <c r="AC82" s="35"/>
      <c r="AD82" s="35"/>
      <c r="AE82" s="35"/>
    </row>
    <row r="83" spans="1:31" s="2" customFormat="1" ht="6.95" customHeight="1">
      <c r="A83" s="35"/>
      <c r="B83" s="36"/>
      <c r="C83" s="37"/>
      <c r="D83" s="37"/>
      <c r="E83" s="37"/>
      <c r="F83" s="37"/>
      <c r="G83" s="37"/>
      <c r="H83" s="37"/>
      <c r="I83" s="123"/>
      <c r="J83" s="37"/>
      <c r="K83" s="37"/>
      <c r="L83" s="52"/>
      <c r="S83" s="35"/>
      <c r="T83" s="35"/>
      <c r="U83" s="35"/>
      <c r="V83" s="35"/>
      <c r="W83" s="35"/>
      <c r="X83" s="35"/>
      <c r="Y83" s="35"/>
      <c r="Z83" s="35"/>
      <c r="AA83" s="35"/>
      <c r="AB83" s="35"/>
      <c r="AC83" s="35"/>
      <c r="AD83" s="35"/>
      <c r="AE83" s="35"/>
    </row>
    <row r="84" spans="1:31" s="2" customFormat="1" ht="12" customHeight="1">
      <c r="A84" s="35"/>
      <c r="B84" s="36"/>
      <c r="C84" s="30" t="s">
        <v>16</v>
      </c>
      <c r="D84" s="37"/>
      <c r="E84" s="37"/>
      <c r="F84" s="37"/>
      <c r="G84" s="37"/>
      <c r="H84" s="37"/>
      <c r="I84" s="123"/>
      <c r="J84" s="37"/>
      <c r="K84" s="37"/>
      <c r="L84" s="52"/>
      <c r="S84" s="35"/>
      <c r="T84" s="35"/>
      <c r="U84" s="35"/>
      <c r="V84" s="35"/>
      <c r="W84" s="35"/>
      <c r="X84" s="35"/>
      <c r="Y84" s="35"/>
      <c r="Z84" s="35"/>
      <c r="AA84" s="35"/>
      <c r="AB84" s="35"/>
      <c r="AC84" s="35"/>
      <c r="AD84" s="35"/>
      <c r="AE84" s="35"/>
    </row>
    <row r="85" spans="1:31" s="2" customFormat="1" ht="16.5" customHeight="1">
      <c r="A85" s="35"/>
      <c r="B85" s="36"/>
      <c r="C85" s="37"/>
      <c r="D85" s="37"/>
      <c r="E85" s="339" t="str">
        <f>E7</f>
        <v>CHODNÍK UL. VELKOMEZIŘÍČSKÁ, TŘEBÍČ</v>
      </c>
      <c r="F85" s="340"/>
      <c r="G85" s="340"/>
      <c r="H85" s="340"/>
      <c r="I85" s="123"/>
      <c r="J85" s="37"/>
      <c r="K85" s="37"/>
      <c r="L85" s="52"/>
      <c r="S85" s="35"/>
      <c r="T85" s="35"/>
      <c r="U85" s="35"/>
      <c r="V85" s="35"/>
      <c r="W85" s="35"/>
      <c r="X85" s="35"/>
      <c r="Y85" s="35"/>
      <c r="Z85" s="35"/>
      <c r="AA85" s="35"/>
      <c r="AB85" s="35"/>
      <c r="AC85" s="35"/>
      <c r="AD85" s="35"/>
      <c r="AE85" s="35"/>
    </row>
    <row r="86" spans="1:31" s="1" customFormat="1" ht="12" customHeight="1">
      <c r="B86" s="22"/>
      <c r="C86" s="30" t="s">
        <v>101</v>
      </c>
      <c r="D86" s="23"/>
      <c r="E86" s="23"/>
      <c r="F86" s="23"/>
      <c r="G86" s="23"/>
      <c r="H86" s="23"/>
      <c r="I86" s="116"/>
      <c r="J86" s="23"/>
      <c r="K86" s="23"/>
      <c r="L86" s="21"/>
    </row>
    <row r="87" spans="1:31" s="2" customFormat="1" ht="16.5" customHeight="1">
      <c r="A87" s="35"/>
      <c r="B87" s="36"/>
      <c r="C87" s="37"/>
      <c r="D87" s="37"/>
      <c r="E87" s="339" t="s">
        <v>102</v>
      </c>
      <c r="F87" s="341"/>
      <c r="G87" s="341"/>
      <c r="H87" s="341"/>
      <c r="I87" s="123"/>
      <c r="J87" s="37"/>
      <c r="K87" s="37"/>
      <c r="L87" s="52"/>
      <c r="S87" s="35"/>
      <c r="T87" s="35"/>
      <c r="U87" s="35"/>
      <c r="V87" s="35"/>
      <c r="W87" s="35"/>
      <c r="X87" s="35"/>
      <c r="Y87" s="35"/>
      <c r="Z87" s="35"/>
      <c r="AA87" s="35"/>
      <c r="AB87" s="35"/>
      <c r="AC87" s="35"/>
      <c r="AD87" s="35"/>
      <c r="AE87" s="35"/>
    </row>
    <row r="88" spans="1:31" s="2" customFormat="1" ht="12" customHeight="1">
      <c r="A88" s="35"/>
      <c r="B88" s="36"/>
      <c r="C88" s="30" t="s">
        <v>103</v>
      </c>
      <c r="D88" s="37"/>
      <c r="E88" s="37"/>
      <c r="F88" s="37"/>
      <c r="G88" s="37"/>
      <c r="H88" s="37"/>
      <c r="I88" s="123"/>
      <c r="J88" s="37"/>
      <c r="K88" s="37"/>
      <c r="L88" s="52"/>
      <c r="S88" s="35"/>
      <c r="T88" s="35"/>
      <c r="U88" s="35"/>
      <c r="V88" s="35"/>
      <c r="W88" s="35"/>
      <c r="X88" s="35"/>
      <c r="Y88" s="35"/>
      <c r="Z88" s="35"/>
      <c r="AA88" s="35"/>
      <c r="AB88" s="35"/>
      <c r="AC88" s="35"/>
      <c r="AD88" s="35"/>
      <c r="AE88" s="35"/>
    </row>
    <row r="89" spans="1:31" s="2" customFormat="1" ht="16.5" customHeight="1">
      <c r="A89" s="35"/>
      <c r="B89" s="36"/>
      <c r="C89" s="37"/>
      <c r="D89" s="37"/>
      <c r="E89" s="307" t="str">
        <f>E11</f>
        <v>SO 401 - Osvětlení přechodu</v>
      </c>
      <c r="F89" s="341"/>
      <c r="G89" s="341"/>
      <c r="H89" s="341"/>
      <c r="I89" s="123"/>
      <c r="J89" s="37"/>
      <c r="K89" s="37"/>
      <c r="L89" s="52"/>
      <c r="S89" s="35"/>
      <c r="T89" s="35"/>
      <c r="U89" s="35"/>
      <c r="V89" s="35"/>
      <c r="W89" s="35"/>
      <c r="X89" s="35"/>
      <c r="Y89" s="35"/>
      <c r="Z89" s="35"/>
      <c r="AA89" s="35"/>
      <c r="AB89" s="35"/>
      <c r="AC89" s="35"/>
      <c r="AD89" s="35"/>
      <c r="AE89" s="35"/>
    </row>
    <row r="90" spans="1:31" s="2" customFormat="1" ht="6.95" customHeight="1">
      <c r="A90" s="35"/>
      <c r="B90" s="36"/>
      <c r="C90" s="37"/>
      <c r="D90" s="37"/>
      <c r="E90" s="37"/>
      <c r="F90" s="37"/>
      <c r="G90" s="37"/>
      <c r="H90" s="37"/>
      <c r="I90" s="123"/>
      <c r="J90" s="37"/>
      <c r="K90" s="37"/>
      <c r="L90" s="52"/>
      <c r="S90" s="35"/>
      <c r="T90" s="35"/>
      <c r="U90" s="35"/>
      <c r="V90" s="35"/>
      <c r="W90" s="35"/>
      <c r="X90" s="35"/>
      <c r="Y90" s="35"/>
      <c r="Z90" s="35"/>
      <c r="AA90" s="35"/>
      <c r="AB90" s="35"/>
      <c r="AC90" s="35"/>
      <c r="AD90" s="35"/>
      <c r="AE90" s="35"/>
    </row>
    <row r="91" spans="1:31" s="2" customFormat="1" ht="12" customHeight="1">
      <c r="A91" s="35"/>
      <c r="B91" s="36"/>
      <c r="C91" s="30" t="s">
        <v>22</v>
      </c>
      <c r="D91" s="37"/>
      <c r="E91" s="37"/>
      <c r="F91" s="28" t="str">
        <f>F14</f>
        <v>TŘEBÍČ</v>
      </c>
      <c r="G91" s="37"/>
      <c r="H91" s="37"/>
      <c r="I91" s="124" t="s">
        <v>24</v>
      </c>
      <c r="J91" s="67" t="str">
        <f>IF(J14="","",J14)</f>
        <v>3. 9. 2019</v>
      </c>
      <c r="K91" s="37"/>
      <c r="L91" s="52"/>
      <c r="S91" s="35"/>
      <c r="T91" s="35"/>
      <c r="U91" s="35"/>
      <c r="V91" s="35"/>
      <c r="W91" s="35"/>
      <c r="X91" s="35"/>
      <c r="Y91" s="35"/>
      <c r="Z91" s="35"/>
      <c r="AA91" s="35"/>
      <c r="AB91" s="35"/>
      <c r="AC91" s="35"/>
      <c r="AD91" s="35"/>
      <c r="AE91" s="35"/>
    </row>
    <row r="92" spans="1:31" s="2" customFormat="1" ht="6.95" customHeight="1">
      <c r="A92" s="35"/>
      <c r="B92" s="36"/>
      <c r="C92" s="37"/>
      <c r="D92" s="37"/>
      <c r="E92" s="37"/>
      <c r="F92" s="37"/>
      <c r="G92" s="37"/>
      <c r="H92" s="37"/>
      <c r="I92" s="123"/>
      <c r="J92" s="37"/>
      <c r="K92" s="37"/>
      <c r="L92" s="52"/>
      <c r="S92" s="35"/>
      <c r="T92" s="35"/>
      <c r="U92" s="35"/>
      <c r="V92" s="35"/>
      <c r="W92" s="35"/>
      <c r="X92" s="35"/>
      <c r="Y92" s="35"/>
      <c r="Z92" s="35"/>
      <c r="AA92" s="35"/>
      <c r="AB92" s="35"/>
      <c r="AC92" s="35"/>
      <c r="AD92" s="35"/>
      <c r="AE92" s="35"/>
    </row>
    <row r="93" spans="1:31" s="2" customFormat="1" ht="27.95" customHeight="1">
      <c r="A93" s="35"/>
      <c r="B93" s="36"/>
      <c r="C93" s="30" t="s">
        <v>26</v>
      </c>
      <c r="D93" s="37"/>
      <c r="E93" s="37"/>
      <c r="F93" s="28" t="str">
        <f>E17</f>
        <v xml:space="preserve"> </v>
      </c>
      <c r="G93" s="37"/>
      <c r="H93" s="37"/>
      <c r="I93" s="124" t="s">
        <v>32</v>
      </c>
      <c r="J93" s="33" t="str">
        <f>E23</f>
        <v>HaskoningDHV Czech Republic</v>
      </c>
      <c r="K93" s="37"/>
      <c r="L93" s="52"/>
      <c r="S93" s="35"/>
      <c r="T93" s="35"/>
      <c r="U93" s="35"/>
      <c r="V93" s="35"/>
      <c r="W93" s="35"/>
      <c r="X93" s="35"/>
      <c r="Y93" s="35"/>
      <c r="Z93" s="35"/>
      <c r="AA93" s="35"/>
      <c r="AB93" s="35"/>
      <c r="AC93" s="35"/>
      <c r="AD93" s="35"/>
      <c r="AE93" s="35"/>
    </row>
    <row r="94" spans="1:31" s="2" customFormat="1" ht="15.2" customHeight="1">
      <c r="A94" s="35"/>
      <c r="B94" s="36"/>
      <c r="C94" s="30" t="s">
        <v>30</v>
      </c>
      <c r="D94" s="37"/>
      <c r="E94" s="37"/>
      <c r="F94" s="28" t="str">
        <f>IF(E20="","",E20)</f>
        <v>Vyplň údaj</v>
      </c>
      <c r="G94" s="37"/>
      <c r="H94" s="37"/>
      <c r="I94" s="124" t="s">
        <v>35</v>
      </c>
      <c r="J94" s="33" t="str">
        <f>E26</f>
        <v xml:space="preserve"> </v>
      </c>
      <c r="K94" s="37"/>
      <c r="L94" s="52"/>
      <c r="S94" s="35"/>
      <c r="T94" s="35"/>
      <c r="U94" s="35"/>
      <c r="V94" s="35"/>
      <c r="W94" s="35"/>
      <c r="X94" s="35"/>
      <c r="Y94" s="35"/>
      <c r="Z94" s="35"/>
      <c r="AA94" s="35"/>
      <c r="AB94" s="35"/>
      <c r="AC94" s="35"/>
      <c r="AD94" s="35"/>
      <c r="AE94" s="35"/>
    </row>
    <row r="95" spans="1:31" s="2" customFormat="1" ht="10.35" customHeight="1">
      <c r="A95" s="35"/>
      <c r="B95" s="36"/>
      <c r="C95" s="37"/>
      <c r="D95" s="37"/>
      <c r="E95" s="37"/>
      <c r="F95" s="37"/>
      <c r="G95" s="37"/>
      <c r="H95" s="37"/>
      <c r="I95" s="123"/>
      <c r="J95" s="37"/>
      <c r="K95" s="37"/>
      <c r="L95" s="52"/>
      <c r="S95" s="35"/>
      <c r="T95" s="35"/>
      <c r="U95" s="35"/>
      <c r="V95" s="35"/>
      <c r="W95" s="35"/>
      <c r="X95" s="35"/>
      <c r="Y95" s="35"/>
      <c r="Z95" s="35"/>
      <c r="AA95" s="35"/>
      <c r="AB95" s="35"/>
      <c r="AC95" s="35"/>
      <c r="AD95" s="35"/>
      <c r="AE95" s="35"/>
    </row>
    <row r="96" spans="1:31" s="2" customFormat="1" ht="29.25" customHeight="1">
      <c r="A96" s="35"/>
      <c r="B96" s="36"/>
      <c r="C96" s="163" t="s">
        <v>106</v>
      </c>
      <c r="D96" s="164"/>
      <c r="E96" s="164"/>
      <c r="F96" s="164"/>
      <c r="G96" s="164"/>
      <c r="H96" s="164"/>
      <c r="I96" s="165"/>
      <c r="J96" s="166" t="s">
        <v>107</v>
      </c>
      <c r="K96" s="164"/>
      <c r="L96" s="52"/>
      <c r="S96" s="35"/>
      <c r="T96" s="35"/>
      <c r="U96" s="35"/>
      <c r="V96" s="35"/>
      <c r="W96" s="35"/>
      <c r="X96" s="35"/>
      <c r="Y96" s="35"/>
      <c r="Z96" s="35"/>
      <c r="AA96" s="35"/>
      <c r="AB96" s="35"/>
      <c r="AC96" s="35"/>
      <c r="AD96" s="35"/>
      <c r="AE96" s="35"/>
    </row>
    <row r="97" spans="1:47" s="2" customFormat="1" ht="10.35" customHeight="1">
      <c r="A97" s="35"/>
      <c r="B97" s="36"/>
      <c r="C97" s="37"/>
      <c r="D97" s="37"/>
      <c r="E97" s="37"/>
      <c r="F97" s="37"/>
      <c r="G97" s="37"/>
      <c r="H97" s="37"/>
      <c r="I97" s="123"/>
      <c r="J97" s="37"/>
      <c r="K97" s="37"/>
      <c r="L97" s="52"/>
      <c r="S97" s="35"/>
      <c r="T97" s="35"/>
      <c r="U97" s="35"/>
      <c r="V97" s="35"/>
      <c r="W97" s="35"/>
      <c r="X97" s="35"/>
      <c r="Y97" s="35"/>
      <c r="Z97" s="35"/>
      <c r="AA97" s="35"/>
      <c r="AB97" s="35"/>
      <c r="AC97" s="35"/>
      <c r="AD97" s="35"/>
      <c r="AE97" s="35"/>
    </row>
    <row r="98" spans="1:47" s="2" customFormat="1" ht="22.9" customHeight="1">
      <c r="A98" s="35"/>
      <c r="B98" s="36"/>
      <c r="C98" s="167" t="s">
        <v>108</v>
      </c>
      <c r="D98" s="37"/>
      <c r="E98" s="37"/>
      <c r="F98" s="37"/>
      <c r="G98" s="37"/>
      <c r="H98" s="37"/>
      <c r="I98" s="123"/>
      <c r="J98" s="85">
        <f>J127</f>
        <v>0</v>
      </c>
      <c r="K98" s="37"/>
      <c r="L98" s="52"/>
      <c r="S98" s="35"/>
      <c r="T98" s="35"/>
      <c r="U98" s="35"/>
      <c r="V98" s="35"/>
      <c r="W98" s="35"/>
      <c r="X98" s="35"/>
      <c r="Y98" s="35"/>
      <c r="Z98" s="35"/>
      <c r="AA98" s="35"/>
      <c r="AB98" s="35"/>
      <c r="AC98" s="35"/>
      <c r="AD98" s="35"/>
      <c r="AE98" s="35"/>
      <c r="AU98" s="18" t="s">
        <v>109</v>
      </c>
    </row>
    <row r="99" spans="1:47" s="9" customFormat="1" ht="24.95" customHeight="1">
      <c r="B99" s="168"/>
      <c r="C99" s="169"/>
      <c r="D99" s="170" t="s">
        <v>1094</v>
      </c>
      <c r="E99" s="171"/>
      <c r="F99" s="171"/>
      <c r="G99" s="171"/>
      <c r="H99" s="171"/>
      <c r="I99" s="172"/>
      <c r="J99" s="173">
        <f>J128</f>
        <v>0</v>
      </c>
      <c r="K99" s="169"/>
      <c r="L99" s="174"/>
    </row>
    <row r="100" spans="1:47" s="9" customFormat="1" ht="24.95" customHeight="1">
      <c r="B100" s="168"/>
      <c r="C100" s="169"/>
      <c r="D100" s="170" t="s">
        <v>1095</v>
      </c>
      <c r="E100" s="171"/>
      <c r="F100" s="171"/>
      <c r="G100" s="171"/>
      <c r="H100" s="171"/>
      <c r="I100" s="172"/>
      <c r="J100" s="173">
        <f>J137</f>
        <v>0</v>
      </c>
      <c r="K100" s="169"/>
      <c r="L100" s="174"/>
    </row>
    <row r="101" spans="1:47" s="9" customFormat="1" ht="24.95" customHeight="1">
      <c r="B101" s="168"/>
      <c r="C101" s="169"/>
      <c r="D101" s="170" t="s">
        <v>1096</v>
      </c>
      <c r="E101" s="171"/>
      <c r="F101" s="171"/>
      <c r="G101" s="171"/>
      <c r="H101" s="171"/>
      <c r="I101" s="172"/>
      <c r="J101" s="173">
        <f>J146</f>
        <v>0</v>
      </c>
      <c r="K101" s="169"/>
      <c r="L101" s="174"/>
    </row>
    <row r="102" spans="1:47" s="9" customFormat="1" ht="24.95" customHeight="1">
      <c r="B102" s="168"/>
      <c r="C102" s="169"/>
      <c r="D102" s="170" t="s">
        <v>1097</v>
      </c>
      <c r="E102" s="171"/>
      <c r="F102" s="171"/>
      <c r="G102" s="171"/>
      <c r="H102" s="171"/>
      <c r="I102" s="172"/>
      <c r="J102" s="173">
        <f>J151</f>
        <v>0</v>
      </c>
      <c r="K102" s="169"/>
      <c r="L102" s="174"/>
    </row>
    <row r="103" spans="1:47" s="9" customFormat="1" ht="24.95" customHeight="1">
      <c r="B103" s="168"/>
      <c r="C103" s="169"/>
      <c r="D103" s="170" t="s">
        <v>1098</v>
      </c>
      <c r="E103" s="171"/>
      <c r="F103" s="171"/>
      <c r="G103" s="171"/>
      <c r="H103" s="171"/>
      <c r="I103" s="172"/>
      <c r="J103" s="173">
        <f>J180</f>
        <v>0</v>
      </c>
      <c r="K103" s="169"/>
      <c r="L103" s="174"/>
    </row>
    <row r="104" spans="1:47" s="9" customFormat="1" ht="24.95" customHeight="1">
      <c r="B104" s="168"/>
      <c r="C104" s="169"/>
      <c r="D104" s="170" t="s">
        <v>1099</v>
      </c>
      <c r="E104" s="171"/>
      <c r="F104" s="171"/>
      <c r="G104" s="171"/>
      <c r="H104" s="171"/>
      <c r="I104" s="172"/>
      <c r="J104" s="173">
        <f>J225</f>
        <v>0</v>
      </c>
      <c r="K104" s="169"/>
      <c r="L104" s="174"/>
    </row>
    <row r="105" spans="1:47" s="9" customFormat="1" ht="24.95" customHeight="1">
      <c r="B105" s="168"/>
      <c r="C105" s="169"/>
      <c r="D105" s="170" t="s">
        <v>1100</v>
      </c>
      <c r="E105" s="171"/>
      <c r="F105" s="171"/>
      <c r="G105" s="171"/>
      <c r="H105" s="171"/>
      <c r="I105" s="172"/>
      <c r="J105" s="173">
        <f>J228</f>
        <v>0</v>
      </c>
      <c r="K105" s="169"/>
      <c r="L105" s="174"/>
    </row>
    <row r="106" spans="1:47" s="2" customFormat="1" ht="21.75" customHeight="1">
      <c r="A106" s="35"/>
      <c r="B106" s="36"/>
      <c r="C106" s="37"/>
      <c r="D106" s="37"/>
      <c r="E106" s="37"/>
      <c r="F106" s="37"/>
      <c r="G106" s="37"/>
      <c r="H106" s="37"/>
      <c r="I106" s="123"/>
      <c r="J106" s="37"/>
      <c r="K106" s="37"/>
      <c r="L106" s="52"/>
      <c r="S106" s="35"/>
      <c r="T106" s="35"/>
      <c r="U106" s="35"/>
      <c r="V106" s="35"/>
      <c r="W106" s="35"/>
      <c r="X106" s="35"/>
      <c r="Y106" s="35"/>
      <c r="Z106" s="35"/>
      <c r="AA106" s="35"/>
      <c r="AB106" s="35"/>
      <c r="AC106" s="35"/>
      <c r="AD106" s="35"/>
      <c r="AE106" s="35"/>
    </row>
    <row r="107" spans="1:47" s="2" customFormat="1" ht="6.95" customHeight="1">
      <c r="A107" s="35"/>
      <c r="B107" s="55"/>
      <c r="C107" s="56"/>
      <c r="D107" s="56"/>
      <c r="E107" s="56"/>
      <c r="F107" s="56"/>
      <c r="G107" s="56"/>
      <c r="H107" s="56"/>
      <c r="I107" s="159"/>
      <c r="J107" s="56"/>
      <c r="K107" s="56"/>
      <c r="L107" s="52"/>
      <c r="S107" s="35"/>
      <c r="T107" s="35"/>
      <c r="U107" s="35"/>
      <c r="V107" s="35"/>
      <c r="W107" s="35"/>
      <c r="X107" s="35"/>
      <c r="Y107" s="35"/>
      <c r="Z107" s="35"/>
      <c r="AA107" s="35"/>
      <c r="AB107" s="35"/>
      <c r="AC107" s="35"/>
      <c r="AD107" s="35"/>
      <c r="AE107" s="35"/>
    </row>
    <row r="111" spans="1:47" s="2" customFormat="1" ht="6.95" customHeight="1">
      <c r="A111" s="35"/>
      <c r="B111" s="57"/>
      <c r="C111" s="58"/>
      <c r="D111" s="58"/>
      <c r="E111" s="58"/>
      <c r="F111" s="58"/>
      <c r="G111" s="58"/>
      <c r="H111" s="58"/>
      <c r="I111" s="162"/>
      <c r="J111" s="58"/>
      <c r="K111" s="58"/>
      <c r="L111" s="52"/>
      <c r="S111" s="35"/>
      <c r="T111" s="35"/>
      <c r="U111" s="35"/>
      <c r="V111" s="35"/>
      <c r="W111" s="35"/>
      <c r="X111" s="35"/>
      <c r="Y111" s="35"/>
      <c r="Z111" s="35"/>
      <c r="AA111" s="35"/>
      <c r="AB111" s="35"/>
      <c r="AC111" s="35"/>
      <c r="AD111" s="35"/>
      <c r="AE111" s="35"/>
    </row>
    <row r="112" spans="1:47" s="2" customFormat="1" ht="24.95" customHeight="1">
      <c r="A112" s="35"/>
      <c r="B112" s="36"/>
      <c r="C112" s="24" t="s">
        <v>132</v>
      </c>
      <c r="D112" s="37"/>
      <c r="E112" s="37"/>
      <c r="F112" s="37"/>
      <c r="G112" s="37"/>
      <c r="H112" s="37"/>
      <c r="I112" s="123"/>
      <c r="J112" s="37"/>
      <c r="K112" s="37"/>
      <c r="L112" s="52"/>
      <c r="S112" s="35"/>
      <c r="T112" s="35"/>
      <c r="U112" s="35"/>
      <c r="V112" s="35"/>
      <c r="W112" s="35"/>
      <c r="X112" s="35"/>
      <c r="Y112" s="35"/>
      <c r="Z112" s="35"/>
      <c r="AA112" s="35"/>
      <c r="AB112" s="35"/>
      <c r="AC112" s="35"/>
      <c r="AD112" s="35"/>
      <c r="AE112" s="35"/>
    </row>
    <row r="113" spans="1:63" s="2" customFormat="1" ht="6.95" customHeight="1">
      <c r="A113" s="35"/>
      <c r="B113" s="36"/>
      <c r="C113" s="37"/>
      <c r="D113" s="37"/>
      <c r="E113" s="37"/>
      <c r="F113" s="37"/>
      <c r="G113" s="37"/>
      <c r="H113" s="37"/>
      <c r="I113" s="123"/>
      <c r="J113" s="37"/>
      <c r="K113" s="37"/>
      <c r="L113" s="52"/>
      <c r="S113" s="35"/>
      <c r="T113" s="35"/>
      <c r="U113" s="35"/>
      <c r="V113" s="35"/>
      <c r="W113" s="35"/>
      <c r="X113" s="35"/>
      <c r="Y113" s="35"/>
      <c r="Z113" s="35"/>
      <c r="AA113" s="35"/>
      <c r="AB113" s="35"/>
      <c r="AC113" s="35"/>
      <c r="AD113" s="35"/>
      <c r="AE113" s="35"/>
    </row>
    <row r="114" spans="1:63" s="2" customFormat="1" ht="12" customHeight="1">
      <c r="A114" s="35"/>
      <c r="B114" s="36"/>
      <c r="C114" s="30" t="s">
        <v>16</v>
      </c>
      <c r="D114" s="37"/>
      <c r="E114" s="37"/>
      <c r="F114" s="37"/>
      <c r="G114" s="37"/>
      <c r="H114" s="37"/>
      <c r="I114" s="123"/>
      <c r="J114" s="37"/>
      <c r="K114" s="37"/>
      <c r="L114" s="52"/>
      <c r="S114" s="35"/>
      <c r="T114" s="35"/>
      <c r="U114" s="35"/>
      <c r="V114" s="35"/>
      <c r="W114" s="35"/>
      <c r="X114" s="35"/>
      <c r="Y114" s="35"/>
      <c r="Z114" s="35"/>
      <c r="AA114" s="35"/>
      <c r="AB114" s="35"/>
      <c r="AC114" s="35"/>
      <c r="AD114" s="35"/>
      <c r="AE114" s="35"/>
    </row>
    <row r="115" spans="1:63" s="2" customFormat="1" ht="16.5" customHeight="1">
      <c r="A115" s="35"/>
      <c r="B115" s="36"/>
      <c r="C115" s="37"/>
      <c r="D115" s="37"/>
      <c r="E115" s="339" t="str">
        <f>E7</f>
        <v>CHODNÍK UL. VELKOMEZIŘÍČSKÁ, TŘEBÍČ</v>
      </c>
      <c r="F115" s="340"/>
      <c r="G115" s="340"/>
      <c r="H115" s="340"/>
      <c r="I115" s="123"/>
      <c r="J115" s="37"/>
      <c r="K115" s="37"/>
      <c r="L115" s="52"/>
      <c r="S115" s="35"/>
      <c r="T115" s="35"/>
      <c r="U115" s="35"/>
      <c r="V115" s="35"/>
      <c r="W115" s="35"/>
      <c r="X115" s="35"/>
      <c r="Y115" s="35"/>
      <c r="Z115" s="35"/>
      <c r="AA115" s="35"/>
      <c r="AB115" s="35"/>
      <c r="AC115" s="35"/>
      <c r="AD115" s="35"/>
      <c r="AE115" s="35"/>
    </row>
    <row r="116" spans="1:63" s="1" customFormat="1" ht="12" customHeight="1">
      <c r="B116" s="22"/>
      <c r="C116" s="30" t="s">
        <v>101</v>
      </c>
      <c r="D116" s="23"/>
      <c r="E116" s="23"/>
      <c r="F116" s="23"/>
      <c r="G116" s="23"/>
      <c r="H116" s="23"/>
      <c r="I116" s="116"/>
      <c r="J116" s="23"/>
      <c r="K116" s="23"/>
      <c r="L116" s="21"/>
    </row>
    <row r="117" spans="1:63" s="2" customFormat="1" ht="16.5" customHeight="1">
      <c r="A117" s="35"/>
      <c r="B117" s="36"/>
      <c r="C117" s="37"/>
      <c r="D117" s="37"/>
      <c r="E117" s="339" t="s">
        <v>102</v>
      </c>
      <c r="F117" s="341"/>
      <c r="G117" s="341"/>
      <c r="H117" s="341"/>
      <c r="I117" s="123"/>
      <c r="J117" s="37"/>
      <c r="K117" s="37"/>
      <c r="L117" s="52"/>
      <c r="S117" s="35"/>
      <c r="T117" s="35"/>
      <c r="U117" s="35"/>
      <c r="V117" s="35"/>
      <c r="W117" s="35"/>
      <c r="X117" s="35"/>
      <c r="Y117" s="35"/>
      <c r="Z117" s="35"/>
      <c r="AA117" s="35"/>
      <c r="AB117" s="35"/>
      <c r="AC117" s="35"/>
      <c r="AD117" s="35"/>
      <c r="AE117" s="35"/>
    </row>
    <row r="118" spans="1:63" s="2" customFormat="1" ht="12" customHeight="1">
      <c r="A118" s="35"/>
      <c r="B118" s="36"/>
      <c r="C118" s="30" t="s">
        <v>103</v>
      </c>
      <c r="D118" s="37"/>
      <c r="E118" s="37"/>
      <c r="F118" s="37"/>
      <c r="G118" s="37"/>
      <c r="H118" s="37"/>
      <c r="I118" s="123"/>
      <c r="J118" s="37"/>
      <c r="K118" s="37"/>
      <c r="L118" s="52"/>
      <c r="S118" s="35"/>
      <c r="T118" s="35"/>
      <c r="U118" s="35"/>
      <c r="V118" s="35"/>
      <c r="W118" s="35"/>
      <c r="X118" s="35"/>
      <c r="Y118" s="35"/>
      <c r="Z118" s="35"/>
      <c r="AA118" s="35"/>
      <c r="AB118" s="35"/>
      <c r="AC118" s="35"/>
      <c r="AD118" s="35"/>
      <c r="AE118" s="35"/>
    </row>
    <row r="119" spans="1:63" s="2" customFormat="1" ht="16.5" customHeight="1">
      <c r="A119" s="35"/>
      <c r="B119" s="36"/>
      <c r="C119" s="37"/>
      <c r="D119" s="37"/>
      <c r="E119" s="307" t="str">
        <f>E11</f>
        <v>SO 401 - Osvětlení přechodu</v>
      </c>
      <c r="F119" s="341"/>
      <c r="G119" s="341"/>
      <c r="H119" s="341"/>
      <c r="I119" s="123"/>
      <c r="J119" s="37"/>
      <c r="K119" s="37"/>
      <c r="L119" s="52"/>
      <c r="S119" s="35"/>
      <c r="T119" s="35"/>
      <c r="U119" s="35"/>
      <c r="V119" s="35"/>
      <c r="W119" s="35"/>
      <c r="X119" s="35"/>
      <c r="Y119" s="35"/>
      <c r="Z119" s="35"/>
      <c r="AA119" s="35"/>
      <c r="AB119" s="35"/>
      <c r="AC119" s="35"/>
      <c r="AD119" s="35"/>
      <c r="AE119" s="35"/>
    </row>
    <row r="120" spans="1:63" s="2" customFormat="1" ht="6.95" customHeight="1">
      <c r="A120" s="35"/>
      <c r="B120" s="36"/>
      <c r="C120" s="37"/>
      <c r="D120" s="37"/>
      <c r="E120" s="37"/>
      <c r="F120" s="37"/>
      <c r="G120" s="37"/>
      <c r="H120" s="37"/>
      <c r="I120" s="123"/>
      <c r="J120" s="37"/>
      <c r="K120" s="37"/>
      <c r="L120" s="52"/>
      <c r="S120" s="35"/>
      <c r="T120" s="35"/>
      <c r="U120" s="35"/>
      <c r="V120" s="35"/>
      <c r="W120" s="35"/>
      <c r="X120" s="35"/>
      <c r="Y120" s="35"/>
      <c r="Z120" s="35"/>
      <c r="AA120" s="35"/>
      <c r="AB120" s="35"/>
      <c r="AC120" s="35"/>
      <c r="AD120" s="35"/>
      <c r="AE120" s="35"/>
    </row>
    <row r="121" spans="1:63" s="2" customFormat="1" ht="12" customHeight="1">
      <c r="A121" s="35"/>
      <c r="B121" s="36"/>
      <c r="C121" s="30" t="s">
        <v>22</v>
      </c>
      <c r="D121" s="37"/>
      <c r="E121" s="37"/>
      <c r="F121" s="28" t="str">
        <f>F14</f>
        <v>TŘEBÍČ</v>
      </c>
      <c r="G121" s="37"/>
      <c r="H121" s="37"/>
      <c r="I121" s="124" t="s">
        <v>24</v>
      </c>
      <c r="J121" s="67" t="str">
        <f>IF(J14="","",J14)</f>
        <v>3. 9. 2019</v>
      </c>
      <c r="K121" s="37"/>
      <c r="L121" s="52"/>
      <c r="S121" s="35"/>
      <c r="T121" s="35"/>
      <c r="U121" s="35"/>
      <c r="V121" s="35"/>
      <c r="W121" s="35"/>
      <c r="X121" s="35"/>
      <c r="Y121" s="35"/>
      <c r="Z121" s="35"/>
      <c r="AA121" s="35"/>
      <c r="AB121" s="35"/>
      <c r="AC121" s="35"/>
      <c r="AD121" s="35"/>
      <c r="AE121" s="35"/>
    </row>
    <row r="122" spans="1:63" s="2" customFormat="1" ht="6.95" customHeight="1">
      <c r="A122" s="35"/>
      <c r="B122" s="36"/>
      <c r="C122" s="37"/>
      <c r="D122" s="37"/>
      <c r="E122" s="37"/>
      <c r="F122" s="37"/>
      <c r="G122" s="37"/>
      <c r="H122" s="37"/>
      <c r="I122" s="123"/>
      <c r="J122" s="37"/>
      <c r="K122" s="37"/>
      <c r="L122" s="52"/>
      <c r="S122" s="35"/>
      <c r="T122" s="35"/>
      <c r="U122" s="35"/>
      <c r="V122" s="35"/>
      <c r="W122" s="35"/>
      <c r="X122" s="35"/>
      <c r="Y122" s="35"/>
      <c r="Z122" s="35"/>
      <c r="AA122" s="35"/>
      <c r="AB122" s="35"/>
      <c r="AC122" s="35"/>
      <c r="AD122" s="35"/>
      <c r="AE122" s="35"/>
    </row>
    <row r="123" spans="1:63" s="2" customFormat="1" ht="27.95" customHeight="1">
      <c r="A123" s="35"/>
      <c r="B123" s="36"/>
      <c r="C123" s="30" t="s">
        <v>26</v>
      </c>
      <c r="D123" s="37"/>
      <c r="E123" s="37"/>
      <c r="F123" s="28" t="str">
        <f>E17</f>
        <v xml:space="preserve"> </v>
      </c>
      <c r="G123" s="37"/>
      <c r="H123" s="37"/>
      <c r="I123" s="124" t="s">
        <v>32</v>
      </c>
      <c r="J123" s="33" t="str">
        <f>E23</f>
        <v>HaskoningDHV Czech Republic</v>
      </c>
      <c r="K123" s="37"/>
      <c r="L123" s="52"/>
      <c r="S123" s="35"/>
      <c r="T123" s="35"/>
      <c r="U123" s="35"/>
      <c r="V123" s="35"/>
      <c r="W123" s="35"/>
      <c r="X123" s="35"/>
      <c r="Y123" s="35"/>
      <c r="Z123" s="35"/>
      <c r="AA123" s="35"/>
      <c r="AB123" s="35"/>
      <c r="AC123" s="35"/>
      <c r="AD123" s="35"/>
      <c r="AE123" s="35"/>
    </row>
    <row r="124" spans="1:63" s="2" customFormat="1" ht="15.2" customHeight="1">
      <c r="A124" s="35"/>
      <c r="B124" s="36"/>
      <c r="C124" s="30" t="s">
        <v>30</v>
      </c>
      <c r="D124" s="37"/>
      <c r="E124" s="37"/>
      <c r="F124" s="28" t="str">
        <f>IF(E20="","",E20)</f>
        <v>Vyplň údaj</v>
      </c>
      <c r="G124" s="37"/>
      <c r="H124" s="37"/>
      <c r="I124" s="124" t="s">
        <v>35</v>
      </c>
      <c r="J124" s="33" t="str">
        <f>E26</f>
        <v xml:space="preserve"> </v>
      </c>
      <c r="K124" s="37"/>
      <c r="L124" s="52"/>
      <c r="S124" s="35"/>
      <c r="T124" s="35"/>
      <c r="U124" s="35"/>
      <c r="V124" s="35"/>
      <c r="W124" s="35"/>
      <c r="X124" s="35"/>
      <c r="Y124" s="35"/>
      <c r="Z124" s="35"/>
      <c r="AA124" s="35"/>
      <c r="AB124" s="35"/>
      <c r="AC124" s="35"/>
      <c r="AD124" s="35"/>
      <c r="AE124" s="35"/>
    </row>
    <row r="125" spans="1:63" s="2" customFormat="1" ht="10.35" customHeight="1">
      <c r="A125" s="35"/>
      <c r="B125" s="36"/>
      <c r="C125" s="37"/>
      <c r="D125" s="37"/>
      <c r="E125" s="37"/>
      <c r="F125" s="37"/>
      <c r="G125" s="37"/>
      <c r="H125" s="37"/>
      <c r="I125" s="123"/>
      <c r="J125" s="37"/>
      <c r="K125" s="37"/>
      <c r="L125" s="52"/>
      <c r="S125" s="35"/>
      <c r="T125" s="35"/>
      <c r="U125" s="35"/>
      <c r="V125" s="35"/>
      <c r="W125" s="35"/>
      <c r="X125" s="35"/>
      <c r="Y125" s="35"/>
      <c r="Z125" s="35"/>
      <c r="AA125" s="35"/>
      <c r="AB125" s="35"/>
      <c r="AC125" s="35"/>
      <c r="AD125" s="35"/>
      <c r="AE125" s="35"/>
    </row>
    <row r="126" spans="1:63" s="11" customFormat="1" ht="29.25" customHeight="1">
      <c r="A126" s="181"/>
      <c r="B126" s="182"/>
      <c r="C126" s="183" t="s">
        <v>133</v>
      </c>
      <c r="D126" s="184" t="s">
        <v>63</v>
      </c>
      <c r="E126" s="184" t="s">
        <v>59</v>
      </c>
      <c r="F126" s="184" t="s">
        <v>60</v>
      </c>
      <c r="G126" s="184" t="s">
        <v>134</v>
      </c>
      <c r="H126" s="184" t="s">
        <v>135</v>
      </c>
      <c r="I126" s="185" t="s">
        <v>136</v>
      </c>
      <c r="J126" s="184" t="s">
        <v>107</v>
      </c>
      <c r="K126" s="186" t="s">
        <v>137</v>
      </c>
      <c r="L126" s="187"/>
      <c r="M126" s="76" t="s">
        <v>1</v>
      </c>
      <c r="N126" s="77" t="s">
        <v>42</v>
      </c>
      <c r="O126" s="77" t="s">
        <v>138</v>
      </c>
      <c r="P126" s="77" t="s">
        <v>139</v>
      </c>
      <c r="Q126" s="77" t="s">
        <v>140</v>
      </c>
      <c r="R126" s="77" t="s">
        <v>141</v>
      </c>
      <c r="S126" s="77" t="s">
        <v>142</v>
      </c>
      <c r="T126" s="78" t="s">
        <v>143</v>
      </c>
      <c r="U126" s="181"/>
      <c r="V126" s="181"/>
      <c r="W126" s="181"/>
      <c r="X126" s="181"/>
      <c r="Y126" s="181"/>
      <c r="Z126" s="181"/>
      <c r="AA126" s="181"/>
      <c r="AB126" s="181"/>
      <c r="AC126" s="181"/>
      <c r="AD126" s="181"/>
      <c r="AE126" s="181"/>
    </row>
    <row r="127" spans="1:63" s="2" customFormat="1" ht="22.9" customHeight="1">
      <c r="A127" s="35"/>
      <c r="B127" s="36"/>
      <c r="C127" s="83" t="s">
        <v>144</v>
      </c>
      <c r="D127" s="37"/>
      <c r="E127" s="37"/>
      <c r="F127" s="37"/>
      <c r="G127" s="37"/>
      <c r="H127" s="37"/>
      <c r="I127" s="123"/>
      <c r="J127" s="188">
        <f>BK127</f>
        <v>0</v>
      </c>
      <c r="K127" s="37"/>
      <c r="L127" s="40"/>
      <c r="M127" s="79"/>
      <c r="N127" s="189"/>
      <c r="O127" s="80"/>
      <c r="P127" s="190">
        <f>P128+P137+P146+P151+P180+P225+P228</f>
        <v>0</v>
      </c>
      <c r="Q127" s="80"/>
      <c r="R127" s="190">
        <f>R128+R137+R146+R151+R180+R225+R228</f>
        <v>0</v>
      </c>
      <c r="S127" s="80"/>
      <c r="T127" s="191">
        <f>T128+T137+T146+T151+T180+T225+T228</f>
        <v>0</v>
      </c>
      <c r="U127" s="35"/>
      <c r="V127" s="35"/>
      <c r="W127" s="35"/>
      <c r="X127" s="35"/>
      <c r="Y127" s="35"/>
      <c r="Z127" s="35"/>
      <c r="AA127" s="35"/>
      <c r="AB127" s="35"/>
      <c r="AC127" s="35"/>
      <c r="AD127" s="35"/>
      <c r="AE127" s="35"/>
      <c r="AT127" s="18" t="s">
        <v>77</v>
      </c>
      <c r="AU127" s="18" t="s">
        <v>109</v>
      </c>
      <c r="BK127" s="192">
        <f>BK128+BK137+BK146+BK151+BK180+BK225+BK228</f>
        <v>0</v>
      </c>
    </row>
    <row r="128" spans="1:63" s="12" customFormat="1" ht="25.9" customHeight="1">
      <c r="B128" s="193"/>
      <c r="C128" s="194"/>
      <c r="D128" s="195" t="s">
        <v>77</v>
      </c>
      <c r="E128" s="196" t="s">
        <v>85</v>
      </c>
      <c r="F128" s="196" t="s">
        <v>434</v>
      </c>
      <c r="G128" s="194"/>
      <c r="H128" s="194"/>
      <c r="I128" s="197"/>
      <c r="J128" s="198">
        <f>BK128</f>
        <v>0</v>
      </c>
      <c r="K128" s="194"/>
      <c r="L128" s="199"/>
      <c r="M128" s="200"/>
      <c r="N128" s="201"/>
      <c r="O128" s="201"/>
      <c r="P128" s="202">
        <f>SUM(P129:P136)</f>
        <v>0</v>
      </c>
      <c r="Q128" s="201"/>
      <c r="R128" s="202">
        <f>SUM(R129:R136)</f>
        <v>0</v>
      </c>
      <c r="S128" s="201"/>
      <c r="T128" s="203">
        <f>SUM(T129:T136)</f>
        <v>0</v>
      </c>
      <c r="AR128" s="204" t="s">
        <v>85</v>
      </c>
      <c r="AT128" s="205" t="s">
        <v>77</v>
      </c>
      <c r="AU128" s="205" t="s">
        <v>78</v>
      </c>
      <c r="AY128" s="204" t="s">
        <v>147</v>
      </c>
      <c r="BK128" s="206">
        <f>SUM(BK129:BK136)</f>
        <v>0</v>
      </c>
    </row>
    <row r="129" spans="1:65" s="2" customFormat="1" ht="16.5" customHeight="1">
      <c r="A129" s="35"/>
      <c r="B129" s="36"/>
      <c r="C129" s="209" t="s">
        <v>85</v>
      </c>
      <c r="D129" s="209" t="s">
        <v>151</v>
      </c>
      <c r="E129" s="210" t="s">
        <v>1101</v>
      </c>
      <c r="F129" s="211" t="s">
        <v>1102</v>
      </c>
      <c r="G129" s="212" t="s">
        <v>154</v>
      </c>
      <c r="H129" s="213">
        <v>20</v>
      </c>
      <c r="I129" s="214"/>
      <c r="J129" s="215">
        <f>ROUND(I129*H129,2)</f>
        <v>0</v>
      </c>
      <c r="K129" s="211" t="s">
        <v>1</v>
      </c>
      <c r="L129" s="40"/>
      <c r="M129" s="216" t="s">
        <v>1</v>
      </c>
      <c r="N129" s="217" t="s">
        <v>43</v>
      </c>
      <c r="O129" s="72"/>
      <c r="P129" s="218">
        <f>O129*H129</f>
        <v>0</v>
      </c>
      <c r="Q129" s="218">
        <v>0</v>
      </c>
      <c r="R129" s="218">
        <f>Q129*H129</f>
        <v>0</v>
      </c>
      <c r="S129" s="218">
        <v>0</v>
      </c>
      <c r="T129" s="219">
        <f>S129*H129</f>
        <v>0</v>
      </c>
      <c r="U129" s="35"/>
      <c r="V129" s="35"/>
      <c r="W129" s="35"/>
      <c r="X129" s="35"/>
      <c r="Y129" s="35"/>
      <c r="Z129" s="35"/>
      <c r="AA129" s="35"/>
      <c r="AB129" s="35"/>
      <c r="AC129" s="35"/>
      <c r="AD129" s="35"/>
      <c r="AE129" s="35"/>
      <c r="AR129" s="220" t="s">
        <v>155</v>
      </c>
      <c r="AT129" s="220" t="s">
        <v>151</v>
      </c>
      <c r="AU129" s="220" t="s">
        <v>85</v>
      </c>
      <c r="AY129" s="18" t="s">
        <v>147</v>
      </c>
      <c r="BE129" s="221">
        <f>IF(N129="základní",J129,0)</f>
        <v>0</v>
      </c>
      <c r="BF129" s="221">
        <f>IF(N129="snížená",J129,0)</f>
        <v>0</v>
      </c>
      <c r="BG129" s="221">
        <f>IF(N129="zákl. přenesená",J129,0)</f>
        <v>0</v>
      </c>
      <c r="BH129" s="221">
        <f>IF(N129="sníž. přenesená",J129,0)</f>
        <v>0</v>
      </c>
      <c r="BI129" s="221">
        <f>IF(N129="nulová",J129,0)</f>
        <v>0</v>
      </c>
      <c r="BJ129" s="18" t="s">
        <v>85</v>
      </c>
      <c r="BK129" s="221">
        <f>ROUND(I129*H129,2)</f>
        <v>0</v>
      </c>
      <c r="BL129" s="18" t="s">
        <v>155</v>
      </c>
      <c r="BM129" s="220" t="s">
        <v>1103</v>
      </c>
    </row>
    <row r="130" spans="1:65" s="2" customFormat="1" ht="11.25">
      <c r="A130" s="35"/>
      <c r="B130" s="36"/>
      <c r="C130" s="37"/>
      <c r="D130" s="222" t="s">
        <v>158</v>
      </c>
      <c r="E130" s="37"/>
      <c r="F130" s="223" t="s">
        <v>1102</v>
      </c>
      <c r="G130" s="37"/>
      <c r="H130" s="37"/>
      <c r="I130" s="123"/>
      <c r="J130" s="37"/>
      <c r="K130" s="37"/>
      <c r="L130" s="40"/>
      <c r="M130" s="224"/>
      <c r="N130" s="225"/>
      <c r="O130" s="72"/>
      <c r="P130" s="72"/>
      <c r="Q130" s="72"/>
      <c r="R130" s="72"/>
      <c r="S130" s="72"/>
      <c r="T130" s="73"/>
      <c r="U130" s="35"/>
      <c r="V130" s="35"/>
      <c r="W130" s="35"/>
      <c r="X130" s="35"/>
      <c r="Y130" s="35"/>
      <c r="Z130" s="35"/>
      <c r="AA130" s="35"/>
      <c r="AB130" s="35"/>
      <c r="AC130" s="35"/>
      <c r="AD130" s="35"/>
      <c r="AE130" s="35"/>
      <c r="AT130" s="18" t="s">
        <v>158</v>
      </c>
      <c r="AU130" s="18" t="s">
        <v>85</v>
      </c>
    </row>
    <row r="131" spans="1:65" s="2" customFormat="1" ht="16.5" customHeight="1">
      <c r="A131" s="35"/>
      <c r="B131" s="36"/>
      <c r="C131" s="209" t="s">
        <v>87</v>
      </c>
      <c r="D131" s="209" t="s">
        <v>151</v>
      </c>
      <c r="E131" s="210" t="s">
        <v>1104</v>
      </c>
      <c r="F131" s="211" t="s">
        <v>1105</v>
      </c>
      <c r="G131" s="212" t="s">
        <v>154</v>
      </c>
      <c r="H131" s="213">
        <v>5</v>
      </c>
      <c r="I131" s="214"/>
      <c r="J131" s="215">
        <f>ROUND(I131*H131,2)</f>
        <v>0</v>
      </c>
      <c r="K131" s="211" t="s">
        <v>1</v>
      </c>
      <c r="L131" s="40"/>
      <c r="M131" s="216" t="s">
        <v>1</v>
      </c>
      <c r="N131" s="217" t="s">
        <v>43</v>
      </c>
      <c r="O131" s="72"/>
      <c r="P131" s="218">
        <f>O131*H131</f>
        <v>0</v>
      </c>
      <c r="Q131" s="218">
        <v>0</v>
      </c>
      <c r="R131" s="218">
        <f>Q131*H131</f>
        <v>0</v>
      </c>
      <c r="S131" s="218">
        <v>0</v>
      </c>
      <c r="T131" s="219">
        <f>S131*H131</f>
        <v>0</v>
      </c>
      <c r="U131" s="35"/>
      <c r="V131" s="35"/>
      <c r="W131" s="35"/>
      <c r="X131" s="35"/>
      <c r="Y131" s="35"/>
      <c r="Z131" s="35"/>
      <c r="AA131" s="35"/>
      <c r="AB131" s="35"/>
      <c r="AC131" s="35"/>
      <c r="AD131" s="35"/>
      <c r="AE131" s="35"/>
      <c r="AR131" s="220" t="s">
        <v>155</v>
      </c>
      <c r="AT131" s="220" t="s">
        <v>151</v>
      </c>
      <c r="AU131" s="220" t="s">
        <v>85</v>
      </c>
      <c r="AY131" s="18" t="s">
        <v>147</v>
      </c>
      <c r="BE131" s="221">
        <f>IF(N131="základní",J131,0)</f>
        <v>0</v>
      </c>
      <c r="BF131" s="221">
        <f>IF(N131="snížená",J131,0)</f>
        <v>0</v>
      </c>
      <c r="BG131" s="221">
        <f>IF(N131="zákl. přenesená",J131,0)</f>
        <v>0</v>
      </c>
      <c r="BH131" s="221">
        <f>IF(N131="sníž. přenesená",J131,0)</f>
        <v>0</v>
      </c>
      <c r="BI131" s="221">
        <f>IF(N131="nulová",J131,0)</f>
        <v>0</v>
      </c>
      <c r="BJ131" s="18" t="s">
        <v>85</v>
      </c>
      <c r="BK131" s="221">
        <f>ROUND(I131*H131,2)</f>
        <v>0</v>
      </c>
      <c r="BL131" s="18" t="s">
        <v>155</v>
      </c>
      <c r="BM131" s="220" t="s">
        <v>1106</v>
      </c>
    </row>
    <row r="132" spans="1:65" s="2" customFormat="1" ht="11.25">
      <c r="A132" s="35"/>
      <c r="B132" s="36"/>
      <c r="C132" s="37"/>
      <c r="D132" s="222" t="s">
        <v>158</v>
      </c>
      <c r="E132" s="37"/>
      <c r="F132" s="223" t="s">
        <v>1105</v>
      </c>
      <c r="G132" s="37"/>
      <c r="H132" s="37"/>
      <c r="I132" s="123"/>
      <c r="J132" s="37"/>
      <c r="K132" s="37"/>
      <c r="L132" s="40"/>
      <c r="M132" s="224"/>
      <c r="N132" s="225"/>
      <c r="O132" s="72"/>
      <c r="P132" s="72"/>
      <c r="Q132" s="72"/>
      <c r="R132" s="72"/>
      <c r="S132" s="72"/>
      <c r="T132" s="73"/>
      <c r="U132" s="35"/>
      <c r="V132" s="35"/>
      <c r="W132" s="35"/>
      <c r="X132" s="35"/>
      <c r="Y132" s="35"/>
      <c r="Z132" s="35"/>
      <c r="AA132" s="35"/>
      <c r="AB132" s="35"/>
      <c r="AC132" s="35"/>
      <c r="AD132" s="35"/>
      <c r="AE132" s="35"/>
      <c r="AT132" s="18" t="s">
        <v>158</v>
      </c>
      <c r="AU132" s="18" t="s">
        <v>85</v>
      </c>
    </row>
    <row r="133" spans="1:65" s="2" customFormat="1" ht="16.5" customHeight="1">
      <c r="A133" s="35"/>
      <c r="B133" s="36"/>
      <c r="C133" s="209" t="s">
        <v>156</v>
      </c>
      <c r="D133" s="209" t="s">
        <v>151</v>
      </c>
      <c r="E133" s="210" t="s">
        <v>1107</v>
      </c>
      <c r="F133" s="211" t="s">
        <v>1108</v>
      </c>
      <c r="G133" s="212" t="s">
        <v>154</v>
      </c>
      <c r="H133" s="213">
        <v>20</v>
      </c>
      <c r="I133" s="214"/>
      <c r="J133" s="215">
        <f>ROUND(I133*H133,2)</f>
        <v>0</v>
      </c>
      <c r="K133" s="211" t="s">
        <v>1</v>
      </c>
      <c r="L133" s="40"/>
      <c r="M133" s="216" t="s">
        <v>1</v>
      </c>
      <c r="N133" s="217" t="s">
        <v>43</v>
      </c>
      <c r="O133" s="72"/>
      <c r="P133" s="218">
        <f>O133*H133</f>
        <v>0</v>
      </c>
      <c r="Q133" s="218">
        <v>0</v>
      </c>
      <c r="R133" s="218">
        <f>Q133*H133</f>
        <v>0</v>
      </c>
      <c r="S133" s="218">
        <v>0</v>
      </c>
      <c r="T133" s="219">
        <f>S133*H133</f>
        <v>0</v>
      </c>
      <c r="U133" s="35"/>
      <c r="V133" s="35"/>
      <c r="W133" s="35"/>
      <c r="X133" s="35"/>
      <c r="Y133" s="35"/>
      <c r="Z133" s="35"/>
      <c r="AA133" s="35"/>
      <c r="AB133" s="35"/>
      <c r="AC133" s="35"/>
      <c r="AD133" s="35"/>
      <c r="AE133" s="35"/>
      <c r="AR133" s="220" t="s">
        <v>155</v>
      </c>
      <c r="AT133" s="220" t="s">
        <v>151</v>
      </c>
      <c r="AU133" s="220" t="s">
        <v>85</v>
      </c>
      <c r="AY133" s="18" t="s">
        <v>147</v>
      </c>
      <c r="BE133" s="221">
        <f>IF(N133="základní",J133,0)</f>
        <v>0</v>
      </c>
      <c r="BF133" s="221">
        <f>IF(N133="snížená",J133,0)</f>
        <v>0</v>
      </c>
      <c r="BG133" s="221">
        <f>IF(N133="zákl. přenesená",J133,0)</f>
        <v>0</v>
      </c>
      <c r="BH133" s="221">
        <f>IF(N133="sníž. přenesená",J133,0)</f>
        <v>0</v>
      </c>
      <c r="BI133" s="221">
        <f>IF(N133="nulová",J133,0)</f>
        <v>0</v>
      </c>
      <c r="BJ133" s="18" t="s">
        <v>85</v>
      </c>
      <c r="BK133" s="221">
        <f>ROUND(I133*H133,2)</f>
        <v>0</v>
      </c>
      <c r="BL133" s="18" t="s">
        <v>155</v>
      </c>
      <c r="BM133" s="220" t="s">
        <v>1109</v>
      </c>
    </row>
    <row r="134" spans="1:65" s="2" customFormat="1" ht="11.25">
      <c r="A134" s="35"/>
      <c r="B134" s="36"/>
      <c r="C134" s="37"/>
      <c r="D134" s="222" t="s">
        <v>158</v>
      </c>
      <c r="E134" s="37"/>
      <c r="F134" s="223" t="s">
        <v>1108</v>
      </c>
      <c r="G134" s="37"/>
      <c r="H134" s="37"/>
      <c r="I134" s="123"/>
      <c r="J134" s="37"/>
      <c r="K134" s="37"/>
      <c r="L134" s="40"/>
      <c r="M134" s="224"/>
      <c r="N134" s="225"/>
      <c r="O134" s="72"/>
      <c r="P134" s="72"/>
      <c r="Q134" s="72"/>
      <c r="R134" s="72"/>
      <c r="S134" s="72"/>
      <c r="T134" s="73"/>
      <c r="U134" s="35"/>
      <c r="V134" s="35"/>
      <c r="W134" s="35"/>
      <c r="X134" s="35"/>
      <c r="Y134" s="35"/>
      <c r="Z134" s="35"/>
      <c r="AA134" s="35"/>
      <c r="AB134" s="35"/>
      <c r="AC134" s="35"/>
      <c r="AD134" s="35"/>
      <c r="AE134" s="35"/>
      <c r="AT134" s="18" t="s">
        <v>158</v>
      </c>
      <c r="AU134" s="18" t="s">
        <v>85</v>
      </c>
    </row>
    <row r="135" spans="1:65" s="2" customFormat="1" ht="16.5" customHeight="1">
      <c r="A135" s="35"/>
      <c r="B135" s="36"/>
      <c r="C135" s="209" t="s">
        <v>155</v>
      </c>
      <c r="D135" s="209" t="s">
        <v>151</v>
      </c>
      <c r="E135" s="210" t="s">
        <v>1110</v>
      </c>
      <c r="F135" s="211" t="s">
        <v>1111</v>
      </c>
      <c r="G135" s="212" t="s">
        <v>154</v>
      </c>
      <c r="H135" s="213">
        <v>5</v>
      </c>
      <c r="I135" s="214"/>
      <c r="J135" s="215">
        <f>ROUND(I135*H135,2)</f>
        <v>0</v>
      </c>
      <c r="K135" s="211" t="s">
        <v>1</v>
      </c>
      <c r="L135" s="40"/>
      <c r="M135" s="216" t="s">
        <v>1</v>
      </c>
      <c r="N135" s="217" t="s">
        <v>43</v>
      </c>
      <c r="O135" s="72"/>
      <c r="P135" s="218">
        <f>O135*H135</f>
        <v>0</v>
      </c>
      <c r="Q135" s="218">
        <v>0</v>
      </c>
      <c r="R135" s="218">
        <f>Q135*H135</f>
        <v>0</v>
      </c>
      <c r="S135" s="218">
        <v>0</v>
      </c>
      <c r="T135" s="219">
        <f>S135*H135</f>
        <v>0</v>
      </c>
      <c r="U135" s="35"/>
      <c r="V135" s="35"/>
      <c r="W135" s="35"/>
      <c r="X135" s="35"/>
      <c r="Y135" s="35"/>
      <c r="Z135" s="35"/>
      <c r="AA135" s="35"/>
      <c r="AB135" s="35"/>
      <c r="AC135" s="35"/>
      <c r="AD135" s="35"/>
      <c r="AE135" s="35"/>
      <c r="AR135" s="220" t="s">
        <v>155</v>
      </c>
      <c r="AT135" s="220" t="s">
        <v>151</v>
      </c>
      <c r="AU135" s="220" t="s">
        <v>85</v>
      </c>
      <c r="AY135" s="18" t="s">
        <v>147</v>
      </c>
      <c r="BE135" s="221">
        <f>IF(N135="základní",J135,0)</f>
        <v>0</v>
      </c>
      <c r="BF135" s="221">
        <f>IF(N135="snížená",J135,0)</f>
        <v>0</v>
      </c>
      <c r="BG135" s="221">
        <f>IF(N135="zákl. přenesená",J135,0)</f>
        <v>0</v>
      </c>
      <c r="BH135" s="221">
        <f>IF(N135="sníž. přenesená",J135,0)</f>
        <v>0</v>
      </c>
      <c r="BI135" s="221">
        <f>IF(N135="nulová",J135,0)</f>
        <v>0</v>
      </c>
      <c r="BJ135" s="18" t="s">
        <v>85</v>
      </c>
      <c r="BK135" s="221">
        <f>ROUND(I135*H135,2)</f>
        <v>0</v>
      </c>
      <c r="BL135" s="18" t="s">
        <v>155</v>
      </c>
      <c r="BM135" s="220" t="s">
        <v>1112</v>
      </c>
    </row>
    <row r="136" spans="1:65" s="2" customFormat="1" ht="11.25">
      <c r="A136" s="35"/>
      <c r="B136" s="36"/>
      <c r="C136" s="37"/>
      <c r="D136" s="222" t="s">
        <v>158</v>
      </c>
      <c r="E136" s="37"/>
      <c r="F136" s="223" t="s">
        <v>1111</v>
      </c>
      <c r="G136" s="37"/>
      <c r="H136" s="37"/>
      <c r="I136" s="123"/>
      <c r="J136" s="37"/>
      <c r="K136" s="37"/>
      <c r="L136" s="40"/>
      <c r="M136" s="224"/>
      <c r="N136" s="225"/>
      <c r="O136" s="72"/>
      <c r="P136" s="72"/>
      <c r="Q136" s="72"/>
      <c r="R136" s="72"/>
      <c r="S136" s="72"/>
      <c r="T136" s="73"/>
      <c r="U136" s="35"/>
      <c r="V136" s="35"/>
      <c r="W136" s="35"/>
      <c r="X136" s="35"/>
      <c r="Y136" s="35"/>
      <c r="Z136" s="35"/>
      <c r="AA136" s="35"/>
      <c r="AB136" s="35"/>
      <c r="AC136" s="35"/>
      <c r="AD136" s="35"/>
      <c r="AE136" s="35"/>
      <c r="AT136" s="18" t="s">
        <v>158</v>
      </c>
      <c r="AU136" s="18" t="s">
        <v>85</v>
      </c>
    </row>
    <row r="137" spans="1:65" s="12" customFormat="1" ht="25.9" customHeight="1">
      <c r="B137" s="193"/>
      <c r="C137" s="194"/>
      <c r="D137" s="195" t="s">
        <v>77</v>
      </c>
      <c r="E137" s="196" t="s">
        <v>155</v>
      </c>
      <c r="F137" s="196" t="s">
        <v>587</v>
      </c>
      <c r="G137" s="194"/>
      <c r="H137" s="194"/>
      <c r="I137" s="197"/>
      <c r="J137" s="198">
        <f>BK137</f>
        <v>0</v>
      </c>
      <c r="K137" s="194"/>
      <c r="L137" s="199"/>
      <c r="M137" s="200"/>
      <c r="N137" s="201"/>
      <c r="O137" s="201"/>
      <c r="P137" s="202">
        <f>SUM(P138:P145)</f>
        <v>0</v>
      </c>
      <c r="Q137" s="201"/>
      <c r="R137" s="202">
        <f>SUM(R138:R145)</f>
        <v>0</v>
      </c>
      <c r="S137" s="201"/>
      <c r="T137" s="203">
        <f>SUM(T138:T145)</f>
        <v>0</v>
      </c>
      <c r="AR137" s="204" t="s">
        <v>85</v>
      </c>
      <c r="AT137" s="205" t="s">
        <v>77</v>
      </c>
      <c r="AU137" s="205" t="s">
        <v>78</v>
      </c>
      <c r="AY137" s="204" t="s">
        <v>147</v>
      </c>
      <c r="BK137" s="206">
        <f>SUM(BK138:BK145)</f>
        <v>0</v>
      </c>
    </row>
    <row r="138" spans="1:65" s="2" customFormat="1" ht="16.5" customHeight="1">
      <c r="A138" s="35"/>
      <c r="B138" s="36"/>
      <c r="C138" s="209" t="s">
        <v>173</v>
      </c>
      <c r="D138" s="209" t="s">
        <v>151</v>
      </c>
      <c r="E138" s="210" t="s">
        <v>1113</v>
      </c>
      <c r="F138" s="211" t="s">
        <v>1114</v>
      </c>
      <c r="G138" s="212" t="s">
        <v>154</v>
      </c>
      <c r="H138" s="213">
        <v>5</v>
      </c>
      <c r="I138" s="214"/>
      <c r="J138" s="215">
        <f>ROUND(I138*H138,2)</f>
        <v>0</v>
      </c>
      <c r="K138" s="211" t="s">
        <v>1</v>
      </c>
      <c r="L138" s="40"/>
      <c r="M138" s="216" t="s">
        <v>1</v>
      </c>
      <c r="N138" s="217" t="s">
        <v>43</v>
      </c>
      <c r="O138" s="72"/>
      <c r="P138" s="218">
        <f>O138*H138</f>
        <v>0</v>
      </c>
      <c r="Q138" s="218">
        <v>0</v>
      </c>
      <c r="R138" s="218">
        <f>Q138*H138</f>
        <v>0</v>
      </c>
      <c r="S138" s="218">
        <v>0</v>
      </c>
      <c r="T138" s="219">
        <f>S138*H138</f>
        <v>0</v>
      </c>
      <c r="U138" s="35"/>
      <c r="V138" s="35"/>
      <c r="W138" s="35"/>
      <c r="X138" s="35"/>
      <c r="Y138" s="35"/>
      <c r="Z138" s="35"/>
      <c r="AA138" s="35"/>
      <c r="AB138" s="35"/>
      <c r="AC138" s="35"/>
      <c r="AD138" s="35"/>
      <c r="AE138" s="35"/>
      <c r="AR138" s="220" t="s">
        <v>155</v>
      </c>
      <c r="AT138" s="220" t="s">
        <v>151</v>
      </c>
      <c r="AU138" s="220" t="s">
        <v>85</v>
      </c>
      <c r="AY138" s="18" t="s">
        <v>147</v>
      </c>
      <c r="BE138" s="221">
        <f>IF(N138="základní",J138,0)</f>
        <v>0</v>
      </c>
      <c r="BF138" s="221">
        <f>IF(N138="snížená",J138,0)</f>
        <v>0</v>
      </c>
      <c r="BG138" s="221">
        <f>IF(N138="zákl. přenesená",J138,0)</f>
        <v>0</v>
      </c>
      <c r="BH138" s="221">
        <f>IF(N138="sníž. přenesená",J138,0)</f>
        <v>0</v>
      </c>
      <c r="BI138" s="221">
        <f>IF(N138="nulová",J138,0)</f>
        <v>0</v>
      </c>
      <c r="BJ138" s="18" t="s">
        <v>85</v>
      </c>
      <c r="BK138" s="221">
        <f>ROUND(I138*H138,2)</f>
        <v>0</v>
      </c>
      <c r="BL138" s="18" t="s">
        <v>155</v>
      </c>
      <c r="BM138" s="220" t="s">
        <v>1115</v>
      </c>
    </row>
    <row r="139" spans="1:65" s="2" customFormat="1" ht="11.25">
      <c r="A139" s="35"/>
      <c r="B139" s="36"/>
      <c r="C139" s="37"/>
      <c r="D139" s="222" t="s">
        <v>158</v>
      </c>
      <c r="E139" s="37"/>
      <c r="F139" s="223" t="s">
        <v>1114</v>
      </c>
      <c r="G139" s="37"/>
      <c r="H139" s="37"/>
      <c r="I139" s="123"/>
      <c r="J139" s="37"/>
      <c r="K139" s="37"/>
      <c r="L139" s="40"/>
      <c r="M139" s="224"/>
      <c r="N139" s="225"/>
      <c r="O139" s="72"/>
      <c r="P139" s="72"/>
      <c r="Q139" s="72"/>
      <c r="R139" s="72"/>
      <c r="S139" s="72"/>
      <c r="T139" s="73"/>
      <c r="U139" s="35"/>
      <c r="V139" s="35"/>
      <c r="W139" s="35"/>
      <c r="X139" s="35"/>
      <c r="Y139" s="35"/>
      <c r="Z139" s="35"/>
      <c r="AA139" s="35"/>
      <c r="AB139" s="35"/>
      <c r="AC139" s="35"/>
      <c r="AD139" s="35"/>
      <c r="AE139" s="35"/>
      <c r="AT139" s="18" t="s">
        <v>158</v>
      </c>
      <c r="AU139" s="18" t="s">
        <v>85</v>
      </c>
    </row>
    <row r="140" spans="1:65" s="2" customFormat="1" ht="16.5" customHeight="1">
      <c r="A140" s="35"/>
      <c r="B140" s="36"/>
      <c r="C140" s="209" t="s">
        <v>177</v>
      </c>
      <c r="D140" s="209" t="s">
        <v>151</v>
      </c>
      <c r="E140" s="210" t="s">
        <v>1116</v>
      </c>
      <c r="F140" s="211" t="s">
        <v>1117</v>
      </c>
      <c r="G140" s="212" t="s">
        <v>154</v>
      </c>
      <c r="H140" s="213">
        <v>5</v>
      </c>
      <c r="I140" s="214"/>
      <c r="J140" s="215">
        <f>ROUND(I140*H140,2)</f>
        <v>0</v>
      </c>
      <c r="K140" s="211" t="s">
        <v>1</v>
      </c>
      <c r="L140" s="40"/>
      <c r="M140" s="216" t="s">
        <v>1</v>
      </c>
      <c r="N140" s="217" t="s">
        <v>43</v>
      </c>
      <c r="O140" s="72"/>
      <c r="P140" s="218">
        <f>O140*H140</f>
        <v>0</v>
      </c>
      <c r="Q140" s="218">
        <v>0</v>
      </c>
      <c r="R140" s="218">
        <f>Q140*H140</f>
        <v>0</v>
      </c>
      <c r="S140" s="218">
        <v>0</v>
      </c>
      <c r="T140" s="219">
        <f>S140*H140</f>
        <v>0</v>
      </c>
      <c r="U140" s="35"/>
      <c r="V140" s="35"/>
      <c r="W140" s="35"/>
      <c r="X140" s="35"/>
      <c r="Y140" s="35"/>
      <c r="Z140" s="35"/>
      <c r="AA140" s="35"/>
      <c r="AB140" s="35"/>
      <c r="AC140" s="35"/>
      <c r="AD140" s="35"/>
      <c r="AE140" s="35"/>
      <c r="AR140" s="220" t="s">
        <v>155</v>
      </c>
      <c r="AT140" s="220" t="s">
        <v>151</v>
      </c>
      <c r="AU140" s="220" t="s">
        <v>85</v>
      </c>
      <c r="AY140" s="18" t="s">
        <v>147</v>
      </c>
      <c r="BE140" s="221">
        <f>IF(N140="základní",J140,0)</f>
        <v>0</v>
      </c>
      <c r="BF140" s="221">
        <f>IF(N140="snížená",J140,0)</f>
        <v>0</v>
      </c>
      <c r="BG140" s="221">
        <f>IF(N140="zákl. přenesená",J140,0)</f>
        <v>0</v>
      </c>
      <c r="BH140" s="221">
        <f>IF(N140="sníž. přenesená",J140,0)</f>
        <v>0</v>
      </c>
      <c r="BI140" s="221">
        <f>IF(N140="nulová",J140,0)</f>
        <v>0</v>
      </c>
      <c r="BJ140" s="18" t="s">
        <v>85</v>
      </c>
      <c r="BK140" s="221">
        <f>ROUND(I140*H140,2)</f>
        <v>0</v>
      </c>
      <c r="BL140" s="18" t="s">
        <v>155</v>
      </c>
      <c r="BM140" s="220" t="s">
        <v>1118</v>
      </c>
    </row>
    <row r="141" spans="1:65" s="2" customFormat="1" ht="11.25">
      <c r="A141" s="35"/>
      <c r="B141" s="36"/>
      <c r="C141" s="37"/>
      <c r="D141" s="222" t="s">
        <v>158</v>
      </c>
      <c r="E141" s="37"/>
      <c r="F141" s="223" t="s">
        <v>1117</v>
      </c>
      <c r="G141" s="37"/>
      <c r="H141" s="37"/>
      <c r="I141" s="123"/>
      <c r="J141" s="37"/>
      <c r="K141" s="37"/>
      <c r="L141" s="40"/>
      <c r="M141" s="224"/>
      <c r="N141" s="225"/>
      <c r="O141" s="72"/>
      <c r="P141" s="72"/>
      <c r="Q141" s="72"/>
      <c r="R141" s="72"/>
      <c r="S141" s="72"/>
      <c r="T141" s="73"/>
      <c r="U141" s="35"/>
      <c r="V141" s="35"/>
      <c r="W141" s="35"/>
      <c r="X141" s="35"/>
      <c r="Y141" s="35"/>
      <c r="Z141" s="35"/>
      <c r="AA141" s="35"/>
      <c r="AB141" s="35"/>
      <c r="AC141" s="35"/>
      <c r="AD141" s="35"/>
      <c r="AE141" s="35"/>
      <c r="AT141" s="18" t="s">
        <v>158</v>
      </c>
      <c r="AU141" s="18" t="s">
        <v>85</v>
      </c>
    </row>
    <row r="142" spans="1:65" s="2" customFormat="1" ht="16.5" customHeight="1">
      <c r="A142" s="35"/>
      <c r="B142" s="36"/>
      <c r="C142" s="209" t="s">
        <v>181</v>
      </c>
      <c r="D142" s="209" t="s">
        <v>151</v>
      </c>
      <c r="E142" s="210" t="s">
        <v>1119</v>
      </c>
      <c r="F142" s="211" t="s">
        <v>1120</v>
      </c>
      <c r="G142" s="212" t="s">
        <v>154</v>
      </c>
      <c r="H142" s="213">
        <v>20</v>
      </c>
      <c r="I142" s="214"/>
      <c r="J142" s="215">
        <f>ROUND(I142*H142,2)</f>
        <v>0</v>
      </c>
      <c r="K142" s="211" t="s">
        <v>1</v>
      </c>
      <c r="L142" s="40"/>
      <c r="M142" s="216" t="s">
        <v>1</v>
      </c>
      <c r="N142" s="217" t="s">
        <v>43</v>
      </c>
      <c r="O142" s="72"/>
      <c r="P142" s="218">
        <f>O142*H142</f>
        <v>0</v>
      </c>
      <c r="Q142" s="218">
        <v>0</v>
      </c>
      <c r="R142" s="218">
        <f>Q142*H142</f>
        <v>0</v>
      </c>
      <c r="S142" s="218">
        <v>0</v>
      </c>
      <c r="T142" s="219">
        <f>S142*H142</f>
        <v>0</v>
      </c>
      <c r="U142" s="35"/>
      <c r="V142" s="35"/>
      <c r="W142" s="35"/>
      <c r="X142" s="35"/>
      <c r="Y142" s="35"/>
      <c r="Z142" s="35"/>
      <c r="AA142" s="35"/>
      <c r="AB142" s="35"/>
      <c r="AC142" s="35"/>
      <c r="AD142" s="35"/>
      <c r="AE142" s="35"/>
      <c r="AR142" s="220" t="s">
        <v>155</v>
      </c>
      <c r="AT142" s="220" t="s">
        <v>151</v>
      </c>
      <c r="AU142" s="220" t="s">
        <v>85</v>
      </c>
      <c r="AY142" s="18" t="s">
        <v>147</v>
      </c>
      <c r="BE142" s="221">
        <f>IF(N142="základní",J142,0)</f>
        <v>0</v>
      </c>
      <c r="BF142" s="221">
        <f>IF(N142="snížená",J142,0)</f>
        <v>0</v>
      </c>
      <c r="BG142" s="221">
        <f>IF(N142="zákl. přenesená",J142,0)</f>
        <v>0</v>
      </c>
      <c r="BH142" s="221">
        <f>IF(N142="sníž. přenesená",J142,0)</f>
        <v>0</v>
      </c>
      <c r="BI142" s="221">
        <f>IF(N142="nulová",J142,0)</f>
        <v>0</v>
      </c>
      <c r="BJ142" s="18" t="s">
        <v>85</v>
      </c>
      <c r="BK142" s="221">
        <f>ROUND(I142*H142,2)</f>
        <v>0</v>
      </c>
      <c r="BL142" s="18" t="s">
        <v>155</v>
      </c>
      <c r="BM142" s="220" t="s">
        <v>1121</v>
      </c>
    </row>
    <row r="143" spans="1:65" s="2" customFormat="1" ht="11.25">
      <c r="A143" s="35"/>
      <c r="B143" s="36"/>
      <c r="C143" s="37"/>
      <c r="D143" s="222" t="s">
        <v>158</v>
      </c>
      <c r="E143" s="37"/>
      <c r="F143" s="223" t="s">
        <v>1120</v>
      </c>
      <c r="G143" s="37"/>
      <c r="H143" s="37"/>
      <c r="I143" s="123"/>
      <c r="J143" s="37"/>
      <c r="K143" s="37"/>
      <c r="L143" s="40"/>
      <c r="M143" s="224"/>
      <c r="N143" s="225"/>
      <c r="O143" s="72"/>
      <c r="P143" s="72"/>
      <c r="Q143" s="72"/>
      <c r="R143" s="72"/>
      <c r="S143" s="72"/>
      <c r="T143" s="73"/>
      <c r="U143" s="35"/>
      <c r="V143" s="35"/>
      <c r="W143" s="35"/>
      <c r="X143" s="35"/>
      <c r="Y143" s="35"/>
      <c r="Z143" s="35"/>
      <c r="AA143" s="35"/>
      <c r="AB143" s="35"/>
      <c r="AC143" s="35"/>
      <c r="AD143" s="35"/>
      <c r="AE143" s="35"/>
      <c r="AT143" s="18" t="s">
        <v>158</v>
      </c>
      <c r="AU143" s="18" t="s">
        <v>85</v>
      </c>
    </row>
    <row r="144" spans="1:65" s="2" customFormat="1" ht="16.5" customHeight="1">
      <c r="A144" s="35"/>
      <c r="B144" s="36"/>
      <c r="C144" s="209" t="s">
        <v>186</v>
      </c>
      <c r="D144" s="209" t="s">
        <v>151</v>
      </c>
      <c r="E144" s="210" t="s">
        <v>1122</v>
      </c>
      <c r="F144" s="211" t="s">
        <v>1123</v>
      </c>
      <c r="G144" s="212" t="s">
        <v>154</v>
      </c>
      <c r="H144" s="213">
        <v>20</v>
      </c>
      <c r="I144" s="214"/>
      <c r="J144" s="215">
        <f>ROUND(I144*H144,2)</f>
        <v>0</v>
      </c>
      <c r="K144" s="211" t="s">
        <v>1</v>
      </c>
      <c r="L144" s="40"/>
      <c r="M144" s="216" t="s">
        <v>1</v>
      </c>
      <c r="N144" s="217" t="s">
        <v>43</v>
      </c>
      <c r="O144" s="72"/>
      <c r="P144" s="218">
        <f>O144*H144</f>
        <v>0</v>
      </c>
      <c r="Q144" s="218">
        <v>0</v>
      </c>
      <c r="R144" s="218">
        <f>Q144*H144</f>
        <v>0</v>
      </c>
      <c r="S144" s="218">
        <v>0</v>
      </c>
      <c r="T144" s="219">
        <f>S144*H144</f>
        <v>0</v>
      </c>
      <c r="U144" s="35"/>
      <c r="V144" s="35"/>
      <c r="W144" s="35"/>
      <c r="X144" s="35"/>
      <c r="Y144" s="35"/>
      <c r="Z144" s="35"/>
      <c r="AA144" s="35"/>
      <c r="AB144" s="35"/>
      <c r="AC144" s="35"/>
      <c r="AD144" s="35"/>
      <c r="AE144" s="35"/>
      <c r="AR144" s="220" t="s">
        <v>155</v>
      </c>
      <c r="AT144" s="220" t="s">
        <v>151</v>
      </c>
      <c r="AU144" s="220" t="s">
        <v>85</v>
      </c>
      <c r="AY144" s="18" t="s">
        <v>147</v>
      </c>
      <c r="BE144" s="221">
        <f>IF(N144="základní",J144,0)</f>
        <v>0</v>
      </c>
      <c r="BF144" s="221">
        <f>IF(N144="snížená",J144,0)</f>
        <v>0</v>
      </c>
      <c r="BG144" s="221">
        <f>IF(N144="zákl. přenesená",J144,0)</f>
        <v>0</v>
      </c>
      <c r="BH144" s="221">
        <f>IF(N144="sníž. přenesená",J144,0)</f>
        <v>0</v>
      </c>
      <c r="BI144" s="221">
        <f>IF(N144="nulová",J144,0)</f>
        <v>0</v>
      </c>
      <c r="BJ144" s="18" t="s">
        <v>85</v>
      </c>
      <c r="BK144" s="221">
        <f>ROUND(I144*H144,2)</f>
        <v>0</v>
      </c>
      <c r="BL144" s="18" t="s">
        <v>155</v>
      </c>
      <c r="BM144" s="220" t="s">
        <v>1124</v>
      </c>
    </row>
    <row r="145" spans="1:65" s="2" customFormat="1" ht="11.25">
      <c r="A145" s="35"/>
      <c r="B145" s="36"/>
      <c r="C145" s="37"/>
      <c r="D145" s="222" t="s">
        <v>158</v>
      </c>
      <c r="E145" s="37"/>
      <c r="F145" s="223" t="s">
        <v>1123</v>
      </c>
      <c r="G145" s="37"/>
      <c r="H145" s="37"/>
      <c r="I145" s="123"/>
      <c r="J145" s="37"/>
      <c r="K145" s="37"/>
      <c r="L145" s="40"/>
      <c r="M145" s="224"/>
      <c r="N145" s="225"/>
      <c r="O145" s="72"/>
      <c r="P145" s="72"/>
      <c r="Q145" s="72"/>
      <c r="R145" s="72"/>
      <c r="S145" s="72"/>
      <c r="T145" s="73"/>
      <c r="U145" s="35"/>
      <c r="V145" s="35"/>
      <c r="W145" s="35"/>
      <c r="X145" s="35"/>
      <c r="Y145" s="35"/>
      <c r="Z145" s="35"/>
      <c r="AA145" s="35"/>
      <c r="AB145" s="35"/>
      <c r="AC145" s="35"/>
      <c r="AD145" s="35"/>
      <c r="AE145" s="35"/>
      <c r="AT145" s="18" t="s">
        <v>158</v>
      </c>
      <c r="AU145" s="18" t="s">
        <v>85</v>
      </c>
    </row>
    <row r="146" spans="1:65" s="12" customFormat="1" ht="25.9" customHeight="1">
      <c r="B146" s="193"/>
      <c r="C146" s="194"/>
      <c r="D146" s="195" t="s">
        <v>77</v>
      </c>
      <c r="E146" s="196" t="s">
        <v>173</v>
      </c>
      <c r="F146" s="196" t="s">
        <v>1125</v>
      </c>
      <c r="G146" s="194"/>
      <c r="H146" s="194"/>
      <c r="I146" s="197"/>
      <c r="J146" s="198">
        <f>BK146</f>
        <v>0</v>
      </c>
      <c r="K146" s="194"/>
      <c r="L146" s="199"/>
      <c r="M146" s="200"/>
      <c r="N146" s="201"/>
      <c r="O146" s="201"/>
      <c r="P146" s="202">
        <f>SUM(P147:P150)</f>
        <v>0</v>
      </c>
      <c r="Q146" s="201"/>
      <c r="R146" s="202">
        <f>SUM(R147:R150)</f>
        <v>0</v>
      </c>
      <c r="S146" s="201"/>
      <c r="T146" s="203">
        <f>SUM(T147:T150)</f>
        <v>0</v>
      </c>
      <c r="AR146" s="204" t="s">
        <v>85</v>
      </c>
      <c r="AT146" s="205" t="s">
        <v>77</v>
      </c>
      <c r="AU146" s="205" t="s">
        <v>78</v>
      </c>
      <c r="AY146" s="204" t="s">
        <v>147</v>
      </c>
      <c r="BK146" s="206">
        <f>SUM(BK147:BK150)</f>
        <v>0</v>
      </c>
    </row>
    <row r="147" spans="1:65" s="2" customFormat="1" ht="16.5" customHeight="1">
      <c r="A147" s="35"/>
      <c r="B147" s="36"/>
      <c r="C147" s="209" t="s">
        <v>190</v>
      </c>
      <c r="D147" s="209" t="s">
        <v>151</v>
      </c>
      <c r="E147" s="210" t="s">
        <v>1126</v>
      </c>
      <c r="F147" s="211" t="s">
        <v>1127</v>
      </c>
      <c r="G147" s="212" t="s">
        <v>154</v>
      </c>
      <c r="H147" s="213">
        <v>5</v>
      </c>
      <c r="I147" s="214"/>
      <c r="J147" s="215">
        <f>ROUND(I147*H147,2)</f>
        <v>0</v>
      </c>
      <c r="K147" s="211" t="s">
        <v>1</v>
      </c>
      <c r="L147" s="40"/>
      <c r="M147" s="216" t="s">
        <v>1</v>
      </c>
      <c r="N147" s="217" t="s">
        <v>43</v>
      </c>
      <c r="O147" s="72"/>
      <c r="P147" s="218">
        <f>O147*H147</f>
        <v>0</v>
      </c>
      <c r="Q147" s="218">
        <v>0</v>
      </c>
      <c r="R147" s="218">
        <f>Q147*H147</f>
        <v>0</v>
      </c>
      <c r="S147" s="218">
        <v>0</v>
      </c>
      <c r="T147" s="219">
        <f>S147*H147</f>
        <v>0</v>
      </c>
      <c r="U147" s="35"/>
      <c r="V147" s="35"/>
      <c r="W147" s="35"/>
      <c r="X147" s="35"/>
      <c r="Y147" s="35"/>
      <c r="Z147" s="35"/>
      <c r="AA147" s="35"/>
      <c r="AB147" s="35"/>
      <c r="AC147" s="35"/>
      <c r="AD147" s="35"/>
      <c r="AE147" s="35"/>
      <c r="AR147" s="220" t="s">
        <v>155</v>
      </c>
      <c r="AT147" s="220" t="s">
        <v>151</v>
      </c>
      <c r="AU147" s="220" t="s">
        <v>85</v>
      </c>
      <c r="AY147" s="18" t="s">
        <v>147</v>
      </c>
      <c r="BE147" s="221">
        <f>IF(N147="základní",J147,0)</f>
        <v>0</v>
      </c>
      <c r="BF147" s="221">
        <f>IF(N147="snížená",J147,0)</f>
        <v>0</v>
      </c>
      <c r="BG147" s="221">
        <f>IF(N147="zákl. přenesená",J147,0)</f>
        <v>0</v>
      </c>
      <c r="BH147" s="221">
        <f>IF(N147="sníž. přenesená",J147,0)</f>
        <v>0</v>
      </c>
      <c r="BI147" s="221">
        <f>IF(N147="nulová",J147,0)</f>
        <v>0</v>
      </c>
      <c r="BJ147" s="18" t="s">
        <v>85</v>
      </c>
      <c r="BK147" s="221">
        <f>ROUND(I147*H147,2)</f>
        <v>0</v>
      </c>
      <c r="BL147" s="18" t="s">
        <v>155</v>
      </c>
      <c r="BM147" s="220" t="s">
        <v>1128</v>
      </c>
    </row>
    <row r="148" spans="1:65" s="2" customFormat="1" ht="11.25">
      <c r="A148" s="35"/>
      <c r="B148" s="36"/>
      <c r="C148" s="37"/>
      <c r="D148" s="222" t="s">
        <v>158</v>
      </c>
      <c r="E148" s="37"/>
      <c r="F148" s="223" t="s">
        <v>1127</v>
      </c>
      <c r="G148" s="37"/>
      <c r="H148" s="37"/>
      <c r="I148" s="123"/>
      <c r="J148" s="37"/>
      <c r="K148" s="37"/>
      <c r="L148" s="40"/>
      <c r="M148" s="224"/>
      <c r="N148" s="225"/>
      <c r="O148" s="72"/>
      <c r="P148" s="72"/>
      <c r="Q148" s="72"/>
      <c r="R148" s="72"/>
      <c r="S148" s="72"/>
      <c r="T148" s="73"/>
      <c r="U148" s="35"/>
      <c r="V148" s="35"/>
      <c r="W148" s="35"/>
      <c r="X148" s="35"/>
      <c r="Y148" s="35"/>
      <c r="Z148" s="35"/>
      <c r="AA148" s="35"/>
      <c r="AB148" s="35"/>
      <c r="AC148" s="35"/>
      <c r="AD148" s="35"/>
      <c r="AE148" s="35"/>
      <c r="AT148" s="18" t="s">
        <v>158</v>
      </c>
      <c r="AU148" s="18" t="s">
        <v>85</v>
      </c>
    </row>
    <row r="149" spans="1:65" s="2" customFormat="1" ht="16.5" customHeight="1">
      <c r="A149" s="35"/>
      <c r="B149" s="36"/>
      <c r="C149" s="209" t="s">
        <v>194</v>
      </c>
      <c r="D149" s="209" t="s">
        <v>151</v>
      </c>
      <c r="E149" s="210" t="s">
        <v>1129</v>
      </c>
      <c r="F149" s="211" t="s">
        <v>1130</v>
      </c>
      <c r="G149" s="212" t="s">
        <v>154</v>
      </c>
      <c r="H149" s="213">
        <v>20</v>
      </c>
      <c r="I149" s="214"/>
      <c r="J149" s="215">
        <f>ROUND(I149*H149,2)</f>
        <v>0</v>
      </c>
      <c r="K149" s="211" t="s">
        <v>1</v>
      </c>
      <c r="L149" s="40"/>
      <c r="M149" s="216" t="s">
        <v>1</v>
      </c>
      <c r="N149" s="217" t="s">
        <v>43</v>
      </c>
      <c r="O149" s="72"/>
      <c r="P149" s="218">
        <f>O149*H149</f>
        <v>0</v>
      </c>
      <c r="Q149" s="218">
        <v>0</v>
      </c>
      <c r="R149" s="218">
        <f>Q149*H149</f>
        <v>0</v>
      </c>
      <c r="S149" s="218">
        <v>0</v>
      </c>
      <c r="T149" s="219">
        <f>S149*H149</f>
        <v>0</v>
      </c>
      <c r="U149" s="35"/>
      <c r="V149" s="35"/>
      <c r="W149" s="35"/>
      <c r="X149" s="35"/>
      <c r="Y149" s="35"/>
      <c r="Z149" s="35"/>
      <c r="AA149" s="35"/>
      <c r="AB149" s="35"/>
      <c r="AC149" s="35"/>
      <c r="AD149" s="35"/>
      <c r="AE149" s="35"/>
      <c r="AR149" s="220" t="s">
        <v>155</v>
      </c>
      <c r="AT149" s="220" t="s">
        <v>151</v>
      </c>
      <c r="AU149" s="220" t="s">
        <v>85</v>
      </c>
      <c r="AY149" s="18" t="s">
        <v>147</v>
      </c>
      <c r="BE149" s="221">
        <f>IF(N149="základní",J149,0)</f>
        <v>0</v>
      </c>
      <c r="BF149" s="221">
        <f>IF(N149="snížená",J149,0)</f>
        <v>0</v>
      </c>
      <c r="BG149" s="221">
        <f>IF(N149="zákl. přenesená",J149,0)</f>
        <v>0</v>
      </c>
      <c r="BH149" s="221">
        <f>IF(N149="sníž. přenesená",J149,0)</f>
        <v>0</v>
      </c>
      <c r="BI149" s="221">
        <f>IF(N149="nulová",J149,0)</f>
        <v>0</v>
      </c>
      <c r="BJ149" s="18" t="s">
        <v>85</v>
      </c>
      <c r="BK149" s="221">
        <f>ROUND(I149*H149,2)</f>
        <v>0</v>
      </c>
      <c r="BL149" s="18" t="s">
        <v>155</v>
      </c>
      <c r="BM149" s="220" t="s">
        <v>1131</v>
      </c>
    </row>
    <row r="150" spans="1:65" s="2" customFormat="1" ht="11.25">
      <c r="A150" s="35"/>
      <c r="B150" s="36"/>
      <c r="C150" s="37"/>
      <c r="D150" s="222" t="s">
        <v>158</v>
      </c>
      <c r="E150" s="37"/>
      <c r="F150" s="223" t="s">
        <v>1130</v>
      </c>
      <c r="G150" s="37"/>
      <c r="H150" s="37"/>
      <c r="I150" s="123"/>
      <c r="J150" s="37"/>
      <c r="K150" s="37"/>
      <c r="L150" s="40"/>
      <c r="M150" s="224"/>
      <c r="N150" s="225"/>
      <c r="O150" s="72"/>
      <c r="P150" s="72"/>
      <c r="Q150" s="72"/>
      <c r="R150" s="72"/>
      <c r="S150" s="72"/>
      <c r="T150" s="73"/>
      <c r="U150" s="35"/>
      <c r="V150" s="35"/>
      <c r="W150" s="35"/>
      <c r="X150" s="35"/>
      <c r="Y150" s="35"/>
      <c r="Z150" s="35"/>
      <c r="AA150" s="35"/>
      <c r="AB150" s="35"/>
      <c r="AC150" s="35"/>
      <c r="AD150" s="35"/>
      <c r="AE150" s="35"/>
      <c r="AT150" s="18" t="s">
        <v>158</v>
      </c>
      <c r="AU150" s="18" t="s">
        <v>85</v>
      </c>
    </row>
    <row r="151" spans="1:65" s="12" customFormat="1" ht="25.9" customHeight="1">
      <c r="B151" s="193"/>
      <c r="C151" s="194"/>
      <c r="D151" s="195" t="s">
        <v>77</v>
      </c>
      <c r="E151" s="196" t="s">
        <v>1132</v>
      </c>
      <c r="F151" s="196" t="s">
        <v>1133</v>
      </c>
      <c r="G151" s="194"/>
      <c r="H151" s="194"/>
      <c r="I151" s="197"/>
      <c r="J151" s="198">
        <f>BK151</f>
        <v>0</v>
      </c>
      <c r="K151" s="194"/>
      <c r="L151" s="199"/>
      <c r="M151" s="200"/>
      <c r="N151" s="201"/>
      <c r="O151" s="201"/>
      <c r="P151" s="202">
        <f>SUM(P152:P179)</f>
        <v>0</v>
      </c>
      <c r="Q151" s="201"/>
      <c r="R151" s="202">
        <f>SUM(R152:R179)</f>
        <v>0</v>
      </c>
      <c r="S151" s="201"/>
      <c r="T151" s="203">
        <f>SUM(T152:T179)</f>
        <v>0</v>
      </c>
      <c r="AR151" s="204" t="s">
        <v>85</v>
      </c>
      <c r="AT151" s="205" t="s">
        <v>77</v>
      </c>
      <c r="AU151" s="205" t="s">
        <v>78</v>
      </c>
      <c r="AY151" s="204" t="s">
        <v>147</v>
      </c>
      <c r="BK151" s="206">
        <f>SUM(BK152:BK179)</f>
        <v>0</v>
      </c>
    </row>
    <row r="152" spans="1:65" s="2" customFormat="1" ht="16.5" customHeight="1">
      <c r="A152" s="35"/>
      <c r="B152" s="36"/>
      <c r="C152" s="209" t="s">
        <v>198</v>
      </c>
      <c r="D152" s="209" t="s">
        <v>151</v>
      </c>
      <c r="E152" s="210" t="s">
        <v>1134</v>
      </c>
      <c r="F152" s="211" t="s">
        <v>1135</v>
      </c>
      <c r="G152" s="212" t="s">
        <v>583</v>
      </c>
      <c r="H152" s="213">
        <v>18</v>
      </c>
      <c r="I152" s="214"/>
      <c r="J152" s="215">
        <f>ROUND(I152*H152,2)</f>
        <v>0</v>
      </c>
      <c r="K152" s="211" t="s">
        <v>1</v>
      </c>
      <c r="L152" s="40"/>
      <c r="M152" s="216" t="s">
        <v>1</v>
      </c>
      <c r="N152" s="217" t="s">
        <v>43</v>
      </c>
      <c r="O152" s="72"/>
      <c r="P152" s="218">
        <f>O152*H152</f>
        <v>0</v>
      </c>
      <c r="Q152" s="218">
        <v>0</v>
      </c>
      <c r="R152" s="218">
        <f>Q152*H152</f>
        <v>0</v>
      </c>
      <c r="S152" s="218">
        <v>0</v>
      </c>
      <c r="T152" s="219">
        <f>S152*H152</f>
        <v>0</v>
      </c>
      <c r="U152" s="35"/>
      <c r="V152" s="35"/>
      <c r="W152" s="35"/>
      <c r="X152" s="35"/>
      <c r="Y152" s="35"/>
      <c r="Z152" s="35"/>
      <c r="AA152" s="35"/>
      <c r="AB152" s="35"/>
      <c r="AC152" s="35"/>
      <c r="AD152" s="35"/>
      <c r="AE152" s="35"/>
      <c r="AR152" s="220" t="s">
        <v>155</v>
      </c>
      <c r="AT152" s="220" t="s">
        <v>151</v>
      </c>
      <c r="AU152" s="220" t="s">
        <v>85</v>
      </c>
      <c r="AY152" s="18" t="s">
        <v>147</v>
      </c>
      <c r="BE152" s="221">
        <f>IF(N152="základní",J152,0)</f>
        <v>0</v>
      </c>
      <c r="BF152" s="221">
        <f>IF(N152="snížená",J152,0)</f>
        <v>0</v>
      </c>
      <c r="BG152" s="221">
        <f>IF(N152="zákl. přenesená",J152,0)</f>
        <v>0</v>
      </c>
      <c r="BH152" s="221">
        <f>IF(N152="sníž. přenesená",J152,0)</f>
        <v>0</v>
      </c>
      <c r="BI152" s="221">
        <f>IF(N152="nulová",J152,0)</f>
        <v>0</v>
      </c>
      <c r="BJ152" s="18" t="s">
        <v>85</v>
      </c>
      <c r="BK152" s="221">
        <f>ROUND(I152*H152,2)</f>
        <v>0</v>
      </c>
      <c r="BL152" s="18" t="s">
        <v>155</v>
      </c>
      <c r="BM152" s="220" t="s">
        <v>1136</v>
      </c>
    </row>
    <row r="153" spans="1:65" s="2" customFormat="1" ht="11.25">
      <c r="A153" s="35"/>
      <c r="B153" s="36"/>
      <c r="C153" s="37"/>
      <c r="D153" s="222" t="s">
        <v>158</v>
      </c>
      <c r="E153" s="37"/>
      <c r="F153" s="223" t="s">
        <v>1135</v>
      </c>
      <c r="G153" s="37"/>
      <c r="H153" s="37"/>
      <c r="I153" s="123"/>
      <c r="J153" s="37"/>
      <c r="K153" s="37"/>
      <c r="L153" s="40"/>
      <c r="M153" s="224"/>
      <c r="N153" s="225"/>
      <c r="O153" s="72"/>
      <c r="P153" s="72"/>
      <c r="Q153" s="72"/>
      <c r="R153" s="72"/>
      <c r="S153" s="72"/>
      <c r="T153" s="73"/>
      <c r="U153" s="35"/>
      <c r="V153" s="35"/>
      <c r="W153" s="35"/>
      <c r="X153" s="35"/>
      <c r="Y153" s="35"/>
      <c r="Z153" s="35"/>
      <c r="AA153" s="35"/>
      <c r="AB153" s="35"/>
      <c r="AC153" s="35"/>
      <c r="AD153" s="35"/>
      <c r="AE153" s="35"/>
      <c r="AT153" s="18" t="s">
        <v>158</v>
      </c>
      <c r="AU153" s="18" t="s">
        <v>85</v>
      </c>
    </row>
    <row r="154" spans="1:65" s="2" customFormat="1" ht="16.5" customHeight="1">
      <c r="A154" s="35"/>
      <c r="B154" s="36"/>
      <c r="C154" s="209" t="s">
        <v>202</v>
      </c>
      <c r="D154" s="209" t="s">
        <v>151</v>
      </c>
      <c r="E154" s="210" t="s">
        <v>1137</v>
      </c>
      <c r="F154" s="211" t="s">
        <v>1138</v>
      </c>
      <c r="G154" s="212" t="s">
        <v>583</v>
      </c>
      <c r="H154" s="213">
        <v>4</v>
      </c>
      <c r="I154" s="214"/>
      <c r="J154" s="215">
        <f>ROUND(I154*H154,2)</f>
        <v>0</v>
      </c>
      <c r="K154" s="211" t="s">
        <v>1</v>
      </c>
      <c r="L154" s="40"/>
      <c r="M154" s="216" t="s">
        <v>1</v>
      </c>
      <c r="N154" s="217" t="s">
        <v>43</v>
      </c>
      <c r="O154" s="72"/>
      <c r="P154" s="218">
        <f>O154*H154</f>
        <v>0</v>
      </c>
      <c r="Q154" s="218">
        <v>0</v>
      </c>
      <c r="R154" s="218">
        <f>Q154*H154</f>
        <v>0</v>
      </c>
      <c r="S154" s="218">
        <v>0</v>
      </c>
      <c r="T154" s="219">
        <f>S154*H154</f>
        <v>0</v>
      </c>
      <c r="U154" s="35"/>
      <c r="V154" s="35"/>
      <c r="W154" s="35"/>
      <c r="X154" s="35"/>
      <c r="Y154" s="35"/>
      <c r="Z154" s="35"/>
      <c r="AA154" s="35"/>
      <c r="AB154" s="35"/>
      <c r="AC154" s="35"/>
      <c r="AD154" s="35"/>
      <c r="AE154" s="35"/>
      <c r="AR154" s="220" t="s">
        <v>155</v>
      </c>
      <c r="AT154" s="220" t="s">
        <v>151</v>
      </c>
      <c r="AU154" s="220" t="s">
        <v>85</v>
      </c>
      <c r="AY154" s="18" t="s">
        <v>147</v>
      </c>
      <c r="BE154" s="221">
        <f>IF(N154="základní",J154,0)</f>
        <v>0</v>
      </c>
      <c r="BF154" s="221">
        <f>IF(N154="snížená",J154,0)</f>
        <v>0</v>
      </c>
      <c r="BG154" s="221">
        <f>IF(N154="zákl. přenesená",J154,0)</f>
        <v>0</v>
      </c>
      <c r="BH154" s="221">
        <f>IF(N154="sníž. přenesená",J154,0)</f>
        <v>0</v>
      </c>
      <c r="BI154" s="221">
        <f>IF(N154="nulová",J154,0)</f>
        <v>0</v>
      </c>
      <c r="BJ154" s="18" t="s">
        <v>85</v>
      </c>
      <c r="BK154" s="221">
        <f>ROUND(I154*H154,2)</f>
        <v>0</v>
      </c>
      <c r="BL154" s="18" t="s">
        <v>155</v>
      </c>
      <c r="BM154" s="220" t="s">
        <v>1139</v>
      </c>
    </row>
    <row r="155" spans="1:65" s="2" customFormat="1" ht="11.25">
      <c r="A155" s="35"/>
      <c r="B155" s="36"/>
      <c r="C155" s="37"/>
      <c r="D155" s="222" t="s">
        <v>158</v>
      </c>
      <c r="E155" s="37"/>
      <c r="F155" s="223" t="s">
        <v>1138</v>
      </c>
      <c r="G155" s="37"/>
      <c r="H155" s="37"/>
      <c r="I155" s="123"/>
      <c r="J155" s="37"/>
      <c r="K155" s="37"/>
      <c r="L155" s="40"/>
      <c r="M155" s="224"/>
      <c r="N155" s="225"/>
      <c r="O155" s="72"/>
      <c r="P155" s="72"/>
      <c r="Q155" s="72"/>
      <c r="R155" s="72"/>
      <c r="S155" s="72"/>
      <c r="T155" s="73"/>
      <c r="U155" s="35"/>
      <c r="V155" s="35"/>
      <c r="W155" s="35"/>
      <c r="X155" s="35"/>
      <c r="Y155" s="35"/>
      <c r="Z155" s="35"/>
      <c r="AA155" s="35"/>
      <c r="AB155" s="35"/>
      <c r="AC155" s="35"/>
      <c r="AD155" s="35"/>
      <c r="AE155" s="35"/>
      <c r="AT155" s="18" t="s">
        <v>158</v>
      </c>
      <c r="AU155" s="18" t="s">
        <v>85</v>
      </c>
    </row>
    <row r="156" spans="1:65" s="2" customFormat="1" ht="16.5" customHeight="1">
      <c r="A156" s="35"/>
      <c r="B156" s="36"/>
      <c r="C156" s="209" t="s">
        <v>208</v>
      </c>
      <c r="D156" s="209" t="s">
        <v>151</v>
      </c>
      <c r="E156" s="210" t="s">
        <v>1140</v>
      </c>
      <c r="F156" s="211" t="s">
        <v>1141</v>
      </c>
      <c r="G156" s="212" t="s">
        <v>583</v>
      </c>
      <c r="H156" s="213">
        <v>3</v>
      </c>
      <c r="I156" s="214"/>
      <c r="J156" s="215">
        <f>ROUND(I156*H156,2)</f>
        <v>0</v>
      </c>
      <c r="K156" s="211" t="s">
        <v>1</v>
      </c>
      <c r="L156" s="40"/>
      <c r="M156" s="216" t="s">
        <v>1</v>
      </c>
      <c r="N156" s="217" t="s">
        <v>43</v>
      </c>
      <c r="O156" s="72"/>
      <c r="P156" s="218">
        <f>O156*H156</f>
        <v>0</v>
      </c>
      <c r="Q156" s="218">
        <v>0</v>
      </c>
      <c r="R156" s="218">
        <f>Q156*H156</f>
        <v>0</v>
      </c>
      <c r="S156" s="218">
        <v>0</v>
      </c>
      <c r="T156" s="219">
        <f>S156*H156</f>
        <v>0</v>
      </c>
      <c r="U156" s="35"/>
      <c r="V156" s="35"/>
      <c r="W156" s="35"/>
      <c r="X156" s="35"/>
      <c r="Y156" s="35"/>
      <c r="Z156" s="35"/>
      <c r="AA156" s="35"/>
      <c r="AB156" s="35"/>
      <c r="AC156" s="35"/>
      <c r="AD156" s="35"/>
      <c r="AE156" s="35"/>
      <c r="AR156" s="220" t="s">
        <v>155</v>
      </c>
      <c r="AT156" s="220" t="s">
        <v>151</v>
      </c>
      <c r="AU156" s="220" t="s">
        <v>85</v>
      </c>
      <c r="AY156" s="18" t="s">
        <v>147</v>
      </c>
      <c r="BE156" s="221">
        <f>IF(N156="základní",J156,0)</f>
        <v>0</v>
      </c>
      <c r="BF156" s="221">
        <f>IF(N156="snížená",J156,0)</f>
        <v>0</v>
      </c>
      <c r="BG156" s="221">
        <f>IF(N156="zákl. přenesená",J156,0)</f>
        <v>0</v>
      </c>
      <c r="BH156" s="221">
        <f>IF(N156="sníž. přenesená",J156,0)</f>
        <v>0</v>
      </c>
      <c r="BI156" s="221">
        <f>IF(N156="nulová",J156,0)</f>
        <v>0</v>
      </c>
      <c r="BJ156" s="18" t="s">
        <v>85</v>
      </c>
      <c r="BK156" s="221">
        <f>ROUND(I156*H156,2)</f>
        <v>0</v>
      </c>
      <c r="BL156" s="18" t="s">
        <v>155</v>
      </c>
      <c r="BM156" s="220" t="s">
        <v>1142</v>
      </c>
    </row>
    <row r="157" spans="1:65" s="2" customFormat="1" ht="11.25">
      <c r="A157" s="35"/>
      <c r="B157" s="36"/>
      <c r="C157" s="37"/>
      <c r="D157" s="222" t="s">
        <v>158</v>
      </c>
      <c r="E157" s="37"/>
      <c r="F157" s="223" t="s">
        <v>1141</v>
      </c>
      <c r="G157" s="37"/>
      <c r="H157" s="37"/>
      <c r="I157" s="123"/>
      <c r="J157" s="37"/>
      <c r="K157" s="37"/>
      <c r="L157" s="40"/>
      <c r="M157" s="224"/>
      <c r="N157" s="225"/>
      <c r="O157" s="72"/>
      <c r="P157" s="72"/>
      <c r="Q157" s="72"/>
      <c r="R157" s="72"/>
      <c r="S157" s="72"/>
      <c r="T157" s="73"/>
      <c r="U157" s="35"/>
      <c r="V157" s="35"/>
      <c r="W157" s="35"/>
      <c r="X157" s="35"/>
      <c r="Y157" s="35"/>
      <c r="Z157" s="35"/>
      <c r="AA157" s="35"/>
      <c r="AB157" s="35"/>
      <c r="AC157" s="35"/>
      <c r="AD157" s="35"/>
      <c r="AE157" s="35"/>
      <c r="AT157" s="18" t="s">
        <v>158</v>
      </c>
      <c r="AU157" s="18" t="s">
        <v>85</v>
      </c>
    </row>
    <row r="158" spans="1:65" s="2" customFormat="1" ht="24" customHeight="1">
      <c r="A158" s="35"/>
      <c r="B158" s="36"/>
      <c r="C158" s="209" t="s">
        <v>214</v>
      </c>
      <c r="D158" s="209" t="s">
        <v>151</v>
      </c>
      <c r="E158" s="210" t="s">
        <v>1143</v>
      </c>
      <c r="F158" s="211" t="s">
        <v>1144</v>
      </c>
      <c r="G158" s="212" t="s">
        <v>583</v>
      </c>
      <c r="H158" s="213">
        <v>3</v>
      </c>
      <c r="I158" s="214"/>
      <c r="J158" s="215">
        <f>ROUND(I158*H158,2)</f>
        <v>0</v>
      </c>
      <c r="K158" s="211" t="s">
        <v>1</v>
      </c>
      <c r="L158" s="40"/>
      <c r="M158" s="216" t="s">
        <v>1</v>
      </c>
      <c r="N158" s="217" t="s">
        <v>43</v>
      </c>
      <c r="O158" s="72"/>
      <c r="P158" s="218">
        <f>O158*H158</f>
        <v>0</v>
      </c>
      <c r="Q158" s="218">
        <v>0</v>
      </c>
      <c r="R158" s="218">
        <f>Q158*H158</f>
        <v>0</v>
      </c>
      <c r="S158" s="218">
        <v>0</v>
      </c>
      <c r="T158" s="219">
        <f>S158*H158</f>
        <v>0</v>
      </c>
      <c r="U158" s="35"/>
      <c r="V158" s="35"/>
      <c r="W158" s="35"/>
      <c r="X158" s="35"/>
      <c r="Y158" s="35"/>
      <c r="Z158" s="35"/>
      <c r="AA158" s="35"/>
      <c r="AB158" s="35"/>
      <c r="AC158" s="35"/>
      <c r="AD158" s="35"/>
      <c r="AE158" s="35"/>
      <c r="AR158" s="220" t="s">
        <v>155</v>
      </c>
      <c r="AT158" s="220" t="s">
        <v>151</v>
      </c>
      <c r="AU158" s="220" t="s">
        <v>85</v>
      </c>
      <c r="AY158" s="18" t="s">
        <v>147</v>
      </c>
      <c r="BE158" s="221">
        <f>IF(N158="základní",J158,0)</f>
        <v>0</v>
      </c>
      <c r="BF158" s="221">
        <f>IF(N158="snížená",J158,0)</f>
        <v>0</v>
      </c>
      <c r="BG158" s="221">
        <f>IF(N158="zákl. přenesená",J158,0)</f>
        <v>0</v>
      </c>
      <c r="BH158" s="221">
        <f>IF(N158="sníž. přenesená",J158,0)</f>
        <v>0</v>
      </c>
      <c r="BI158" s="221">
        <f>IF(N158="nulová",J158,0)</f>
        <v>0</v>
      </c>
      <c r="BJ158" s="18" t="s">
        <v>85</v>
      </c>
      <c r="BK158" s="221">
        <f>ROUND(I158*H158,2)</f>
        <v>0</v>
      </c>
      <c r="BL158" s="18" t="s">
        <v>155</v>
      </c>
      <c r="BM158" s="220" t="s">
        <v>1145</v>
      </c>
    </row>
    <row r="159" spans="1:65" s="2" customFormat="1" ht="19.5">
      <c r="A159" s="35"/>
      <c r="B159" s="36"/>
      <c r="C159" s="37"/>
      <c r="D159" s="222" t="s">
        <v>158</v>
      </c>
      <c r="E159" s="37"/>
      <c r="F159" s="223" t="s">
        <v>1144</v>
      </c>
      <c r="G159" s="37"/>
      <c r="H159" s="37"/>
      <c r="I159" s="123"/>
      <c r="J159" s="37"/>
      <c r="K159" s="37"/>
      <c r="L159" s="40"/>
      <c r="M159" s="224"/>
      <c r="N159" s="225"/>
      <c r="O159" s="72"/>
      <c r="P159" s="72"/>
      <c r="Q159" s="72"/>
      <c r="R159" s="72"/>
      <c r="S159" s="72"/>
      <c r="T159" s="73"/>
      <c r="U159" s="35"/>
      <c r="V159" s="35"/>
      <c r="W159" s="35"/>
      <c r="X159" s="35"/>
      <c r="Y159" s="35"/>
      <c r="Z159" s="35"/>
      <c r="AA159" s="35"/>
      <c r="AB159" s="35"/>
      <c r="AC159" s="35"/>
      <c r="AD159" s="35"/>
      <c r="AE159" s="35"/>
      <c r="AT159" s="18" t="s">
        <v>158</v>
      </c>
      <c r="AU159" s="18" t="s">
        <v>85</v>
      </c>
    </row>
    <row r="160" spans="1:65" s="2" customFormat="1" ht="24" customHeight="1">
      <c r="A160" s="35"/>
      <c r="B160" s="36"/>
      <c r="C160" s="209" t="s">
        <v>8</v>
      </c>
      <c r="D160" s="209" t="s">
        <v>151</v>
      </c>
      <c r="E160" s="210" t="s">
        <v>1146</v>
      </c>
      <c r="F160" s="211" t="s">
        <v>1147</v>
      </c>
      <c r="G160" s="212" t="s">
        <v>583</v>
      </c>
      <c r="H160" s="213">
        <v>3</v>
      </c>
      <c r="I160" s="214"/>
      <c r="J160" s="215">
        <f>ROUND(I160*H160,2)</f>
        <v>0</v>
      </c>
      <c r="K160" s="211" t="s">
        <v>1</v>
      </c>
      <c r="L160" s="40"/>
      <c r="M160" s="216" t="s">
        <v>1</v>
      </c>
      <c r="N160" s="217" t="s">
        <v>43</v>
      </c>
      <c r="O160" s="72"/>
      <c r="P160" s="218">
        <f>O160*H160</f>
        <v>0</v>
      </c>
      <c r="Q160" s="218">
        <v>0</v>
      </c>
      <c r="R160" s="218">
        <f>Q160*H160</f>
        <v>0</v>
      </c>
      <c r="S160" s="218">
        <v>0</v>
      </c>
      <c r="T160" s="219">
        <f>S160*H160</f>
        <v>0</v>
      </c>
      <c r="U160" s="35"/>
      <c r="V160" s="35"/>
      <c r="W160" s="35"/>
      <c r="X160" s="35"/>
      <c r="Y160" s="35"/>
      <c r="Z160" s="35"/>
      <c r="AA160" s="35"/>
      <c r="AB160" s="35"/>
      <c r="AC160" s="35"/>
      <c r="AD160" s="35"/>
      <c r="AE160" s="35"/>
      <c r="AR160" s="220" t="s">
        <v>155</v>
      </c>
      <c r="AT160" s="220" t="s">
        <v>151</v>
      </c>
      <c r="AU160" s="220" t="s">
        <v>85</v>
      </c>
      <c r="AY160" s="18" t="s">
        <v>147</v>
      </c>
      <c r="BE160" s="221">
        <f>IF(N160="základní",J160,0)</f>
        <v>0</v>
      </c>
      <c r="BF160" s="221">
        <f>IF(N160="snížená",J160,0)</f>
        <v>0</v>
      </c>
      <c r="BG160" s="221">
        <f>IF(N160="zákl. přenesená",J160,0)</f>
        <v>0</v>
      </c>
      <c r="BH160" s="221">
        <f>IF(N160="sníž. přenesená",J160,0)</f>
        <v>0</v>
      </c>
      <c r="BI160" s="221">
        <f>IF(N160="nulová",J160,0)</f>
        <v>0</v>
      </c>
      <c r="BJ160" s="18" t="s">
        <v>85</v>
      </c>
      <c r="BK160" s="221">
        <f>ROUND(I160*H160,2)</f>
        <v>0</v>
      </c>
      <c r="BL160" s="18" t="s">
        <v>155</v>
      </c>
      <c r="BM160" s="220" t="s">
        <v>1148</v>
      </c>
    </row>
    <row r="161" spans="1:65" s="2" customFormat="1" ht="19.5">
      <c r="A161" s="35"/>
      <c r="B161" s="36"/>
      <c r="C161" s="37"/>
      <c r="D161" s="222" t="s">
        <v>158</v>
      </c>
      <c r="E161" s="37"/>
      <c r="F161" s="223" t="s">
        <v>1147</v>
      </c>
      <c r="G161" s="37"/>
      <c r="H161" s="37"/>
      <c r="I161" s="123"/>
      <c r="J161" s="37"/>
      <c r="K161" s="37"/>
      <c r="L161" s="40"/>
      <c r="M161" s="224"/>
      <c r="N161" s="225"/>
      <c r="O161" s="72"/>
      <c r="P161" s="72"/>
      <c r="Q161" s="72"/>
      <c r="R161" s="72"/>
      <c r="S161" s="72"/>
      <c r="T161" s="73"/>
      <c r="U161" s="35"/>
      <c r="V161" s="35"/>
      <c r="W161" s="35"/>
      <c r="X161" s="35"/>
      <c r="Y161" s="35"/>
      <c r="Z161" s="35"/>
      <c r="AA161" s="35"/>
      <c r="AB161" s="35"/>
      <c r="AC161" s="35"/>
      <c r="AD161" s="35"/>
      <c r="AE161" s="35"/>
      <c r="AT161" s="18" t="s">
        <v>158</v>
      </c>
      <c r="AU161" s="18" t="s">
        <v>85</v>
      </c>
    </row>
    <row r="162" spans="1:65" s="2" customFormat="1" ht="16.5" customHeight="1">
      <c r="A162" s="35"/>
      <c r="B162" s="36"/>
      <c r="C162" s="209" t="s">
        <v>223</v>
      </c>
      <c r="D162" s="209" t="s">
        <v>151</v>
      </c>
      <c r="E162" s="210" t="s">
        <v>1149</v>
      </c>
      <c r="F162" s="211" t="s">
        <v>1150</v>
      </c>
      <c r="G162" s="212" t="s">
        <v>583</v>
      </c>
      <c r="H162" s="213">
        <v>7</v>
      </c>
      <c r="I162" s="214"/>
      <c r="J162" s="215">
        <f>ROUND(I162*H162,2)</f>
        <v>0</v>
      </c>
      <c r="K162" s="211" t="s">
        <v>1</v>
      </c>
      <c r="L162" s="40"/>
      <c r="M162" s="216" t="s">
        <v>1</v>
      </c>
      <c r="N162" s="217" t="s">
        <v>43</v>
      </c>
      <c r="O162" s="72"/>
      <c r="P162" s="218">
        <f>O162*H162</f>
        <v>0</v>
      </c>
      <c r="Q162" s="218">
        <v>0</v>
      </c>
      <c r="R162" s="218">
        <f>Q162*H162</f>
        <v>0</v>
      </c>
      <c r="S162" s="218">
        <v>0</v>
      </c>
      <c r="T162" s="219">
        <f>S162*H162</f>
        <v>0</v>
      </c>
      <c r="U162" s="35"/>
      <c r="V162" s="35"/>
      <c r="W162" s="35"/>
      <c r="X162" s="35"/>
      <c r="Y162" s="35"/>
      <c r="Z162" s="35"/>
      <c r="AA162" s="35"/>
      <c r="AB162" s="35"/>
      <c r="AC162" s="35"/>
      <c r="AD162" s="35"/>
      <c r="AE162" s="35"/>
      <c r="AR162" s="220" t="s">
        <v>155</v>
      </c>
      <c r="AT162" s="220" t="s">
        <v>151</v>
      </c>
      <c r="AU162" s="220" t="s">
        <v>85</v>
      </c>
      <c r="AY162" s="18" t="s">
        <v>147</v>
      </c>
      <c r="BE162" s="221">
        <f>IF(N162="základní",J162,0)</f>
        <v>0</v>
      </c>
      <c r="BF162" s="221">
        <f>IF(N162="snížená",J162,0)</f>
        <v>0</v>
      </c>
      <c r="BG162" s="221">
        <f>IF(N162="zákl. přenesená",J162,0)</f>
        <v>0</v>
      </c>
      <c r="BH162" s="221">
        <f>IF(N162="sníž. přenesená",J162,0)</f>
        <v>0</v>
      </c>
      <c r="BI162" s="221">
        <f>IF(N162="nulová",J162,0)</f>
        <v>0</v>
      </c>
      <c r="BJ162" s="18" t="s">
        <v>85</v>
      </c>
      <c r="BK162" s="221">
        <f>ROUND(I162*H162,2)</f>
        <v>0</v>
      </c>
      <c r="BL162" s="18" t="s">
        <v>155</v>
      </c>
      <c r="BM162" s="220" t="s">
        <v>1151</v>
      </c>
    </row>
    <row r="163" spans="1:65" s="2" customFormat="1" ht="11.25">
      <c r="A163" s="35"/>
      <c r="B163" s="36"/>
      <c r="C163" s="37"/>
      <c r="D163" s="222" t="s">
        <v>158</v>
      </c>
      <c r="E163" s="37"/>
      <c r="F163" s="223" t="s">
        <v>1150</v>
      </c>
      <c r="G163" s="37"/>
      <c r="H163" s="37"/>
      <c r="I163" s="123"/>
      <c r="J163" s="37"/>
      <c r="K163" s="37"/>
      <c r="L163" s="40"/>
      <c r="M163" s="224"/>
      <c r="N163" s="225"/>
      <c r="O163" s="72"/>
      <c r="P163" s="72"/>
      <c r="Q163" s="72"/>
      <c r="R163" s="72"/>
      <c r="S163" s="72"/>
      <c r="T163" s="73"/>
      <c r="U163" s="35"/>
      <c r="V163" s="35"/>
      <c r="W163" s="35"/>
      <c r="X163" s="35"/>
      <c r="Y163" s="35"/>
      <c r="Z163" s="35"/>
      <c r="AA163" s="35"/>
      <c r="AB163" s="35"/>
      <c r="AC163" s="35"/>
      <c r="AD163" s="35"/>
      <c r="AE163" s="35"/>
      <c r="AT163" s="18" t="s">
        <v>158</v>
      </c>
      <c r="AU163" s="18" t="s">
        <v>85</v>
      </c>
    </row>
    <row r="164" spans="1:65" s="2" customFormat="1" ht="24" customHeight="1">
      <c r="A164" s="35"/>
      <c r="B164" s="36"/>
      <c r="C164" s="209" t="s">
        <v>227</v>
      </c>
      <c r="D164" s="209" t="s">
        <v>151</v>
      </c>
      <c r="E164" s="210" t="s">
        <v>1152</v>
      </c>
      <c r="F164" s="211" t="s">
        <v>1153</v>
      </c>
      <c r="G164" s="212" t="s">
        <v>310</v>
      </c>
      <c r="H164" s="213">
        <v>170</v>
      </c>
      <c r="I164" s="214"/>
      <c r="J164" s="215">
        <f>ROUND(I164*H164,2)</f>
        <v>0</v>
      </c>
      <c r="K164" s="211" t="s">
        <v>1</v>
      </c>
      <c r="L164" s="40"/>
      <c r="M164" s="216" t="s">
        <v>1</v>
      </c>
      <c r="N164" s="217" t="s">
        <v>43</v>
      </c>
      <c r="O164" s="72"/>
      <c r="P164" s="218">
        <f>O164*H164</f>
        <v>0</v>
      </c>
      <c r="Q164" s="218">
        <v>0</v>
      </c>
      <c r="R164" s="218">
        <f>Q164*H164</f>
        <v>0</v>
      </c>
      <c r="S164" s="218">
        <v>0</v>
      </c>
      <c r="T164" s="219">
        <f>S164*H164</f>
        <v>0</v>
      </c>
      <c r="U164" s="35"/>
      <c r="V164" s="35"/>
      <c r="W164" s="35"/>
      <c r="X164" s="35"/>
      <c r="Y164" s="35"/>
      <c r="Z164" s="35"/>
      <c r="AA164" s="35"/>
      <c r="AB164" s="35"/>
      <c r="AC164" s="35"/>
      <c r="AD164" s="35"/>
      <c r="AE164" s="35"/>
      <c r="AR164" s="220" t="s">
        <v>155</v>
      </c>
      <c r="AT164" s="220" t="s">
        <v>151</v>
      </c>
      <c r="AU164" s="220" t="s">
        <v>85</v>
      </c>
      <c r="AY164" s="18" t="s">
        <v>147</v>
      </c>
      <c r="BE164" s="221">
        <f>IF(N164="základní",J164,0)</f>
        <v>0</v>
      </c>
      <c r="BF164" s="221">
        <f>IF(N164="snížená",J164,0)</f>
        <v>0</v>
      </c>
      <c r="BG164" s="221">
        <f>IF(N164="zákl. přenesená",J164,0)</f>
        <v>0</v>
      </c>
      <c r="BH164" s="221">
        <f>IF(N164="sníž. přenesená",J164,0)</f>
        <v>0</v>
      </c>
      <c r="BI164" s="221">
        <f>IF(N164="nulová",J164,0)</f>
        <v>0</v>
      </c>
      <c r="BJ164" s="18" t="s">
        <v>85</v>
      </c>
      <c r="BK164" s="221">
        <f>ROUND(I164*H164,2)</f>
        <v>0</v>
      </c>
      <c r="BL164" s="18" t="s">
        <v>155</v>
      </c>
      <c r="BM164" s="220" t="s">
        <v>1154</v>
      </c>
    </row>
    <row r="165" spans="1:65" s="2" customFormat="1" ht="19.5">
      <c r="A165" s="35"/>
      <c r="B165" s="36"/>
      <c r="C165" s="37"/>
      <c r="D165" s="222" t="s">
        <v>158</v>
      </c>
      <c r="E165" s="37"/>
      <c r="F165" s="223" t="s">
        <v>1153</v>
      </c>
      <c r="G165" s="37"/>
      <c r="H165" s="37"/>
      <c r="I165" s="123"/>
      <c r="J165" s="37"/>
      <c r="K165" s="37"/>
      <c r="L165" s="40"/>
      <c r="M165" s="224"/>
      <c r="N165" s="225"/>
      <c r="O165" s="72"/>
      <c r="P165" s="72"/>
      <c r="Q165" s="72"/>
      <c r="R165" s="72"/>
      <c r="S165" s="72"/>
      <c r="T165" s="73"/>
      <c r="U165" s="35"/>
      <c r="V165" s="35"/>
      <c r="W165" s="35"/>
      <c r="X165" s="35"/>
      <c r="Y165" s="35"/>
      <c r="Z165" s="35"/>
      <c r="AA165" s="35"/>
      <c r="AB165" s="35"/>
      <c r="AC165" s="35"/>
      <c r="AD165" s="35"/>
      <c r="AE165" s="35"/>
      <c r="AT165" s="18" t="s">
        <v>158</v>
      </c>
      <c r="AU165" s="18" t="s">
        <v>85</v>
      </c>
    </row>
    <row r="166" spans="1:65" s="2" customFormat="1" ht="24" customHeight="1">
      <c r="A166" s="35"/>
      <c r="B166" s="36"/>
      <c r="C166" s="209" t="s">
        <v>232</v>
      </c>
      <c r="D166" s="209" t="s">
        <v>151</v>
      </c>
      <c r="E166" s="210" t="s">
        <v>1155</v>
      </c>
      <c r="F166" s="211" t="s">
        <v>1156</v>
      </c>
      <c r="G166" s="212" t="s">
        <v>583</v>
      </c>
      <c r="H166" s="213">
        <v>16</v>
      </c>
      <c r="I166" s="214"/>
      <c r="J166" s="215">
        <f>ROUND(I166*H166,2)</f>
        <v>0</v>
      </c>
      <c r="K166" s="211" t="s">
        <v>1</v>
      </c>
      <c r="L166" s="40"/>
      <c r="M166" s="216" t="s">
        <v>1</v>
      </c>
      <c r="N166" s="217" t="s">
        <v>43</v>
      </c>
      <c r="O166" s="72"/>
      <c r="P166" s="218">
        <f>O166*H166</f>
        <v>0</v>
      </c>
      <c r="Q166" s="218">
        <v>0</v>
      </c>
      <c r="R166" s="218">
        <f>Q166*H166</f>
        <v>0</v>
      </c>
      <c r="S166" s="218">
        <v>0</v>
      </c>
      <c r="T166" s="219">
        <f>S166*H166</f>
        <v>0</v>
      </c>
      <c r="U166" s="35"/>
      <c r="V166" s="35"/>
      <c r="W166" s="35"/>
      <c r="X166" s="35"/>
      <c r="Y166" s="35"/>
      <c r="Z166" s="35"/>
      <c r="AA166" s="35"/>
      <c r="AB166" s="35"/>
      <c r="AC166" s="35"/>
      <c r="AD166" s="35"/>
      <c r="AE166" s="35"/>
      <c r="AR166" s="220" t="s">
        <v>155</v>
      </c>
      <c r="AT166" s="220" t="s">
        <v>151</v>
      </c>
      <c r="AU166" s="220" t="s">
        <v>85</v>
      </c>
      <c r="AY166" s="18" t="s">
        <v>147</v>
      </c>
      <c r="BE166" s="221">
        <f>IF(N166="základní",J166,0)</f>
        <v>0</v>
      </c>
      <c r="BF166" s="221">
        <f>IF(N166="snížená",J166,0)</f>
        <v>0</v>
      </c>
      <c r="BG166" s="221">
        <f>IF(N166="zákl. přenesená",J166,0)</f>
        <v>0</v>
      </c>
      <c r="BH166" s="221">
        <f>IF(N166="sníž. přenesená",J166,0)</f>
        <v>0</v>
      </c>
      <c r="BI166" s="221">
        <f>IF(N166="nulová",J166,0)</f>
        <v>0</v>
      </c>
      <c r="BJ166" s="18" t="s">
        <v>85</v>
      </c>
      <c r="BK166" s="221">
        <f>ROUND(I166*H166,2)</f>
        <v>0</v>
      </c>
      <c r="BL166" s="18" t="s">
        <v>155</v>
      </c>
      <c r="BM166" s="220" t="s">
        <v>1157</v>
      </c>
    </row>
    <row r="167" spans="1:65" s="2" customFormat="1" ht="19.5">
      <c r="A167" s="35"/>
      <c r="B167" s="36"/>
      <c r="C167" s="37"/>
      <c r="D167" s="222" t="s">
        <v>158</v>
      </c>
      <c r="E167" s="37"/>
      <c r="F167" s="223" t="s">
        <v>1156</v>
      </c>
      <c r="G167" s="37"/>
      <c r="H167" s="37"/>
      <c r="I167" s="123"/>
      <c r="J167" s="37"/>
      <c r="K167" s="37"/>
      <c r="L167" s="40"/>
      <c r="M167" s="224"/>
      <c r="N167" s="225"/>
      <c r="O167" s="72"/>
      <c r="P167" s="72"/>
      <c r="Q167" s="72"/>
      <c r="R167" s="72"/>
      <c r="S167" s="72"/>
      <c r="T167" s="73"/>
      <c r="U167" s="35"/>
      <c r="V167" s="35"/>
      <c r="W167" s="35"/>
      <c r="X167" s="35"/>
      <c r="Y167" s="35"/>
      <c r="Z167" s="35"/>
      <c r="AA167" s="35"/>
      <c r="AB167" s="35"/>
      <c r="AC167" s="35"/>
      <c r="AD167" s="35"/>
      <c r="AE167" s="35"/>
      <c r="AT167" s="18" t="s">
        <v>158</v>
      </c>
      <c r="AU167" s="18" t="s">
        <v>85</v>
      </c>
    </row>
    <row r="168" spans="1:65" s="2" customFormat="1" ht="24" customHeight="1">
      <c r="A168" s="35"/>
      <c r="B168" s="36"/>
      <c r="C168" s="209" t="s">
        <v>236</v>
      </c>
      <c r="D168" s="209" t="s">
        <v>151</v>
      </c>
      <c r="E168" s="210" t="s">
        <v>1158</v>
      </c>
      <c r="F168" s="211" t="s">
        <v>1159</v>
      </c>
      <c r="G168" s="212" t="s">
        <v>583</v>
      </c>
      <c r="H168" s="213">
        <v>8</v>
      </c>
      <c r="I168" s="214"/>
      <c r="J168" s="215">
        <f>ROUND(I168*H168,2)</f>
        <v>0</v>
      </c>
      <c r="K168" s="211" t="s">
        <v>1</v>
      </c>
      <c r="L168" s="40"/>
      <c r="M168" s="216" t="s">
        <v>1</v>
      </c>
      <c r="N168" s="217" t="s">
        <v>43</v>
      </c>
      <c r="O168" s="72"/>
      <c r="P168" s="218">
        <f>O168*H168</f>
        <v>0</v>
      </c>
      <c r="Q168" s="218">
        <v>0</v>
      </c>
      <c r="R168" s="218">
        <f>Q168*H168</f>
        <v>0</v>
      </c>
      <c r="S168" s="218">
        <v>0</v>
      </c>
      <c r="T168" s="219">
        <f>S168*H168</f>
        <v>0</v>
      </c>
      <c r="U168" s="35"/>
      <c r="V168" s="35"/>
      <c r="W168" s="35"/>
      <c r="X168" s="35"/>
      <c r="Y168" s="35"/>
      <c r="Z168" s="35"/>
      <c r="AA168" s="35"/>
      <c r="AB168" s="35"/>
      <c r="AC168" s="35"/>
      <c r="AD168" s="35"/>
      <c r="AE168" s="35"/>
      <c r="AR168" s="220" t="s">
        <v>155</v>
      </c>
      <c r="AT168" s="220" t="s">
        <v>151</v>
      </c>
      <c r="AU168" s="220" t="s">
        <v>85</v>
      </c>
      <c r="AY168" s="18" t="s">
        <v>147</v>
      </c>
      <c r="BE168" s="221">
        <f>IF(N168="základní",J168,0)</f>
        <v>0</v>
      </c>
      <c r="BF168" s="221">
        <f>IF(N168="snížená",J168,0)</f>
        <v>0</v>
      </c>
      <c r="BG168" s="221">
        <f>IF(N168="zákl. přenesená",J168,0)</f>
        <v>0</v>
      </c>
      <c r="BH168" s="221">
        <f>IF(N168="sníž. přenesená",J168,0)</f>
        <v>0</v>
      </c>
      <c r="BI168" s="221">
        <f>IF(N168="nulová",J168,0)</f>
        <v>0</v>
      </c>
      <c r="BJ168" s="18" t="s">
        <v>85</v>
      </c>
      <c r="BK168" s="221">
        <f>ROUND(I168*H168,2)</f>
        <v>0</v>
      </c>
      <c r="BL168" s="18" t="s">
        <v>155</v>
      </c>
      <c r="BM168" s="220" t="s">
        <v>1160</v>
      </c>
    </row>
    <row r="169" spans="1:65" s="2" customFormat="1" ht="19.5">
      <c r="A169" s="35"/>
      <c r="B169" s="36"/>
      <c r="C169" s="37"/>
      <c r="D169" s="222" t="s">
        <v>158</v>
      </c>
      <c r="E169" s="37"/>
      <c r="F169" s="223" t="s">
        <v>1159</v>
      </c>
      <c r="G169" s="37"/>
      <c r="H169" s="37"/>
      <c r="I169" s="123"/>
      <c r="J169" s="37"/>
      <c r="K169" s="37"/>
      <c r="L169" s="40"/>
      <c r="M169" s="224"/>
      <c r="N169" s="225"/>
      <c r="O169" s="72"/>
      <c r="P169" s="72"/>
      <c r="Q169" s="72"/>
      <c r="R169" s="72"/>
      <c r="S169" s="72"/>
      <c r="T169" s="73"/>
      <c r="U169" s="35"/>
      <c r="V169" s="35"/>
      <c r="W169" s="35"/>
      <c r="X169" s="35"/>
      <c r="Y169" s="35"/>
      <c r="Z169" s="35"/>
      <c r="AA169" s="35"/>
      <c r="AB169" s="35"/>
      <c r="AC169" s="35"/>
      <c r="AD169" s="35"/>
      <c r="AE169" s="35"/>
      <c r="AT169" s="18" t="s">
        <v>158</v>
      </c>
      <c r="AU169" s="18" t="s">
        <v>85</v>
      </c>
    </row>
    <row r="170" spans="1:65" s="2" customFormat="1" ht="16.5" customHeight="1">
      <c r="A170" s="35"/>
      <c r="B170" s="36"/>
      <c r="C170" s="209" t="s">
        <v>241</v>
      </c>
      <c r="D170" s="209" t="s">
        <v>151</v>
      </c>
      <c r="E170" s="210" t="s">
        <v>1161</v>
      </c>
      <c r="F170" s="211" t="s">
        <v>1162</v>
      </c>
      <c r="G170" s="212" t="s">
        <v>310</v>
      </c>
      <c r="H170" s="213">
        <v>3</v>
      </c>
      <c r="I170" s="214"/>
      <c r="J170" s="215">
        <f>ROUND(I170*H170,2)</f>
        <v>0</v>
      </c>
      <c r="K170" s="211" t="s">
        <v>1</v>
      </c>
      <c r="L170" s="40"/>
      <c r="M170" s="216" t="s">
        <v>1</v>
      </c>
      <c r="N170" s="217" t="s">
        <v>43</v>
      </c>
      <c r="O170" s="72"/>
      <c r="P170" s="218">
        <f>O170*H170</f>
        <v>0</v>
      </c>
      <c r="Q170" s="218">
        <v>0</v>
      </c>
      <c r="R170" s="218">
        <f>Q170*H170</f>
        <v>0</v>
      </c>
      <c r="S170" s="218">
        <v>0</v>
      </c>
      <c r="T170" s="219">
        <f>S170*H170</f>
        <v>0</v>
      </c>
      <c r="U170" s="35"/>
      <c r="V170" s="35"/>
      <c r="W170" s="35"/>
      <c r="X170" s="35"/>
      <c r="Y170" s="35"/>
      <c r="Z170" s="35"/>
      <c r="AA170" s="35"/>
      <c r="AB170" s="35"/>
      <c r="AC170" s="35"/>
      <c r="AD170" s="35"/>
      <c r="AE170" s="35"/>
      <c r="AR170" s="220" t="s">
        <v>155</v>
      </c>
      <c r="AT170" s="220" t="s">
        <v>151</v>
      </c>
      <c r="AU170" s="220" t="s">
        <v>85</v>
      </c>
      <c r="AY170" s="18" t="s">
        <v>147</v>
      </c>
      <c r="BE170" s="221">
        <f>IF(N170="základní",J170,0)</f>
        <v>0</v>
      </c>
      <c r="BF170" s="221">
        <f>IF(N170="snížená",J170,0)</f>
        <v>0</v>
      </c>
      <c r="BG170" s="221">
        <f>IF(N170="zákl. přenesená",J170,0)</f>
        <v>0</v>
      </c>
      <c r="BH170" s="221">
        <f>IF(N170="sníž. přenesená",J170,0)</f>
        <v>0</v>
      </c>
      <c r="BI170" s="221">
        <f>IF(N170="nulová",J170,0)</f>
        <v>0</v>
      </c>
      <c r="BJ170" s="18" t="s">
        <v>85</v>
      </c>
      <c r="BK170" s="221">
        <f>ROUND(I170*H170,2)</f>
        <v>0</v>
      </c>
      <c r="BL170" s="18" t="s">
        <v>155</v>
      </c>
      <c r="BM170" s="220" t="s">
        <v>1163</v>
      </c>
    </row>
    <row r="171" spans="1:65" s="2" customFormat="1" ht="11.25">
      <c r="A171" s="35"/>
      <c r="B171" s="36"/>
      <c r="C171" s="37"/>
      <c r="D171" s="222" t="s">
        <v>158</v>
      </c>
      <c r="E171" s="37"/>
      <c r="F171" s="223" t="s">
        <v>1162</v>
      </c>
      <c r="G171" s="37"/>
      <c r="H171" s="37"/>
      <c r="I171" s="123"/>
      <c r="J171" s="37"/>
      <c r="K171" s="37"/>
      <c r="L171" s="40"/>
      <c r="M171" s="224"/>
      <c r="N171" s="225"/>
      <c r="O171" s="72"/>
      <c r="P171" s="72"/>
      <c r="Q171" s="72"/>
      <c r="R171" s="72"/>
      <c r="S171" s="72"/>
      <c r="T171" s="73"/>
      <c r="U171" s="35"/>
      <c r="V171" s="35"/>
      <c r="W171" s="35"/>
      <c r="X171" s="35"/>
      <c r="Y171" s="35"/>
      <c r="Z171" s="35"/>
      <c r="AA171" s="35"/>
      <c r="AB171" s="35"/>
      <c r="AC171" s="35"/>
      <c r="AD171" s="35"/>
      <c r="AE171" s="35"/>
      <c r="AT171" s="18" t="s">
        <v>158</v>
      </c>
      <c r="AU171" s="18" t="s">
        <v>85</v>
      </c>
    </row>
    <row r="172" spans="1:65" s="2" customFormat="1" ht="16.5" customHeight="1">
      <c r="A172" s="35"/>
      <c r="B172" s="36"/>
      <c r="C172" s="209" t="s">
        <v>7</v>
      </c>
      <c r="D172" s="209" t="s">
        <v>151</v>
      </c>
      <c r="E172" s="210" t="s">
        <v>1164</v>
      </c>
      <c r="F172" s="211" t="s">
        <v>1165</v>
      </c>
      <c r="G172" s="212" t="s">
        <v>310</v>
      </c>
      <c r="H172" s="213">
        <v>22</v>
      </c>
      <c r="I172" s="214"/>
      <c r="J172" s="215">
        <f>ROUND(I172*H172,2)</f>
        <v>0</v>
      </c>
      <c r="K172" s="211" t="s">
        <v>1</v>
      </c>
      <c r="L172" s="40"/>
      <c r="M172" s="216" t="s">
        <v>1</v>
      </c>
      <c r="N172" s="217" t="s">
        <v>43</v>
      </c>
      <c r="O172" s="72"/>
      <c r="P172" s="218">
        <f>O172*H172</f>
        <v>0</v>
      </c>
      <c r="Q172" s="218">
        <v>0</v>
      </c>
      <c r="R172" s="218">
        <f>Q172*H172</f>
        <v>0</v>
      </c>
      <c r="S172" s="218">
        <v>0</v>
      </c>
      <c r="T172" s="219">
        <f>S172*H172</f>
        <v>0</v>
      </c>
      <c r="U172" s="35"/>
      <c r="V172" s="35"/>
      <c r="W172" s="35"/>
      <c r="X172" s="35"/>
      <c r="Y172" s="35"/>
      <c r="Z172" s="35"/>
      <c r="AA172" s="35"/>
      <c r="AB172" s="35"/>
      <c r="AC172" s="35"/>
      <c r="AD172" s="35"/>
      <c r="AE172" s="35"/>
      <c r="AR172" s="220" t="s">
        <v>155</v>
      </c>
      <c r="AT172" s="220" t="s">
        <v>151</v>
      </c>
      <c r="AU172" s="220" t="s">
        <v>85</v>
      </c>
      <c r="AY172" s="18" t="s">
        <v>147</v>
      </c>
      <c r="BE172" s="221">
        <f>IF(N172="základní",J172,0)</f>
        <v>0</v>
      </c>
      <c r="BF172" s="221">
        <f>IF(N172="snížená",J172,0)</f>
        <v>0</v>
      </c>
      <c r="BG172" s="221">
        <f>IF(N172="zákl. přenesená",J172,0)</f>
        <v>0</v>
      </c>
      <c r="BH172" s="221">
        <f>IF(N172="sníž. přenesená",J172,0)</f>
        <v>0</v>
      </c>
      <c r="BI172" s="221">
        <f>IF(N172="nulová",J172,0)</f>
        <v>0</v>
      </c>
      <c r="BJ172" s="18" t="s">
        <v>85</v>
      </c>
      <c r="BK172" s="221">
        <f>ROUND(I172*H172,2)</f>
        <v>0</v>
      </c>
      <c r="BL172" s="18" t="s">
        <v>155</v>
      </c>
      <c r="BM172" s="220" t="s">
        <v>1166</v>
      </c>
    </row>
    <row r="173" spans="1:65" s="2" customFormat="1" ht="11.25">
      <c r="A173" s="35"/>
      <c r="B173" s="36"/>
      <c r="C173" s="37"/>
      <c r="D173" s="222" t="s">
        <v>158</v>
      </c>
      <c r="E173" s="37"/>
      <c r="F173" s="223" t="s">
        <v>1165</v>
      </c>
      <c r="G173" s="37"/>
      <c r="H173" s="37"/>
      <c r="I173" s="123"/>
      <c r="J173" s="37"/>
      <c r="K173" s="37"/>
      <c r="L173" s="40"/>
      <c r="M173" s="224"/>
      <c r="N173" s="225"/>
      <c r="O173" s="72"/>
      <c r="P173" s="72"/>
      <c r="Q173" s="72"/>
      <c r="R173" s="72"/>
      <c r="S173" s="72"/>
      <c r="T173" s="73"/>
      <c r="U173" s="35"/>
      <c r="V173" s="35"/>
      <c r="W173" s="35"/>
      <c r="X173" s="35"/>
      <c r="Y173" s="35"/>
      <c r="Z173" s="35"/>
      <c r="AA173" s="35"/>
      <c r="AB173" s="35"/>
      <c r="AC173" s="35"/>
      <c r="AD173" s="35"/>
      <c r="AE173" s="35"/>
      <c r="AT173" s="18" t="s">
        <v>158</v>
      </c>
      <c r="AU173" s="18" t="s">
        <v>85</v>
      </c>
    </row>
    <row r="174" spans="1:65" s="2" customFormat="1" ht="16.5" customHeight="1">
      <c r="A174" s="35"/>
      <c r="B174" s="36"/>
      <c r="C174" s="209" t="s">
        <v>248</v>
      </c>
      <c r="D174" s="209" t="s">
        <v>151</v>
      </c>
      <c r="E174" s="210" t="s">
        <v>1167</v>
      </c>
      <c r="F174" s="211" t="s">
        <v>1168</v>
      </c>
      <c r="G174" s="212" t="s">
        <v>310</v>
      </c>
      <c r="H174" s="213">
        <v>200</v>
      </c>
      <c r="I174" s="214"/>
      <c r="J174" s="215">
        <f>ROUND(I174*H174,2)</f>
        <v>0</v>
      </c>
      <c r="K174" s="211" t="s">
        <v>1</v>
      </c>
      <c r="L174" s="40"/>
      <c r="M174" s="216" t="s">
        <v>1</v>
      </c>
      <c r="N174" s="217" t="s">
        <v>43</v>
      </c>
      <c r="O174" s="72"/>
      <c r="P174" s="218">
        <f>O174*H174</f>
        <v>0</v>
      </c>
      <c r="Q174" s="218">
        <v>0</v>
      </c>
      <c r="R174" s="218">
        <f>Q174*H174</f>
        <v>0</v>
      </c>
      <c r="S174" s="218">
        <v>0</v>
      </c>
      <c r="T174" s="219">
        <f>S174*H174</f>
        <v>0</v>
      </c>
      <c r="U174" s="35"/>
      <c r="V174" s="35"/>
      <c r="W174" s="35"/>
      <c r="X174" s="35"/>
      <c r="Y174" s="35"/>
      <c r="Z174" s="35"/>
      <c r="AA174" s="35"/>
      <c r="AB174" s="35"/>
      <c r="AC174" s="35"/>
      <c r="AD174" s="35"/>
      <c r="AE174" s="35"/>
      <c r="AR174" s="220" t="s">
        <v>155</v>
      </c>
      <c r="AT174" s="220" t="s">
        <v>151</v>
      </c>
      <c r="AU174" s="220" t="s">
        <v>85</v>
      </c>
      <c r="AY174" s="18" t="s">
        <v>147</v>
      </c>
      <c r="BE174" s="221">
        <f>IF(N174="základní",J174,0)</f>
        <v>0</v>
      </c>
      <c r="BF174" s="221">
        <f>IF(N174="snížená",J174,0)</f>
        <v>0</v>
      </c>
      <c r="BG174" s="221">
        <f>IF(N174="zákl. přenesená",J174,0)</f>
        <v>0</v>
      </c>
      <c r="BH174" s="221">
        <f>IF(N174="sníž. přenesená",J174,0)</f>
        <v>0</v>
      </c>
      <c r="BI174" s="221">
        <f>IF(N174="nulová",J174,0)</f>
        <v>0</v>
      </c>
      <c r="BJ174" s="18" t="s">
        <v>85</v>
      </c>
      <c r="BK174" s="221">
        <f>ROUND(I174*H174,2)</f>
        <v>0</v>
      </c>
      <c r="BL174" s="18" t="s">
        <v>155</v>
      </c>
      <c r="BM174" s="220" t="s">
        <v>1169</v>
      </c>
    </row>
    <row r="175" spans="1:65" s="2" customFormat="1" ht="11.25">
      <c r="A175" s="35"/>
      <c r="B175" s="36"/>
      <c r="C175" s="37"/>
      <c r="D175" s="222" t="s">
        <v>158</v>
      </c>
      <c r="E175" s="37"/>
      <c r="F175" s="223" t="s">
        <v>1168</v>
      </c>
      <c r="G175" s="37"/>
      <c r="H175" s="37"/>
      <c r="I175" s="123"/>
      <c r="J175" s="37"/>
      <c r="K175" s="37"/>
      <c r="L175" s="40"/>
      <c r="M175" s="224"/>
      <c r="N175" s="225"/>
      <c r="O175" s="72"/>
      <c r="P175" s="72"/>
      <c r="Q175" s="72"/>
      <c r="R175" s="72"/>
      <c r="S175" s="72"/>
      <c r="T175" s="73"/>
      <c r="U175" s="35"/>
      <c r="V175" s="35"/>
      <c r="W175" s="35"/>
      <c r="X175" s="35"/>
      <c r="Y175" s="35"/>
      <c r="Z175" s="35"/>
      <c r="AA175" s="35"/>
      <c r="AB175" s="35"/>
      <c r="AC175" s="35"/>
      <c r="AD175" s="35"/>
      <c r="AE175" s="35"/>
      <c r="AT175" s="18" t="s">
        <v>158</v>
      </c>
      <c r="AU175" s="18" t="s">
        <v>85</v>
      </c>
    </row>
    <row r="176" spans="1:65" s="2" customFormat="1" ht="16.5" customHeight="1">
      <c r="A176" s="35"/>
      <c r="B176" s="36"/>
      <c r="C176" s="209" t="s">
        <v>252</v>
      </c>
      <c r="D176" s="209" t="s">
        <v>151</v>
      </c>
      <c r="E176" s="210" t="s">
        <v>1170</v>
      </c>
      <c r="F176" s="211" t="s">
        <v>1171</v>
      </c>
      <c r="G176" s="212" t="s">
        <v>310</v>
      </c>
      <c r="H176" s="213">
        <v>200</v>
      </c>
      <c r="I176" s="214"/>
      <c r="J176" s="215">
        <f>ROUND(I176*H176,2)</f>
        <v>0</v>
      </c>
      <c r="K176" s="211" t="s">
        <v>1</v>
      </c>
      <c r="L176" s="40"/>
      <c r="M176" s="216" t="s">
        <v>1</v>
      </c>
      <c r="N176" s="217" t="s">
        <v>43</v>
      </c>
      <c r="O176" s="72"/>
      <c r="P176" s="218">
        <f>O176*H176</f>
        <v>0</v>
      </c>
      <c r="Q176" s="218">
        <v>0</v>
      </c>
      <c r="R176" s="218">
        <f>Q176*H176</f>
        <v>0</v>
      </c>
      <c r="S176" s="218">
        <v>0</v>
      </c>
      <c r="T176" s="219">
        <f>S176*H176</f>
        <v>0</v>
      </c>
      <c r="U176" s="35"/>
      <c r="V176" s="35"/>
      <c r="W176" s="35"/>
      <c r="X176" s="35"/>
      <c r="Y176" s="35"/>
      <c r="Z176" s="35"/>
      <c r="AA176" s="35"/>
      <c r="AB176" s="35"/>
      <c r="AC176" s="35"/>
      <c r="AD176" s="35"/>
      <c r="AE176" s="35"/>
      <c r="AR176" s="220" t="s">
        <v>155</v>
      </c>
      <c r="AT176" s="220" t="s">
        <v>151</v>
      </c>
      <c r="AU176" s="220" t="s">
        <v>85</v>
      </c>
      <c r="AY176" s="18" t="s">
        <v>147</v>
      </c>
      <c r="BE176" s="221">
        <f>IF(N176="základní",J176,0)</f>
        <v>0</v>
      </c>
      <c r="BF176" s="221">
        <f>IF(N176="snížená",J176,0)</f>
        <v>0</v>
      </c>
      <c r="BG176" s="221">
        <f>IF(N176="zákl. přenesená",J176,0)</f>
        <v>0</v>
      </c>
      <c r="BH176" s="221">
        <f>IF(N176="sníž. přenesená",J176,0)</f>
        <v>0</v>
      </c>
      <c r="BI176" s="221">
        <f>IF(N176="nulová",J176,0)</f>
        <v>0</v>
      </c>
      <c r="BJ176" s="18" t="s">
        <v>85</v>
      </c>
      <c r="BK176" s="221">
        <f>ROUND(I176*H176,2)</f>
        <v>0</v>
      </c>
      <c r="BL176" s="18" t="s">
        <v>155</v>
      </c>
      <c r="BM176" s="220" t="s">
        <v>1172</v>
      </c>
    </row>
    <row r="177" spans="1:65" s="2" customFormat="1" ht="11.25">
      <c r="A177" s="35"/>
      <c r="B177" s="36"/>
      <c r="C177" s="37"/>
      <c r="D177" s="222" t="s">
        <v>158</v>
      </c>
      <c r="E177" s="37"/>
      <c r="F177" s="223" t="s">
        <v>1171</v>
      </c>
      <c r="G177" s="37"/>
      <c r="H177" s="37"/>
      <c r="I177" s="123"/>
      <c r="J177" s="37"/>
      <c r="K177" s="37"/>
      <c r="L177" s="40"/>
      <c r="M177" s="224"/>
      <c r="N177" s="225"/>
      <c r="O177" s="72"/>
      <c r="P177" s="72"/>
      <c r="Q177" s="72"/>
      <c r="R177" s="72"/>
      <c r="S177" s="72"/>
      <c r="T177" s="73"/>
      <c r="U177" s="35"/>
      <c r="V177" s="35"/>
      <c r="W177" s="35"/>
      <c r="X177" s="35"/>
      <c r="Y177" s="35"/>
      <c r="Z177" s="35"/>
      <c r="AA177" s="35"/>
      <c r="AB177" s="35"/>
      <c r="AC177" s="35"/>
      <c r="AD177" s="35"/>
      <c r="AE177" s="35"/>
      <c r="AT177" s="18" t="s">
        <v>158</v>
      </c>
      <c r="AU177" s="18" t="s">
        <v>85</v>
      </c>
    </row>
    <row r="178" spans="1:65" s="2" customFormat="1" ht="16.5" customHeight="1">
      <c r="A178" s="35"/>
      <c r="B178" s="36"/>
      <c r="C178" s="209" t="s">
        <v>254</v>
      </c>
      <c r="D178" s="209" t="s">
        <v>151</v>
      </c>
      <c r="E178" s="210" t="s">
        <v>1173</v>
      </c>
      <c r="F178" s="211" t="s">
        <v>1174</v>
      </c>
      <c r="G178" s="212" t="s">
        <v>1175</v>
      </c>
      <c r="H178" s="213">
        <v>6</v>
      </c>
      <c r="I178" s="214"/>
      <c r="J178" s="215">
        <f>ROUND(I178*H178,2)</f>
        <v>0</v>
      </c>
      <c r="K178" s="211" t="s">
        <v>1</v>
      </c>
      <c r="L178" s="40"/>
      <c r="M178" s="216" t="s">
        <v>1</v>
      </c>
      <c r="N178" s="217" t="s">
        <v>43</v>
      </c>
      <c r="O178" s="72"/>
      <c r="P178" s="218">
        <f>O178*H178</f>
        <v>0</v>
      </c>
      <c r="Q178" s="218">
        <v>0</v>
      </c>
      <c r="R178" s="218">
        <f>Q178*H178</f>
        <v>0</v>
      </c>
      <c r="S178" s="218">
        <v>0</v>
      </c>
      <c r="T178" s="219">
        <f>S178*H178</f>
        <v>0</v>
      </c>
      <c r="U178" s="35"/>
      <c r="V178" s="35"/>
      <c r="W178" s="35"/>
      <c r="X178" s="35"/>
      <c r="Y178" s="35"/>
      <c r="Z178" s="35"/>
      <c r="AA178" s="35"/>
      <c r="AB178" s="35"/>
      <c r="AC178" s="35"/>
      <c r="AD178" s="35"/>
      <c r="AE178" s="35"/>
      <c r="AR178" s="220" t="s">
        <v>155</v>
      </c>
      <c r="AT178" s="220" t="s">
        <v>151</v>
      </c>
      <c r="AU178" s="220" t="s">
        <v>85</v>
      </c>
      <c r="AY178" s="18" t="s">
        <v>147</v>
      </c>
      <c r="BE178" s="221">
        <f>IF(N178="základní",J178,0)</f>
        <v>0</v>
      </c>
      <c r="BF178" s="221">
        <f>IF(N178="snížená",J178,0)</f>
        <v>0</v>
      </c>
      <c r="BG178" s="221">
        <f>IF(N178="zákl. přenesená",J178,0)</f>
        <v>0</v>
      </c>
      <c r="BH178" s="221">
        <f>IF(N178="sníž. přenesená",J178,0)</f>
        <v>0</v>
      </c>
      <c r="BI178" s="221">
        <f>IF(N178="nulová",J178,0)</f>
        <v>0</v>
      </c>
      <c r="BJ178" s="18" t="s">
        <v>85</v>
      </c>
      <c r="BK178" s="221">
        <f>ROUND(I178*H178,2)</f>
        <v>0</v>
      </c>
      <c r="BL178" s="18" t="s">
        <v>155</v>
      </c>
      <c r="BM178" s="220" t="s">
        <v>1176</v>
      </c>
    </row>
    <row r="179" spans="1:65" s="2" customFormat="1" ht="11.25">
      <c r="A179" s="35"/>
      <c r="B179" s="36"/>
      <c r="C179" s="37"/>
      <c r="D179" s="222" t="s">
        <v>158</v>
      </c>
      <c r="E179" s="37"/>
      <c r="F179" s="223" t="s">
        <v>1174</v>
      </c>
      <c r="G179" s="37"/>
      <c r="H179" s="37"/>
      <c r="I179" s="123"/>
      <c r="J179" s="37"/>
      <c r="K179" s="37"/>
      <c r="L179" s="40"/>
      <c r="M179" s="224"/>
      <c r="N179" s="225"/>
      <c r="O179" s="72"/>
      <c r="P179" s="72"/>
      <c r="Q179" s="72"/>
      <c r="R179" s="72"/>
      <c r="S179" s="72"/>
      <c r="T179" s="73"/>
      <c r="U179" s="35"/>
      <c r="V179" s="35"/>
      <c r="W179" s="35"/>
      <c r="X179" s="35"/>
      <c r="Y179" s="35"/>
      <c r="Z179" s="35"/>
      <c r="AA179" s="35"/>
      <c r="AB179" s="35"/>
      <c r="AC179" s="35"/>
      <c r="AD179" s="35"/>
      <c r="AE179" s="35"/>
      <c r="AT179" s="18" t="s">
        <v>158</v>
      </c>
      <c r="AU179" s="18" t="s">
        <v>85</v>
      </c>
    </row>
    <row r="180" spans="1:65" s="12" customFormat="1" ht="25.9" customHeight="1">
      <c r="B180" s="193"/>
      <c r="C180" s="194"/>
      <c r="D180" s="195" t="s">
        <v>77</v>
      </c>
      <c r="E180" s="196" t="s">
        <v>1177</v>
      </c>
      <c r="F180" s="196" t="s">
        <v>1178</v>
      </c>
      <c r="G180" s="194"/>
      <c r="H180" s="194"/>
      <c r="I180" s="197"/>
      <c r="J180" s="198">
        <f>BK180</f>
        <v>0</v>
      </c>
      <c r="K180" s="194"/>
      <c r="L180" s="199"/>
      <c r="M180" s="200"/>
      <c r="N180" s="201"/>
      <c r="O180" s="201"/>
      <c r="P180" s="202">
        <f>SUM(P181:P224)</f>
        <v>0</v>
      </c>
      <c r="Q180" s="201"/>
      <c r="R180" s="202">
        <f>SUM(R181:R224)</f>
        <v>0</v>
      </c>
      <c r="S180" s="201"/>
      <c r="T180" s="203">
        <f>SUM(T181:T224)</f>
        <v>0</v>
      </c>
      <c r="AR180" s="204" t="s">
        <v>85</v>
      </c>
      <c r="AT180" s="205" t="s">
        <v>77</v>
      </c>
      <c r="AU180" s="205" t="s">
        <v>78</v>
      </c>
      <c r="AY180" s="204" t="s">
        <v>147</v>
      </c>
      <c r="BK180" s="206">
        <f>SUM(BK181:BK224)</f>
        <v>0</v>
      </c>
    </row>
    <row r="181" spans="1:65" s="2" customFormat="1" ht="16.5" customHeight="1">
      <c r="A181" s="35"/>
      <c r="B181" s="36"/>
      <c r="C181" s="226" t="s">
        <v>259</v>
      </c>
      <c r="D181" s="226" t="s">
        <v>218</v>
      </c>
      <c r="E181" s="227" t="s">
        <v>1179</v>
      </c>
      <c r="F181" s="228" t="s">
        <v>1180</v>
      </c>
      <c r="G181" s="229" t="s">
        <v>583</v>
      </c>
      <c r="H181" s="230">
        <v>2</v>
      </c>
      <c r="I181" s="231"/>
      <c r="J181" s="232">
        <f>ROUND(I181*H181,2)</f>
        <v>0</v>
      </c>
      <c r="K181" s="228" t="s">
        <v>1</v>
      </c>
      <c r="L181" s="233"/>
      <c r="M181" s="234" t="s">
        <v>1</v>
      </c>
      <c r="N181" s="235" t="s">
        <v>43</v>
      </c>
      <c r="O181" s="72"/>
      <c r="P181" s="218">
        <f>O181*H181</f>
        <v>0</v>
      </c>
      <c r="Q181" s="218">
        <v>0</v>
      </c>
      <c r="R181" s="218">
        <f>Q181*H181</f>
        <v>0</v>
      </c>
      <c r="S181" s="218">
        <v>0</v>
      </c>
      <c r="T181" s="219">
        <f>S181*H181</f>
        <v>0</v>
      </c>
      <c r="U181" s="35"/>
      <c r="V181" s="35"/>
      <c r="W181" s="35"/>
      <c r="X181" s="35"/>
      <c r="Y181" s="35"/>
      <c r="Z181" s="35"/>
      <c r="AA181" s="35"/>
      <c r="AB181" s="35"/>
      <c r="AC181" s="35"/>
      <c r="AD181" s="35"/>
      <c r="AE181" s="35"/>
      <c r="AR181" s="220" t="s">
        <v>186</v>
      </c>
      <c r="AT181" s="220" t="s">
        <v>218</v>
      </c>
      <c r="AU181" s="220" t="s">
        <v>85</v>
      </c>
      <c r="AY181" s="18" t="s">
        <v>147</v>
      </c>
      <c r="BE181" s="221">
        <f>IF(N181="základní",J181,0)</f>
        <v>0</v>
      </c>
      <c r="BF181" s="221">
        <f>IF(N181="snížená",J181,0)</f>
        <v>0</v>
      </c>
      <c r="BG181" s="221">
        <f>IF(N181="zákl. přenesená",J181,0)</f>
        <v>0</v>
      </c>
      <c r="BH181" s="221">
        <f>IF(N181="sníž. přenesená",J181,0)</f>
        <v>0</v>
      </c>
      <c r="BI181" s="221">
        <f>IF(N181="nulová",J181,0)</f>
        <v>0</v>
      </c>
      <c r="BJ181" s="18" t="s">
        <v>85</v>
      </c>
      <c r="BK181" s="221">
        <f>ROUND(I181*H181,2)</f>
        <v>0</v>
      </c>
      <c r="BL181" s="18" t="s">
        <v>155</v>
      </c>
      <c r="BM181" s="220" t="s">
        <v>1181</v>
      </c>
    </row>
    <row r="182" spans="1:65" s="2" customFormat="1" ht="11.25">
      <c r="A182" s="35"/>
      <c r="B182" s="36"/>
      <c r="C182" s="37"/>
      <c r="D182" s="222" t="s">
        <v>158</v>
      </c>
      <c r="E182" s="37"/>
      <c r="F182" s="223" t="s">
        <v>1180</v>
      </c>
      <c r="G182" s="37"/>
      <c r="H182" s="37"/>
      <c r="I182" s="123"/>
      <c r="J182" s="37"/>
      <c r="K182" s="37"/>
      <c r="L182" s="40"/>
      <c r="M182" s="224"/>
      <c r="N182" s="225"/>
      <c r="O182" s="72"/>
      <c r="P182" s="72"/>
      <c r="Q182" s="72"/>
      <c r="R182" s="72"/>
      <c r="S182" s="72"/>
      <c r="T182" s="73"/>
      <c r="U182" s="35"/>
      <c r="V182" s="35"/>
      <c r="W182" s="35"/>
      <c r="X182" s="35"/>
      <c r="Y182" s="35"/>
      <c r="Z182" s="35"/>
      <c r="AA182" s="35"/>
      <c r="AB182" s="35"/>
      <c r="AC182" s="35"/>
      <c r="AD182" s="35"/>
      <c r="AE182" s="35"/>
      <c r="AT182" s="18" t="s">
        <v>158</v>
      </c>
      <c r="AU182" s="18" t="s">
        <v>85</v>
      </c>
    </row>
    <row r="183" spans="1:65" s="2" customFormat="1" ht="24" customHeight="1">
      <c r="A183" s="35"/>
      <c r="B183" s="36"/>
      <c r="C183" s="226" t="s">
        <v>263</v>
      </c>
      <c r="D183" s="226" t="s">
        <v>218</v>
      </c>
      <c r="E183" s="227" t="s">
        <v>1182</v>
      </c>
      <c r="F183" s="228" t="s">
        <v>1183</v>
      </c>
      <c r="G183" s="229" t="s">
        <v>166</v>
      </c>
      <c r="H183" s="230">
        <v>1</v>
      </c>
      <c r="I183" s="231"/>
      <c r="J183" s="232">
        <f>ROUND(I183*H183,2)</f>
        <v>0</v>
      </c>
      <c r="K183" s="228" t="s">
        <v>1</v>
      </c>
      <c r="L183" s="233"/>
      <c r="M183" s="234" t="s">
        <v>1</v>
      </c>
      <c r="N183" s="235" t="s">
        <v>43</v>
      </c>
      <c r="O183" s="72"/>
      <c r="P183" s="218">
        <f>O183*H183</f>
        <v>0</v>
      </c>
      <c r="Q183" s="218">
        <v>0</v>
      </c>
      <c r="R183" s="218">
        <f>Q183*H183</f>
        <v>0</v>
      </c>
      <c r="S183" s="218">
        <v>0</v>
      </c>
      <c r="T183" s="219">
        <f>S183*H183</f>
        <v>0</v>
      </c>
      <c r="U183" s="35"/>
      <c r="V183" s="35"/>
      <c r="W183" s="35"/>
      <c r="X183" s="35"/>
      <c r="Y183" s="35"/>
      <c r="Z183" s="35"/>
      <c r="AA183" s="35"/>
      <c r="AB183" s="35"/>
      <c r="AC183" s="35"/>
      <c r="AD183" s="35"/>
      <c r="AE183" s="35"/>
      <c r="AR183" s="220" t="s">
        <v>186</v>
      </c>
      <c r="AT183" s="220" t="s">
        <v>218</v>
      </c>
      <c r="AU183" s="220" t="s">
        <v>85</v>
      </c>
      <c r="AY183" s="18" t="s">
        <v>147</v>
      </c>
      <c r="BE183" s="221">
        <f>IF(N183="základní",J183,0)</f>
        <v>0</v>
      </c>
      <c r="BF183" s="221">
        <f>IF(N183="snížená",J183,0)</f>
        <v>0</v>
      </c>
      <c r="BG183" s="221">
        <f>IF(N183="zákl. přenesená",J183,0)</f>
        <v>0</v>
      </c>
      <c r="BH183" s="221">
        <f>IF(N183="sníž. přenesená",J183,0)</f>
        <v>0</v>
      </c>
      <c r="BI183" s="221">
        <f>IF(N183="nulová",J183,0)</f>
        <v>0</v>
      </c>
      <c r="BJ183" s="18" t="s">
        <v>85</v>
      </c>
      <c r="BK183" s="221">
        <f>ROUND(I183*H183,2)</f>
        <v>0</v>
      </c>
      <c r="BL183" s="18" t="s">
        <v>155</v>
      </c>
      <c r="BM183" s="220" t="s">
        <v>1184</v>
      </c>
    </row>
    <row r="184" spans="1:65" s="2" customFormat="1" ht="19.5">
      <c r="A184" s="35"/>
      <c r="B184" s="36"/>
      <c r="C184" s="37"/>
      <c r="D184" s="222" t="s">
        <v>158</v>
      </c>
      <c r="E184" s="37"/>
      <c r="F184" s="223" t="s">
        <v>1183</v>
      </c>
      <c r="G184" s="37"/>
      <c r="H184" s="37"/>
      <c r="I184" s="123"/>
      <c r="J184" s="37"/>
      <c r="K184" s="37"/>
      <c r="L184" s="40"/>
      <c r="M184" s="224"/>
      <c r="N184" s="225"/>
      <c r="O184" s="72"/>
      <c r="P184" s="72"/>
      <c r="Q184" s="72"/>
      <c r="R184" s="72"/>
      <c r="S184" s="72"/>
      <c r="T184" s="73"/>
      <c r="U184" s="35"/>
      <c r="V184" s="35"/>
      <c r="W184" s="35"/>
      <c r="X184" s="35"/>
      <c r="Y184" s="35"/>
      <c r="Z184" s="35"/>
      <c r="AA184" s="35"/>
      <c r="AB184" s="35"/>
      <c r="AC184" s="35"/>
      <c r="AD184" s="35"/>
      <c r="AE184" s="35"/>
      <c r="AT184" s="18" t="s">
        <v>158</v>
      </c>
      <c r="AU184" s="18" t="s">
        <v>85</v>
      </c>
    </row>
    <row r="185" spans="1:65" s="2" customFormat="1" ht="24" customHeight="1">
      <c r="A185" s="35"/>
      <c r="B185" s="36"/>
      <c r="C185" s="226" t="s">
        <v>267</v>
      </c>
      <c r="D185" s="226" t="s">
        <v>218</v>
      </c>
      <c r="E185" s="227" t="s">
        <v>1185</v>
      </c>
      <c r="F185" s="228" t="s">
        <v>1186</v>
      </c>
      <c r="G185" s="229" t="s">
        <v>166</v>
      </c>
      <c r="H185" s="230">
        <v>1</v>
      </c>
      <c r="I185" s="231"/>
      <c r="J185" s="232">
        <f>ROUND(I185*H185,2)</f>
        <v>0</v>
      </c>
      <c r="K185" s="228" t="s">
        <v>1</v>
      </c>
      <c r="L185" s="233"/>
      <c r="M185" s="234" t="s">
        <v>1</v>
      </c>
      <c r="N185" s="235" t="s">
        <v>43</v>
      </c>
      <c r="O185" s="72"/>
      <c r="P185" s="218">
        <f>O185*H185</f>
        <v>0</v>
      </c>
      <c r="Q185" s="218">
        <v>0</v>
      </c>
      <c r="R185" s="218">
        <f>Q185*H185</f>
        <v>0</v>
      </c>
      <c r="S185" s="218">
        <v>0</v>
      </c>
      <c r="T185" s="219">
        <f>S185*H185</f>
        <v>0</v>
      </c>
      <c r="U185" s="35"/>
      <c r="V185" s="35"/>
      <c r="W185" s="35"/>
      <c r="X185" s="35"/>
      <c r="Y185" s="35"/>
      <c r="Z185" s="35"/>
      <c r="AA185" s="35"/>
      <c r="AB185" s="35"/>
      <c r="AC185" s="35"/>
      <c r="AD185" s="35"/>
      <c r="AE185" s="35"/>
      <c r="AR185" s="220" t="s">
        <v>186</v>
      </c>
      <c r="AT185" s="220" t="s">
        <v>218</v>
      </c>
      <c r="AU185" s="220" t="s">
        <v>85</v>
      </c>
      <c r="AY185" s="18" t="s">
        <v>147</v>
      </c>
      <c r="BE185" s="221">
        <f>IF(N185="základní",J185,0)</f>
        <v>0</v>
      </c>
      <c r="BF185" s="221">
        <f>IF(N185="snížená",J185,0)</f>
        <v>0</v>
      </c>
      <c r="BG185" s="221">
        <f>IF(N185="zákl. přenesená",J185,0)</f>
        <v>0</v>
      </c>
      <c r="BH185" s="221">
        <f>IF(N185="sníž. přenesená",J185,0)</f>
        <v>0</v>
      </c>
      <c r="BI185" s="221">
        <f>IF(N185="nulová",J185,0)</f>
        <v>0</v>
      </c>
      <c r="BJ185" s="18" t="s">
        <v>85</v>
      </c>
      <c r="BK185" s="221">
        <f>ROUND(I185*H185,2)</f>
        <v>0</v>
      </c>
      <c r="BL185" s="18" t="s">
        <v>155</v>
      </c>
      <c r="BM185" s="220" t="s">
        <v>1187</v>
      </c>
    </row>
    <row r="186" spans="1:65" s="2" customFormat="1" ht="11.25">
      <c r="A186" s="35"/>
      <c r="B186" s="36"/>
      <c r="C186" s="37"/>
      <c r="D186" s="222" t="s">
        <v>158</v>
      </c>
      <c r="E186" s="37"/>
      <c r="F186" s="223" t="s">
        <v>1186</v>
      </c>
      <c r="G186" s="37"/>
      <c r="H186" s="37"/>
      <c r="I186" s="123"/>
      <c r="J186" s="37"/>
      <c r="K186" s="37"/>
      <c r="L186" s="40"/>
      <c r="M186" s="224"/>
      <c r="N186" s="225"/>
      <c r="O186" s="72"/>
      <c r="P186" s="72"/>
      <c r="Q186" s="72"/>
      <c r="R186" s="72"/>
      <c r="S186" s="72"/>
      <c r="T186" s="73"/>
      <c r="U186" s="35"/>
      <c r="V186" s="35"/>
      <c r="W186" s="35"/>
      <c r="X186" s="35"/>
      <c r="Y186" s="35"/>
      <c r="Z186" s="35"/>
      <c r="AA186" s="35"/>
      <c r="AB186" s="35"/>
      <c r="AC186" s="35"/>
      <c r="AD186" s="35"/>
      <c r="AE186" s="35"/>
      <c r="AT186" s="18" t="s">
        <v>158</v>
      </c>
      <c r="AU186" s="18" t="s">
        <v>85</v>
      </c>
    </row>
    <row r="187" spans="1:65" s="2" customFormat="1" ht="16.5" customHeight="1">
      <c r="A187" s="35"/>
      <c r="B187" s="36"/>
      <c r="C187" s="226" t="s">
        <v>271</v>
      </c>
      <c r="D187" s="226" t="s">
        <v>218</v>
      </c>
      <c r="E187" s="227" t="s">
        <v>1188</v>
      </c>
      <c r="F187" s="228" t="s">
        <v>1189</v>
      </c>
      <c r="G187" s="229" t="s">
        <v>166</v>
      </c>
      <c r="H187" s="230">
        <v>3</v>
      </c>
      <c r="I187" s="231"/>
      <c r="J187" s="232">
        <f>ROUND(I187*H187,2)</f>
        <v>0</v>
      </c>
      <c r="K187" s="228" t="s">
        <v>1</v>
      </c>
      <c r="L187" s="233"/>
      <c r="M187" s="234" t="s">
        <v>1</v>
      </c>
      <c r="N187" s="235" t="s">
        <v>43</v>
      </c>
      <c r="O187" s="72"/>
      <c r="P187" s="218">
        <f>O187*H187</f>
        <v>0</v>
      </c>
      <c r="Q187" s="218">
        <v>0</v>
      </c>
      <c r="R187" s="218">
        <f>Q187*H187</f>
        <v>0</v>
      </c>
      <c r="S187" s="218">
        <v>0</v>
      </c>
      <c r="T187" s="219">
        <f>S187*H187</f>
        <v>0</v>
      </c>
      <c r="U187" s="35"/>
      <c r="V187" s="35"/>
      <c r="W187" s="35"/>
      <c r="X187" s="35"/>
      <c r="Y187" s="35"/>
      <c r="Z187" s="35"/>
      <c r="AA187" s="35"/>
      <c r="AB187" s="35"/>
      <c r="AC187" s="35"/>
      <c r="AD187" s="35"/>
      <c r="AE187" s="35"/>
      <c r="AR187" s="220" t="s">
        <v>186</v>
      </c>
      <c r="AT187" s="220" t="s">
        <v>218</v>
      </c>
      <c r="AU187" s="220" t="s">
        <v>85</v>
      </c>
      <c r="AY187" s="18" t="s">
        <v>147</v>
      </c>
      <c r="BE187" s="221">
        <f>IF(N187="základní",J187,0)</f>
        <v>0</v>
      </c>
      <c r="BF187" s="221">
        <f>IF(N187="snížená",J187,0)</f>
        <v>0</v>
      </c>
      <c r="BG187" s="221">
        <f>IF(N187="zákl. přenesená",J187,0)</f>
        <v>0</v>
      </c>
      <c r="BH187" s="221">
        <f>IF(N187="sníž. přenesená",J187,0)</f>
        <v>0</v>
      </c>
      <c r="BI187" s="221">
        <f>IF(N187="nulová",J187,0)</f>
        <v>0</v>
      </c>
      <c r="BJ187" s="18" t="s">
        <v>85</v>
      </c>
      <c r="BK187" s="221">
        <f>ROUND(I187*H187,2)</f>
        <v>0</v>
      </c>
      <c r="BL187" s="18" t="s">
        <v>155</v>
      </c>
      <c r="BM187" s="220" t="s">
        <v>1190</v>
      </c>
    </row>
    <row r="188" spans="1:65" s="2" customFormat="1" ht="11.25">
      <c r="A188" s="35"/>
      <c r="B188" s="36"/>
      <c r="C188" s="37"/>
      <c r="D188" s="222" t="s">
        <v>158</v>
      </c>
      <c r="E188" s="37"/>
      <c r="F188" s="223" t="s">
        <v>1189</v>
      </c>
      <c r="G188" s="37"/>
      <c r="H188" s="37"/>
      <c r="I188" s="123"/>
      <c r="J188" s="37"/>
      <c r="K188" s="37"/>
      <c r="L188" s="40"/>
      <c r="M188" s="224"/>
      <c r="N188" s="225"/>
      <c r="O188" s="72"/>
      <c r="P188" s="72"/>
      <c r="Q188" s="72"/>
      <c r="R188" s="72"/>
      <c r="S188" s="72"/>
      <c r="T188" s="73"/>
      <c r="U188" s="35"/>
      <c r="V188" s="35"/>
      <c r="W188" s="35"/>
      <c r="X188" s="35"/>
      <c r="Y188" s="35"/>
      <c r="Z188" s="35"/>
      <c r="AA188" s="35"/>
      <c r="AB188" s="35"/>
      <c r="AC188" s="35"/>
      <c r="AD188" s="35"/>
      <c r="AE188" s="35"/>
      <c r="AT188" s="18" t="s">
        <v>158</v>
      </c>
      <c r="AU188" s="18" t="s">
        <v>85</v>
      </c>
    </row>
    <row r="189" spans="1:65" s="2" customFormat="1" ht="24" customHeight="1">
      <c r="A189" s="35"/>
      <c r="B189" s="36"/>
      <c r="C189" s="226" t="s">
        <v>275</v>
      </c>
      <c r="D189" s="226" t="s">
        <v>218</v>
      </c>
      <c r="E189" s="227" t="s">
        <v>1191</v>
      </c>
      <c r="F189" s="228" t="s">
        <v>1192</v>
      </c>
      <c r="G189" s="229" t="s">
        <v>583</v>
      </c>
      <c r="H189" s="230">
        <v>1</v>
      </c>
      <c r="I189" s="231"/>
      <c r="J189" s="232">
        <f>ROUND(I189*H189,2)</f>
        <v>0</v>
      </c>
      <c r="K189" s="228" t="s">
        <v>1</v>
      </c>
      <c r="L189" s="233"/>
      <c r="M189" s="234" t="s">
        <v>1</v>
      </c>
      <c r="N189" s="235" t="s">
        <v>43</v>
      </c>
      <c r="O189" s="72"/>
      <c r="P189" s="218">
        <f>O189*H189</f>
        <v>0</v>
      </c>
      <c r="Q189" s="218">
        <v>0</v>
      </c>
      <c r="R189" s="218">
        <f>Q189*H189</f>
        <v>0</v>
      </c>
      <c r="S189" s="218">
        <v>0</v>
      </c>
      <c r="T189" s="219">
        <f>S189*H189</f>
        <v>0</v>
      </c>
      <c r="U189" s="35"/>
      <c r="V189" s="35"/>
      <c r="W189" s="35"/>
      <c r="X189" s="35"/>
      <c r="Y189" s="35"/>
      <c r="Z189" s="35"/>
      <c r="AA189" s="35"/>
      <c r="AB189" s="35"/>
      <c r="AC189" s="35"/>
      <c r="AD189" s="35"/>
      <c r="AE189" s="35"/>
      <c r="AR189" s="220" t="s">
        <v>186</v>
      </c>
      <c r="AT189" s="220" t="s">
        <v>218</v>
      </c>
      <c r="AU189" s="220" t="s">
        <v>85</v>
      </c>
      <c r="AY189" s="18" t="s">
        <v>147</v>
      </c>
      <c r="BE189" s="221">
        <f>IF(N189="základní",J189,0)</f>
        <v>0</v>
      </c>
      <c r="BF189" s="221">
        <f>IF(N189="snížená",J189,0)</f>
        <v>0</v>
      </c>
      <c r="BG189" s="221">
        <f>IF(N189="zákl. přenesená",J189,0)</f>
        <v>0</v>
      </c>
      <c r="BH189" s="221">
        <f>IF(N189="sníž. přenesená",J189,0)</f>
        <v>0</v>
      </c>
      <c r="BI189" s="221">
        <f>IF(N189="nulová",J189,0)</f>
        <v>0</v>
      </c>
      <c r="BJ189" s="18" t="s">
        <v>85</v>
      </c>
      <c r="BK189" s="221">
        <f>ROUND(I189*H189,2)</f>
        <v>0</v>
      </c>
      <c r="BL189" s="18" t="s">
        <v>155</v>
      </c>
      <c r="BM189" s="220" t="s">
        <v>1193</v>
      </c>
    </row>
    <row r="190" spans="1:65" s="2" customFormat="1" ht="19.5">
      <c r="A190" s="35"/>
      <c r="B190" s="36"/>
      <c r="C190" s="37"/>
      <c r="D190" s="222" t="s">
        <v>158</v>
      </c>
      <c r="E190" s="37"/>
      <c r="F190" s="223" t="s">
        <v>1192</v>
      </c>
      <c r="G190" s="37"/>
      <c r="H190" s="37"/>
      <c r="I190" s="123"/>
      <c r="J190" s="37"/>
      <c r="K190" s="37"/>
      <c r="L190" s="40"/>
      <c r="M190" s="224"/>
      <c r="N190" s="225"/>
      <c r="O190" s="72"/>
      <c r="P190" s="72"/>
      <c r="Q190" s="72"/>
      <c r="R190" s="72"/>
      <c r="S190" s="72"/>
      <c r="T190" s="73"/>
      <c r="U190" s="35"/>
      <c r="V190" s="35"/>
      <c r="W190" s="35"/>
      <c r="X190" s="35"/>
      <c r="Y190" s="35"/>
      <c r="Z190" s="35"/>
      <c r="AA190" s="35"/>
      <c r="AB190" s="35"/>
      <c r="AC190" s="35"/>
      <c r="AD190" s="35"/>
      <c r="AE190" s="35"/>
      <c r="AT190" s="18" t="s">
        <v>158</v>
      </c>
      <c r="AU190" s="18" t="s">
        <v>85</v>
      </c>
    </row>
    <row r="191" spans="1:65" s="2" customFormat="1" ht="24" customHeight="1">
      <c r="A191" s="35"/>
      <c r="B191" s="36"/>
      <c r="C191" s="226" t="s">
        <v>279</v>
      </c>
      <c r="D191" s="226" t="s">
        <v>218</v>
      </c>
      <c r="E191" s="227" t="s">
        <v>1194</v>
      </c>
      <c r="F191" s="228" t="s">
        <v>1195</v>
      </c>
      <c r="G191" s="229" t="s">
        <v>583</v>
      </c>
      <c r="H191" s="230">
        <v>1</v>
      </c>
      <c r="I191" s="231"/>
      <c r="J191" s="232">
        <f>ROUND(I191*H191,2)</f>
        <v>0</v>
      </c>
      <c r="K191" s="228" t="s">
        <v>1</v>
      </c>
      <c r="L191" s="233"/>
      <c r="M191" s="234" t="s">
        <v>1</v>
      </c>
      <c r="N191" s="235" t="s">
        <v>43</v>
      </c>
      <c r="O191" s="72"/>
      <c r="P191" s="218">
        <f>O191*H191</f>
        <v>0</v>
      </c>
      <c r="Q191" s="218">
        <v>0</v>
      </c>
      <c r="R191" s="218">
        <f>Q191*H191</f>
        <v>0</v>
      </c>
      <c r="S191" s="218">
        <v>0</v>
      </c>
      <c r="T191" s="219">
        <f>S191*H191</f>
        <v>0</v>
      </c>
      <c r="U191" s="35"/>
      <c r="V191" s="35"/>
      <c r="W191" s="35"/>
      <c r="X191" s="35"/>
      <c r="Y191" s="35"/>
      <c r="Z191" s="35"/>
      <c r="AA191" s="35"/>
      <c r="AB191" s="35"/>
      <c r="AC191" s="35"/>
      <c r="AD191" s="35"/>
      <c r="AE191" s="35"/>
      <c r="AR191" s="220" t="s">
        <v>186</v>
      </c>
      <c r="AT191" s="220" t="s">
        <v>218</v>
      </c>
      <c r="AU191" s="220" t="s">
        <v>85</v>
      </c>
      <c r="AY191" s="18" t="s">
        <v>147</v>
      </c>
      <c r="BE191" s="221">
        <f>IF(N191="základní",J191,0)</f>
        <v>0</v>
      </c>
      <c r="BF191" s="221">
        <f>IF(N191="snížená",J191,0)</f>
        <v>0</v>
      </c>
      <c r="BG191" s="221">
        <f>IF(N191="zákl. přenesená",J191,0)</f>
        <v>0</v>
      </c>
      <c r="BH191" s="221">
        <f>IF(N191="sníž. přenesená",J191,0)</f>
        <v>0</v>
      </c>
      <c r="BI191" s="221">
        <f>IF(N191="nulová",J191,0)</f>
        <v>0</v>
      </c>
      <c r="BJ191" s="18" t="s">
        <v>85</v>
      </c>
      <c r="BK191" s="221">
        <f>ROUND(I191*H191,2)</f>
        <v>0</v>
      </c>
      <c r="BL191" s="18" t="s">
        <v>155</v>
      </c>
      <c r="BM191" s="220" t="s">
        <v>1196</v>
      </c>
    </row>
    <row r="192" spans="1:65" s="2" customFormat="1" ht="19.5">
      <c r="A192" s="35"/>
      <c r="B192" s="36"/>
      <c r="C192" s="37"/>
      <c r="D192" s="222" t="s">
        <v>158</v>
      </c>
      <c r="E192" s="37"/>
      <c r="F192" s="223" t="s">
        <v>1195</v>
      </c>
      <c r="G192" s="37"/>
      <c r="H192" s="37"/>
      <c r="I192" s="123"/>
      <c r="J192" s="37"/>
      <c r="K192" s="37"/>
      <c r="L192" s="40"/>
      <c r="M192" s="224"/>
      <c r="N192" s="225"/>
      <c r="O192" s="72"/>
      <c r="P192" s="72"/>
      <c r="Q192" s="72"/>
      <c r="R192" s="72"/>
      <c r="S192" s="72"/>
      <c r="T192" s="73"/>
      <c r="U192" s="35"/>
      <c r="V192" s="35"/>
      <c r="W192" s="35"/>
      <c r="X192" s="35"/>
      <c r="Y192" s="35"/>
      <c r="Z192" s="35"/>
      <c r="AA192" s="35"/>
      <c r="AB192" s="35"/>
      <c r="AC192" s="35"/>
      <c r="AD192" s="35"/>
      <c r="AE192" s="35"/>
      <c r="AT192" s="18" t="s">
        <v>158</v>
      </c>
      <c r="AU192" s="18" t="s">
        <v>85</v>
      </c>
    </row>
    <row r="193" spans="1:65" s="2" customFormat="1" ht="16.5" customHeight="1">
      <c r="A193" s="35"/>
      <c r="B193" s="36"/>
      <c r="C193" s="226" t="s">
        <v>285</v>
      </c>
      <c r="D193" s="226" t="s">
        <v>218</v>
      </c>
      <c r="E193" s="227" t="s">
        <v>1197</v>
      </c>
      <c r="F193" s="228" t="s">
        <v>1198</v>
      </c>
      <c r="G193" s="229" t="s">
        <v>583</v>
      </c>
      <c r="H193" s="230">
        <v>1</v>
      </c>
      <c r="I193" s="231"/>
      <c r="J193" s="232">
        <f>ROUND(I193*H193,2)</f>
        <v>0</v>
      </c>
      <c r="K193" s="228" t="s">
        <v>1</v>
      </c>
      <c r="L193" s="233"/>
      <c r="M193" s="234" t="s">
        <v>1</v>
      </c>
      <c r="N193" s="235" t="s">
        <v>43</v>
      </c>
      <c r="O193" s="72"/>
      <c r="P193" s="218">
        <f>O193*H193</f>
        <v>0</v>
      </c>
      <c r="Q193" s="218">
        <v>0</v>
      </c>
      <c r="R193" s="218">
        <f>Q193*H193</f>
        <v>0</v>
      </c>
      <c r="S193" s="218">
        <v>0</v>
      </c>
      <c r="T193" s="219">
        <f>S193*H193</f>
        <v>0</v>
      </c>
      <c r="U193" s="35"/>
      <c r="V193" s="35"/>
      <c r="W193" s="35"/>
      <c r="X193" s="35"/>
      <c r="Y193" s="35"/>
      <c r="Z193" s="35"/>
      <c r="AA193" s="35"/>
      <c r="AB193" s="35"/>
      <c r="AC193" s="35"/>
      <c r="AD193" s="35"/>
      <c r="AE193" s="35"/>
      <c r="AR193" s="220" t="s">
        <v>186</v>
      </c>
      <c r="AT193" s="220" t="s">
        <v>218</v>
      </c>
      <c r="AU193" s="220" t="s">
        <v>85</v>
      </c>
      <c r="AY193" s="18" t="s">
        <v>147</v>
      </c>
      <c r="BE193" s="221">
        <f>IF(N193="základní",J193,0)</f>
        <v>0</v>
      </c>
      <c r="BF193" s="221">
        <f>IF(N193="snížená",J193,0)</f>
        <v>0</v>
      </c>
      <c r="BG193" s="221">
        <f>IF(N193="zákl. přenesená",J193,0)</f>
        <v>0</v>
      </c>
      <c r="BH193" s="221">
        <f>IF(N193="sníž. přenesená",J193,0)</f>
        <v>0</v>
      </c>
      <c r="BI193" s="221">
        <f>IF(N193="nulová",J193,0)</f>
        <v>0</v>
      </c>
      <c r="BJ193" s="18" t="s">
        <v>85</v>
      </c>
      <c r="BK193" s="221">
        <f>ROUND(I193*H193,2)</f>
        <v>0</v>
      </c>
      <c r="BL193" s="18" t="s">
        <v>155</v>
      </c>
      <c r="BM193" s="220" t="s">
        <v>1199</v>
      </c>
    </row>
    <row r="194" spans="1:65" s="2" customFormat="1" ht="11.25">
      <c r="A194" s="35"/>
      <c r="B194" s="36"/>
      <c r="C194" s="37"/>
      <c r="D194" s="222" t="s">
        <v>158</v>
      </c>
      <c r="E194" s="37"/>
      <c r="F194" s="223" t="s">
        <v>1198</v>
      </c>
      <c r="G194" s="37"/>
      <c r="H194" s="37"/>
      <c r="I194" s="123"/>
      <c r="J194" s="37"/>
      <c r="K194" s="37"/>
      <c r="L194" s="40"/>
      <c r="M194" s="224"/>
      <c r="N194" s="225"/>
      <c r="O194" s="72"/>
      <c r="P194" s="72"/>
      <c r="Q194" s="72"/>
      <c r="R194" s="72"/>
      <c r="S194" s="72"/>
      <c r="T194" s="73"/>
      <c r="U194" s="35"/>
      <c r="V194" s="35"/>
      <c r="W194" s="35"/>
      <c r="X194" s="35"/>
      <c r="Y194" s="35"/>
      <c r="Z194" s="35"/>
      <c r="AA194" s="35"/>
      <c r="AB194" s="35"/>
      <c r="AC194" s="35"/>
      <c r="AD194" s="35"/>
      <c r="AE194" s="35"/>
      <c r="AT194" s="18" t="s">
        <v>158</v>
      </c>
      <c r="AU194" s="18" t="s">
        <v>85</v>
      </c>
    </row>
    <row r="195" spans="1:65" s="2" customFormat="1" ht="16.5" customHeight="1">
      <c r="A195" s="35"/>
      <c r="B195" s="36"/>
      <c r="C195" s="226" t="s">
        <v>289</v>
      </c>
      <c r="D195" s="226" t="s">
        <v>218</v>
      </c>
      <c r="E195" s="227" t="s">
        <v>1200</v>
      </c>
      <c r="F195" s="228" t="s">
        <v>1201</v>
      </c>
      <c r="G195" s="229" t="s">
        <v>583</v>
      </c>
      <c r="H195" s="230">
        <v>1</v>
      </c>
      <c r="I195" s="231"/>
      <c r="J195" s="232">
        <f>ROUND(I195*H195,2)</f>
        <v>0</v>
      </c>
      <c r="K195" s="228" t="s">
        <v>1</v>
      </c>
      <c r="L195" s="233"/>
      <c r="M195" s="234" t="s">
        <v>1</v>
      </c>
      <c r="N195" s="235" t="s">
        <v>43</v>
      </c>
      <c r="O195" s="72"/>
      <c r="P195" s="218">
        <f>O195*H195</f>
        <v>0</v>
      </c>
      <c r="Q195" s="218">
        <v>0</v>
      </c>
      <c r="R195" s="218">
        <f>Q195*H195</f>
        <v>0</v>
      </c>
      <c r="S195" s="218">
        <v>0</v>
      </c>
      <c r="T195" s="219">
        <f>S195*H195</f>
        <v>0</v>
      </c>
      <c r="U195" s="35"/>
      <c r="V195" s="35"/>
      <c r="W195" s="35"/>
      <c r="X195" s="35"/>
      <c r="Y195" s="35"/>
      <c r="Z195" s="35"/>
      <c r="AA195" s="35"/>
      <c r="AB195" s="35"/>
      <c r="AC195" s="35"/>
      <c r="AD195" s="35"/>
      <c r="AE195" s="35"/>
      <c r="AR195" s="220" t="s">
        <v>186</v>
      </c>
      <c r="AT195" s="220" t="s">
        <v>218</v>
      </c>
      <c r="AU195" s="220" t="s">
        <v>85</v>
      </c>
      <c r="AY195" s="18" t="s">
        <v>147</v>
      </c>
      <c r="BE195" s="221">
        <f>IF(N195="základní",J195,0)</f>
        <v>0</v>
      </c>
      <c r="BF195" s="221">
        <f>IF(N195="snížená",J195,0)</f>
        <v>0</v>
      </c>
      <c r="BG195" s="221">
        <f>IF(N195="zákl. přenesená",J195,0)</f>
        <v>0</v>
      </c>
      <c r="BH195" s="221">
        <f>IF(N195="sníž. přenesená",J195,0)</f>
        <v>0</v>
      </c>
      <c r="BI195" s="221">
        <f>IF(N195="nulová",J195,0)</f>
        <v>0</v>
      </c>
      <c r="BJ195" s="18" t="s">
        <v>85</v>
      </c>
      <c r="BK195" s="221">
        <f>ROUND(I195*H195,2)</f>
        <v>0</v>
      </c>
      <c r="BL195" s="18" t="s">
        <v>155</v>
      </c>
      <c r="BM195" s="220" t="s">
        <v>1202</v>
      </c>
    </row>
    <row r="196" spans="1:65" s="2" customFormat="1" ht="11.25">
      <c r="A196" s="35"/>
      <c r="B196" s="36"/>
      <c r="C196" s="37"/>
      <c r="D196" s="222" t="s">
        <v>158</v>
      </c>
      <c r="E196" s="37"/>
      <c r="F196" s="223" t="s">
        <v>1201</v>
      </c>
      <c r="G196" s="37"/>
      <c r="H196" s="37"/>
      <c r="I196" s="123"/>
      <c r="J196" s="37"/>
      <c r="K196" s="37"/>
      <c r="L196" s="40"/>
      <c r="M196" s="224"/>
      <c r="N196" s="225"/>
      <c r="O196" s="72"/>
      <c r="P196" s="72"/>
      <c r="Q196" s="72"/>
      <c r="R196" s="72"/>
      <c r="S196" s="72"/>
      <c r="T196" s="73"/>
      <c r="U196" s="35"/>
      <c r="V196" s="35"/>
      <c r="W196" s="35"/>
      <c r="X196" s="35"/>
      <c r="Y196" s="35"/>
      <c r="Z196" s="35"/>
      <c r="AA196" s="35"/>
      <c r="AB196" s="35"/>
      <c r="AC196" s="35"/>
      <c r="AD196" s="35"/>
      <c r="AE196" s="35"/>
      <c r="AT196" s="18" t="s">
        <v>158</v>
      </c>
      <c r="AU196" s="18" t="s">
        <v>85</v>
      </c>
    </row>
    <row r="197" spans="1:65" s="2" customFormat="1" ht="16.5" customHeight="1">
      <c r="A197" s="35"/>
      <c r="B197" s="36"/>
      <c r="C197" s="226" t="s">
        <v>292</v>
      </c>
      <c r="D197" s="226" t="s">
        <v>218</v>
      </c>
      <c r="E197" s="227" t="s">
        <v>1203</v>
      </c>
      <c r="F197" s="228" t="s">
        <v>1204</v>
      </c>
      <c r="G197" s="229" t="s">
        <v>310</v>
      </c>
      <c r="H197" s="230">
        <v>22</v>
      </c>
      <c r="I197" s="231"/>
      <c r="J197" s="232">
        <f>ROUND(I197*H197,2)</f>
        <v>0</v>
      </c>
      <c r="K197" s="228" t="s">
        <v>1</v>
      </c>
      <c r="L197" s="233"/>
      <c r="M197" s="234" t="s">
        <v>1</v>
      </c>
      <c r="N197" s="235" t="s">
        <v>43</v>
      </c>
      <c r="O197" s="72"/>
      <c r="P197" s="218">
        <f>O197*H197</f>
        <v>0</v>
      </c>
      <c r="Q197" s="218">
        <v>0</v>
      </c>
      <c r="R197" s="218">
        <f>Q197*H197</f>
        <v>0</v>
      </c>
      <c r="S197" s="218">
        <v>0</v>
      </c>
      <c r="T197" s="219">
        <f>S197*H197</f>
        <v>0</v>
      </c>
      <c r="U197" s="35"/>
      <c r="V197" s="35"/>
      <c r="W197" s="35"/>
      <c r="X197" s="35"/>
      <c r="Y197" s="35"/>
      <c r="Z197" s="35"/>
      <c r="AA197" s="35"/>
      <c r="AB197" s="35"/>
      <c r="AC197" s="35"/>
      <c r="AD197" s="35"/>
      <c r="AE197" s="35"/>
      <c r="AR197" s="220" t="s">
        <v>186</v>
      </c>
      <c r="AT197" s="220" t="s">
        <v>218</v>
      </c>
      <c r="AU197" s="220" t="s">
        <v>85</v>
      </c>
      <c r="AY197" s="18" t="s">
        <v>147</v>
      </c>
      <c r="BE197" s="221">
        <f>IF(N197="základní",J197,0)</f>
        <v>0</v>
      </c>
      <c r="BF197" s="221">
        <f>IF(N197="snížená",J197,0)</f>
        <v>0</v>
      </c>
      <c r="BG197" s="221">
        <f>IF(N197="zákl. přenesená",J197,0)</f>
        <v>0</v>
      </c>
      <c r="BH197" s="221">
        <f>IF(N197="sníž. přenesená",J197,0)</f>
        <v>0</v>
      </c>
      <c r="BI197" s="221">
        <f>IF(N197="nulová",J197,0)</f>
        <v>0</v>
      </c>
      <c r="BJ197" s="18" t="s">
        <v>85</v>
      </c>
      <c r="BK197" s="221">
        <f>ROUND(I197*H197,2)</f>
        <v>0</v>
      </c>
      <c r="BL197" s="18" t="s">
        <v>155</v>
      </c>
      <c r="BM197" s="220" t="s">
        <v>1205</v>
      </c>
    </row>
    <row r="198" spans="1:65" s="2" customFormat="1" ht="11.25">
      <c r="A198" s="35"/>
      <c r="B198" s="36"/>
      <c r="C198" s="37"/>
      <c r="D198" s="222" t="s">
        <v>158</v>
      </c>
      <c r="E198" s="37"/>
      <c r="F198" s="223" t="s">
        <v>1204</v>
      </c>
      <c r="G198" s="37"/>
      <c r="H198" s="37"/>
      <c r="I198" s="123"/>
      <c r="J198" s="37"/>
      <c r="K198" s="37"/>
      <c r="L198" s="40"/>
      <c r="M198" s="224"/>
      <c r="N198" s="225"/>
      <c r="O198" s="72"/>
      <c r="P198" s="72"/>
      <c r="Q198" s="72"/>
      <c r="R198" s="72"/>
      <c r="S198" s="72"/>
      <c r="T198" s="73"/>
      <c r="U198" s="35"/>
      <c r="V198" s="35"/>
      <c r="W198" s="35"/>
      <c r="X198" s="35"/>
      <c r="Y198" s="35"/>
      <c r="Z198" s="35"/>
      <c r="AA198" s="35"/>
      <c r="AB198" s="35"/>
      <c r="AC198" s="35"/>
      <c r="AD198" s="35"/>
      <c r="AE198" s="35"/>
      <c r="AT198" s="18" t="s">
        <v>158</v>
      </c>
      <c r="AU198" s="18" t="s">
        <v>85</v>
      </c>
    </row>
    <row r="199" spans="1:65" s="2" customFormat="1" ht="16.5" customHeight="1">
      <c r="A199" s="35"/>
      <c r="B199" s="36"/>
      <c r="C199" s="226" t="s">
        <v>294</v>
      </c>
      <c r="D199" s="226" t="s">
        <v>218</v>
      </c>
      <c r="E199" s="227" t="s">
        <v>1206</v>
      </c>
      <c r="F199" s="228" t="s">
        <v>1207</v>
      </c>
      <c r="G199" s="229" t="s">
        <v>310</v>
      </c>
      <c r="H199" s="230">
        <v>200</v>
      </c>
      <c r="I199" s="231"/>
      <c r="J199" s="232">
        <f>ROUND(I199*H199,2)</f>
        <v>0</v>
      </c>
      <c r="K199" s="228" t="s">
        <v>1</v>
      </c>
      <c r="L199" s="233"/>
      <c r="M199" s="234" t="s">
        <v>1</v>
      </c>
      <c r="N199" s="235" t="s">
        <v>43</v>
      </c>
      <c r="O199" s="72"/>
      <c r="P199" s="218">
        <f>O199*H199</f>
        <v>0</v>
      </c>
      <c r="Q199" s="218">
        <v>0</v>
      </c>
      <c r="R199" s="218">
        <f>Q199*H199</f>
        <v>0</v>
      </c>
      <c r="S199" s="218">
        <v>0</v>
      </c>
      <c r="T199" s="219">
        <f>S199*H199</f>
        <v>0</v>
      </c>
      <c r="U199" s="35"/>
      <c r="V199" s="35"/>
      <c r="W199" s="35"/>
      <c r="X199" s="35"/>
      <c r="Y199" s="35"/>
      <c r="Z199" s="35"/>
      <c r="AA199" s="35"/>
      <c r="AB199" s="35"/>
      <c r="AC199" s="35"/>
      <c r="AD199" s="35"/>
      <c r="AE199" s="35"/>
      <c r="AR199" s="220" t="s">
        <v>186</v>
      </c>
      <c r="AT199" s="220" t="s">
        <v>218</v>
      </c>
      <c r="AU199" s="220" t="s">
        <v>85</v>
      </c>
      <c r="AY199" s="18" t="s">
        <v>147</v>
      </c>
      <c r="BE199" s="221">
        <f>IF(N199="základní",J199,0)</f>
        <v>0</v>
      </c>
      <c r="BF199" s="221">
        <f>IF(N199="snížená",J199,0)</f>
        <v>0</v>
      </c>
      <c r="BG199" s="221">
        <f>IF(N199="zákl. přenesená",J199,0)</f>
        <v>0</v>
      </c>
      <c r="BH199" s="221">
        <f>IF(N199="sníž. přenesená",J199,0)</f>
        <v>0</v>
      </c>
      <c r="BI199" s="221">
        <f>IF(N199="nulová",J199,0)</f>
        <v>0</v>
      </c>
      <c r="BJ199" s="18" t="s">
        <v>85</v>
      </c>
      <c r="BK199" s="221">
        <f>ROUND(I199*H199,2)</f>
        <v>0</v>
      </c>
      <c r="BL199" s="18" t="s">
        <v>155</v>
      </c>
      <c r="BM199" s="220" t="s">
        <v>1208</v>
      </c>
    </row>
    <row r="200" spans="1:65" s="2" customFormat="1" ht="11.25">
      <c r="A200" s="35"/>
      <c r="B200" s="36"/>
      <c r="C200" s="37"/>
      <c r="D200" s="222" t="s">
        <v>158</v>
      </c>
      <c r="E200" s="37"/>
      <c r="F200" s="223" t="s">
        <v>1207</v>
      </c>
      <c r="G200" s="37"/>
      <c r="H200" s="37"/>
      <c r="I200" s="123"/>
      <c r="J200" s="37"/>
      <c r="K200" s="37"/>
      <c r="L200" s="40"/>
      <c r="M200" s="224"/>
      <c r="N200" s="225"/>
      <c r="O200" s="72"/>
      <c r="P200" s="72"/>
      <c r="Q200" s="72"/>
      <c r="R200" s="72"/>
      <c r="S200" s="72"/>
      <c r="T200" s="73"/>
      <c r="U200" s="35"/>
      <c r="V200" s="35"/>
      <c r="W200" s="35"/>
      <c r="X200" s="35"/>
      <c r="Y200" s="35"/>
      <c r="Z200" s="35"/>
      <c r="AA200" s="35"/>
      <c r="AB200" s="35"/>
      <c r="AC200" s="35"/>
      <c r="AD200" s="35"/>
      <c r="AE200" s="35"/>
      <c r="AT200" s="18" t="s">
        <v>158</v>
      </c>
      <c r="AU200" s="18" t="s">
        <v>85</v>
      </c>
    </row>
    <row r="201" spans="1:65" s="2" customFormat="1" ht="16.5" customHeight="1">
      <c r="A201" s="35"/>
      <c r="B201" s="36"/>
      <c r="C201" s="226" t="s">
        <v>297</v>
      </c>
      <c r="D201" s="226" t="s">
        <v>218</v>
      </c>
      <c r="E201" s="227" t="s">
        <v>1209</v>
      </c>
      <c r="F201" s="228" t="s">
        <v>1210</v>
      </c>
      <c r="G201" s="229" t="s">
        <v>310</v>
      </c>
      <c r="H201" s="230">
        <v>3</v>
      </c>
      <c r="I201" s="231"/>
      <c r="J201" s="232">
        <f>ROUND(I201*H201,2)</f>
        <v>0</v>
      </c>
      <c r="K201" s="228" t="s">
        <v>1</v>
      </c>
      <c r="L201" s="233"/>
      <c r="M201" s="234" t="s">
        <v>1</v>
      </c>
      <c r="N201" s="235" t="s">
        <v>43</v>
      </c>
      <c r="O201" s="72"/>
      <c r="P201" s="218">
        <f>O201*H201</f>
        <v>0</v>
      </c>
      <c r="Q201" s="218">
        <v>0</v>
      </c>
      <c r="R201" s="218">
        <f>Q201*H201</f>
        <v>0</v>
      </c>
      <c r="S201" s="218">
        <v>0</v>
      </c>
      <c r="T201" s="219">
        <f>S201*H201</f>
        <v>0</v>
      </c>
      <c r="U201" s="35"/>
      <c r="V201" s="35"/>
      <c r="W201" s="35"/>
      <c r="X201" s="35"/>
      <c r="Y201" s="35"/>
      <c r="Z201" s="35"/>
      <c r="AA201" s="35"/>
      <c r="AB201" s="35"/>
      <c r="AC201" s="35"/>
      <c r="AD201" s="35"/>
      <c r="AE201" s="35"/>
      <c r="AR201" s="220" t="s">
        <v>186</v>
      </c>
      <c r="AT201" s="220" t="s">
        <v>218</v>
      </c>
      <c r="AU201" s="220" t="s">
        <v>85</v>
      </c>
      <c r="AY201" s="18" t="s">
        <v>147</v>
      </c>
      <c r="BE201" s="221">
        <f>IF(N201="základní",J201,0)</f>
        <v>0</v>
      </c>
      <c r="BF201" s="221">
        <f>IF(N201="snížená",J201,0)</f>
        <v>0</v>
      </c>
      <c r="BG201" s="221">
        <f>IF(N201="zákl. přenesená",J201,0)</f>
        <v>0</v>
      </c>
      <c r="BH201" s="221">
        <f>IF(N201="sníž. přenesená",J201,0)</f>
        <v>0</v>
      </c>
      <c r="BI201" s="221">
        <f>IF(N201="nulová",J201,0)</f>
        <v>0</v>
      </c>
      <c r="BJ201" s="18" t="s">
        <v>85</v>
      </c>
      <c r="BK201" s="221">
        <f>ROUND(I201*H201,2)</f>
        <v>0</v>
      </c>
      <c r="BL201" s="18" t="s">
        <v>155</v>
      </c>
      <c r="BM201" s="220" t="s">
        <v>1211</v>
      </c>
    </row>
    <row r="202" spans="1:65" s="2" customFormat="1" ht="11.25">
      <c r="A202" s="35"/>
      <c r="B202" s="36"/>
      <c r="C202" s="37"/>
      <c r="D202" s="222" t="s">
        <v>158</v>
      </c>
      <c r="E202" s="37"/>
      <c r="F202" s="223" t="s">
        <v>1210</v>
      </c>
      <c r="G202" s="37"/>
      <c r="H202" s="37"/>
      <c r="I202" s="123"/>
      <c r="J202" s="37"/>
      <c r="K202" s="37"/>
      <c r="L202" s="40"/>
      <c r="M202" s="224"/>
      <c r="N202" s="225"/>
      <c r="O202" s="72"/>
      <c r="P202" s="72"/>
      <c r="Q202" s="72"/>
      <c r="R202" s="72"/>
      <c r="S202" s="72"/>
      <c r="T202" s="73"/>
      <c r="U202" s="35"/>
      <c r="V202" s="35"/>
      <c r="W202" s="35"/>
      <c r="X202" s="35"/>
      <c r="Y202" s="35"/>
      <c r="Z202" s="35"/>
      <c r="AA202" s="35"/>
      <c r="AB202" s="35"/>
      <c r="AC202" s="35"/>
      <c r="AD202" s="35"/>
      <c r="AE202" s="35"/>
      <c r="AT202" s="18" t="s">
        <v>158</v>
      </c>
      <c r="AU202" s="18" t="s">
        <v>85</v>
      </c>
    </row>
    <row r="203" spans="1:65" s="2" customFormat="1" ht="16.5" customHeight="1">
      <c r="A203" s="35"/>
      <c r="B203" s="36"/>
      <c r="C203" s="226" t="s">
        <v>300</v>
      </c>
      <c r="D203" s="226" t="s">
        <v>218</v>
      </c>
      <c r="E203" s="227" t="s">
        <v>1212</v>
      </c>
      <c r="F203" s="228" t="s">
        <v>1213</v>
      </c>
      <c r="G203" s="229" t="s">
        <v>166</v>
      </c>
      <c r="H203" s="230">
        <v>3</v>
      </c>
      <c r="I203" s="231"/>
      <c r="J203" s="232">
        <f>ROUND(I203*H203,2)</f>
        <v>0</v>
      </c>
      <c r="K203" s="228" t="s">
        <v>1</v>
      </c>
      <c r="L203" s="233"/>
      <c r="M203" s="234" t="s">
        <v>1</v>
      </c>
      <c r="N203" s="235" t="s">
        <v>43</v>
      </c>
      <c r="O203" s="72"/>
      <c r="P203" s="218">
        <f>O203*H203</f>
        <v>0</v>
      </c>
      <c r="Q203" s="218">
        <v>0</v>
      </c>
      <c r="R203" s="218">
        <f>Q203*H203</f>
        <v>0</v>
      </c>
      <c r="S203" s="218">
        <v>0</v>
      </c>
      <c r="T203" s="219">
        <f>S203*H203</f>
        <v>0</v>
      </c>
      <c r="U203" s="35"/>
      <c r="V203" s="35"/>
      <c r="W203" s="35"/>
      <c r="X203" s="35"/>
      <c r="Y203" s="35"/>
      <c r="Z203" s="35"/>
      <c r="AA203" s="35"/>
      <c r="AB203" s="35"/>
      <c r="AC203" s="35"/>
      <c r="AD203" s="35"/>
      <c r="AE203" s="35"/>
      <c r="AR203" s="220" t="s">
        <v>186</v>
      </c>
      <c r="AT203" s="220" t="s">
        <v>218</v>
      </c>
      <c r="AU203" s="220" t="s">
        <v>85</v>
      </c>
      <c r="AY203" s="18" t="s">
        <v>147</v>
      </c>
      <c r="BE203" s="221">
        <f>IF(N203="základní",J203,0)</f>
        <v>0</v>
      </c>
      <c r="BF203" s="221">
        <f>IF(N203="snížená",J203,0)</f>
        <v>0</v>
      </c>
      <c r="BG203" s="221">
        <f>IF(N203="zákl. přenesená",J203,0)</f>
        <v>0</v>
      </c>
      <c r="BH203" s="221">
        <f>IF(N203="sníž. přenesená",J203,0)</f>
        <v>0</v>
      </c>
      <c r="BI203" s="221">
        <f>IF(N203="nulová",J203,0)</f>
        <v>0</v>
      </c>
      <c r="BJ203" s="18" t="s">
        <v>85</v>
      </c>
      <c r="BK203" s="221">
        <f>ROUND(I203*H203,2)</f>
        <v>0</v>
      </c>
      <c r="BL203" s="18" t="s">
        <v>155</v>
      </c>
      <c r="BM203" s="220" t="s">
        <v>1214</v>
      </c>
    </row>
    <row r="204" spans="1:65" s="2" customFormat="1" ht="11.25">
      <c r="A204" s="35"/>
      <c r="B204" s="36"/>
      <c r="C204" s="37"/>
      <c r="D204" s="222" t="s">
        <v>158</v>
      </c>
      <c r="E204" s="37"/>
      <c r="F204" s="223" t="s">
        <v>1213</v>
      </c>
      <c r="G204" s="37"/>
      <c r="H204" s="37"/>
      <c r="I204" s="123"/>
      <c r="J204" s="37"/>
      <c r="K204" s="37"/>
      <c r="L204" s="40"/>
      <c r="M204" s="224"/>
      <c r="N204" s="225"/>
      <c r="O204" s="72"/>
      <c r="P204" s="72"/>
      <c r="Q204" s="72"/>
      <c r="R204" s="72"/>
      <c r="S204" s="72"/>
      <c r="T204" s="73"/>
      <c r="U204" s="35"/>
      <c r="V204" s="35"/>
      <c r="W204" s="35"/>
      <c r="X204" s="35"/>
      <c r="Y204" s="35"/>
      <c r="Z204" s="35"/>
      <c r="AA204" s="35"/>
      <c r="AB204" s="35"/>
      <c r="AC204" s="35"/>
      <c r="AD204" s="35"/>
      <c r="AE204" s="35"/>
      <c r="AT204" s="18" t="s">
        <v>158</v>
      </c>
      <c r="AU204" s="18" t="s">
        <v>85</v>
      </c>
    </row>
    <row r="205" spans="1:65" s="2" customFormat="1" ht="16.5" customHeight="1">
      <c r="A205" s="35"/>
      <c r="B205" s="36"/>
      <c r="C205" s="226" t="s">
        <v>304</v>
      </c>
      <c r="D205" s="226" t="s">
        <v>218</v>
      </c>
      <c r="E205" s="227" t="s">
        <v>1215</v>
      </c>
      <c r="F205" s="228" t="s">
        <v>1216</v>
      </c>
      <c r="G205" s="229" t="s">
        <v>310</v>
      </c>
      <c r="H205" s="230">
        <v>3.5</v>
      </c>
      <c r="I205" s="231"/>
      <c r="J205" s="232">
        <f>ROUND(I205*H205,2)</f>
        <v>0</v>
      </c>
      <c r="K205" s="228" t="s">
        <v>1</v>
      </c>
      <c r="L205" s="233"/>
      <c r="M205" s="234" t="s">
        <v>1</v>
      </c>
      <c r="N205" s="235" t="s">
        <v>43</v>
      </c>
      <c r="O205" s="72"/>
      <c r="P205" s="218">
        <f>O205*H205</f>
        <v>0</v>
      </c>
      <c r="Q205" s="218">
        <v>0</v>
      </c>
      <c r="R205" s="218">
        <f>Q205*H205</f>
        <v>0</v>
      </c>
      <c r="S205" s="218">
        <v>0</v>
      </c>
      <c r="T205" s="219">
        <f>S205*H205</f>
        <v>0</v>
      </c>
      <c r="U205" s="35"/>
      <c r="V205" s="35"/>
      <c r="W205" s="35"/>
      <c r="X205" s="35"/>
      <c r="Y205" s="35"/>
      <c r="Z205" s="35"/>
      <c r="AA205" s="35"/>
      <c r="AB205" s="35"/>
      <c r="AC205" s="35"/>
      <c r="AD205" s="35"/>
      <c r="AE205" s="35"/>
      <c r="AR205" s="220" t="s">
        <v>186</v>
      </c>
      <c r="AT205" s="220" t="s">
        <v>218</v>
      </c>
      <c r="AU205" s="220" t="s">
        <v>85</v>
      </c>
      <c r="AY205" s="18" t="s">
        <v>147</v>
      </c>
      <c r="BE205" s="221">
        <f>IF(N205="základní",J205,0)</f>
        <v>0</v>
      </c>
      <c r="BF205" s="221">
        <f>IF(N205="snížená",J205,0)</f>
        <v>0</v>
      </c>
      <c r="BG205" s="221">
        <f>IF(N205="zákl. přenesená",J205,0)</f>
        <v>0</v>
      </c>
      <c r="BH205" s="221">
        <f>IF(N205="sníž. přenesená",J205,0)</f>
        <v>0</v>
      </c>
      <c r="BI205" s="221">
        <f>IF(N205="nulová",J205,0)</f>
        <v>0</v>
      </c>
      <c r="BJ205" s="18" t="s">
        <v>85</v>
      </c>
      <c r="BK205" s="221">
        <f>ROUND(I205*H205,2)</f>
        <v>0</v>
      </c>
      <c r="BL205" s="18" t="s">
        <v>155</v>
      </c>
      <c r="BM205" s="220" t="s">
        <v>1217</v>
      </c>
    </row>
    <row r="206" spans="1:65" s="2" customFormat="1" ht="11.25">
      <c r="A206" s="35"/>
      <c r="B206" s="36"/>
      <c r="C206" s="37"/>
      <c r="D206" s="222" t="s">
        <v>158</v>
      </c>
      <c r="E206" s="37"/>
      <c r="F206" s="223" t="s">
        <v>1216</v>
      </c>
      <c r="G206" s="37"/>
      <c r="H206" s="37"/>
      <c r="I206" s="123"/>
      <c r="J206" s="37"/>
      <c r="K206" s="37"/>
      <c r="L206" s="40"/>
      <c r="M206" s="224"/>
      <c r="N206" s="225"/>
      <c r="O206" s="72"/>
      <c r="P206" s="72"/>
      <c r="Q206" s="72"/>
      <c r="R206" s="72"/>
      <c r="S206" s="72"/>
      <c r="T206" s="73"/>
      <c r="U206" s="35"/>
      <c r="V206" s="35"/>
      <c r="W206" s="35"/>
      <c r="X206" s="35"/>
      <c r="Y206" s="35"/>
      <c r="Z206" s="35"/>
      <c r="AA206" s="35"/>
      <c r="AB206" s="35"/>
      <c r="AC206" s="35"/>
      <c r="AD206" s="35"/>
      <c r="AE206" s="35"/>
      <c r="AT206" s="18" t="s">
        <v>158</v>
      </c>
      <c r="AU206" s="18" t="s">
        <v>85</v>
      </c>
    </row>
    <row r="207" spans="1:65" s="2" customFormat="1" ht="24" customHeight="1">
      <c r="A207" s="35"/>
      <c r="B207" s="36"/>
      <c r="C207" s="226" t="s">
        <v>307</v>
      </c>
      <c r="D207" s="226" t="s">
        <v>218</v>
      </c>
      <c r="E207" s="227" t="s">
        <v>1218</v>
      </c>
      <c r="F207" s="228" t="s">
        <v>1219</v>
      </c>
      <c r="G207" s="229" t="s">
        <v>166</v>
      </c>
      <c r="H207" s="230">
        <v>2</v>
      </c>
      <c r="I207" s="231"/>
      <c r="J207" s="232">
        <f>ROUND(I207*H207,2)</f>
        <v>0</v>
      </c>
      <c r="K207" s="228" t="s">
        <v>1</v>
      </c>
      <c r="L207" s="233"/>
      <c r="M207" s="234" t="s">
        <v>1</v>
      </c>
      <c r="N207" s="235" t="s">
        <v>43</v>
      </c>
      <c r="O207" s="72"/>
      <c r="P207" s="218">
        <f>O207*H207</f>
        <v>0</v>
      </c>
      <c r="Q207" s="218">
        <v>0</v>
      </c>
      <c r="R207" s="218">
        <f>Q207*H207</f>
        <v>0</v>
      </c>
      <c r="S207" s="218">
        <v>0</v>
      </c>
      <c r="T207" s="219">
        <f>S207*H207</f>
        <v>0</v>
      </c>
      <c r="U207" s="35"/>
      <c r="V207" s="35"/>
      <c r="W207" s="35"/>
      <c r="X207" s="35"/>
      <c r="Y207" s="35"/>
      <c r="Z207" s="35"/>
      <c r="AA207" s="35"/>
      <c r="AB207" s="35"/>
      <c r="AC207" s="35"/>
      <c r="AD207" s="35"/>
      <c r="AE207" s="35"/>
      <c r="AR207" s="220" t="s">
        <v>186</v>
      </c>
      <c r="AT207" s="220" t="s">
        <v>218</v>
      </c>
      <c r="AU207" s="220" t="s">
        <v>85</v>
      </c>
      <c r="AY207" s="18" t="s">
        <v>147</v>
      </c>
      <c r="BE207" s="221">
        <f>IF(N207="základní",J207,0)</f>
        <v>0</v>
      </c>
      <c r="BF207" s="221">
        <f>IF(N207="snížená",J207,0)</f>
        <v>0</v>
      </c>
      <c r="BG207" s="221">
        <f>IF(N207="zákl. přenesená",J207,0)</f>
        <v>0</v>
      </c>
      <c r="BH207" s="221">
        <f>IF(N207="sníž. přenesená",J207,0)</f>
        <v>0</v>
      </c>
      <c r="BI207" s="221">
        <f>IF(N207="nulová",J207,0)</f>
        <v>0</v>
      </c>
      <c r="BJ207" s="18" t="s">
        <v>85</v>
      </c>
      <c r="BK207" s="221">
        <f>ROUND(I207*H207,2)</f>
        <v>0</v>
      </c>
      <c r="BL207" s="18" t="s">
        <v>155</v>
      </c>
      <c r="BM207" s="220" t="s">
        <v>1220</v>
      </c>
    </row>
    <row r="208" spans="1:65" s="2" customFormat="1" ht="19.5">
      <c r="A208" s="35"/>
      <c r="B208" s="36"/>
      <c r="C208" s="37"/>
      <c r="D208" s="222" t="s">
        <v>158</v>
      </c>
      <c r="E208" s="37"/>
      <c r="F208" s="223" t="s">
        <v>1219</v>
      </c>
      <c r="G208" s="37"/>
      <c r="H208" s="37"/>
      <c r="I208" s="123"/>
      <c r="J208" s="37"/>
      <c r="K208" s="37"/>
      <c r="L208" s="40"/>
      <c r="M208" s="224"/>
      <c r="N208" s="225"/>
      <c r="O208" s="72"/>
      <c r="P208" s="72"/>
      <c r="Q208" s="72"/>
      <c r="R208" s="72"/>
      <c r="S208" s="72"/>
      <c r="T208" s="73"/>
      <c r="U208" s="35"/>
      <c r="V208" s="35"/>
      <c r="W208" s="35"/>
      <c r="X208" s="35"/>
      <c r="Y208" s="35"/>
      <c r="Z208" s="35"/>
      <c r="AA208" s="35"/>
      <c r="AB208" s="35"/>
      <c r="AC208" s="35"/>
      <c r="AD208" s="35"/>
      <c r="AE208" s="35"/>
      <c r="AT208" s="18" t="s">
        <v>158</v>
      </c>
      <c r="AU208" s="18" t="s">
        <v>85</v>
      </c>
    </row>
    <row r="209" spans="1:65" s="2" customFormat="1" ht="16.5" customHeight="1">
      <c r="A209" s="35"/>
      <c r="B209" s="36"/>
      <c r="C209" s="226" t="s">
        <v>312</v>
      </c>
      <c r="D209" s="226" t="s">
        <v>218</v>
      </c>
      <c r="E209" s="227" t="s">
        <v>1221</v>
      </c>
      <c r="F209" s="228" t="s">
        <v>1222</v>
      </c>
      <c r="G209" s="229" t="s">
        <v>583</v>
      </c>
      <c r="H209" s="230">
        <v>1</v>
      </c>
      <c r="I209" s="231"/>
      <c r="J209" s="232">
        <f>ROUND(I209*H209,2)</f>
        <v>0</v>
      </c>
      <c r="K209" s="228" t="s">
        <v>1</v>
      </c>
      <c r="L209" s="233"/>
      <c r="M209" s="234" t="s">
        <v>1</v>
      </c>
      <c r="N209" s="235" t="s">
        <v>43</v>
      </c>
      <c r="O209" s="72"/>
      <c r="P209" s="218">
        <f>O209*H209</f>
        <v>0</v>
      </c>
      <c r="Q209" s="218">
        <v>0</v>
      </c>
      <c r="R209" s="218">
        <f>Q209*H209</f>
        <v>0</v>
      </c>
      <c r="S209" s="218">
        <v>0</v>
      </c>
      <c r="T209" s="219">
        <f>S209*H209</f>
        <v>0</v>
      </c>
      <c r="U209" s="35"/>
      <c r="V209" s="35"/>
      <c r="W209" s="35"/>
      <c r="X209" s="35"/>
      <c r="Y209" s="35"/>
      <c r="Z209" s="35"/>
      <c r="AA209" s="35"/>
      <c r="AB209" s="35"/>
      <c r="AC209" s="35"/>
      <c r="AD209" s="35"/>
      <c r="AE209" s="35"/>
      <c r="AR209" s="220" t="s">
        <v>186</v>
      </c>
      <c r="AT209" s="220" t="s">
        <v>218</v>
      </c>
      <c r="AU209" s="220" t="s">
        <v>85</v>
      </c>
      <c r="AY209" s="18" t="s">
        <v>147</v>
      </c>
      <c r="BE209" s="221">
        <f>IF(N209="základní",J209,0)</f>
        <v>0</v>
      </c>
      <c r="BF209" s="221">
        <f>IF(N209="snížená",J209,0)</f>
        <v>0</v>
      </c>
      <c r="BG209" s="221">
        <f>IF(N209="zákl. přenesená",J209,0)</f>
        <v>0</v>
      </c>
      <c r="BH209" s="221">
        <f>IF(N209="sníž. přenesená",J209,0)</f>
        <v>0</v>
      </c>
      <c r="BI209" s="221">
        <f>IF(N209="nulová",J209,0)</f>
        <v>0</v>
      </c>
      <c r="BJ209" s="18" t="s">
        <v>85</v>
      </c>
      <c r="BK209" s="221">
        <f>ROUND(I209*H209,2)</f>
        <v>0</v>
      </c>
      <c r="BL209" s="18" t="s">
        <v>155</v>
      </c>
      <c r="BM209" s="220" t="s">
        <v>1223</v>
      </c>
    </row>
    <row r="210" spans="1:65" s="2" customFormat="1" ht="11.25">
      <c r="A210" s="35"/>
      <c r="B210" s="36"/>
      <c r="C210" s="37"/>
      <c r="D210" s="222" t="s">
        <v>158</v>
      </c>
      <c r="E210" s="37"/>
      <c r="F210" s="223" t="s">
        <v>1222</v>
      </c>
      <c r="G210" s="37"/>
      <c r="H210" s="37"/>
      <c r="I210" s="123"/>
      <c r="J210" s="37"/>
      <c r="K210" s="37"/>
      <c r="L210" s="40"/>
      <c r="M210" s="224"/>
      <c r="N210" s="225"/>
      <c r="O210" s="72"/>
      <c r="P210" s="72"/>
      <c r="Q210" s="72"/>
      <c r="R210" s="72"/>
      <c r="S210" s="72"/>
      <c r="T210" s="73"/>
      <c r="U210" s="35"/>
      <c r="V210" s="35"/>
      <c r="W210" s="35"/>
      <c r="X210" s="35"/>
      <c r="Y210" s="35"/>
      <c r="Z210" s="35"/>
      <c r="AA210" s="35"/>
      <c r="AB210" s="35"/>
      <c r="AC210" s="35"/>
      <c r="AD210" s="35"/>
      <c r="AE210" s="35"/>
      <c r="AT210" s="18" t="s">
        <v>158</v>
      </c>
      <c r="AU210" s="18" t="s">
        <v>85</v>
      </c>
    </row>
    <row r="211" spans="1:65" s="2" customFormat="1" ht="16.5" customHeight="1">
      <c r="A211" s="35"/>
      <c r="B211" s="36"/>
      <c r="C211" s="226" t="s">
        <v>316</v>
      </c>
      <c r="D211" s="226" t="s">
        <v>218</v>
      </c>
      <c r="E211" s="227" t="s">
        <v>1224</v>
      </c>
      <c r="F211" s="228" t="s">
        <v>1225</v>
      </c>
      <c r="G211" s="229" t="s">
        <v>583</v>
      </c>
      <c r="H211" s="230">
        <v>4</v>
      </c>
      <c r="I211" s="231"/>
      <c r="J211" s="232">
        <f>ROUND(I211*H211,2)</f>
        <v>0</v>
      </c>
      <c r="K211" s="228" t="s">
        <v>1</v>
      </c>
      <c r="L211" s="233"/>
      <c r="M211" s="234" t="s">
        <v>1</v>
      </c>
      <c r="N211" s="235" t="s">
        <v>43</v>
      </c>
      <c r="O211" s="72"/>
      <c r="P211" s="218">
        <f>O211*H211</f>
        <v>0</v>
      </c>
      <c r="Q211" s="218">
        <v>0</v>
      </c>
      <c r="R211" s="218">
        <f>Q211*H211</f>
        <v>0</v>
      </c>
      <c r="S211" s="218">
        <v>0</v>
      </c>
      <c r="T211" s="219">
        <f>S211*H211</f>
        <v>0</v>
      </c>
      <c r="U211" s="35"/>
      <c r="V211" s="35"/>
      <c r="W211" s="35"/>
      <c r="X211" s="35"/>
      <c r="Y211" s="35"/>
      <c r="Z211" s="35"/>
      <c r="AA211" s="35"/>
      <c r="AB211" s="35"/>
      <c r="AC211" s="35"/>
      <c r="AD211" s="35"/>
      <c r="AE211" s="35"/>
      <c r="AR211" s="220" t="s">
        <v>186</v>
      </c>
      <c r="AT211" s="220" t="s">
        <v>218</v>
      </c>
      <c r="AU211" s="220" t="s">
        <v>85</v>
      </c>
      <c r="AY211" s="18" t="s">
        <v>147</v>
      </c>
      <c r="BE211" s="221">
        <f>IF(N211="základní",J211,0)</f>
        <v>0</v>
      </c>
      <c r="BF211" s="221">
        <f>IF(N211="snížená",J211,0)</f>
        <v>0</v>
      </c>
      <c r="BG211" s="221">
        <f>IF(N211="zákl. přenesená",J211,0)</f>
        <v>0</v>
      </c>
      <c r="BH211" s="221">
        <f>IF(N211="sníž. přenesená",J211,0)</f>
        <v>0</v>
      </c>
      <c r="BI211" s="221">
        <f>IF(N211="nulová",J211,0)</f>
        <v>0</v>
      </c>
      <c r="BJ211" s="18" t="s">
        <v>85</v>
      </c>
      <c r="BK211" s="221">
        <f>ROUND(I211*H211,2)</f>
        <v>0</v>
      </c>
      <c r="BL211" s="18" t="s">
        <v>155</v>
      </c>
      <c r="BM211" s="220" t="s">
        <v>1226</v>
      </c>
    </row>
    <row r="212" spans="1:65" s="2" customFormat="1" ht="11.25">
      <c r="A212" s="35"/>
      <c r="B212" s="36"/>
      <c r="C212" s="37"/>
      <c r="D212" s="222" t="s">
        <v>158</v>
      </c>
      <c r="E212" s="37"/>
      <c r="F212" s="223" t="s">
        <v>1225</v>
      </c>
      <c r="G212" s="37"/>
      <c r="H212" s="37"/>
      <c r="I212" s="123"/>
      <c r="J212" s="37"/>
      <c r="K212" s="37"/>
      <c r="L212" s="40"/>
      <c r="M212" s="224"/>
      <c r="N212" s="225"/>
      <c r="O212" s="72"/>
      <c r="P212" s="72"/>
      <c r="Q212" s="72"/>
      <c r="R212" s="72"/>
      <c r="S212" s="72"/>
      <c r="T212" s="73"/>
      <c r="U212" s="35"/>
      <c r="V212" s="35"/>
      <c r="W212" s="35"/>
      <c r="X212" s="35"/>
      <c r="Y212" s="35"/>
      <c r="Z212" s="35"/>
      <c r="AA212" s="35"/>
      <c r="AB212" s="35"/>
      <c r="AC212" s="35"/>
      <c r="AD212" s="35"/>
      <c r="AE212" s="35"/>
      <c r="AT212" s="18" t="s">
        <v>158</v>
      </c>
      <c r="AU212" s="18" t="s">
        <v>85</v>
      </c>
    </row>
    <row r="213" spans="1:65" s="2" customFormat="1" ht="24" customHeight="1">
      <c r="A213" s="35"/>
      <c r="B213" s="36"/>
      <c r="C213" s="226" t="s">
        <v>320</v>
      </c>
      <c r="D213" s="226" t="s">
        <v>218</v>
      </c>
      <c r="E213" s="227" t="s">
        <v>1227</v>
      </c>
      <c r="F213" s="228" t="s">
        <v>1228</v>
      </c>
      <c r="G213" s="229" t="s">
        <v>166</v>
      </c>
      <c r="H213" s="230">
        <v>1</v>
      </c>
      <c r="I213" s="231"/>
      <c r="J213" s="232">
        <f>ROUND(I213*H213,2)</f>
        <v>0</v>
      </c>
      <c r="K213" s="228" t="s">
        <v>1</v>
      </c>
      <c r="L213" s="233"/>
      <c r="M213" s="234" t="s">
        <v>1</v>
      </c>
      <c r="N213" s="235" t="s">
        <v>43</v>
      </c>
      <c r="O213" s="72"/>
      <c r="P213" s="218">
        <f>O213*H213</f>
        <v>0</v>
      </c>
      <c r="Q213" s="218">
        <v>0</v>
      </c>
      <c r="R213" s="218">
        <f>Q213*H213</f>
        <v>0</v>
      </c>
      <c r="S213" s="218">
        <v>0</v>
      </c>
      <c r="T213" s="219">
        <f>S213*H213</f>
        <v>0</v>
      </c>
      <c r="U213" s="35"/>
      <c r="V213" s="35"/>
      <c r="W213" s="35"/>
      <c r="X213" s="35"/>
      <c r="Y213" s="35"/>
      <c r="Z213" s="35"/>
      <c r="AA213" s="35"/>
      <c r="AB213" s="35"/>
      <c r="AC213" s="35"/>
      <c r="AD213" s="35"/>
      <c r="AE213" s="35"/>
      <c r="AR213" s="220" t="s">
        <v>186</v>
      </c>
      <c r="AT213" s="220" t="s">
        <v>218</v>
      </c>
      <c r="AU213" s="220" t="s">
        <v>85</v>
      </c>
      <c r="AY213" s="18" t="s">
        <v>147</v>
      </c>
      <c r="BE213" s="221">
        <f>IF(N213="základní",J213,0)</f>
        <v>0</v>
      </c>
      <c r="BF213" s="221">
        <f>IF(N213="snížená",J213,0)</f>
        <v>0</v>
      </c>
      <c r="BG213" s="221">
        <f>IF(N213="zákl. přenesená",J213,0)</f>
        <v>0</v>
      </c>
      <c r="BH213" s="221">
        <f>IF(N213="sníž. přenesená",J213,0)</f>
        <v>0</v>
      </c>
      <c r="BI213" s="221">
        <f>IF(N213="nulová",J213,0)</f>
        <v>0</v>
      </c>
      <c r="BJ213" s="18" t="s">
        <v>85</v>
      </c>
      <c r="BK213" s="221">
        <f>ROUND(I213*H213,2)</f>
        <v>0</v>
      </c>
      <c r="BL213" s="18" t="s">
        <v>155</v>
      </c>
      <c r="BM213" s="220" t="s">
        <v>1229</v>
      </c>
    </row>
    <row r="214" spans="1:65" s="2" customFormat="1" ht="19.5">
      <c r="A214" s="35"/>
      <c r="B214" s="36"/>
      <c r="C214" s="37"/>
      <c r="D214" s="222" t="s">
        <v>158</v>
      </c>
      <c r="E214" s="37"/>
      <c r="F214" s="223" t="s">
        <v>1228</v>
      </c>
      <c r="G214" s="37"/>
      <c r="H214" s="37"/>
      <c r="I214" s="123"/>
      <c r="J214" s="37"/>
      <c r="K214" s="37"/>
      <c r="L214" s="40"/>
      <c r="M214" s="224"/>
      <c r="N214" s="225"/>
      <c r="O214" s="72"/>
      <c r="P214" s="72"/>
      <c r="Q214" s="72"/>
      <c r="R214" s="72"/>
      <c r="S214" s="72"/>
      <c r="T214" s="73"/>
      <c r="U214" s="35"/>
      <c r="V214" s="35"/>
      <c r="W214" s="35"/>
      <c r="X214" s="35"/>
      <c r="Y214" s="35"/>
      <c r="Z214" s="35"/>
      <c r="AA214" s="35"/>
      <c r="AB214" s="35"/>
      <c r="AC214" s="35"/>
      <c r="AD214" s="35"/>
      <c r="AE214" s="35"/>
      <c r="AT214" s="18" t="s">
        <v>158</v>
      </c>
      <c r="AU214" s="18" t="s">
        <v>85</v>
      </c>
    </row>
    <row r="215" spans="1:65" s="2" customFormat="1" ht="16.5" customHeight="1">
      <c r="A215" s="35"/>
      <c r="B215" s="36"/>
      <c r="C215" s="226" t="s">
        <v>325</v>
      </c>
      <c r="D215" s="226" t="s">
        <v>218</v>
      </c>
      <c r="E215" s="227" t="s">
        <v>1230</v>
      </c>
      <c r="F215" s="228" t="s">
        <v>1231</v>
      </c>
      <c r="G215" s="229" t="s">
        <v>583</v>
      </c>
      <c r="H215" s="230">
        <v>4</v>
      </c>
      <c r="I215" s="231"/>
      <c r="J215" s="232">
        <f>ROUND(I215*H215,2)</f>
        <v>0</v>
      </c>
      <c r="K215" s="228" t="s">
        <v>1</v>
      </c>
      <c r="L215" s="233"/>
      <c r="M215" s="234" t="s">
        <v>1</v>
      </c>
      <c r="N215" s="235" t="s">
        <v>43</v>
      </c>
      <c r="O215" s="72"/>
      <c r="P215" s="218">
        <f>O215*H215</f>
        <v>0</v>
      </c>
      <c r="Q215" s="218">
        <v>0</v>
      </c>
      <c r="R215" s="218">
        <f>Q215*H215</f>
        <v>0</v>
      </c>
      <c r="S215" s="218">
        <v>0</v>
      </c>
      <c r="T215" s="219">
        <f>S215*H215</f>
        <v>0</v>
      </c>
      <c r="U215" s="35"/>
      <c r="V215" s="35"/>
      <c r="W215" s="35"/>
      <c r="X215" s="35"/>
      <c r="Y215" s="35"/>
      <c r="Z215" s="35"/>
      <c r="AA215" s="35"/>
      <c r="AB215" s="35"/>
      <c r="AC215" s="35"/>
      <c r="AD215" s="35"/>
      <c r="AE215" s="35"/>
      <c r="AR215" s="220" t="s">
        <v>186</v>
      </c>
      <c r="AT215" s="220" t="s">
        <v>218</v>
      </c>
      <c r="AU215" s="220" t="s">
        <v>85</v>
      </c>
      <c r="AY215" s="18" t="s">
        <v>147</v>
      </c>
      <c r="BE215" s="221">
        <f>IF(N215="základní",J215,0)</f>
        <v>0</v>
      </c>
      <c r="BF215" s="221">
        <f>IF(N215="snížená",J215,0)</f>
        <v>0</v>
      </c>
      <c r="BG215" s="221">
        <f>IF(N215="zákl. přenesená",J215,0)</f>
        <v>0</v>
      </c>
      <c r="BH215" s="221">
        <f>IF(N215="sníž. přenesená",J215,0)</f>
        <v>0</v>
      </c>
      <c r="BI215" s="221">
        <f>IF(N215="nulová",J215,0)</f>
        <v>0</v>
      </c>
      <c r="BJ215" s="18" t="s">
        <v>85</v>
      </c>
      <c r="BK215" s="221">
        <f>ROUND(I215*H215,2)</f>
        <v>0</v>
      </c>
      <c r="BL215" s="18" t="s">
        <v>155</v>
      </c>
      <c r="BM215" s="220" t="s">
        <v>1232</v>
      </c>
    </row>
    <row r="216" spans="1:65" s="2" customFormat="1" ht="11.25">
      <c r="A216" s="35"/>
      <c r="B216" s="36"/>
      <c r="C216" s="37"/>
      <c r="D216" s="222" t="s">
        <v>158</v>
      </c>
      <c r="E216" s="37"/>
      <c r="F216" s="223" t="s">
        <v>1231</v>
      </c>
      <c r="G216" s="37"/>
      <c r="H216" s="37"/>
      <c r="I216" s="123"/>
      <c r="J216" s="37"/>
      <c r="K216" s="37"/>
      <c r="L216" s="40"/>
      <c r="M216" s="224"/>
      <c r="N216" s="225"/>
      <c r="O216" s="72"/>
      <c r="P216" s="72"/>
      <c r="Q216" s="72"/>
      <c r="R216" s="72"/>
      <c r="S216" s="72"/>
      <c r="T216" s="73"/>
      <c r="U216" s="35"/>
      <c r="V216" s="35"/>
      <c r="W216" s="35"/>
      <c r="X216" s="35"/>
      <c r="Y216" s="35"/>
      <c r="Z216" s="35"/>
      <c r="AA216" s="35"/>
      <c r="AB216" s="35"/>
      <c r="AC216" s="35"/>
      <c r="AD216" s="35"/>
      <c r="AE216" s="35"/>
      <c r="AT216" s="18" t="s">
        <v>158</v>
      </c>
      <c r="AU216" s="18" t="s">
        <v>85</v>
      </c>
    </row>
    <row r="217" spans="1:65" s="2" customFormat="1" ht="16.5" customHeight="1">
      <c r="A217" s="35"/>
      <c r="B217" s="36"/>
      <c r="C217" s="226" t="s">
        <v>329</v>
      </c>
      <c r="D217" s="226" t="s">
        <v>218</v>
      </c>
      <c r="E217" s="227" t="s">
        <v>1233</v>
      </c>
      <c r="F217" s="228" t="s">
        <v>1234</v>
      </c>
      <c r="G217" s="229" t="s">
        <v>583</v>
      </c>
      <c r="H217" s="230">
        <v>3</v>
      </c>
      <c r="I217" s="231"/>
      <c r="J217" s="232">
        <f>ROUND(I217*H217,2)</f>
        <v>0</v>
      </c>
      <c r="K217" s="228" t="s">
        <v>1</v>
      </c>
      <c r="L217" s="233"/>
      <c r="M217" s="234" t="s">
        <v>1</v>
      </c>
      <c r="N217" s="235" t="s">
        <v>43</v>
      </c>
      <c r="O217" s="72"/>
      <c r="P217" s="218">
        <f>O217*H217</f>
        <v>0</v>
      </c>
      <c r="Q217" s="218">
        <v>0</v>
      </c>
      <c r="R217" s="218">
        <f>Q217*H217</f>
        <v>0</v>
      </c>
      <c r="S217" s="218">
        <v>0</v>
      </c>
      <c r="T217" s="219">
        <f>S217*H217</f>
        <v>0</v>
      </c>
      <c r="U217" s="35"/>
      <c r="V217" s="35"/>
      <c r="W217" s="35"/>
      <c r="X217" s="35"/>
      <c r="Y217" s="35"/>
      <c r="Z217" s="35"/>
      <c r="AA217" s="35"/>
      <c r="AB217" s="35"/>
      <c r="AC217" s="35"/>
      <c r="AD217" s="35"/>
      <c r="AE217" s="35"/>
      <c r="AR217" s="220" t="s">
        <v>186</v>
      </c>
      <c r="AT217" s="220" t="s">
        <v>218</v>
      </c>
      <c r="AU217" s="220" t="s">
        <v>85</v>
      </c>
      <c r="AY217" s="18" t="s">
        <v>147</v>
      </c>
      <c r="BE217" s="221">
        <f>IF(N217="základní",J217,0)</f>
        <v>0</v>
      </c>
      <c r="BF217" s="221">
        <f>IF(N217="snížená",J217,0)</f>
        <v>0</v>
      </c>
      <c r="BG217" s="221">
        <f>IF(N217="zákl. přenesená",J217,0)</f>
        <v>0</v>
      </c>
      <c r="BH217" s="221">
        <f>IF(N217="sníž. přenesená",J217,0)</f>
        <v>0</v>
      </c>
      <c r="BI217" s="221">
        <f>IF(N217="nulová",J217,0)</f>
        <v>0</v>
      </c>
      <c r="BJ217" s="18" t="s">
        <v>85</v>
      </c>
      <c r="BK217" s="221">
        <f>ROUND(I217*H217,2)</f>
        <v>0</v>
      </c>
      <c r="BL217" s="18" t="s">
        <v>155</v>
      </c>
      <c r="BM217" s="220" t="s">
        <v>1235</v>
      </c>
    </row>
    <row r="218" spans="1:65" s="2" customFormat="1" ht="11.25">
      <c r="A218" s="35"/>
      <c r="B218" s="36"/>
      <c r="C218" s="37"/>
      <c r="D218" s="222" t="s">
        <v>158</v>
      </c>
      <c r="E218" s="37"/>
      <c r="F218" s="223" t="s">
        <v>1234</v>
      </c>
      <c r="G218" s="37"/>
      <c r="H218" s="37"/>
      <c r="I218" s="123"/>
      <c r="J218" s="37"/>
      <c r="K218" s="37"/>
      <c r="L218" s="40"/>
      <c r="M218" s="224"/>
      <c r="N218" s="225"/>
      <c r="O218" s="72"/>
      <c r="P218" s="72"/>
      <c r="Q218" s="72"/>
      <c r="R218" s="72"/>
      <c r="S218" s="72"/>
      <c r="T218" s="73"/>
      <c r="U218" s="35"/>
      <c r="V218" s="35"/>
      <c r="W218" s="35"/>
      <c r="X218" s="35"/>
      <c r="Y218" s="35"/>
      <c r="Z218" s="35"/>
      <c r="AA218" s="35"/>
      <c r="AB218" s="35"/>
      <c r="AC218" s="35"/>
      <c r="AD218" s="35"/>
      <c r="AE218" s="35"/>
      <c r="AT218" s="18" t="s">
        <v>158</v>
      </c>
      <c r="AU218" s="18" t="s">
        <v>85</v>
      </c>
    </row>
    <row r="219" spans="1:65" s="2" customFormat="1" ht="16.5" customHeight="1">
      <c r="A219" s="35"/>
      <c r="B219" s="36"/>
      <c r="C219" s="226" t="s">
        <v>333</v>
      </c>
      <c r="D219" s="226" t="s">
        <v>218</v>
      </c>
      <c r="E219" s="227" t="s">
        <v>1236</v>
      </c>
      <c r="F219" s="228" t="s">
        <v>1237</v>
      </c>
      <c r="G219" s="229" t="s">
        <v>583</v>
      </c>
      <c r="H219" s="230">
        <v>9</v>
      </c>
      <c r="I219" s="231"/>
      <c r="J219" s="232">
        <f>ROUND(I219*H219,2)</f>
        <v>0</v>
      </c>
      <c r="K219" s="228" t="s">
        <v>1</v>
      </c>
      <c r="L219" s="233"/>
      <c r="M219" s="234" t="s">
        <v>1</v>
      </c>
      <c r="N219" s="235" t="s">
        <v>43</v>
      </c>
      <c r="O219" s="72"/>
      <c r="P219" s="218">
        <f>O219*H219</f>
        <v>0</v>
      </c>
      <c r="Q219" s="218">
        <v>0</v>
      </c>
      <c r="R219" s="218">
        <f>Q219*H219</f>
        <v>0</v>
      </c>
      <c r="S219" s="218">
        <v>0</v>
      </c>
      <c r="T219" s="219">
        <f>S219*H219</f>
        <v>0</v>
      </c>
      <c r="U219" s="35"/>
      <c r="V219" s="35"/>
      <c r="W219" s="35"/>
      <c r="X219" s="35"/>
      <c r="Y219" s="35"/>
      <c r="Z219" s="35"/>
      <c r="AA219" s="35"/>
      <c r="AB219" s="35"/>
      <c r="AC219" s="35"/>
      <c r="AD219" s="35"/>
      <c r="AE219" s="35"/>
      <c r="AR219" s="220" t="s">
        <v>186</v>
      </c>
      <c r="AT219" s="220" t="s">
        <v>218</v>
      </c>
      <c r="AU219" s="220" t="s">
        <v>85</v>
      </c>
      <c r="AY219" s="18" t="s">
        <v>147</v>
      </c>
      <c r="BE219" s="221">
        <f>IF(N219="základní",J219,0)</f>
        <v>0</v>
      </c>
      <c r="BF219" s="221">
        <f>IF(N219="snížená",J219,0)</f>
        <v>0</v>
      </c>
      <c r="BG219" s="221">
        <f>IF(N219="zákl. přenesená",J219,0)</f>
        <v>0</v>
      </c>
      <c r="BH219" s="221">
        <f>IF(N219="sníž. přenesená",J219,0)</f>
        <v>0</v>
      </c>
      <c r="BI219" s="221">
        <f>IF(N219="nulová",J219,0)</f>
        <v>0</v>
      </c>
      <c r="BJ219" s="18" t="s">
        <v>85</v>
      </c>
      <c r="BK219" s="221">
        <f>ROUND(I219*H219,2)</f>
        <v>0</v>
      </c>
      <c r="BL219" s="18" t="s">
        <v>155</v>
      </c>
      <c r="BM219" s="220" t="s">
        <v>1238</v>
      </c>
    </row>
    <row r="220" spans="1:65" s="2" customFormat="1" ht="11.25">
      <c r="A220" s="35"/>
      <c r="B220" s="36"/>
      <c r="C220" s="37"/>
      <c r="D220" s="222" t="s">
        <v>158</v>
      </c>
      <c r="E220" s="37"/>
      <c r="F220" s="223" t="s">
        <v>1237</v>
      </c>
      <c r="G220" s="37"/>
      <c r="H220" s="37"/>
      <c r="I220" s="123"/>
      <c r="J220" s="37"/>
      <c r="K220" s="37"/>
      <c r="L220" s="40"/>
      <c r="M220" s="224"/>
      <c r="N220" s="225"/>
      <c r="O220" s="72"/>
      <c r="P220" s="72"/>
      <c r="Q220" s="72"/>
      <c r="R220" s="72"/>
      <c r="S220" s="72"/>
      <c r="T220" s="73"/>
      <c r="U220" s="35"/>
      <c r="V220" s="35"/>
      <c r="W220" s="35"/>
      <c r="X220" s="35"/>
      <c r="Y220" s="35"/>
      <c r="Z220" s="35"/>
      <c r="AA220" s="35"/>
      <c r="AB220" s="35"/>
      <c r="AC220" s="35"/>
      <c r="AD220" s="35"/>
      <c r="AE220" s="35"/>
      <c r="AT220" s="18" t="s">
        <v>158</v>
      </c>
      <c r="AU220" s="18" t="s">
        <v>85</v>
      </c>
    </row>
    <row r="221" spans="1:65" s="2" customFormat="1" ht="16.5" customHeight="1">
      <c r="A221" s="35"/>
      <c r="B221" s="36"/>
      <c r="C221" s="226" t="s">
        <v>340</v>
      </c>
      <c r="D221" s="226" t="s">
        <v>218</v>
      </c>
      <c r="E221" s="227" t="s">
        <v>1239</v>
      </c>
      <c r="F221" s="228" t="s">
        <v>1240</v>
      </c>
      <c r="G221" s="229" t="s">
        <v>583</v>
      </c>
      <c r="H221" s="230">
        <v>3</v>
      </c>
      <c r="I221" s="231"/>
      <c r="J221" s="232">
        <f>ROUND(I221*H221,2)</f>
        <v>0</v>
      </c>
      <c r="K221" s="228" t="s">
        <v>1</v>
      </c>
      <c r="L221" s="233"/>
      <c r="M221" s="234" t="s">
        <v>1</v>
      </c>
      <c r="N221" s="235" t="s">
        <v>43</v>
      </c>
      <c r="O221" s="72"/>
      <c r="P221" s="218">
        <f>O221*H221</f>
        <v>0</v>
      </c>
      <c r="Q221" s="218">
        <v>0</v>
      </c>
      <c r="R221" s="218">
        <f>Q221*H221</f>
        <v>0</v>
      </c>
      <c r="S221" s="218">
        <v>0</v>
      </c>
      <c r="T221" s="219">
        <f>S221*H221</f>
        <v>0</v>
      </c>
      <c r="U221" s="35"/>
      <c r="V221" s="35"/>
      <c r="W221" s="35"/>
      <c r="X221" s="35"/>
      <c r="Y221" s="35"/>
      <c r="Z221" s="35"/>
      <c r="AA221" s="35"/>
      <c r="AB221" s="35"/>
      <c r="AC221" s="35"/>
      <c r="AD221" s="35"/>
      <c r="AE221" s="35"/>
      <c r="AR221" s="220" t="s">
        <v>186</v>
      </c>
      <c r="AT221" s="220" t="s">
        <v>218</v>
      </c>
      <c r="AU221" s="220" t="s">
        <v>85</v>
      </c>
      <c r="AY221" s="18" t="s">
        <v>147</v>
      </c>
      <c r="BE221" s="221">
        <f>IF(N221="základní",J221,0)</f>
        <v>0</v>
      </c>
      <c r="BF221" s="221">
        <f>IF(N221="snížená",J221,0)</f>
        <v>0</v>
      </c>
      <c r="BG221" s="221">
        <f>IF(N221="zákl. přenesená",J221,0)</f>
        <v>0</v>
      </c>
      <c r="BH221" s="221">
        <f>IF(N221="sníž. přenesená",J221,0)</f>
        <v>0</v>
      </c>
      <c r="BI221" s="221">
        <f>IF(N221="nulová",J221,0)</f>
        <v>0</v>
      </c>
      <c r="BJ221" s="18" t="s">
        <v>85</v>
      </c>
      <c r="BK221" s="221">
        <f>ROUND(I221*H221,2)</f>
        <v>0</v>
      </c>
      <c r="BL221" s="18" t="s">
        <v>155</v>
      </c>
      <c r="BM221" s="220" t="s">
        <v>1241</v>
      </c>
    </row>
    <row r="222" spans="1:65" s="2" customFormat="1" ht="11.25">
      <c r="A222" s="35"/>
      <c r="B222" s="36"/>
      <c r="C222" s="37"/>
      <c r="D222" s="222" t="s">
        <v>158</v>
      </c>
      <c r="E222" s="37"/>
      <c r="F222" s="223" t="s">
        <v>1240</v>
      </c>
      <c r="G222" s="37"/>
      <c r="H222" s="37"/>
      <c r="I222" s="123"/>
      <c r="J222" s="37"/>
      <c r="K222" s="37"/>
      <c r="L222" s="40"/>
      <c r="M222" s="224"/>
      <c r="N222" s="225"/>
      <c r="O222" s="72"/>
      <c r="P222" s="72"/>
      <c r="Q222" s="72"/>
      <c r="R222" s="72"/>
      <c r="S222" s="72"/>
      <c r="T222" s="73"/>
      <c r="U222" s="35"/>
      <c r="V222" s="35"/>
      <c r="W222" s="35"/>
      <c r="X222" s="35"/>
      <c r="Y222" s="35"/>
      <c r="Z222" s="35"/>
      <c r="AA222" s="35"/>
      <c r="AB222" s="35"/>
      <c r="AC222" s="35"/>
      <c r="AD222" s="35"/>
      <c r="AE222" s="35"/>
      <c r="AT222" s="18" t="s">
        <v>158</v>
      </c>
      <c r="AU222" s="18" t="s">
        <v>85</v>
      </c>
    </row>
    <row r="223" spans="1:65" s="2" customFormat="1" ht="16.5" customHeight="1">
      <c r="A223" s="35"/>
      <c r="B223" s="36"/>
      <c r="C223" s="226" t="s">
        <v>344</v>
      </c>
      <c r="D223" s="226" t="s">
        <v>218</v>
      </c>
      <c r="E223" s="227" t="s">
        <v>1242</v>
      </c>
      <c r="F223" s="228" t="s">
        <v>1243</v>
      </c>
      <c r="G223" s="229" t="s">
        <v>1244</v>
      </c>
      <c r="H223" s="230">
        <v>1</v>
      </c>
      <c r="I223" s="231"/>
      <c r="J223" s="232">
        <f>ROUND(I223*H223,2)</f>
        <v>0</v>
      </c>
      <c r="K223" s="228" t="s">
        <v>1</v>
      </c>
      <c r="L223" s="233"/>
      <c r="M223" s="234" t="s">
        <v>1</v>
      </c>
      <c r="N223" s="235" t="s">
        <v>43</v>
      </c>
      <c r="O223" s="72"/>
      <c r="P223" s="218">
        <f>O223*H223</f>
        <v>0</v>
      </c>
      <c r="Q223" s="218">
        <v>0</v>
      </c>
      <c r="R223" s="218">
        <f>Q223*H223</f>
        <v>0</v>
      </c>
      <c r="S223" s="218">
        <v>0</v>
      </c>
      <c r="T223" s="219">
        <f>S223*H223</f>
        <v>0</v>
      </c>
      <c r="U223" s="35"/>
      <c r="V223" s="35"/>
      <c r="W223" s="35"/>
      <c r="X223" s="35"/>
      <c r="Y223" s="35"/>
      <c r="Z223" s="35"/>
      <c r="AA223" s="35"/>
      <c r="AB223" s="35"/>
      <c r="AC223" s="35"/>
      <c r="AD223" s="35"/>
      <c r="AE223" s="35"/>
      <c r="AR223" s="220" t="s">
        <v>186</v>
      </c>
      <c r="AT223" s="220" t="s">
        <v>218</v>
      </c>
      <c r="AU223" s="220" t="s">
        <v>85</v>
      </c>
      <c r="AY223" s="18" t="s">
        <v>147</v>
      </c>
      <c r="BE223" s="221">
        <f>IF(N223="základní",J223,0)</f>
        <v>0</v>
      </c>
      <c r="BF223" s="221">
        <f>IF(N223="snížená",J223,0)</f>
        <v>0</v>
      </c>
      <c r="BG223" s="221">
        <f>IF(N223="zákl. přenesená",J223,0)</f>
        <v>0</v>
      </c>
      <c r="BH223" s="221">
        <f>IF(N223="sníž. přenesená",J223,0)</f>
        <v>0</v>
      </c>
      <c r="BI223" s="221">
        <f>IF(N223="nulová",J223,0)</f>
        <v>0</v>
      </c>
      <c r="BJ223" s="18" t="s">
        <v>85</v>
      </c>
      <c r="BK223" s="221">
        <f>ROUND(I223*H223,2)</f>
        <v>0</v>
      </c>
      <c r="BL223" s="18" t="s">
        <v>155</v>
      </c>
      <c r="BM223" s="220" t="s">
        <v>1245</v>
      </c>
    </row>
    <row r="224" spans="1:65" s="2" customFormat="1" ht="11.25">
      <c r="A224" s="35"/>
      <c r="B224" s="36"/>
      <c r="C224" s="37"/>
      <c r="D224" s="222" t="s">
        <v>158</v>
      </c>
      <c r="E224" s="37"/>
      <c r="F224" s="223" t="s">
        <v>1243</v>
      </c>
      <c r="G224" s="37"/>
      <c r="H224" s="37"/>
      <c r="I224" s="123"/>
      <c r="J224" s="37"/>
      <c r="K224" s="37"/>
      <c r="L224" s="40"/>
      <c r="M224" s="224"/>
      <c r="N224" s="225"/>
      <c r="O224" s="72"/>
      <c r="P224" s="72"/>
      <c r="Q224" s="72"/>
      <c r="R224" s="72"/>
      <c r="S224" s="72"/>
      <c r="T224" s="73"/>
      <c r="U224" s="35"/>
      <c r="V224" s="35"/>
      <c r="W224" s="35"/>
      <c r="X224" s="35"/>
      <c r="Y224" s="35"/>
      <c r="Z224" s="35"/>
      <c r="AA224" s="35"/>
      <c r="AB224" s="35"/>
      <c r="AC224" s="35"/>
      <c r="AD224" s="35"/>
      <c r="AE224" s="35"/>
      <c r="AT224" s="18" t="s">
        <v>158</v>
      </c>
      <c r="AU224" s="18" t="s">
        <v>85</v>
      </c>
    </row>
    <row r="225" spans="1:65" s="12" customFormat="1" ht="25.9" customHeight="1">
      <c r="B225" s="193"/>
      <c r="C225" s="194"/>
      <c r="D225" s="195" t="s">
        <v>77</v>
      </c>
      <c r="E225" s="196" t="s">
        <v>1246</v>
      </c>
      <c r="F225" s="196" t="s">
        <v>1247</v>
      </c>
      <c r="G225" s="194"/>
      <c r="H225" s="194"/>
      <c r="I225" s="197"/>
      <c r="J225" s="198">
        <f>BK225</f>
        <v>0</v>
      </c>
      <c r="K225" s="194"/>
      <c r="L225" s="199"/>
      <c r="M225" s="200"/>
      <c r="N225" s="201"/>
      <c r="O225" s="201"/>
      <c r="P225" s="202">
        <f>SUM(P226:P227)</f>
        <v>0</v>
      </c>
      <c r="Q225" s="201"/>
      <c r="R225" s="202">
        <f>SUM(R226:R227)</f>
        <v>0</v>
      </c>
      <c r="S225" s="201"/>
      <c r="T225" s="203">
        <f>SUM(T226:T227)</f>
        <v>0</v>
      </c>
      <c r="AR225" s="204" t="s">
        <v>85</v>
      </c>
      <c r="AT225" s="205" t="s">
        <v>77</v>
      </c>
      <c r="AU225" s="205" t="s">
        <v>78</v>
      </c>
      <c r="AY225" s="204" t="s">
        <v>147</v>
      </c>
      <c r="BK225" s="206">
        <f>SUM(BK226:BK227)</f>
        <v>0</v>
      </c>
    </row>
    <row r="226" spans="1:65" s="2" customFormat="1" ht="16.5" customHeight="1">
      <c r="A226" s="35"/>
      <c r="B226" s="36"/>
      <c r="C226" s="209" t="s">
        <v>348</v>
      </c>
      <c r="D226" s="209" t="s">
        <v>151</v>
      </c>
      <c r="E226" s="210" t="s">
        <v>1248</v>
      </c>
      <c r="F226" s="211" t="s">
        <v>1150</v>
      </c>
      <c r="G226" s="212" t="s">
        <v>583</v>
      </c>
      <c r="H226" s="213">
        <v>4</v>
      </c>
      <c r="I226" s="214"/>
      <c r="J226" s="215">
        <f>ROUND(I226*H226,2)</f>
        <v>0</v>
      </c>
      <c r="K226" s="211" t="s">
        <v>1</v>
      </c>
      <c r="L226" s="40"/>
      <c r="M226" s="216" t="s">
        <v>1</v>
      </c>
      <c r="N226" s="217" t="s">
        <v>43</v>
      </c>
      <c r="O226" s="72"/>
      <c r="P226" s="218">
        <f>O226*H226</f>
        <v>0</v>
      </c>
      <c r="Q226" s="218">
        <v>0</v>
      </c>
      <c r="R226" s="218">
        <f>Q226*H226</f>
        <v>0</v>
      </c>
      <c r="S226" s="218">
        <v>0</v>
      </c>
      <c r="T226" s="219">
        <f>S226*H226</f>
        <v>0</v>
      </c>
      <c r="U226" s="35"/>
      <c r="V226" s="35"/>
      <c r="W226" s="35"/>
      <c r="X226" s="35"/>
      <c r="Y226" s="35"/>
      <c r="Z226" s="35"/>
      <c r="AA226" s="35"/>
      <c r="AB226" s="35"/>
      <c r="AC226" s="35"/>
      <c r="AD226" s="35"/>
      <c r="AE226" s="35"/>
      <c r="AR226" s="220" t="s">
        <v>155</v>
      </c>
      <c r="AT226" s="220" t="s">
        <v>151</v>
      </c>
      <c r="AU226" s="220" t="s">
        <v>85</v>
      </c>
      <c r="AY226" s="18" t="s">
        <v>147</v>
      </c>
      <c r="BE226" s="221">
        <f>IF(N226="základní",J226,0)</f>
        <v>0</v>
      </c>
      <c r="BF226" s="221">
        <f>IF(N226="snížená",J226,0)</f>
        <v>0</v>
      </c>
      <c r="BG226" s="221">
        <f>IF(N226="zákl. přenesená",J226,0)</f>
        <v>0</v>
      </c>
      <c r="BH226" s="221">
        <f>IF(N226="sníž. přenesená",J226,0)</f>
        <v>0</v>
      </c>
      <c r="BI226" s="221">
        <f>IF(N226="nulová",J226,0)</f>
        <v>0</v>
      </c>
      <c r="BJ226" s="18" t="s">
        <v>85</v>
      </c>
      <c r="BK226" s="221">
        <f>ROUND(I226*H226,2)</f>
        <v>0</v>
      </c>
      <c r="BL226" s="18" t="s">
        <v>155</v>
      </c>
      <c r="BM226" s="220" t="s">
        <v>1249</v>
      </c>
    </row>
    <row r="227" spans="1:65" s="2" customFormat="1" ht="11.25">
      <c r="A227" s="35"/>
      <c r="B227" s="36"/>
      <c r="C227" s="37"/>
      <c r="D227" s="222" t="s">
        <v>158</v>
      </c>
      <c r="E227" s="37"/>
      <c r="F227" s="223" t="s">
        <v>1150</v>
      </c>
      <c r="G227" s="37"/>
      <c r="H227" s="37"/>
      <c r="I227" s="123"/>
      <c r="J227" s="37"/>
      <c r="K227" s="37"/>
      <c r="L227" s="40"/>
      <c r="M227" s="224"/>
      <c r="N227" s="225"/>
      <c r="O227" s="72"/>
      <c r="P227" s="72"/>
      <c r="Q227" s="72"/>
      <c r="R227" s="72"/>
      <c r="S227" s="72"/>
      <c r="T227" s="73"/>
      <c r="U227" s="35"/>
      <c r="V227" s="35"/>
      <c r="W227" s="35"/>
      <c r="X227" s="35"/>
      <c r="Y227" s="35"/>
      <c r="Z227" s="35"/>
      <c r="AA227" s="35"/>
      <c r="AB227" s="35"/>
      <c r="AC227" s="35"/>
      <c r="AD227" s="35"/>
      <c r="AE227" s="35"/>
      <c r="AT227" s="18" t="s">
        <v>158</v>
      </c>
      <c r="AU227" s="18" t="s">
        <v>85</v>
      </c>
    </row>
    <row r="228" spans="1:65" s="12" customFormat="1" ht="25.9" customHeight="1">
      <c r="B228" s="193"/>
      <c r="C228" s="194"/>
      <c r="D228" s="195" t="s">
        <v>77</v>
      </c>
      <c r="E228" s="196" t="s">
        <v>1250</v>
      </c>
      <c r="F228" s="196" t="s">
        <v>1251</v>
      </c>
      <c r="G228" s="194"/>
      <c r="H228" s="194"/>
      <c r="I228" s="197"/>
      <c r="J228" s="198">
        <f>BK228</f>
        <v>0</v>
      </c>
      <c r="K228" s="194"/>
      <c r="L228" s="199"/>
      <c r="M228" s="200"/>
      <c r="N228" s="201"/>
      <c r="O228" s="201"/>
      <c r="P228" s="202">
        <f>SUM(P229:P272)</f>
        <v>0</v>
      </c>
      <c r="Q228" s="201"/>
      <c r="R228" s="202">
        <f>SUM(R229:R272)</f>
        <v>0</v>
      </c>
      <c r="S228" s="201"/>
      <c r="T228" s="203">
        <f>SUM(T229:T272)</f>
        <v>0</v>
      </c>
      <c r="AR228" s="204" t="s">
        <v>85</v>
      </c>
      <c r="AT228" s="205" t="s">
        <v>77</v>
      </c>
      <c r="AU228" s="205" t="s">
        <v>78</v>
      </c>
      <c r="AY228" s="204" t="s">
        <v>147</v>
      </c>
      <c r="BK228" s="206">
        <f>SUM(BK229:BK272)</f>
        <v>0</v>
      </c>
    </row>
    <row r="229" spans="1:65" s="2" customFormat="1" ht="24" customHeight="1">
      <c r="A229" s="35"/>
      <c r="B229" s="36"/>
      <c r="C229" s="209" t="s">
        <v>354</v>
      </c>
      <c r="D229" s="209" t="s">
        <v>151</v>
      </c>
      <c r="E229" s="210" t="s">
        <v>1252</v>
      </c>
      <c r="F229" s="211" t="s">
        <v>1253</v>
      </c>
      <c r="G229" s="212" t="s">
        <v>1254</v>
      </c>
      <c r="H229" s="213">
        <v>0.16</v>
      </c>
      <c r="I229" s="214"/>
      <c r="J229" s="215">
        <f>ROUND(I229*H229,2)</f>
        <v>0</v>
      </c>
      <c r="K229" s="211" t="s">
        <v>1</v>
      </c>
      <c r="L229" s="40"/>
      <c r="M229" s="216" t="s">
        <v>1</v>
      </c>
      <c r="N229" s="217" t="s">
        <v>43</v>
      </c>
      <c r="O229" s="72"/>
      <c r="P229" s="218">
        <f>O229*H229</f>
        <v>0</v>
      </c>
      <c r="Q229" s="218">
        <v>0</v>
      </c>
      <c r="R229" s="218">
        <f>Q229*H229</f>
        <v>0</v>
      </c>
      <c r="S229" s="218">
        <v>0</v>
      </c>
      <c r="T229" s="219">
        <f>S229*H229</f>
        <v>0</v>
      </c>
      <c r="U229" s="35"/>
      <c r="V229" s="35"/>
      <c r="W229" s="35"/>
      <c r="X229" s="35"/>
      <c r="Y229" s="35"/>
      <c r="Z229" s="35"/>
      <c r="AA229" s="35"/>
      <c r="AB229" s="35"/>
      <c r="AC229" s="35"/>
      <c r="AD229" s="35"/>
      <c r="AE229" s="35"/>
      <c r="AR229" s="220" t="s">
        <v>155</v>
      </c>
      <c r="AT229" s="220" t="s">
        <v>151</v>
      </c>
      <c r="AU229" s="220" t="s">
        <v>85</v>
      </c>
      <c r="AY229" s="18" t="s">
        <v>147</v>
      </c>
      <c r="BE229" s="221">
        <f>IF(N229="základní",J229,0)</f>
        <v>0</v>
      </c>
      <c r="BF229" s="221">
        <f>IF(N229="snížená",J229,0)</f>
        <v>0</v>
      </c>
      <c r="BG229" s="221">
        <f>IF(N229="zákl. přenesená",J229,0)</f>
        <v>0</v>
      </c>
      <c r="BH229" s="221">
        <f>IF(N229="sníž. přenesená",J229,0)</f>
        <v>0</v>
      </c>
      <c r="BI229" s="221">
        <f>IF(N229="nulová",J229,0)</f>
        <v>0</v>
      </c>
      <c r="BJ229" s="18" t="s">
        <v>85</v>
      </c>
      <c r="BK229" s="221">
        <f>ROUND(I229*H229,2)</f>
        <v>0</v>
      </c>
      <c r="BL229" s="18" t="s">
        <v>155</v>
      </c>
      <c r="BM229" s="220" t="s">
        <v>1255</v>
      </c>
    </row>
    <row r="230" spans="1:65" s="2" customFormat="1" ht="19.5">
      <c r="A230" s="35"/>
      <c r="B230" s="36"/>
      <c r="C230" s="37"/>
      <c r="D230" s="222" t="s">
        <v>158</v>
      </c>
      <c r="E230" s="37"/>
      <c r="F230" s="223" t="s">
        <v>1253</v>
      </c>
      <c r="G230" s="37"/>
      <c r="H230" s="37"/>
      <c r="I230" s="123"/>
      <c r="J230" s="37"/>
      <c r="K230" s="37"/>
      <c r="L230" s="40"/>
      <c r="M230" s="224"/>
      <c r="N230" s="225"/>
      <c r="O230" s="72"/>
      <c r="P230" s="72"/>
      <c r="Q230" s="72"/>
      <c r="R230" s="72"/>
      <c r="S230" s="72"/>
      <c r="T230" s="73"/>
      <c r="U230" s="35"/>
      <c r="V230" s="35"/>
      <c r="W230" s="35"/>
      <c r="X230" s="35"/>
      <c r="Y230" s="35"/>
      <c r="Z230" s="35"/>
      <c r="AA230" s="35"/>
      <c r="AB230" s="35"/>
      <c r="AC230" s="35"/>
      <c r="AD230" s="35"/>
      <c r="AE230" s="35"/>
      <c r="AT230" s="18" t="s">
        <v>158</v>
      </c>
      <c r="AU230" s="18" t="s">
        <v>85</v>
      </c>
    </row>
    <row r="231" spans="1:65" s="2" customFormat="1" ht="24" customHeight="1">
      <c r="A231" s="35"/>
      <c r="B231" s="36"/>
      <c r="C231" s="209" t="s">
        <v>358</v>
      </c>
      <c r="D231" s="209" t="s">
        <v>151</v>
      </c>
      <c r="E231" s="210" t="s">
        <v>1256</v>
      </c>
      <c r="F231" s="211" t="s">
        <v>1257</v>
      </c>
      <c r="G231" s="212" t="s">
        <v>184</v>
      </c>
      <c r="H231" s="213">
        <v>1.2</v>
      </c>
      <c r="I231" s="214"/>
      <c r="J231" s="215">
        <f>ROUND(I231*H231,2)</f>
        <v>0</v>
      </c>
      <c r="K231" s="211" t="s">
        <v>1</v>
      </c>
      <c r="L231" s="40"/>
      <c r="M231" s="216" t="s">
        <v>1</v>
      </c>
      <c r="N231" s="217" t="s">
        <v>43</v>
      </c>
      <c r="O231" s="72"/>
      <c r="P231" s="218">
        <f>O231*H231</f>
        <v>0</v>
      </c>
      <c r="Q231" s="218">
        <v>0</v>
      </c>
      <c r="R231" s="218">
        <f>Q231*H231</f>
        <v>0</v>
      </c>
      <c r="S231" s="218">
        <v>0</v>
      </c>
      <c r="T231" s="219">
        <f>S231*H231</f>
        <v>0</v>
      </c>
      <c r="U231" s="35"/>
      <c r="V231" s="35"/>
      <c r="W231" s="35"/>
      <c r="X231" s="35"/>
      <c r="Y231" s="35"/>
      <c r="Z231" s="35"/>
      <c r="AA231" s="35"/>
      <c r="AB231" s="35"/>
      <c r="AC231" s="35"/>
      <c r="AD231" s="35"/>
      <c r="AE231" s="35"/>
      <c r="AR231" s="220" t="s">
        <v>155</v>
      </c>
      <c r="AT231" s="220" t="s">
        <v>151</v>
      </c>
      <c r="AU231" s="220" t="s">
        <v>85</v>
      </c>
      <c r="AY231" s="18" t="s">
        <v>147</v>
      </c>
      <c r="BE231" s="221">
        <f>IF(N231="základní",J231,0)</f>
        <v>0</v>
      </c>
      <c r="BF231" s="221">
        <f>IF(N231="snížená",J231,0)</f>
        <v>0</v>
      </c>
      <c r="BG231" s="221">
        <f>IF(N231="zákl. přenesená",J231,0)</f>
        <v>0</v>
      </c>
      <c r="BH231" s="221">
        <f>IF(N231="sníž. přenesená",J231,0)</f>
        <v>0</v>
      </c>
      <c r="BI231" s="221">
        <f>IF(N231="nulová",J231,0)</f>
        <v>0</v>
      </c>
      <c r="BJ231" s="18" t="s">
        <v>85</v>
      </c>
      <c r="BK231" s="221">
        <f>ROUND(I231*H231,2)</f>
        <v>0</v>
      </c>
      <c r="BL231" s="18" t="s">
        <v>155</v>
      </c>
      <c r="BM231" s="220" t="s">
        <v>1258</v>
      </c>
    </row>
    <row r="232" spans="1:65" s="2" customFormat="1" ht="11.25">
      <c r="A232" s="35"/>
      <c r="B232" s="36"/>
      <c r="C232" s="37"/>
      <c r="D232" s="222" t="s">
        <v>158</v>
      </c>
      <c r="E232" s="37"/>
      <c r="F232" s="223" t="s">
        <v>1257</v>
      </c>
      <c r="G232" s="37"/>
      <c r="H232" s="37"/>
      <c r="I232" s="123"/>
      <c r="J232" s="37"/>
      <c r="K232" s="37"/>
      <c r="L232" s="40"/>
      <c r="M232" s="224"/>
      <c r="N232" s="225"/>
      <c r="O232" s="72"/>
      <c r="P232" s="72"/>
      <c r="Q232" s="72"/>
      <c r="R232" s="72"/>
      <c r="S232" s="72"/>
      <c r="T232" s="73"/>
      <c r="U232" s="35"/>
      <c r="V232" s="35"/>
      <c r="W232" s="35"/>
      <c r="X232" s="35"/>
      <c r="Y232" s="35"/>
      <c r="Z232" s="35"/>
      <c r="AA232" s="35"/>
      <c r="AB232" s="35"/>
      <c r="AC232" s="35"/>
      <c r="AD232" s="35"/>
      <c r="AE232" s="35"/>
      <c r="AT232" s="18" t="s">
        <v>158</v>
      </c>
      <c r="AU232" s="18" t="s">
        <v>85</v>
      </c>
    </row>
    <row r="233" spans="1:65" s="2" customFormat="1" ht="16.5" customHeight="1">
      <c r="A233" s="35"/>
      <c r="B233" s="36"/>
      <c r="C233" s="209" t="s">
        <v>362</v>
      </c>
      <c r="D233" s="209" t="s">
        <v>151</v>
      </c>
      <c r="E233" s="210" t="s">
        <v>1259</v>
      </c>
      <c r="F233" s="211" t="s">
        <v>1260</v>
      </c>
      <c r="G233" s="212" t="s">
        <v>184</v>
      </c>
      <c r="H233" s="213">
        <v>1.2</v>
      </c>
      <c r="I233" s="214"/>
      <c r="J233" s="215">
        <f>ROUND(I233*H233,2)</f>
        <v>0</v>
      </c>
      <c r="K233" s="211" t="s">
        <v>1</v>
      </c>
      <c r="L233" s="40"/>
      <c r="M233" s="216" t="s">
        <v>1</v>
      </c>
      <c r="N233" s="217" t="s">
        <v>43</v>
      </c>
      <c r="O233" s="72"/>
      <c r="P233" s="218">
        <f>O233*H233</f>
        <v>0</v>
      </c>
      <c r="Q233" s="218">
        <v>0</v>
      </c>
      <c r="R233" s="218">
        <f>Q233*H233</f>
        <v>0</v>
      </c>
      <c r="S233" s="218">
        <v>0</v>
      </c>
      <c r="T233" s="219">
        <f>S233*H233</f>
        <v>0</v>
      </c>
      <c r="U233" s="35"/>
      <c r="V233" s="35"/>
      <c r="W233" s="35"/>
      <c r="X233" s="35"/>
      <c r="Y233" s="35"/>
      <c r="Z233" s="35"/>
      <c r="AA233" s="35"/>
      <c r="AB233" s="35"/>
      <c r="AC233" s="35"/>
      <c r="AD233" s="35"/>
      <c r="AE233" s="35"/>
      <c r="AR233" s="220" t="s">
        <v>155</v>
      </c>
      <c r="AT233" s="220" t="s">
        <v>151</v>
      </c>
      <c r="AU233" s="220" t="s">
        <v>85</v>
      </c>
      <c r="AY233" s="18" t="s">
        <v>147</v>
      </c>
      <c r="BE233" s="221">
        <f>IF(N233="základní",J233,0)</f>
        <v>0</v>
      </c>
      <c r="BF233" s="221">
        <f>IF(N233="snížená",J233,0)</f>
        <v>0</v>
      </c>
      <c r="BG233" s="221">
        <f>IF(N233="zákl. přenesená",J233,0)</f>
        <v>0</v>
      </c>
      <c r="BH233" s="221">
        <f>IF(N233="sníž. přenesená",J233,0)</f>
        <v>0</v>
      </c>
      <c r="BI233" s="221">
        <f>IF(N233="nulová",J233,0)</f>
        <v>0</v>
      </c>
      <c r="BJ233" s="18" t="s">
        <v>85</v>
      </c>
      <c r="BK233" s="221">
        <f>ROUND(I233*H233,2)</f>
        <v>0</v>
      </c>
      <c r="BL233" s="18" t="s">
        <v>155</v>
      </c>
      <c r="BM233" s="220" t="s">
        <v>1261</v>
      </c>
    </row>
    <row r="234" spans="1:65" s="2" customFormat="1" ht="11.25">
      <c r="A234" s="35"/>
      <c r="B234" s="36"/>
      <c r="C234" s="37"/>
      <c r="D234" s="222" t="s">
        <v>158</v>
      </c>
      <c r="E234" s="37"/>
      <c r="F234" s="223" t="s">
        <v>1260</v>
      </c>
      <c r="G234" s="37"/>
      <c r="H234" s="37"/>
      <c r="I234" s="123"/>
      <c r="J234" s="37"/>
      <c r="K234" s="37"/>
      <c r="L234" s="40"/>
      <c r="M234" s="224"/>
      <c r="N234" s="225"/>
      <c r="O234" s="72"/>
      <c r="P234" s="72"/>
      <c r="Q234" s="72"/>
      <c r="R234" s="72"/>
      <c r="S234" s="72"/>
      <c r="T234" s="73"/>
      <c r="U234" s="35"/>
      <c r="V234" s="35"/>
      <c r="W234" s="35"/>
      <c r="X234" s="35"/>
      <c r="Y234" s="35"/>
      <c r="Z234" s="35"/>
      <c r="AA234" s="35"/>
      <c r="AB234" s="35"/>
      <c r="AC234" s="35"/>
      <c r="AD234" s="35"/>
      <c r="AE234" s="35"/>
      <c r="AT234" s="18" t="s">
        <v>158</v>
      </c>
      <c r="AU234" s="18" t="s">
        <v>85</v>
      </c>
    </row>
    <row r="235" spans="1:65" s="2" customFormat="1" ht="16.5" customHeight="1">
      <c r="A235" s="35"/>
      <c r="B235" s="36"/>
      <c r="C235" s="209" t="s">
        <v>366</v>
      </c>
      <c r="D235" s="209" t="s">
        <v>151</v>
      </c>
      <c r="E235" s="210" t="s">
        <v>1262</v>
      </c>
      <c r="F235" s="211" t="s">
        <v>1263</v>
      </c>
      <c r="G235" s="212" t="s">
        <v>583</v>
      </c>
      <c r="H235" s="213">
        <v>3</v>
      </c>
      <c r="I235" s="214"/>
      <c r="J235" s="215">
        <f>ROUND(I235*H235,2)</f>
        <v>0</v>
      </c>
      <c r="K235" s="211" t="s">
        <v>1</v>
      </c>
      <c r="L235" s="40"/>
      <c r="M235" s="216" t="s">
        <v>1</v>
      </c>
      <c r="N235" s="217" t="s">
        <v>43</v>
      </c>
      <c r="O235" s="72"/>
      <c r="P235" s="218">
        <f>O235*H235</f>
        <v>0</v>
      </c>
      <c r="Q235" s="218">
        <v>0</v>
      </c>
      <c r="R235" s="218">
        <f>Q235*H235</f>
        <v>0</v>
      </c>
      <c r="S235" s="218">
        <v>0</v>
      </c>
      <c r="T235" s="219">
        <f>S235*H235</f>
        <v>0</v>
      </c>
      <c r="U235" s="35"/>
      <c r="V235" s="35"/>
      <c r="W235" s="35"/>
      <c r="X235" s="35"/>
      <c r="Y235" s="35"/>
      <c r="Z235" s="35"/>
      <c r="AA235" s="35"/>
      <c r="AB235" s="35"/>
      <c r="AC235" s="35"/>
      <c r="AD235" s="35"/>
      <c r="AE235" s="35"/>
      <c r="AR235" s="220" t="s">
        <v>155</v>
      </c>
      <c r="AT235" s="220" t="s">
        <v>151</v>
      </c>
      <c r="AU235" s="220" t="s">
        <v>85</v>
      </c>
      <c r="AY235" s="18" t="s">
        <v>147</v>
      </c>
      <c r="BE235" s="221">
        <f>IF(N235="základní",J235,0)</f>
        <v>0</v>
      </c>
      <c r="BF235" s="221">
        <f>IF(N235="snížená",J235,0)</f>
        <v>0</v>
      </c>
      <c r="BG235" s="221">
        <f>IF(N235="zákl. přenesená",J235,0)</f>
        <v>0</v>
      </c>
      <c r="BH235" s="221">
        <f>IF(N235="sníž. přenesená",J235,0)</f>
        <v>0</v>
      </c>
      <c r="BI235" s="221">
        <f>IF(N235="nulová",J235,0)</f>
        <v>0</v>
      </c>
      <c r="BJ235" s="18" t="s">
        <v>85</v>
      </c>
      <c r="BK235" s="221">
        <f>ROUND(I235*H235,2)</f>
        <v>0</v>
      </c>
      <c r="BL235" s="18" t="s">
        <v>155</v>
      </c>
      <c r="BM235" s="220" t="s">
        <v>1264</v>
      </c>
    </row>
    <row r="236" spans="1:65" s="2" customFormat="1" ht="11.25">
      <c r="A236" s="35"/>
      <c r="B236" s="36"/>
      <c r="C236" s="37"/>
      <c r="D236" s="222" t="s">
        <v>158</v>
      </c>
      <c r="E236" s="37"/>
      <c r="F236" s="223" t="s">
        <v>1263</v>
      </c>
      <c r="G236" s="37"/>
      <c r="H236" s="37"/>
      <c r="I236" s="123"/>
      <c r="J236" s="37"/>
      <c r="K236" s="37"/>
      <c r="L236" s="40"/>
      <c r="M236" s="224"/>
      <c r="N236" s="225"/>
      <c r="O236" s="72"/>
      <c r="P236" s="72"/>
      <c r="Q236" s="72"/>
      <c r="R236" s="72"/>
      <c r="S236" s="72"/>
      <c r="T236" s="73"/>
      <c r="U236" s="35"/>
      <c r="V236" s="35"/>
      <c r="W236" s="35"/>
      <c r="X236" s="35"/>
      <c r="Y236" s="35"/>
      <c r="Z236" s="35"/>
      <c r="AA236" s="35"/>
      <c r="AB236" s="35"/>
      <c r="AC236" s="35"/>
      <c r="AD236" s="35"/>
      <c r="AE236" s="35"/>
      <c r="AT236" s="18" t="s">
        <v>158</v>
      </c>
      <c r="AU236" s="18" t="s">
        <v>85</v>
      </c>
    </row>
    <row r="237" spans="1:65" s="2" customFormat="1" ht="16.5" customHeight="1">
      <c r="A237" s="35"/>
      <c r="B237" s="36"/>
      <c r="C237" s="209" t="s">
        <v>370</v>
      </c>
      <c r="D237" s="209" t="s">
        <v>151</v>
      </c>
      <c r="E237" s="210" t="s">
        <v>1265</v>
      </c>
      <c r="F237" s="211" t="s">
        <v>1266</v>
      </c>
      <c r="G237" s="212" t="s">
        <v>583</v>
      </c>
      <c r="H237" s="213">
        <v>3</v>
      </c>
      <c r="I237" s="214"/>
      <c r="J237" s="215">
        <f>ROUND(I237*H237,2)</f>
        <v>0</v>
      </c>
      <c r="K237" s="211" t="s">
        <v>1</v>
      </c>
      <c r="L237" s="40"/>
      <c r="M237" s="216" t="s">
        <v>1</v>
      </c>
      <c r="N237" s="217" t="s">
        <v>43</v>
      </c>
      <c r="O237" s="72"/>
      <c r="P237" s="218">
        <f>O237*H237</f>
        <v>0</v>
      </c>
      <c r="Q237" s="218">
        <v>0</v>
      </c>
      <c r="R237" s="218">
        <f>Q237*H237</f>
        <v>0</v>
      </c>
      <c r="S237" s="218">
        <v>0</v>
      </c>
      <c r="T237" s="219">
        <f>S237*H237</f>
        <v>0</v>
      </c>
      <c r="U237" s="35"/>
      <c r="V237" s="35"/>
      <c r="W237" s="35"/>
      <c r="X237" s="35"/>
      <c r="Y237" s="35"/>
      <c r="Z237" s="35"/>
      <c r="AA237" s="35"/>
      <c r="AB237" s="35"/>
      <c r="AC237" s="35"/>
      <c r="AD237" s="35"/>
      <c r="AE237" s="35"/>
      <c r="AR237" s="220" t="s">
        <v>155</v>
      </c>
      <c r="AT237" s="220" t="s">
        <v>151</v>
      </c>
      <c r="AU237" s="220" t="s">
        <v>85</v>
      </c>
      <c r="AY237" s="18" t="s">
        <v>147</v>
      </c>
      <c r="BE237" s="221">
        <f>IF(N237="základní",J237,0)</f>
        <v>0</v>
      </c>
      <c r="BF237" s="221">
        <f>IF(N237="snížená",J237,0)</f>
        <v>0</v>
      </c>
      <c r="BG237" s="221">
        <f>IF(N237="zákl. přenesená",J237,0)</f>
        <v>0</v>
      </c>
      <c r="BH237" s="221">
        <f>IF(N237="sníž. přenesená",J237,0)</f>
        <v>0</v>
      </c>
      <c r="BI237" s="221">
        <f>IF(N237="nulová",J237,0)</f>
        <v>0</v>
      </c>
      <c r="BJ237" s="18" t="s">
        <v>85</v>
      </c>
      <c r="BK237" s="221">
        <f>ROUND(I237*H237,2)</f>
        <v>0</v>
      </c>
      <c r="BL237" s="18" t="s">
        <v>155</v>
      </c>
      <c r="BM237" s="220" t="s">
        <v>1267</v>
      </c>
    </row>
    <row r="238" spans="1:65" s="2" customFormat="1" ht="11.25">
      <c r="A238" s="35"/>
      <c r="B238" s="36"/>
      <c r="C238" s="37"/>
      <c r="D238" s="222" t="s">
        <v>158</v>
      </c>
      <c r="E238" s="37"/>
      <c r="F238" s="223" t="s">
        <v>1266</v>
      </c>
      <c r="G238" s="37"/>
      <c r="H238" s="37"/>
      <c r="I238" s="123"/>
      <c r="J238" s="37"/>
      <c r="K238" s="37"/>
      <c r="L238" s="40"/>
      <c r="M238" s="224"/>
      <c r="N238" s="225"/>
      <c r="O238" s="72"/>
      <c r="P238" s="72"/>
      <c r="Q238" s="72"/>
      <c r="R238" s="72"/>
      <c r="S238" s="72"/>
      <c r="T238" s="73"/>
      <c r="U238" s="35"/>
      <c r="V238" s="35"/>
      <c r="W238" s="35"/>
      <c r="X238" s="35"/>
      <c r="Y238" s="35"/>
      <c r="Z238" s="35"/>
      <c r="AA238" s="35"/>
      <c r="AB238" s="35"/>
      <c r="AC238" s="35"/>
      <c r="AD238" s="35"/>
      <c r="AE238" s="35"/>
      <c r="AT238" s="18" t="s">
        <v>158</v>
      </c>
      <c r="AU238" s="18" t="s">
        <v>85</v>
      </c>
    </row>
    <row r="239" spans="1:65" s="2" customFormat="1" ht="24" customHeight="1">
      <c r="A239" s="35"/>
      <c r="B239" s="36"/>
      <c r="C239" s="209" t="s">
        <v>374</v>
      </c>
      <c r="D239" s="209" t="s">
        <v>151</v>
      </c>
      <c r="E239" s="210" t="s">
        <v>1268</v>
      </c>
      <c r="F239" s="211" t="s">
        <v>1269</v>
      </c>
      <c r="G239" s="212" t="s">
        <v>583</v>
      </c>
      <c r="H239" s="213">
        <v>7</v>
      </c>
      <c r="I239" s="214"/>
      <c r="J239" s="215">
        <f>ROUND(I239*H239,2)</f>
        <v>0</v>
      </c>
      <c r="K239" s="211" t="s">
        <v>1</v>
      </c>
      <c r="L239" s="40"/>
      <c r="M239" s="216" t="s">
        <v>1</v>
      </c>
      <c r="N239" s="217" t="s">
        <v>43</v>
      </c>
      <c r="O239" s="72"/>
      <c r="P239" s="218">
        <f>O239*H239</f>
        <v>0</v>
      </c>
      <c r="Q239" s="218">
        <v>0</v>
      </c>
      <c r="R239" s="218">
        <f>Q239*H239</f>
        <v>0</v>
      </c>
      <c r="S239" s="218">
        <v>0</v>
      </c>
      <c r="T239" s="219">
        <f>S239*H239</f>
        <v>0</v>
      </c>
      <c r="U239" s="35"/>
      <c r="V239" s="35"/>
      <c r="W239" s="35"/>
      <c r="X239" s="35"/>
      <c r="Y239" s="35"/>
      <c r="Z239" s="35"/>
      <c r="AA239" s="35"/>
      <c r="AB239" s="35"/>
      <c r="AC239" s="35"/>
      <c r="AD239" s="35"/>
      <c r="AE239" s="35"/>
      <c r="AR239" s="220" t="s">
        <v>155</v>
      </c>
      <c r="AT239" s="220" t="s">
        <v>151</v>
      </c>
      <c r="AU239" s="220" t="s">
        <v>85</v>
      </c>
      <c r="AY239" s="18" t="s">
        <v>147</v>
      </c>
      <c r="BE239" s="221">
        <f>IF(N239="základní",J239,0)</f>
        <v>0</v>
      </c>
      <c r="BF239" s="221">
        <f>IF(N239="snížená",J239,0)</f>
        <v>0</v>
      </c>
      <c r="BG239" s="221">
        <f>IF(N239="zákl. přenesená",J239,0)</f>
        <v>0</v>
      </c>
      <c r="BH239" s="221">
        <f>IF(N239="sníž. přenesená",J239,0)</f>
        <v>0</v>
      </c>
      <c r="BI239" s="221">
        <f>IF(N239="nulová",J239,0)</f>
        <v>0</v>
      </c>
      <c r="BJ239" s="18" t="s">
        <v>85</v>
      </c>
      <c r="BK239" s="221">
        <f>ROUND(I239*H239,2)</f>
        <v>0</v>
      </c>
      <c r="BL239" s="18" t="s">
        <v>155</v>
      </c>
      <c r="BM239" s="220" t="s">
        <v>1270</v>
      </c>
    </row>
    <row r="240" spans="1:65" s="2" customFormat="1" ht="11.25">
      <c r="A240" s="35"/>
      <c r="B240" s="36"/>
      <c r="C240" s="37"/>
      <c r="D240" s="222" t="s">
        <v>158</v>
      </c>
      <c r="E240" s="37"/>
      <c r="F240" s="223" t="s">
        <v>1269</v>
      </c>
      <c r="G240" s="37"/>
      <c r="H240" s="37"/>
      <c r="I240" s="123"/>
      <c r="J240" s="37"/>
      <c r="K240" s="37"/>
      <c r="L240" s="40"/>
      <c r="M240" s="224"/>
      <c r="N240" s="225"/>
      <c r="O240" s="72"/>
      <c r="P240" s="72"/>
      <c r="Q240" s="72"/>
      <c r="R240" s="72"/>
      <c r="S240" s="72"/>
      <c r="T240" s="73"/>
      <c r="U240" s="35"/>
      <c r="V240" s="35"/>
      <c r="W240" s="35"/>
      <c r="X240" s="35"/>
      <c r="Y240" s="35"/>
      <c r="Z240" s="35"/>
      <c r="AA240" s="35"/>
      <c r="AB240" s="35"/>
      <c r="AC240" s="35"/>
      <c r="AD240" s="35"/>
      <c r="AE240" s="35"/>
      <c r="AT240" s="18" t="s">
        <v>158</v>
      </c>
      <c r="AU240" s="18" t="s">
        <v>85</v>
      </c>
    </row>
    <row r="241" spans="1:65" s="2" customFormat="1" ht="16.5" customHeight="1">
      <c r="A241" s="35"/>
      <c r="B241" s="36"/>
      <c r="C241" s="209" t="s">
        <v>376</v>
      </c>
      <c r="D241" s="209" t="s">
        <v>151</v>
      </c>
      <c r="E241" s="210" t="s">
        <v>1271</v>
      </c>
      <c r="F241" s="211" t="s">
        <v>1272</v>
      </c>
      <c r="G241" s="212" t="s">
        <v>310</v>
      </c>
      <c r="H241" s="213">
        <v>124</v>
      </c>
      <c r="I241" s="214"/>
      <c r="J241" s="215">
        <f>ROUND(I241*H241,2)</f>
        <v>0</v>
      </c>
      <c r="K241" s="211" t="s">
        <v>1</v>
      </c>
      <c r="L241" s="40"/>
      <c r="M241" s="216" t="s">
        <v>1</v>
      </c>
      <c r="N241" s="217" t="s">
        <v>43</v>
      </c>
      <c r="O241" s="72"/>
      <c r="P241" s="218">
        <f>O241*H241</f>
        <v>0</v>
      </c>
      <c r="Q241" s="218">
        <v>0</v>
      </c>
      <c r="R241" s="218">
        <f>Q241*H241</f>
        <v>0</v>
      </c>
      <c r="S241" s="218">
        <v>0</v>
      </c>
      <c r="T241" s="219">
        <f>S241*H241</f>
        <v>0</v>
      </c>
      <c r="U241" s="35"/>
      <c r="V241" s="35"/>
      <c r="W241" s="35"/>
      <c r="X241" s="35"/>
      <c r="Y241" s="35"/>
      <c r="Z241" s="35"/>
      <c r="AA241" s="35"/>
      <c r="AB241" s="35"/>
      <c r="AC241" s="35"/>
      <c r="AD241" s="35"/>
      <c r="AE241" s="35"/>
      <c r="AR241" s="220" t="s">
        <v>155</v>
      </c>
      <c r="AT241" s="220" t="s">
        <v>151</v>
      </c>
      <c r="AU241" s="220" t="s">
        <v>85</v>
      </c>
      <c r="AY241" s="18" t="s">
        <v>147</v>
      </c>
      <c r="BE241" s="221">
        <f>IF(N241="základní",J241,0)</f>
        <v>0</v>
      </c>
      <c r="BF241" s="221">
        <f>IF(N241="snížená",J241,0)</f>
        <v>0</v>
      </c>
      <c r="BG241" s="221">
        <f>IF(N241="zákl. přenesená",J241,0)</f>
        <v>0</v>
      </c>
      <c r="BH241" s="221">
        <f>IF(N241="sníž. přenesená",J241,0)</f>
        <v>0</v>
      </c>
      <c r="BI241" s="221">
        <f>IF(N241="nulová",J241,0)</f>
        <v>0</v>
      </c>
      <c r="BJ241" s="18" t="s">
        <v>85</v>
      </c>
      <c r="BK241" s="221">
        <f>ROUND(I241*H241,2)</f>
        <v>0</v>
      </c>
      <c r="BL241" s="18" t="s">
        <v>155</v>
      </c>
      <c r="BM241" s="220" t="s">
        <v>1273</v>
      </c>
    </row>
    <row r="242" spans="1:65" s="2" customFormat="1" ht="11.25">
      <c r="A242" s="35"/>
      <c r="B242" s="36"/>
      <c r="C242" s="37"/>
      <c r="D242" s="222" t="s">
        <v>158</v>
      </c>
      <c r="E242" s="37"/>
      <c r="F242" s="223" t="s">
        <v>1272</v>
      </c>
      <c r="G242" s="37"/>
      <c r="H242" s="37"/>
      <c r="I242" s="123"/>
      <c r="J242" s="37"/>
      <c r="K242" s="37"/>
      <c r="L242" s="40"/>
      <c r="M242" s="224"/>
      <c r="N242" s="225"/>
      <c r="O242" s="72"/>
      <c r="P242" s="72"/>
      <c r="Q242" s="72"/>
      <c r="R242" s="72"/>
      <c r="S242" s="72"/>
      <c r="T242" s="73"/>
      <c r="U242" s="35"/>
      <c r="V242" s="35"/>
      <c r="W242" s="35"/>
      <c r="X242" s="35"/>
      <c r="Y242" s="35"/>
      <c r="Z242" s="35"/>
      <c r="AA242" s="35"/>
      <c r="AB242" s="35"/>
      <c r="AC242" s="35"/>
      <c r="AD242" s="35"/>
      <c r="AE242" s="35"/>
      <c r="AT242" s="18" t="s">
        <v>158</v>
      </c>
      <c r="AU242" s="18" t="s">
        <v>85</v>
      </c>
    </row>
    <row r="243" spans="1:65" s="2" customFormat="1" ht="16.5" customHeight="1">
      <c r="A243" s="35"/>
      <c r="B243" s="36"/>
      <c r="C243" s="209" t="s">
        <v>380</v>
      </c>
      <c r="D243" s="209" t="s">
        <v>151</v>
      </c>
      <c r="E243" s="210" t="s">
        <v>1274</v>
      </c>
      <c r="F243" s="211" t="s">
        <v>1275</v>
      </c>
      <c r="G243" s="212" t="s">
        <v>310</v>
      </c>
      <c r="H243" s="213">
        <v>20</v>
      </c>
      <c r="I243" s="214"/>
      <c r="J243" s="215">
        <f>ROUND(I243*H243,2)</f>
        <v>0</v>
      </c>
      <c r="K243" s="211" t="s">
        <v>1</v>
      </c>
      <c r="L243" s="40"/>
      <c r="M243" s="216" t="s">
        <v>1</v>
      </c>
      <c r="N243" s="217" t="s">
        <v>43</v>
      </c>
      <c r="O243" s="72"/>
      <c r="P243" s="218">
        <f>O243*H243</f>
        <v>0</v>
      </c>
      <c r="Q243" s="218">
        <v>0</v>
      </c>
      <c r="R243" s="218">
        <f>Q243*H243</f>
        <v>0</v>
      </c>
      <c r="S243" s="218">
        <v>0</v>
      </c>
      <c r="T243" s="219">
        <f>S243*H243</f>
        <v>0</v>
      </c>
      <c r="U243" s="35"/>
      <c r="V243" s="35"/>
      <c r="W243" s="35"/>
      <c r="X243" s="35"/>
      <c r="Y243" s="35"/>
      <c r="Z243" s="35"/>
      <c r="AA243" s="35"/>
      <c r="AB243" s="35"/>
      <c r="AC243" s="35"/>
      <c r="AD243" s="35"/>
      <c r="AE243" s="35"/>
      <c r="AR243" s="220" t="s">
        <v>155</v>
      </c>
      <c r="AT243" s="220" t="s">
        <v>151</v>
      </c>
      <c r="AU243" s="220" t="s">
        <v>85</v>
      </c>
      <c r="AY243" s="18" t="s">
        <v>147</v>
      </c>
      <c r="BE243" s="221">
        <f>IF(N243="základní",J243,0)</f>
        <v>0</v>
      </c>
      <c r="BF243" s="221">
        <f>IF(N243="snížená",J243,0)</f>
        <v>0</v>
      </c>
      <c r="BG243" s="221">
        <f>IF(N243="zákl. přenesená",J243,0)</f>
        <v>0</v>
      </c>
      <c r="BH243" s="221">
        <f>IF(N243="sníž. přenesená",J243,0)</f>
        <v>0</v>
      </c>
      <c r="BI243" s="221">
        <f>IF(N243="nulová",J243,0)</f>
        <v>0</v>
      </c>
      <c r="BJ243" s="18" t="s">
        <v>85</v>
      </c>
      <c r="BK243" s="221">
        <f>ROUND(I243*H243,2)</f>
        <v>0</v>
      </c>
      <c r="BL243" s="18" t="s">
        <v>155</v>
      </c>
      <c r="BM243" s="220" t="s">
        <v>1276</v>
      </c>
    </row>
    <row r="244" spans="1:65" s="2" customFormat="1" ht="11.25">
      <c r="A244" s="35"/>
      <c r="B244" s="36"/>
      <c r="C244" s="37"/>
      <c r="D244" s="222" t="s">
        <v>158</v>
      </c>
      <c r="E244" s="37"/>
      <c r="F244" s="223" t="s">
        <v>1275</v>
      </c>
      <c r="G244" s="37"/>
      <c r="H244" s="37"/>
      <c r="I244" s="123"/>
      <c r="J244" s="37"/>
      <c r="K244" s="37"/>
      <c r="L244" s="40"/>
      <c r="M244" s="224"/>
      <c r="N244" s="225"/>
      <c r="O244" s="72"/>
      <c r="P244" s="72"/>
      <c r="Q244" s="72"/>
      <c r="R244" s="72"/>
      <c r="S244" s="72"/>
      <c r="T244" s="73"/>
      <c r="U244" s="35"/>
      <c r="V244" s="35"/>
      <c r="W244" s="35"/>
      <c r="X244" s="35"/>
      <c r="Y244" s="35"/>
      <c r="Z244" s="35"/>
      <c r="AA244" s="35"/>
      <c r="AB244" s="35"/>
      <c r="AC244" s="35"/>
      <c r="AD244" s="35"/>
      <c r="AE244" s="35"/>
      <c r="AT244" s="18" t="s">
        <v>158</v>
      </c>
      <c r="AU244" s="18" t="s">
        <v>85</v>
      </c>
    </row>
    <row r="245" spans="1:65" s="2" customFormat="1" ht="24" customHeight="1">
      <c r="A245" s="35"/>
      <c r="B245" s="36"/>
      <c r="C245" s="209" t="s">
        <v>382</v>
      </c>
      <c r="D245" s="209" t="s">
        <v>151</v>
      </c>
      <c r="E245" s="210" t="s">
        <v>1277</v>
      </c>
      <c r="F245" s="211" t="s">
        <v>1278</v>
      </c>
      <c r="G245" s="212" t="s">
        <v>310</v>
      </c>
      <c r="H245" s="213">
        <v>124</v>
      </c>
      <c r="I245" s="214"/>
      <c r="J245" s="215">
        <f>ROUND(I245*H245,2)</f>
        <v>0</v>
      </c>
      <c r="K245" s="211" t="s">
        <v>1</v>
      </c>
      <c r="L245" s="40"/>
      <c r="M245" s="216" t="s">
        <v>1</v>
      </c>
      <c r="N245" s="217" t="s">
        <v>43</v>
      </c>
      <c r="O245" s="72"/>
      <c r="P245" s="218">
        <f>O245*H245</f>
        <v>0</v>
      </c>
      <c r="Q245" s="218">
        <v>0</v>
      </c>
      <c r="R245" s="218">
        <f>Q245*H245</f>
        <v>0</v>
      </c>
      <c r="S245" s="218">
        <v>0</v>
      </c>
      <c r="T245" s="219">
        <f>S245*H245</f>
        <v>0</v>
      </c>
      <c r="U245" s="35"/>
      <c r="V245" s="35"/>
      <c r="W245" s="35"/>
      <c r="X245" s="35"/>
      <c r="Y245" s="35"/>
      <c r="Z245" s="35"/>
      <c r="AA245" s="35"/>
      <c r="AB245" s="35"/>
      <c r="AC245" s="35"/>
      <c r="AD245" s="35"/>
      <c r="AE245" s="35"/>
      <c r="AR245" s="220" t="s">
        <v>155</v>
      </c>
      <c r="AT245" s="220" t="s">
        <v>151</v>
      </c>
      <c r="AU245" s="220" t="s">
        <v>85</v>
      </c>
      <c r="AY245" s="18" t="s">
        <v>147</v>
      </c>
      <c r="BE245" s="221">
        <f>IF(N245="základní",J245,0)</f>
        <v>0</v>
      </c>
      <c r="BF245" s="221">
        <f>IF(N245="snížená",J245,0)</f>
        <v>0</v>
      </c>
      <c r="BG245" s="221">
        <f>IF(N245="zákl. přenesená",J245,0)</f>
        <v>0</v>
      </c>
      <c r="BH245" s="221">
        <f>IF(N245="sníž. přenesená",J245,0)</f>
        <v>0</v>
      </c>
      <c r="BI245" s="221">
        <f>IF(N245="nulová",J245,0)</f>
        <v>0</v>
      </c>
      <c r="BJ245" s="18" t="s">
        <v>85</v>
      </c>
      <c r="BK245" s="221">
        <f>ROUND(I245*H245,2)</f>
        <v>0</v>
      </c>
      <c r="BL245" s="18" t="s">
        <v>155</v>
      </c>
      <c r="BM245" s="220" t="s">
        <v>1279</v>
      </c>
    </row>
    <row r="246" spans="1:65" s="2" customFormat="1" ht="19.5">
      <c r="A246" s="35"/>
      <c r="B246" s="36"/>
      <c r="C246" s="37"/>
      <c r="D246" s="222" t="s">
        <v>158</v>
      </c>
      <c r="E246" s="37"/>
      <c r="F246" s="223" t="s">
        <v>1278</v>
      </c>
      <c r="G246" s="37"/>
      <c r="H246" s="37"/>
      <c r="I246" s="123"/>
      <c r="J246" s="37"/>
      <c r="K246" s="37"/>
      <c r="L246" s="40"/>
      <c r="M246" s="224"/>
      <c r="N246" s="225"/>
      <c r="O246" s="72"/>
      <c r="P246" s="72"/>
      <c r="Q246" s="72"/>
      <c r="R246" s="72"/>
      <c r="S246" s="72"/>
      <c r="T246" s="73"/>
      <c r="U246" s="35"/>
      <c r="V246" s="35"/>
      <c r="W246" s="35"/>
      <c r="X246" s="35"/>
      <c r="Y246" s="35"/>
      <c r="Z246" s="35"/>
      <c r="AA246" s="35"/>
      <c r="AB246" s="35"/>
      <c r="AC246" s="35"/>
      <c r="AD246" s="35"/>
      <c r="AE246" s="35"/>
      <c r="AT246" s="18" t="s">
        <v>158</v>
      </c>
      <c r="AU246" s="18" t="s">
        <v>85</v>
      </c>
    </row>
    <row r="247" spans="1:65" s="2" customFormat="1" ht="24" customHeight="1">
      <c r="A247" s="35"/>
      <c r="B247" s="36"/>
      <c r="C247" s="209" t="s">
        <v>384</v>
      </c>
      <c r="D247" s="209" t="s">
        <v>151</v>
      </c>
      <c r="E247" s="210" t="s">
        <v>1280</v>
      </c>
      <c r="F247" s="211" t="s">
        <v>1281</v>
      </c>
      <c r="G247" s="212" t="s">
        <v>310</v>
      </c>
      <c r="H247" s="213">
        <v>20</v>
      </c>
      <c r="I247" s="214"/>
      <c r="J247" s="215">
        <f>ROUND(I247*H247,2)</f>
        <v>0</v>
      </c>
      <c r="K247" s="211" t="s">
        <v>1</v>
      </c>
      <c r="L247" s="40"/>
      <c r="M247" s="216" t="s">
        <v>1</v>
      </c>
      <c r="N247" s="217" t="s">
        <v>43</v>
      </c>
      <c r="O247" s="72"/>
      <c r="P247" s="218">
        <f>O247*H247</f>
        <v>0</v>
      </c>
      <c r="Q247" s="218">
        <v>0</v>
      </c>
      <c r="R247" s="218">
        <f>Q247*H247</f>
        <v>0</v>
      </c>
      <c r="S247" s="218">
        <v>0</v>
      </c>
      <c r="T247" s="219">
        <f>S247*H247</f>
        <v>0</v>
      </c>
      <c r="U247" s="35"/>
      <c r="V247" s="35"/>
      <c r="W247" s="35"/>
      <c r="X247" s="35"/>
      <c r="Y247" s="35"/>
      <c r="Z247" s="35"/>
      <c r="AA247" s="35"/>
      <c r="AB247" s="35"/>
      <c r="AC247" s="35"/>
      <c r="AD247" s="35"/>
      <c r="AE247" s="35"/>
      <c r="AR247" s="220" t="s">
        <v>155</v>
      </c>
      <c r="AT247" s="220" t="s">
        <v>151</v>
      </c>
      <c r="AU247" s="220" t="s">
        <v>85</v>
      </c>
      <c r="AY247" s="18" t="s">
        <v>147</v>
      </c>
      <c r="BE247" s="221">
        <f>IF(N247="základní",J247,0)</f>
        <v>0</v>
      </c>
      <c r="BF247" s="221">
        <f>IF(N247="snížená",J247,0)</f>
        <v>0</v>
      </c>
      <c r="BG247" s="221">
        <f>IF(N247="zákl. přenesená",J247,0)</f>
        <v>0</v>
      </c>
      <c r="BH247" s="221">
        <f>IF(N247="sníž. přenesená",J247,0)</f>
        <v>0</v>
      </c>
      <c r="BI247" s="221">
        <f>IF(N247="nulová",J247,0)</f>
        <v>0</v>
      </c>
      <c r="BJ247" s="18" t="s">
        <v>85</v>
      </c>
      <c r="BK247" s="221">
        <f>ROUND(I247*H247,2)</f>
        <v>0</v>
      </c>
      <c r="BL247" s="18" t="s">
        <v>155</v>
      </c>
      <c r="BM247" s="220" t="s">
        <v>1282</v>
      </c>
    </row>
    <row r="248" spans="1:65" s="2" customFormat="1" ht="19.5">
      <c r="A248" s="35"/>
      <c r="B248" s="36"/>
      <c r="C248" s="37"/>
      <c r="D248" s="222" t="s">
        <v>158</v>
      </c>
      <c r="E248" s="37"/>
      <c r="F248" s="223" t="s">
        <v>1281</v>
      </c>
      <c r="G248" s="37"/>
      <c r="H248" s="37"/>
      <c r="I248" s="123"/>
      <c r="J248" s="37"/>
      <c r="K248" s="37"/>
      <c r="L248" s="40"/>
      <c r="M248" s="224"/>
      <c r="N248" s="225"/>
      <c r="O248" s="72"/>
      <c r="P248" s="72"/>
      <c r="Q248" s="72"/>
      <c r="R248" s="72"/>
      <c r="S248" s="72"/>
      <c r="T248" s="73"/>
      <c r="U248" s="35"/>
      <c r="V248" s="35"/>
      <c r="W248" s="35"/>
      <c r="X248" s="35"/>
      <c r="Y248" s="35"/>
      <c r="Z248" s="35"/>
      <c r="AA248" s="35"/>
      <c r="AB248" s="35"/>
      <c r="AC248" s="35"/>
      <c r="AD248" s="35"/>
      <c r="AE248" s="35"/>
      <c r="AT248" s="18" t="s">
        <v>158</v>
      </c>
      <c r="AU248" s="18" t="s">
        <v>85</v>
      </c>
    </row>
    <row r="249" spans="1:65" s="2" customFormat="1" ht="24" customHeight="1">
      <c r="A249" s="35"/>
      <c r="B249" s="36"/>
      <c r="C249" s="209" t="s">
        <v>388</v>
      </c>
      <c r="D249" s="209" t="s">
        <v>151</v>
      </c>
      <c r="E249" s="210" t="s">
        <v>1283</v>
      </c>
      <c r="F249" s="211" t="s">
        <v>1284</v>
      </c>
      <c r="G249" s="212" t="s">
        <v>310</v>
      </c>
      <c r="H249" s="213">
        <v>150</v>
      </c>
      <c r="I249" s="214"/>
      <c r="J249" s="215">
        <f>ROUND(I249*H249,2)</f>
        <v>0</v>
      </c>
      <c r="K249" s="211" t="s">
        <v>1</v>
      </c>
      <c r="L249" s="40"/>
      <c r="M249" s="216" t="s">
        <v>1</v>
      </c>
      <c r="N249" s="217" t="s">
        <v>43</v>
      </c>
      <c r="O249" s="72"/>
      <c r="P249" s="218">
        <f>O249*H249</f>
        <v>0</v>
      </c>
      <c r="Q249" s="218">
        <v>0</v>
      </c>
      <c r="R249" s="218">
        <f>Q249*H249</f>
        <v>0</v>
      </c>
      <c r="S249" s="218">
        <v>0</v>
      </c>
      <c r="T249" s="219">
        <f>S249*H249</f>
        <v>0</v>
      </c>
      <c r="U249" s="35"/>
      <c r="V249" s="35"/>
      <c r="W249" s="35"/>
      <c r="X249" s="35"/>
      <c r="Y249" s="35"/>
      <c r="Z249" s="35"/>
      <c r="AA249" s="35"/>
      <c r="AB249" s="35"/>
      <c r="AC249" s="35"/>
      <c r="AD249" s="35"/>
      <c r="AE249" s="35"/>
      <c r="AR249" s="220" t="s">
        <v>155</v>
      </c>
      <c r="AT249" s="220" t="s">
        <v>151</v>
      </c>
      <c r="AU249" s="220" t="s">
        <v>85</v>
      </c>
      <c r="AY249" s="18" t="s">
        <v>147</v>
      </c>
      <c r="BE249" s="221">
        <f>IF(N249="základní",J249,0)</f>
        <v>0</v>
      </c>
      <c r="BF249" s="221">
        <f>IF(N249="snížená",J249,0)</f>
        <v>0</v>
      </c>
      <c r="BG249" s="221">
        <f>IF(N249="zákl. přenesená",J249,0)</f>
        <v>0</v>
      </c>
      <c r="BH249" s="221">
        <f>IF(N249="sníž. přenesená",J249,0)</f>
        <v>0</v>
      </c>
      <c r="BI249" s="221">
        <f>IF(N249="nulová",J249,0)</f>
        <v>0</v>
      </c>
      <c r="BJ249" s="18" t="s">
        <v>85</v>
      </c>
      <c r="BK249" s="221">
        <f>ROUND(I249*H249,2)</f>
        <v>0</v>
      </c>
      <c r="BL249" s="18" t="s">
        <v>155</v>
      </c>
      <c r="BM249" s="220" t="s">
        <v>1285</v>
      </c>
    </row>
    <row r="250" spans="1:65" s="2" customFormat="1" ht="11.25">
      <c r="A250" s="35"/>
      <c r="B250" s="36"/>
      <c r="C250" s="37"/>
      <c r="D250" s="222" t="s">
        <v>158</v>
      </c>
      <c r="E250" s="37"/>
      <c r="F250" s="223" t="s">
        <v>1284</v>
      </c>
      <c r="G250" s="37"/>
      <c r="H250" s="37"/>
      <c r="I250" s="123"/>
      <c r="J250" s="37"/>
      <c r="K250" s="37"/>
      <c r="L250" s="40"/>
      <c r="M250" s="224"/>
      <c r="N250" s="225"/>
      <c r="O250" s="72"/>
      <c r="P250" s="72"/>
      <c r="Q250" s="72"/>
      <c r="R250" s="72"/>
      <c r="S250" s="72"/>
      <c r="T250" s="73"/>
      <c r="U250" s="35"/>
      <c r="V250" s="35"/>
      <c r="W250" s="35"/>
      <c r="X250" s="35"/>
      <c r="Y250" s="35"/>
      <c r="Z250" s="35"/>
      <c r="AA250" s="35"/>
      <c r="AB250" s="35"/>
      <c r="AC250" s="35"/>
      <c r="AD250" s="35"/>
      <c r="AE250" s="35"/>
      <c r="AT250" s="18" t="s">
        <v>158</v>
      </c>
      <c r="AU250" s="18" t="s">
        <v>85</v>
      </c>
    </row>
    <row r="251" spans="1:65" s="2" customFormat="1" ht="24" customHeight="1">
      <c r="A251" s="35"/>
      <c r="B251" s="36"/>
      <c r="C251" s="209" t="s">
        <v>392</v>
      </c>
      <c r="D251" s="209" t="s">
        <v>151</v>
      </c>
      <c r="E251" s="210" t="s">
        <v>1286</v>
      </c>
      <c r="F251" s="211" t="s">
        <v>1287</v>
      </c>
      <c r="G251" s="212" t="s">
        <v>310</v>
      </c>
      <c r="H251" s="213">
        <v>190</v>
      </c>
      <c r="I251" s="214"/>
      <c r="J251" s="215">
        <f>ROUND(I251*H251,2)</f>
        <v>0</v>
      </c>
      <c r="K251" s="211" t="s">
        <v>1</v>
      </c>
      <c r="L251" s="40"/>
      <c r="M251" s="216" t="s">
        <v>1</v>
      </c>
      <c r="N251" s="217" t="s">
        <v>43</v>
      </c>
      <c r="O251" s="72"/>
      <c r="P251" s="218">
        <f>O251*H251</f>
        <v>0</v>
      </c>
      <c r="Q251" s="218">
        <v>0</v>
      </c>
      <c r="R251" s="218">
        <f>Q251*H251</f>
        <v>0</v>
      </c>
      <c r="S251" s="218">
        <v>0</v>
      </c>
      <c r="T251" s="219">
        <f>S251*H251</f>
        <v>0</v>
      </c>
      <c r="U251" s="35"/>
      <c r="V251" s="35"/>
      <c r="W251" s="35"/>
      <c r="X251" s="35"/>
      <c r="Y251" s="35"/>
      <c r="Z251" s="35"/>
      <c r="AA251" s="35"/>
      <c r="AB251" s="35"/>
      <c r="AC251" s="35"/>
      <c r="AD251" s="35"/>
      <c r="AE251" s="35"/>
      <c r="AR251" s="220" t="s">
        <v>155</v>
      </c>
      <c r="AT251" s="220" t="s">
        <v>151</v>
      </c>
      <c r="AU251" s="220" t="s">
        <v>85</v>
      </c>
      <c r="AY251" s="18" t="s">
        <v>147</v>
      </c>
      <c r="BE251" s="221">
        <f>IF(N251="základní",J251,0)</f>
        <v>0</v>
      </c>
      <c r="BF251" s="221">
        <f>IF(N251="snížená",J251,0)</f>
        <v>0</v>
      </c>
      <c r="BG251" s="221">
        <f>IF(N251="zákl. přenesená",J251,0)</f>
        <v>0</v>
      </c>
      <c r="BH251" s="221">
        <f>IF(N251="sníž. přenesená",J251,0)</f>
        <v>0</v>
      </c>
      <c r="BI251" s="221">
        <f>IF(N251="nulová",J251,0)</f>
        <v>0</v>
      </c>
      <c r="BJ251" s="18" t="s">
        <v>85</v>
      </c>
      <c r="BK251" s="221">
        <f>ROUND(I251*H251,2)</f>
        <v>0</v>
      </c>
      <c r="BL251" s="18" t="s">
        <v>155</v>
      </c>
      <c r="BM251" s="220" t="s">
        <v>1288</v>
      </c>
    </row>
    <row r="252" spans="1:65" s="2" customFormat="1" ht="19.5">
      <c r="A252" s="35"/>
      <c r="B252" s="36"/>
      <c r="C252" s="37"/>
      <c r="D252" s="222" t="s">
        <v>158</v>
      </c>
      <c r="E252" s="37"/>
      <c r="F252" s="223" t="s">
        <v>1287</v>
      </c>
      <c r="G252" s="37"/>
      <c r="H252" s="37"/>
      <c r="I252" s="123"/>
      <c r="J252" s="37"/>
      <c r="K252" s="37"/>
      <c r="L252" s="40"/>
      <c r="M252" s="224"/>
      <c r="N252" s="225"/>
      <c r="O252" s="72"/>
      <c r="P252" s="72"/>
      <c r="Q252" s="72"/>
      <c r="R252" s="72"/>
      <c r="S252" s="72"/>
      <c r="T252" s="73"/>
      <c r="U252" s="35"/>
      <c r="V252" s="35"/>
      <c r="W252" s="35"/>
      <c r="X252" s="35"/>
      <c r="Y252" s="35"/>
      <c r="Z252" s="35"/>
      <c r="AA252" s="35"/>
      <c r="AB252" s="35"/>
      <c r="AC252" s="35"/>
      <c r="AD252" s="35"/>
      <c r="AE252" s="35"/>
      <c r="AT252" s="18" t="s">
        <v>158</v>
      </c>
      <c r="AU252" s="18" t="s">
        <v>85</v>
      </c>
    </row>
    <row r="253" spans="1:65" s="2" customFormat="1" ht="24" customHeight="1">
      <c r="A253" s="35"/>
      <c r="B253" s="36"/>
      <c r="C253" s="209" t="s">
        <v>396</v>
      </c>
      <c r="D253" s="209" t="s">
        <v>151</v>
      </c>
      <c r="E253" s="210" t="s">
        <v>1289</v>
      </c>
      <c r="F253" s="211" t="s">
        <v>1290</v>
      </c>
      <c r="G253" s="212" t="s">
        <v>310</v>
      </c>
      <c r="H253" s="213">
        <v>50</v>
      </c>
      <c r="I253" s="214"/>
      <c r="J253" s="215">
        <f>ROUND(I253*H253,2)</f>
        <v>0</v>
      </c>
      <c r="K253" s="211" t="s">
        <v>1</v>
      </c>
      <c r="L253" s="40"/>
      <c r="M253" s="216" t="s">
        <v>1</v>
      </c>
      <c r="N253" s="217" t="s">
        <v>43</v>
      </c>
      <c r="O253" s="72"/>
      <c r="P253" s="218">
        <f>O253*H253</f>
        <v>0</v>
      </c>
      <c r="Q253" s="218">
        <v>0</v>
      </c>
      <c r="R253" s="218">
        <f>Q253*H253</f>
        <v>0</v>
      </c>
      <c r="S253" s="218">
        <v>0</v>
      </c>
      <c r="T253" s="219">
        <f>S253*H253</f>
        <v>0</v>
      </c>
      <c r="U253" s="35"/>
      <c r="V253" s="35"/>
      <c r="W253" s="35"/>
      <c r="X253" s="35"/>
      <c r="Y253" s="35"/>
      <c r="Z253" s="35"/>
      <c r="AA253" s="35"/>
      <c r="AB253" s="35"/>
      <c r="AC253" s="35"/>
      <c r="AD253" s="35"/>
      <c r="AE253" s="35"/>
      <c r="AR253" s="220" t="s">
        <v>155</v>
      </c>
      <c r="AT253" s="220" t="s">
        <v>151</v>
      </c>
      <c r="AU253" s="220" t="s">
        <v>85</v>
      </c>
      <c r="AY253" s="18" t="s">
        <v>147</v>
      </c>
      <c r="BE253" s="221">
        <f>IF(N253="základní",J253,0)</f>
        <v>0</v>
      </c>
      <c r="BF253" s="221">
        <f>IF(N253="snížená",J253,0)</f>
        <v>0</v>
      </c>
      <c r="BG253" s="221">
        <f>IF(N253="zákl. přenesená",J253,0)</f>
        <v>0</v>
      </c>
      <c r="BH253" s="221">
        <f>IF(N253="sníž. přenesená",J253,0)</f>
        <v>0</v>
      </c>
      <c r="BI253" s="221">
        <f>IF(N253="nulová",J253,0)</f>
        <v>0</v>
      </c>
      <c r="BJ253" s="18" t="s">
        <v>85</v>
      </c>
      <c r="BK253" s="221">
        <f>ROUND(I253*H253,2)</f>
        <v>0</v>
      </c>
      <c r="BL253" s="18" t="s">
        <v>155</v>
      </c>
      <c r="BM253" s="220" t="s">
        <v>1291</v>
      </c>
    </row>
    <row r="254" spans="1:65" s="2" customFormat="1" ht="19.5">
      <c r="A254" s="35"/>
      <c r="B254" s="36"/>
      <c r="C254" s="37"/>
      <c r="D254" s="222" t="s">
        <v>158</v>
      </c>
      <c r="E254" s="37"/>
      <c r="F254" s="223" t="s">
        <v>1290</v>
      </c>
      <c r="G254" s="37"/>
      <c r="H254" s="37"/>
      <c r="I254" s="123"/>
      <c r="J254" s="37"/>
      <c r="K254" s="37"/>
      <c r="L254" s="40"/>
      <c r="M254" s="224"/>
      <c r="N254" s="225"/>
      <c r="O254" s="72"/>
      <c r="P254" s="72"/>
      <c r="Q254" s="72"/>
      <c r="R254" s="72"/>
      <c r="S254" s="72"/>
      <c r="T254" s="73"/>
      <c r="U254" s="35"/>
      <c r="V254" s="35"/>
      <c r="W254" s="35"/>
      <c r="X254" s="35"/>
      <c r="Y254" s="35"/>
      <c r="Z254" s="35"/>
      <c r="AA254" s="35"/>
      <c r="AB254" s="35"/>
      <c r="AC254" s="35"/>
      <c r="AD254" s="35"/>
      <c r="AE254" s="35"/>
      <c r="AT254" s="18" t="s">
        <v>158</v>
      </c>
      <c r="AU254" s="18" t="s">
        <v>85</v>
      </c>
    </row>
    <row r="255" spans="1:65" s="2" customFormat="1" ht="16.5" customHeight="1">
      <c r="A255" s="35"/>
      <c r="B255" s="36"/>
      <c r="C255" s="209" t="s">
        <v>400</v>
      </c>
      <c r="D255" s="209" t="s">
        <v>151</v>
      </c>
      <c r="E255" s="210" t="s">
        <v>1292</v>
      </c>
      <c r="F255" s="211" t="s">
        <v>1293</v>
      </c>
      <c r="G255" s="212" t="s">
        <v>310</v>
      </c>
      <c r="H255" s="213">
        <v>124</v>
      </c>
      <c r="I255" s="214"/>
      <c r="J255" s="215">
        <f>ROUND(I255*H255,2)</f>
        <v>0</v>
      </c>
      <c r="K255" s="211" t="s">
        <v>1</v>
      </c>
      <c r="L255" s="40"/>
      <c r="M255" s="216" t="s">
        <v>1</v>
      </c>
      <c r="N255" s="217" t="s">
        <v>43</v>
      </c>
      <c r="O255" s="72"/>
      <c r="P255" s="218">
        <f>O255*H255</f>
        <v>0</v>
      </c>
      <c r="Q255" s="218">
        <v>0</v>
      </c>
      <c r="R255" s="218">
        <f>Q255*H255</f>
        <v>0</v>
      </c>
      <c r="S255" s="218">
        <v>0</v>
      </c>
      <c r="T255" s="219">
        <f>S255*H255</f>
        <v>0</v>
      </c>
      <c r="U255" s="35"/>
      <c r="V255" s="35"/>
      <c r="W255" s="35"/>
      <c r="X255" s="35"/>
      <c r="Y255" s="35"/>
      <c r="Z255" s="35"/>
      <c r="AA255" s="35"/>
      <c r="AB255" s="35"/>
      <c r="AC255" s="35"/>
      <c r="AD255" s="35"/>
      <c r="AE255" s="35"/>
      <c r="AR255" s="220" t="s">
        <v>155</v>
      </c>
      <c r="AT255" s="220" t="s">
        <v>151</v>
      </c>
      <c r="AU255" s="220" t="s">
        <v>85</v>
      </c>
      <c r="AY255" s="18" t="s">
        <v>147</v>
      </c>
      <c r="BE255" s="221">
        <f>IF(N255="základní",J255,0)</f>
        <v>0</v>
      </c>
      <c r="BF255" s="221">
        <f>IF(N255="snížená",J255,0)</f>
        <v>0</v>
      </c>
      <c r="BG255" s="221">
        <f>IF(N255="zákl. přenesená",J255,0)</f>
        <v>0</v>
      </c>
      <c r="BH255" s="221">
        <f>IF(N255="sníž. přenesená",J255,0)</f>
        <v>0</v>
      </c>
      <c r="BI255" s="221">
        <f>IF(N255="nulová",J255,0)</f>
        <v>0</v>
      </c>
      <c r="BJ255" s="18" t="s">
        <v>85</v>
      </c>
      <c r="BK255" s="221">
        <f>ROUND(I255*H255,2)</f>
        <v>0</v>
      </c>
      <c r="BL255" s="18" t="s">
        <v>155</v>
      </c>
      <c r="BM255" s="220" t="s">
        <v>1294</v>
      </c>
    </row>
    <row r="256" spans="1:65" s="2" customFormat="1" ht="11.25">
      <c r="A256" s="35"/>
      <c r="B256" s="36"/>
      <c r="C256" s="37"/>
      <c r="D256" s="222" t="s">
        <v>158</v>
      </c>
      <c r="E256" s="37"/>
      <c r="F256" s="223" t="s">
        <v>1293</v>
      </c>
      <c r="G256" s="37"/>
      <c r="H256" s="37"/>
      <c r="I256" s="123"/>
      <c r="J256" s="37"/>
      <c r="K256" s="37"/>
      <c r="L256" s="40"/>
      <c r="M256" s="224"/>
      <c r="N256" s="225"/>
      <c r="O256" s="72"/>
      <c r="P256" s="72"/>
      <c r="Q256" s="72"/>
      <c r="R256" s="72"/>
      <c r="S256" s="72"/>
      <c r="T256" s="73"/>
      <c r="U256" s="35"/>
      <c r="V256" s="35"/>
      <c r="W256" s="35"/>
      <c r="X256" s="35"/>
      <c r="Y256" s="35"/>
      <c r="Z256" s="35"/>
      <c r="AA256" s="35"/>
      <c r="AB256" s="35"/>
      <c r="AC256" s="35"/>
      <c r="AD256" s="35"/>
      <c r="AE256" s="35"/>
      <c r="AT256" s="18" t="s">
        <v>158</v>
      </c>
      <c r="AU256" s="18" t="s">
        <v>85</v>
      </c>
    </row>
    <row r="257" spans="1:65" s="2" customFormat="1" ht="16.5" customHeight="1">
      <c r="A257" s="35"/>
      <c r="B257" s="36"/>
      <c r="C257" s="209" t="s">
        <v>404</v>
      </c>
      <c r="D257" s="209" t="s">
        <v>151</v>
      </c>
      <c r="E257" s="210" t="s">
        <v>1295</v>
      </c>
      <c r="F257" s="211" t="s">
        <v>1296</v>
      </c>
      <c r="G257" s="212" t="s">
        <v>310</v>
      </c>
      <c r="H257" s="213">
        <v>20</v>
      </c>
      <c r="I257" s="214"/>
      <c r="J257" s="215">
        <f>ROUND(I257*H257,2)</f>
        <v>0</v>
      </c>
      <c r="K257" s="211" t="s">
        <v>1</v>
      </c>
      <c r="L257" s="40"/>
      <c r="M257" s="216" t="s">
        <v>1</v>
      </c>
      <c r="N257" s="217" t="s">
        <v>43</v>
      </c>
      <c r="O257" s="72"/>
      <c r="P257" s="218">
        <f>O257*H257</f>
        <v>0</v>
      </c>
      <c r="Q257" s="218">
        <v>0</v>
      </c>
      <c r="R257" s="218">
        <f>Q257*H257</f>
        <v>0</v>
      </c>
      <c r="S257" s="218">
        <v>0</v>
      </c>
      <c r="T257" s="219">
        <f>S257*H257</f>
        <v>0</v>
      </c>
      <c r="U257" s="35"/>
      <c r="V257" s="35"/>
      <c r="W257" s="35"/>
      <c r="X257" s="35"/>
      <c r="Y257" s="35"/>
      <c r="Z257" s="35"/>
      <c r="AA257" s="35"/>
      <c r="AB257" s="35"/>
      <c r="AC257" s="35"/>
      <c r="AD257" s="35"/>
      <c r="AE257" s="35"/>
      <c r="AR257" s="220" t="s">
        <v>155</v>
      </c>
      <c r="AT257" s="220" t="s">
        <v>151</v>
      </c>
      <c r="AU257" s="220" t="s">
        <v>85</v>
      </c>
      <c r="AY257" s="18" t="s">
        <v>147</v>
      </c>
      <c r="BE257" s="221">
        <f>IF(N257="základní",J257,0)</f>
        <v>0</v>
      </c>
      <c r="BF257" s="221">
        <f>IF(N257="snížená",J257,0)</f>
        <v>0</v>
      </c>
      <c r="BG257" s="221">
        <f>IF(N257="zákl. přenesená",J257,0)</f>
        <v>0</v>
      </c>
      <c r="BH257" s="221">
        <f>IF(N257="sníž. přenesená",J257,0)</f>
        <v>0</v>
      </c>
      <c r="BI257" s="221">
        <f>IF(N257="nulová",J257,0)</f>
        <v>0</v>
      </c>
      <c r="BJ257" s="18" t="s">
        <v>85</v>
      </c>
      <c r="BK257" s="221">
        <f>ROUND(I257*H257,2)</f>
        <v>0</v>
      </c>
      <c r="BL257" s="18" t="s">
        <v>155</v>
      </c>
      <c r="BM257" s="220" t="s">
        <v>1297</v>
      </c>
    </row>
    <row r="258" spans="1:65" s="2" customFormat="1" ht="11.25">
      <c r="A258" s="35"/>
      <c r="B258" s="36"/>
      <c r="C258" s="37"/>
      <c r="D258" s="222" t="s">
        <v>158</v>
      </c>
      <c r="E258" s="37"/>
      <c r="F258" s="223" t="s">
        <v>1296</v>
      </c>
      <c r="G258" s="37"/>
      <c r="H258" s="37"/>
      <c r="I258" s="123"/>
      <c r="J258" s="37"/>
      <c r="K258" s="37"/>
      <c r="L258" s="40"/>
      <c r="M258" s="224"/>
      <c r="N258" s="225"/>
      <c r="O258" s="72"/>
      <c r="P258" s="72"/>
      <c r="Q258" s="72"/>
      <c r="R258" s="72"/>
      <c r="S258" s="72"/>
      <c r="T258" s="73"/>
      <c r="U258" s="35"/>
      <c r="V258" s="35"/>
      <c r="W258" s="35"/>
      <c r="X258" s="35"/>
      <c r="Y258" s="35"/>
      <c r="Z258" s="35"/>
      <c r="AA258" s="35"/>
      <c r="AB258" s="35"/>
      <c r="AC258" s="35"/>
      <c r="AD258" s="35"/>
      <c r="AE258" s="35"/>
      <c r="AT258" s="18" t="s">
        <v>158</v>
      </c>
      <c r="AU258" s="18" t="s">
        <v>85</v>
      </c>
    </row>
    <row r="259" spans="1:65" s="2" customFormat="1" ht="16.5" customHeight="1">
      <c r="A259" s="35"/>
      <c r="B259" s="36"/>
      <c r="C259" s="209" t="s">
        <v>407</v>
      </c>
      <c r="D259" s="209" t="s">
        <v>151</v>
      </c>
      <c r="E259" s="210" t="s">
        <v>1298</v>
      </c>
      <c r="F259" s="211" t="s">
        <v>1299</v>
      </c>
      <c r="G259" s="212" t="s">
        <v>184</v>
      </c>
      <c r="H259" s="213">
        <v>8.5</v>
      </c>
      <c r="I259" s="214"/>
      <c r="J259" s="215">
        <f>ROUND(I259*H259,2)</f>
        <v>0</v>
      </c>
      <c r="K259" s="211" t="s">
        <v>1</v>
      </c>
      <c r="L259" s="40"/>
      <c r="M259" s="216" t="s">
        <v>1</v>
      </c>
      <c r="N259" s="217" t="s">
        <v>43</v>
      </c>
      <c r="O259" s="72"/>
      <c r="P259" s="218">
        <f>O259*H259</f>
        <v>0</v>
      </c>
      <c r="Q259" s="218">
        <v>0</v>
      </c>
      <c r="R259" s="218">
        <f>Q259*H259</f>
        <v>0</v>
      </c>
      <c r="S259" s="218">
        <v>0</v>
      </c>
      <c r="T259" s="219">
        <f>S259*H259</f>
        <v>0</v>
      </c>
      <c r="U259" s="35"/>
      <c r="V259" s="35"/>
      <c r="W259" s="35"/>
      <c r="X259" s="35"/>
      <c r="Y259" s="35"/>
      <c r="Z259" s="35"/>
      <c r="AA259" s="35"/>
      <c r="AB259" s="35"/>
      <c r="AC259" s="35"/>
      <c r="AD259" s="35"/>
      <c r="AE259" s="35"/>
      <c r="AR259" s="220" t="s">
        <v>155</v>
      </c>
      <c r="AT259" s="220" t="s">
        <v>151</v>
      </c>
      <c r="AU259" s="220" t="s">
        <v>85</v>
      </c>
      <c r="AY259" s="18" t="s">
        <v>147</v>
      </c>
      <c r="BE259" s="221">
        <f>IF(N259="základní",J259,0)</f>
        <v>0</v>
      </c>
      <c r="BF259" s="221">
        <f>IF(N259="snížená",J259,0)</f>
        <v>0</v>
      </c>
      <c r="BG259" s="221">
        <f>IF(N259="zákl. přenesená",J259,0)</f>
        <v>0</v>
      </c>
      <c r="BH259" s="221">
        <f>IF(N259="sníž. přenesená",J259,0)</f>
        <v>0</v>
      </c>
      <c r="BI259" s="221">
        <f>IF(N259="nulová",J259,0)</f>
        <v>0</v>
      </c>
      <c r="BJ259" s="18" t="s">
        <v>85</v>
      </c>
      <c r="BK259" s="221">
        <f>ROUND(I259*H259,2)</f>
        <v>0</v>
      </c>
      <c r="BL259" s="18" t="s">
        <v>155</v>
      </c>
      <c r="BM259" s="220" t="s">
        <v>1300</v>
      </c>
    </row>
    <row r="260" spans="1:65" s="2" customFormat="1" ht="11.25">
      <c r="A260" s="35"/>
      <c r="B260" s="36"/>
      <c r="C260" s="37"/>
      <c r="D260" s="222" t="s">
        <v>158</v>
      </c>
      <c r="E260" s="37"/>
      <c r="F260" s="223" t="s">
        <v>1299</v>
      </c>
      <c r="G260" s="37"/>
      <c r="H260" s="37"/>
      <c r="I260" s="123"/>
      <c r="J260" s="37"/>
      <c r="K260" s="37"/>
      <c r="L260" s="40"/>
      <c r="M260" s="224"/>
      <c r="N260" s="225"/>
      <c r="O260" s="72"/>
      <c r="P260" s="72"/>
      <c r="Q260" s="72"/>
      <c r="R260" s="72"/>
      <c r="S260" s="72"/>
      <c r="T260" s="73"/>
      <c r="U260" s="35"/>
      <c r="V260" s="35"/>
      <c r="W260" s="35"/>
      <c r="X260" s="35"/>
      <c r="Y260" s="35"/>
      <c r="Z260" s="35"/>
      <c r="AA260" s="35"/>
      <c r="AB260" s="35"/>
      <c r="AC260" s="35"/>
      <c r="AD260" s="35"/>
      <c r="AE260" s="35"/>
      <c r="AT260" s="18" t="s">
        <v>158</v>
      </c>
      <c r="AU260" s="18" t="s">
        <v>85</v>
      </c>
    </row>
    <row r="261" spans="1:65" s="2" customFormat="1" ht="24" customHeight="1">
      <c r="A261" s="35"/>
      <c r="B261" s="36"/>
      <c r="C261" s="209" t="s">
        <v>411</v>
      </c>
      <c r="D261" s="209" t="s">
        <v>151</v>
      </c>
      <c r="E261" s="210" t="s">
        <v>1301</v>
      </c>
      <c r="F261" s="211" t="s">
        <v>1302</v>
      </c>
      <c r="G261" s="212" t="s">
        <v>184</v>
      </c>
      <c r="H261" s="213">
        <v>85</v>
      </c>
      <c r="I261" s="214"/>
      <c r="J261" s="215">
        <f>ROUND(I261*H261,2)</f>
        <v>0</v>
      </c>
      <c r="K261" s="211" t="s">
        <v>1</v>
      </c>
      <c r="L261" s="40"/>
      <c r="M261" s="216" t="s">
        <v>1</v>
      </c>
      <c r="N261" s="217" t="s">
        <v>43</v>
      </c>
      <c r="O261" s="72"/>
      <c r="P261" s="218">
        <f>O261*H261</f>
        <v>0</v>
      </c>
      <c r="Q261" s="218">
        <v>0</v>
      </c>
      <c r="R261" s="218">
        <f>Q261*H261</f>
        <v>0</v>
      </c>
      <c r="S261" s="218">
        <v>0</v>
      </c>
      <c r="T261" s="219">
        <f>S261*H261</f>
        <v>0</v>
      </c>
      <c r="U261" s="35"/>
      <c r="V261" s="35"/>
      <c r="W261" s="35"/>
      <c r="X261" s="35"/>
      <c r="Y261" s="35"/>
      <c r="Z261" s="35"/>
      <c r="AA261" s="35"/>
      <c r="AB261" s="35"/>
      <c r="AC261" s="35"/>
      <c r="AD261" s="35"/>
      <c r="AE261" s="35"/>
      <c r="AR261" s="220" t="s">
        <v>155</v>
      </c>
      <c r="AT261" s="220" t="s">
        <v>151</v>
      </c>
      <c r="AU261" s="220" t="s">
        <v>85</v>
      </c>
      <c r="AY261" s="18" t="s">
        <v>147</v>
      </c>
      <c r="BE261" s="221">
        <f>IF(N261="základní",J261,0)</f>
        <v>0</v>
      </c>
      <c r="BF261" s="221">
        <f>IF(N261="snížená",J261,0)</f>
        <v>0</v>
      </c>
      <c r="BG261" s="221">
        <f>IF(N261="zákl. přenesená",J261,0)</f>
        <v>0</v>
      </c>
      <c r="BH261" s="221">
        <f>IF(N261="sníž. přenesená",J261,0)</f>
        <v>0</v>
      </c>
      <c r="BI261" s="221">
        <f>IF(N261="nulová",J261,0)</f>
        <v>0</v>
      </c>
      <c r="BJ261" s="18" t="s">
        <v>85</v>
      </c>
      <c r="BK261" s="221">
        <f>ROUND(I261*H261,2)</f>
        <v>0</v>
      </c>
      <c r="BL261" s="18" t="s">
        <v>155</v>
      </c>
      <c r="BM261" s="220" t="s">
        <v>1303</v>
      </c>
    </row>
    <row r="262" spans="1:65" s="2" customFormat="1" ht="19.5">
      <c r="A262" s="35"/>
      <c r="B262" s="36"/>
      <c r="C262" s="37"/>
      <c r="D262" s="222" t="s">
        <v>158</v>
      </c>
      <c r="E262" s="37"/>
      <c r="F262" s="223" t="s">
        <v>1302</v>
      </c>
      <c r="G262" s="37"/>
      <c r="H262" s="37"/>
      <c r="I262" s="123"/>
      <c r="J262" s="37"/>
      <c r="K262" s="37"/>
      <c r="L262" s="40"/>
      <c r="M262" s="224"/>
      <c r="N262" s="225"/>
      <c r="O262" s="72"/>
      <c r="P262" s="72"/>
      <c r="Q262" s="72"/>
      <c r="R262" s="72"/>
      <c r="S262" s="72"/>
      <c r="T262" s="73"/>
      <c r="U262" s="35"/>
      <c r="V262" s="35"/>
      <c r="W262" s="35"/>
      <c r="X262" s="35"/>
      <c r="Y262" s="35"/>
      <c r="Z262" s="35"/>
      <c r="AA262" s="35"/>
      <c r="AB262" s="35"/>
      <c r="AC262" s="35"/>
      <c r="AD262" s="35"/>
      <c r="AE262" s="35"/>
      <c r="AT262" s="18" t="s">
        <v>158</v>
      </c>
      <c r="AU262" s="18" t="s">
        <v>85</v>
      </c>
    </row>
    <row r="263" spans="1:65" s="2" customFormat="1" ht="16.5" customHeight="1">
      <c r="A263" s="35"/>
      <c r="B263" s="36"/>
      <c r="C263" s="209" t="s">
        <v>415</v>
      </c>
      <c r="D263" s="209" t="s">
        <v>151</v>
      </c>
      <c r="E263" s="210" t="s">
        <v>1304</v>
      </c>
      <c r="F263" s="211" t="s">
        <v>1305</v>
      </c>
      <c r="G263" s="212" t="s">
        <v>221</v>
      </c>
      <c r="H263" s="213">
        <v>1.1000000000000001</v>
      </c>
      <c r="I263" s="214"/>
      <c r="J263" s="215">
        <f>ROUND(I263*H263,2)</f>
        <v>0</v>
      </c>
      <c r="K263" s="211" t="s">
        <v>1</v>
      </c>
      <c r="L263" s="40"/>
      <c r="M263" s="216" t="s">
        <v>1</v>
      </c>
      <c r="N263" s="217" t="s">
        <v>43</v>
      </c>
      <c r="O263" s="72"/>
      <c r="P263" s="218">
        <f>O263*H263</f>
        <v>0</v>
      </c>
      <c r="Q263" s="218">
        <v>0</v>
      </c>
      <c r="R263" s="218">
        <f>Q263*H263</f>
        <v>0</v>
      </c>
      <c r="S263" s="218">
        <v>0</v>
      </c>
      <c r="T263" s="219">
        <f>S263*H263</f>
        <v>0</v>
      </c>
      <c r="U263" s="35"/>
      <c r="V263" s="35"/>
      <c r="W263" s="35"/>
      <c r="X263" s="35"/>
      <c r="Y263" s="35"/>
      <c r="Z263" s="35"/>
      <c r="AA263" s="35"/>
      <c r="AB263" s="35"/>
      <c r="AC263" s="35"/>
      <c r="AD263" s="35"/>
      <c r="AE263" s="35"/>
      <c r="AR263" s="220" t="s">
        <v>155</v>
      </c>
      <c r="AT263" s="220" t="s">
        <v>151</v>
      </c>
      <c r="AU263" s="220" t="s">
        <v>85</v>
      </c>
      <c r="AY263" s="18" t="s">
        <v>147</v>
      </c>
      <c r="BE263" s="221">
        <f>IF(N263="základní",J263,0)</f>
        <v>0</v>
      </c>
      <c r="BF263" s="221">
        <f>IF(N263="snížená",J263,0)</f>
        <v>0</v>
      </c>
      <c r="BG263" s="221">
        <f>IF(N263="zákl. přenesená",J263,0)</f>
        <v>0</v>
      </c>
      <c r="BH263" s="221">
        <f>IF(N263="sníž. přenesená",J263,0)</f>
        <v>0</v>
      </c>
      <c r="BI263" s="221">
        <f>IF(N263="nulová",J263,0)</f>
        <v>0</v>
      </c>
      <c r="BJ263" s="18" t="s">
        <v>85</v>
      </c>
      <c r="BK263" s="221">
        <f>ROUND(I263*H263,2)</f>
        <v>0</v>
      </c>
      <c r="BL263" s="18" t="s">
        <v>155</v>
      </c>
      <c r="BM263" s="220" t="s">
        <v>1306</v>
      </c>
    </row>
    <row r="264" spans="1:65" s="2" customFormat="1" ht="11.25">
      <c r="A264" s="35"/>
      <c r="B264" s="36"/>
      <c r="C264" s="37"/>
      <c r="D264" s="222" t="s">
        <v>158</v>
      </c>
      <c r="E264" s="37"/>
      <c r="F264" s="223" t="s">
        <v>1305</v>
      </c>
      <c r="G264" s="37"/>
      <c r="H264" s="37"/>
      <c r="I264" s="123"/>
      <c r="J264" s="37"/>
      <c r="K264" s="37"/>
      <c r="L264" s="40"/>
      <c r="M264" s="224"/>
      <c r="N264" s="225"/>
      <c r="O264" s="72"/>
      <c r="P264" s="72"/>
      <c r="Q264" s="72"/>
      <c r="R264" s="72"/>
      <c r="S264" s="72"/>
      <c r="T264" s="73"/>
      <c r="U264" s="35"/>
      <c r="V264" s="35"/>
      <c r="W264" s="35"/>
      <c r="X264" s="35"/>
      <c r="Y264" s="35"/>
      <c r="Z264" s="35"/>
      <c r="AA264" s="35"/>
      <c r="AB264" s="35"/>
      <c r="AC264" s="35"/>
      <c r="AD264" s="35"/>
      <c r="AE264" s="35"/>
      <c r="AT264" s="18" t="s">
        <v>158</v>
      </c>
      <c r="AU264" s="18" t="s">
        <v>85</v>
      </c>
    </row>
    <row r="265" spans="1:65" s="2" customFormat="1" ht="16.5" customHeight="1">
      <c r="A265" s="35"/>
      <c r="B265" s="36"/>
      <c r="C265" s="209" t="s">
        <v>419</v>
      </c>
      <c r="D265" s="209" t="s">
        <v>151</v>
      </c>
      <c r="E265" s="210" t="s">
        <v>1307</v>
      </c>
      <c r="F265" s="211" t="s">
        <v>1308</v>
      </c>
      <c r="G265" s="212" t="s">
        <v>221</v>
      </c>
      <c r="H265" s="213">
        <v>11</v>
      </c>
      <c r="I265" s="214"/>
      <c r="J265" s="215">
        <f>ROUND(I265*H265,2)</f>
        <v>0</v>
      </c>
      <c r="K265" s="211" t="s">
        <v>1</v>
      </c>
      <c r="L265" s="40"/>
      <c r="M265" s="216" t="s">
        <v>1</v>
      </c>
      <c r="N265" s="217" t="s">
        <v>43</v>
      </c>
      <c r="O265" s="72"/>
      <c r="P265" s="218">
        <f>O265*H265</f>
        <v>0</v>
      </c>
      <c r="Q265" s="218">
        <v>0</v>
      </c>
      <c r="R265" s="218">
        <f>Q265*H265</f>
        <v>0</v>
      </c>
      <c r="S265" s="218">
        <v>0</v>
      </c>
      <c r="T265" s="219">
        <f>S265*H265</f>
        <v>0</v>
      </c>
      <c r="U265" s="35"/>
      <c r="V265" s="35"/>
      <c r="W265" s="35"/>
      <c r="X265" s="35"/>
      <c r="Y265" s="35"/>
      <c r="Z265" s="35"/>
      <c r="AA265" s="35"/>
      <c r="AB265" s="35"/>
      <c r="AC265" s="35"/>
      <c r="AD265" s="35"/>
      <c r="AE265" s="35"/>
      <c r="AR265" s="220" t="s">
        <v>155</v>
      </c>
      <c r="AT265" s="220" t="s">
        <v>151</v>
      </c>
      <c r="AU265" s="220" t="s">
        <v>85</v>
      </c>
      <c r="AY265" s="18" t="s">
        <v>147</v>
      </c>
      <c r="BE265" s="221">
        <f>IF(N265="základní",J265,0)</f>
        <v>0</v>
      </c>
      <c r="BF265" s="221">
        <f>IF(N265="snížená",J265,0)</f>
        <v>0</v>
      </c>
      <c r="BG265" s="221">
        <f>IF(N265="zákl. přenesená",J265,0)</f>
        <v>0</v>
      </c>
      <c r="BH265" s="221">
        <f>IF(N265="sníž. přenesená",J265,0)</f>
        <v>0</v>
      </c>
      <c r="BI265" s="221">
        <f>IF(N265="nulová",J265,0)</f>
        <v>0</v>
      </c>
      <c r="BJ265" s="18" t="s">
        <v>85</v>
      </c>
      <c r="BK265" s="221">
        <f>ROUND(I265*H265,2)</f>
        <v>0</v>
      </c>
      <c r="BL265" s="18" t="s">
        <v>155</v>
      </c>
      <c r="BM265" s="220" t="s">
        <v>1309</v>
      </c>
    </row>
    <row r="266" spans="1:65" s="2" customFormat="1" ht="11.25">
      <c r="A266" s="35"/>
      <c r="B266" s="36"/>
      <c r="C266" s="37"/>
      <c r="D266" s="222" t="s">
        <v>158</v>
      </c>
      <c r="E266" s="37"/>
      <c r="F266" s="223" t="s">
        <v>1308</v>
      </c>
      <c r="G266" s="37"/>
      <c r="H266" s="37"/>
      <c r="I266" s="123"/>
      <c r="J266" s="37"/>
      <c r="K266" s="37"/>
      <c r="L266" s="40"/>
      <c r="M266" s="224"/>
      <c r="N266" s="225"/>
      <c r="O266" s="72"/>
      <c r="P266" s="72"/>
      <c r="Q266" s="72"/>
      <c r="R266" s="72"/>
      <c r="S266" s="72"/>
      <c r="T266" s="73"/>
      <c r="U266" s="35"/>
      <c r="V266" s="35"/>
      <c r="W266" s="35"/>
      <c r="X266" s="35"/>
      <c r="Y266" s="35"/>
      <c r="Z266" s="35"/>
      <c r="AA266" s="35"/>
      <c r="AB266" s="35"/>
      <c r="AC266" s="35"/>
      <c r="AD266" s="35"/>
      <c r="AE266" s="35"/>
      <c r="AT266" s="18" t="s">
        <v>158</v>
      </c>
      <c r="AU266" s="18" t="s">
        <v>85</v>
      </c>
    </row>
    <row r="267" spans="1:65" s="2" customFormat="1" ht="16.5" customHeight="1">
      <c r="A267" s="35"/>
      <c r="B267" s="36"/>
      <c r="C267" s="209" t="s">
        <v>423</v>
      </c>
      <c r="D267" s="209" t="s">
        <v>151</v>
      </c>
      <c r="E267" s="210" t="s">
        <v>1310</v>
      </c>
      <c r="F267" s="211" t="s">
        <v>1311</v>
      </c>
      <c r="G267" s="212" t="s">
        <v>221</v>
      </c>
      <c r="H267" s="213">
        <v>15.3</v>
      </c>
      <c r="I267" s="214"/>
      <c r="J267" s="215">
        <f>ROUND(I267*H267,2)</f>
        <v>0</v>
      </c>
      <c r="K267" s="211" t="s">
        <v>1</v>
      </c>
      <c r="L267" s="40"/>
      <c r="M267" s="216" t="s">
        <v>1</v>
      </c>
      <c r="N267" s="217" t="s">
        <v>43</v>
      </c>
      <c r="O267" s="72"/>
      <c r="P267" s="218">
        <f>O267*H267</f>
        <v>0</v>
      </c>
      <c r="Q267" s="218">
        <v>0</v>
      </c>
      <c r="R267" s="218">
        <f>Q267*H267</f>
        <v>0</v>
      </c>
      <c r="S267" s="218">
        <v>0</v>
      </c>
      <c r="T267" s="219">
        <f>S267*H267</f>
        <v>0</v>
      </c>
      <c r="U267" s="35"/>
      <c r="V267" s="35"/>
      <c r="W267" s="35"/>
      <c r="X267" s="35"/>
      <c r="Y267" s="35"/>
      <c r="Z267" s="35"/>
      <c r="AA267" s="35"/>
      <c r="AB267" s="35"/>
      <c r="AC267" s="35"/>
      <c r="AD267" s="35"/>
      <c r="AE267" s="35"/>
      <c r="AR267" s="220" t="s">
        <v>155</v>
      </c>
      <c r="AT267" s="220" t="s">
        <v>151</v>
      </c>
      <c r="AU267" s="220" t="s">
        <v>85</v>
      </c>
      <c r="AY267" s="18" t="s">
        <v>147</v>
      </c>
      <c r="BE267" s="221">
        <f>IF(N267="základní",J267,0)</f>
        <v>0</v>
      </c>
      <c r="BF267" s="221">
        <f>IF(N267="snížená",J267,0)</f>
        <v>0</v>
      </c>
      <c r="BG267" s="221">
        <f>IF(N267="zákl. přenesená",J267,0)</f>
        <v>0</v>
      </c>
      <c r="BH267" s="221">
        <f>IF(N267="sníž. přenesená",J267,0)</f>
        <v>0</v>
      </c>
      <c r="BI267" s="221">
        <f>IF(N267="nulová",J267,0)</f>
        <v>0</v>
      </c>
      <c r="BJ267" s="18" t="s">
        <v>85</v>
      </c>
      <c r="BK267" s="221">
        <f>ROUND(I267*H267,2)</f>
        <v>0</v>
      </c>
      <c r="BL267" s="18" t="s">
        <v>155</v>
      </c>
      <c r="BM267" s="220" t="s">
        <v>1312</v>
      </c>
    </row>
    <row r="268" spans="1:65" s="2" customFormat="1" ht="11.25">
      <c r="A268" s="35"/>
      <c r="B268" s="36"/>
      <c r="C268" s="37"/>
      <c r="D268" s="222" t="s">
        <v>158</v>
      </c>
      <c r="E268" s="37"/>
      <c r="F268" s="223" t="s">
        <v>1311</v>
      </c>
      <c r="G268" s="37"/>
      <c r="H268" s="37"/>
      <c r="I268" s="123"/>
      <c r="J268" s="37"/>
      <c r="K268" s="37"/>
      <c r="L268" s="40"/>
      <c r="M268" s="224"/>
      <c r="N268" s="225"/>
      <c r="O268" s="72"/>
      <c r="P268" s="72"/>
      <c r="Q268" s="72"/>
      <c r="R268" s="72"/>
      <c r="S268" s="72"/>
      <c r="T268" s="73"/>
      <c r="U268" s="35"/>
      <c r="V268" s="35"/>
      <c r="W268" s="35"/>
      <c r="X268" s="35"/>
      <c r="Y268" s="35"/>
      <c r="Z268" s="35"/>
      <c r="AA268" s="35"/>
      <c r="AB268" s="35"/>
      <c r="AC268" s="35"/>
      <c r="AD268" s="35"/>
      <c r="AE268" s="35"/>
      <c r="AT268" s="18" t="s">
        <v>158</v>
      </c>
      <c r="AU268" s="18" t="s">
        <v>85</v>
      </c>
    </row>
    <row r="269" spans="1:65" s="2" customFormat="1" ht="16.5" customHeight="1">
      <c r="A269" s="35"/>
      <c r="B269" s="36"/>
      <c r="C269" s="209" t="s">
        <v>425</v>
      </c>
      <c r="D269" s="209" t="s">
        <v>151</v>
      </c>
      <c r="E269" s="210" t="s">
        <v>1313</v>
      </c>
      <c r="F269" s="211" t="s">
        <v>1314</v>
      </c>
      <c r="G269" s="212" t="s">
        <v>221</v>
      </c>
      <c r="H269" s="213">
        <v>1.1000000000000001</v>
      </c>
      <c r="I269" s="214"/>
      <c r="J269" s="215">
        <f>ROUND(I269*H269,2)</f>
        <v>0</v>
      </c>
      <c r="K269" s="211" t="s">
        <v>1</v>
      </c>
      <c r="L269" s="40"/>
      <c r="M269" s="216" t="s">
        <v>1</v>
      </c>
      <c r="N269" s="217" t="s">
        <v>43</v>
      </c>
      <c r="O269" s="72"/>
      <c r="P269" s="218">
        <f>O269*H269</f>
        <v>0</v>
      </c>
      <c r="Q269" s="218">
        <v>0</v>
      </c>
      <c r="R269" s="218">
        <f>Q269*H269</f>
        <v>0</v>
      </c>
      <c r="S269" s="218">
        <v>0</v>
      </c>
      <c r="T269" s="219">
        <f>S269*H269</f>
        <v>0</v>
      </c>
      <c r="U269" s="35"/>
      <c r="V269" s="35"/>
      <c r="W269" s="35"/>
      <c r="X269" s="35"/>
      <c r="Y269" s="35"/>
      <c r="Z269" s="35"/>
      <c r="AA269" s="35"/>
      <c r="AB269" s="35"/>
      <c r="AC269" s="35"/>
      <c r="AD269" s="35"/>
      <c r="AE269" s="35"/>
      <c r="AR269" s="220" t="s">
        <v>155</v>
      </c>
      <c r="AT269" s="220" t="s">
        <v>151</v>
      </c>
      <c r="AU269" s="220" t="s">
        <v>85</v>
      </c>
      <c r="AY269" s="18" t="s">
        <v>147</v>
      </c>
      <c r="BE269" s="221">
        <f>IF(N269="základní",J269,0)</f>
        <v>0</v>
      </c>
      <c r="BF269" s="221">
        <f>IF(N269="snížená",J269,0)</f>
        <v>0</v>
      </c>
      <c r="BG269" s="221">
        <f>IF(N269="zákl. přenesená",J269,0)</f>
        <v>0</v>
      </c>
      <c r="BH269" s="221">
        <f>IF(N269="sníž. přenesená",J269,0)</f>
        <v>0</v>
      </c>
      <c r="BI269" s="221">
        <f>IF(N269="nulová",J269,0)</f>
        <v>0</v>
      </c>
      <c r="BJ269" s="18" t="s">
        <v>85</v>
      </c>
      <c r="BK269" s="221">
        <f>ROUND(I269*H269,2)</f>
        <v>0</v>
      </c>
      <c r="BL269" s="18" t="s">
        <v>155</v>
      </c>
      <c r="BM269" s="220" t="s">
        <v>1315</v>
      </c>
    </row>
    <row r="270" spans="1:65" s="2" customFormat="1" ht="11.25">
      <c r="A270" s="35"/>
      <c r="B270" s="36"/>
      <c r="C270" s="37"/>
      <c r="D270" s="222" t="s">
        <v>158</v>
      </c>
      <c r="E270" s="37"/>
      <c r="F270" s="223" t="s">
        <v>1314</v>
      </c>
      <c r="G270" s="37"/>
      <c r="H270" s="37"/>
      <c r="I270" s="123"/>
      <c r="J270" s="37"/>
      <c r="K270" s="37"/>
      <c r="L270" s="40"/>
      <c r="M270" s="224"/>
      <c r="N270" s="225"/>
      <c r="O270" s="72"/>
      <c r="P270" s="72"/>
      <c r="Q270" s="72"/>
      <c r="R270" s="72"/>
      <c r="S270" s="72"/>
      <c r="T270" s="73"/>
      <c r="U270" s="35"/>
      <c r="V270" s="35"/>
      <c r="W270" s="35"/>
      <c r="X270" s="35"/>
      <c r="Y270" s="35"/>
      <c r="Z270" s="35"/>
      <c r="AA270" s="35"/>
      <c r="AB270" s="35"/>
      <c r="AC270" s="35"/>
      <c r="AD270" s="35"/>
      <c r="AE270" s="35"/>
      <c r="AT270" s="18" t="s">
        <v>158</v>
      </c>
      <c r="AU270" s="18" t="s">
        <v>85</v>
      </c>
    </row>
    <row r="271" spans="1:65" s="2" customFormat="1" ht="16.5" customHeight="1">
      <c r="A271" s="35"/>
      <c r="B271" s="36"/>
      <c r="C271" s="209" t="s">
        <v>429</v>
      </c>
      <c r="D271" s="209" t="s">
        <v>151</v>
      </c>
      <c r="E271" s="210" t="s">
        <v>1316</v>
      </c>
      <c r="F271" s="211" t="s">
        <v>1317</v>
      </c>
      <c r="G271" s="212" t="s">
        <v>1318</v>
      </c>
      <c r="H271" s="213">
        <v>1</v>
      </c>
      <c r="I271" s="214"/>
      <c r="J271" s="215">
        <f>ROUND(I271*H271,2)</f>
        <v>0</v>
      </c>
      <c r="K271" s="211" t="s">
        <v>1</v>
      </c>
      <c r="L271" s="40"/>
      <c r="M271" s="216" t="s">
        <v>1</v>
      </c>
      <c r="N271" s="217" t="s">
        <v>43</v>
      </c>
      <c r="O271" s="72"/>
      <c r="P271" s="218">
        <f>O271*H271</f>
        <v>0</v>
      </c>
      <c r="Q271" s="218">
        <v>0</v>
      </c>
      <c r="R271" s="218">
        <f>Q271*H271</f>
        <v>0</v>
      </c>
      <c r="S271" s="218">
        <v>0</v>
      </c>
      <c r="T271" s="219">
        <f>S271*H271</f>
        <v>0</v>
      </c>
      <c r="U271" s="35"/>
      <c r="V271" s="35"/>
      <c r="W271" s="35"/>
      <c r="X271" s="35"/>
      <c r="Y271" s="35"/>
      <c r="Z271" s="35"/>
      <c r="AA271" s="35"/>
      <c r="AB271" s="35"/>
      <c r="AC271" s="35"/>
      <c r="AD271" s="35"/>
      <c r="AE271" s="35"/>
      <c r="AR271" s="220" t="s">
        <v>155</v>
      </c>
      <c r="AT271" s="220" t="s">
        <v>151</v>
      </c>
      <c r="AU271" s="220" t="s">
        <v>85</v>
      </c>
      <c r="AY271" s="18" t="s">
        <v>147</v>
      </c>
      <c r="BE271" s="221">
        <f>IF(N271="základní",J271,0)</f>
        <v>0</v>
      </c>
      <c r="BF271" s="221">
        <f>IF(N271="snížená",J271,0)</f>
        <v>0</v>
      </c>
      <c r="BG271" s="221">
        <f>IF(N271="zákl. přenesená",J271,0)</f>
        <v>0</v>
      </c>
      <c r="BH271" s="221">
        <f>IF(N271="sníž. přenesená",J271,0)</f>
        <v>0</v>
      </c>
      <c r="BI271" s="221">
        <f>IF(N271="nulová",J271,0)</f>
        <v>0</v>
      </c>
      <c r="BJ271" s="18" t="s">
        <v>85</v>
      </c>
      <c r="BK271" s="221">
        <f>ROUND(I271*H271,2)</f>
        <v>0</v>
      </c>
      <c r="BL271" s="18" t="s">
        <v>155</v>
      </c>
      <c r="BM271" s="220" t="s">
        <v>1319</v>
      </c>
    </row>
    <row r="272" spans="1:65" s="2" customFormat="1" ht="11.25">
      <c r="A272" s="35"/>
      <c r="B272" s="36"/>
      <c r="C272" s="37"/>
      <c r="D272" s="222" t="s">
        <v>158</v>
      </c>
      <c r="E272" s="37"/>
      <c r="F272" s="223" t="s">
        <v>1317</v>
      </c>
      <c r="G272" s="37"/>
      <c r="H272" s="37"/>
      <c r="I272" s="123"/>
      <c r="J272" s="37"/>
      <c r="K272" s="37"/>
      <c r="L272" s="40"/>
      <c r="M272" s="283"/>
      <c r="N272" s="284"/>
      <c r="O272" s="285"/>
      <c r="P272" s="285"/>
      <c r="Q272" s="285"/>
      <c r="R272" s="285"/>
      <c r="S272" s="285"/>
      <c r="T272" s="286"/>
      <c r="U272" s="35"/>
      <c r="V272" s="35"/>
      <c r="W272" s="35"/>
      <c r="X272" s="35"/>
      <c r="Y272" s="35"/>
      <c r="Z272" s="35"/>
      <c r="AA272" s="35"/>
      <c r="AB272" s="35"/>
      <c r="AC272" s="35"/>
      <c r="AD272" s="35"/>
      <c r="AE272" s="35"/>
      <c r="AT272" s="18" t="s">
        <v>158</v>
      </c>
      <c r="AU272" s="18" t="s">
        <v>85</v>
      </c>
    </row>
    <row r="273" spans="1:31" s="2" customFormat="1" ht="6.95" customHeight="1">
      <c r="A273" s="35"/>
      <c r="B273" s="55"/>
      <c r="C273" s="56"/>
      <c r="D273" s="56"/>
      <c r="E273" s="56"/>
      <c r="F273" s="56"/>
      <c r="G273" s="56"/>
      <c r="H273" s="56"/>
      <c r="I273" s="159"/>
      <c r="J273" s="56"/>
      <c r="K273" s="56"/>
      <c r="L273" s="40"/>
      <c r="M273" s="35"/>
      <c r="O273" s="35"/>
      <c r="P273" s="35"/>
      <c r="Q273" s="35"/>
      <c r="R273" s="35"/>
      <c r="S273" s="35"/>
      <c r="T273" s="35"/>
      <c r="U273" s="35"/>
      <c r="V273" s="35"/>
      <c r="W273" s="35"/>
      <c r="X273" s="35"/>
      <c r="Y273" s="35"/>
      <c r="Z273" s="35"/>
      <c r="AA273" s="35"/>
      <c r="AB273" s="35"/>
      <c r="AC273" s="35"/>
      <c r="AD273" s="35"/>
      <c r="AE273" s="35"/>
    </row>
  </sheetData>
  <sheetProtection algorithmName="SHA-512" hashValue="oKlPxUAtdvtfF3u7/MgBvAobConTPwVkpI1b2156qJDLSvHnxUgtYcEN2UtQVj9uSMwW5LqxLdBMjxZ9mk17HQ==" saltValue="Dqy+seEDIjxV81uWNwlKm3Lj97rvHQ7xXYCRnPS8ny26HD6qvPCL5+RJolpEGIY0lmYlWpYXMcyUyTPSlXGt9w==" spinCount="100000" sheet="1" objects="1" scenarios="1" formatColumns="0" formatRows="0" autoFilter="0"/>
  <autoFilter ref="C126:K272"/>
  <mergeCells count="12">
    <mergeCell ref="E119:H119"/>
    <mergeCell ref="L2:V2"/>
    <mergeCell ref="E85:H85"/>
    <mergeCell ref="E87:H87"/>
    <mergeCell ref="E89:H89"/>
    <mergeCell ref="E115:H115"/>
    <mergeCell ref="E117:H117"/>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1"/>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116"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16"/>
      <c r="L2" s="298"/>
      <c r="M2" s="298"/>
      <c r="N2" s="298"/>
      <c r="O2" s="298"/>
      <c r="P2" s="298"/>
      <c r="Q2" s="298"/>
      <c r="R2" s="298"/>
      <c r="S2" s="298"/>
      <c r="T2" s="298"/>
      <c r="U2" s="298"/>
      <c r="V2" s="298"/>
      <c r="AT2" s="18" t="s">
        <v>99</v>
      </c>
    </row>
    <row r="3" spans="1:46" s="1" customFormat="1" ht="6.95" customHeight="1">
      <c r="B3" s="117"/>
      <c r="C3" s="118"/>
      <c r="D3" s="118"/>
      <c r="E3" s="118"/>
      <c r="F3" s="118"/>
      <c r="G3" s="118"/>
      <c r="H3" s="118"/>
      <c r="I3" s="119"/>
      <c r="J3" s="118"/>
      <c r="K3" s="118"/>
      <c r="L3" s="21"/>
      <c r="AT3" s="18" t="s">
        <v>87</v>
      </c>
    </row>
    <row r="4" spans="1:46" s="1" customFormat="1" ht="24.95" customHeight="1">
      <c r="B4" s="21"/>
      <c r="D4" s="120" t="s">
        <v>100</v>
      </c>
      <c r="I4" s="116"/>
      <c r="L4" s="21"/>
      <c r="M4" s="121" t="s">
        <v>10</v>
      </c>
      <c r="AT4" s="18" t="s">
        <v>4</v>
      </c>
    </row>
    <row r="5" spans="1:46" s="1" customFormat="1" ht="6.95" customHeight="1">
      <c r="B5" s="21"/>
      <c r="I5" s="116"/>
      <c r="L5" s="21"/>
    </row>
    <row r="6" spans="1:46" s="1" customFormat="1" ht="12" customHeight="1">
      <c r="B6" s="21"/>
      <c r="D6" s="122" t="s">
        <v>16</v>
      </c>
      <c r="I6" s="116"/>
      <c r="L6" s="21"/>
    </row>
    <row r="7" spans="1:46" s="1" customFormat="1" ht="16.5" customHeight="1">
      <c r="B7" s="21"/>
      <c r="E7" s="332" t="str">
        <f>'Rekapitulace stavby'!K6</f>
        <v>CHODNÍK UL. VELKOMEZIŘÍČSKÁ, TŘEBÍČ</v>
      </c>
      <c r="F7" s="333"/>
      <c r="G7" s="333"/>
      <c r="H7" s="333"/>
      <c r="I7" s="116"/>
      <c r="L7" s="21"/>
    </row>
    <row r="8" spans="1:46" s="1" customFormat="1" ht="12" customHeight="1">
      <c r="B8" s="21"/>
      <c r="D8" s="122" t="s">
        <v>101</v>
      </c>
      <c r="I8" s="116"/>
      <c r="L8" s="21"/>
    </row>
    <row r="9" spans="1:46" s="2" customFormat="1" ht="16.5" customHeight="1">
      <c r="A9" s="35"/>
      <c r="B9" s="40"/>
      <c r="C9" s="35"/>
      <c r="D9" s="35"/>
      <c r="E9" s="332" t="s">
        <v>102</v>
      </c>
      <c r="F9" s="334"/>
      <c r="G9" s="334"/>
      <c r="H9" s="334"/>
      <c r="I9" s="123"/>
      <c r="J9" s="35"/>
      <c r="K9" s="35"/>
      <c r="L9" s="52"/>
      <c r="S9" s="35"/>
      <c r="T9" s="35"/>
      <c r="U9" s="35"/>
      <c r="V9" s="35"/>
      <c r="W9" s="35"/>
      <c r="X9" s="35"/>
      <c r="Y9" s="35"/>
      <c r="Z9" s="35"/>
      <c r="AA9" s="35"/>
      <c r="AB9" s="35"/>
      <c r="AC9" s="35"/>
      <c r="AD9" s="35"/>
      <c r="AE9" s="35"/>
    </row>
    <row r="10" spans="1:46" s="2" customFormat="1" ht="12" customHeight="1">
      <c r="A10" s="35"/>
      <c r="B10" s="40"/>
      <c r="C10" s="35"/>
      <c r="D10" s="122" t="s">
        <v>103</v>
      </c>
      <c r="E10" s="35"/>
      <c r="F10" s="35"/>
      <c r="G10" s="35"/>
      <c r="H10" s="35"/>
      <c r="I10" s="123"/>
      <c r="J10" s="35"/>
      <c r="K10" s="35"/>
      <c r="L10" s="52"/>
      <c r="S10" s="35"/>
      <c r="T10" s="35"/>
      <c r="U10" s="35"/>
      <c r="V10" s="35"/>
      <c r="W10" s="35"/>
      <c r="X10" s="35"/>
      <c r="Y10" s="35"/>
      <c r="Z10" s="35"/>
      <c r="AA10" s="35"/>
      <c r="AB10" s="35"/>
      <c r="AC10" s="35"/>
      <c r="AD10" s="35"/>
      <c r="AE10" s="35"/>
    </row>
    <row r="11" spans="1:46" s="2" customFormat="1" ht="16.5" customHeight="1">
      <c r="A11" s="35"/>
      <c r="B11" s="40"/>
      <c r="C11" s="35"/>
      <c r="D11" s="35"/>
      <c r="E11" s="335" t="s">
        <v>1320</v>
      </c>
      <c r="F11" s="334"/>
      <c r="G11" s="334"/>
      <c r="H11" s="334"/>
      <c r="I11" s="123"/>
      <c r="J11" s="35"/>
      <c r="K11" s="35"/>
      <c r="L11" s="52"/>
      <c r="S11" s="35"/>
      <c r="T11" s="35"/>
      <c r="U11" s="35"/>
      <c r="V11" s="35"/>
      <c r="W11" s="35"/>
      <c r="X11" s="35"/>
      <c r="Y11" s="35"/>
      <c r="Z11" s="35"/>
      <c r="AA11" s="35"/>
      <c r="AB11" s="35"/>
      <c r="AC11" s="35"/>
      <c r="AD11" s="35"/>
      <c r="AE11" s="35"/>
    </row>
    <row r="12" spans="1:46" s="2" customFormat="1" ht="11.25">
      <c r="A12" s="35"/>
      <c r="B12" s="40"/>
      <c r="C12" s="35"/>
      <c r="D12" s="35"/>
      <c r="E12" s="35"/>
      <c r="F12" s="35"/>
      <c r="G12" s="35"/>
      <c r="H12" s="35"/>
      <c r="I12" s="123"/>
      <c r="J12" s="35"/>
      <c r="K12" s="35"/>
      <c r="L12" s="52"/>
      <c r="S12" s="35"/>
      <c r="T12" s="35"/>
      <c r="U12" s="35"/>
      <c r="V12" s="35"/>
      <c r="W12" s="35"/>
      <c r="X12" s="35"/>
      <c r="Y12" s="35"/>
      <c r="Z12" s="35"/>
      <c r="AA12" s="35"/>
      <c r="AB12" s="35"/>
      <c r="AC12" s="35"/>
      <c r="AD12" s="35"/>
      <c r="AE12" s="35"/>
    </row>
    <row r="13" spans="1:46" s="2" customFormat="1" ht="12" customHeight="1">
      <c r="A13" s="35"/>
      <c r="B13" s="40"/>
      <c r="C13" s="35"/>
      <c r="D13" s="122" t="s">
        <v>18</v>
      </c>
      <c r="E13" s="35"/>
      <c r="F13" s="111" t="s">
        <v>19</v>
      </c>
      <c r="G13" s="35"/>
      <c r="H13" s="35"/>
      <c r="I13" s="124" t="s">
        <v>20</v>
      </c>
      <c r="J13" s="111" t="s">
        <v>21</v>
      </c>
      <c r="K13" s="35"/>
      <c r="L13" s="52"/>
      <c r="S13" s="35"/>
      <c r="T13" s="35"/>
      <c r="U13" s="35"/>
      <c r="V13" s="35"/>
      <c r="W13" s="35"/>
      <c r="X13" s="35"/>
      <c r="Y13" s="35"/>
      <c r="Z13" s="35"/>
      <c r="AA13" s="35"/>
      <c r="AB13" s="35"/>
      <c r="AC13" s="35"/>
      <c r="AD13" s="35"/>
      <c r="AE13" s="35"/>
    </row>
    <row r="14" spans="1:46" s="2" customFormat="1" ht="12" customHeight="1">
      <c r="A14" s="35"/>
      <c r="B14" s="40"/>
      <c r="C14" s="35"/>
      <c r="D14" s="122" t="s">
        <v>22</v>
      </c>
      <c r="E14" s="35"/>
      <c r="F14" s="111" t="s">
        <v>23</v>
      </c>
      <c r="G14" s="35"/>
      <c r="H14" s="35"/>
      <c r="I14" s="124" t="s">
        <v>24</v>
      </c>
      <c r="J14" s="125" t="str">
        <f>'Rekapitulace stavby'!AN8</f>
        <v>3. 9. 2019</v>
      </c>
      <c r="K14" s="35"/>
      <c r="L14" s="52"/>
      <c r="S14" s="35"/>
      <c r="T14" s="35"/>
      <c r="U14" s="35"/>
      <c r="V14" s="35"/>
      <c r="W14" s="35"/>
      <c r="X14" s="35"/>
      <c r="Y14" s="35"/>
      <c r="Z14" s="35"/>
      <c r="AA14" s="35"/>
      <c r="AB14" s="35"/>
      <c r="AC14" s="35"/>
      <c r="AD14" s="35"/>
      <c r="AE14" s="35"/>
    </row>
    <row r="15" spans="1:46" s="2" customFormat="1" ht="10.9" customHeight="1">
      <c r="A15" s="35"/>
      <c r="B15" s="40"/>
      <c r="C15" s="35"/>
      <c r="D15" s="35"/>
      <c r="E15" s="35"/>
      <c r="F15" s="35"/>
      <c r="G15" s="35"/>
      <c r="H15" s="35"/>
      <c r="I15" s="123"/>
      <c r="J15" s="35"/>
      <c r="K15" s="35"/>
      <c r="L15" s="52"/>
      <c r="S15" s="35"/>
      <c r="T15" s="35"/>
      <c r="U15" s="35"/>
      <c r="V15" s="35"/>
      <c r="W15" s="35"/>
      <c r="X15" s="35"/>
      <c r="Y15" s="35"/>
      <c r="Z15" s="35"/>
      <c r="AA15" s="35"/>
      <c r="AB15" s="35"/>
      <c r="AC15" s="35"/>
      <c r="AD15" s="35"/>
      <c r="AE15" s="35"/>
    </row>
    <row r="16" spans="1:46" s="2" customFormat="1" ht="12" customHeight="1">
      <c r="A16" s="35"/>
      <c r="B16" s="40"/>
      <c r="C16" s="35"/>
      <c r="D16" s="122" t="s">
        <v>26</v>
      </c>
      <c r="E16" s="35"/>
      <c r="F16" s="35"/>
      <c r="G16" s="35"/>
      <c r="H16" s="35"/>
      <c r="I16" s="124" t="s">
        <v>27</v>
      </c>
      <c r="J16" s="111" t="str">
        <f>IF('Rekapitulace stavby'!AN10="","",'Rekapitulace stavby'!AN10)</f>
        <v/>
      </c>
      <c r="K16" s="35"/>
      <c r="L16" s="52"/>
      <c r="S16" s="35"/>
      <c r="T16" s="35"/>
      <c r="U16" s="35"/>
      <c r="V16" s="35"/>
      <c r="W16" s="35"/>
      <c r="X16" s="35"/>
      <c r="Y16" s="35"/>
      <c r="Z16" s="35"/>
      <c r="AA16" s="35"/>
      <c r="AB16" s="35"/>
      <c r="AC16" s="35"/>
      <c r="AD16" s="35"/>
      <c r="AE16" s="35"/>
    </row>
    <row r="17" spans="1:31" s="2" customFormat="1" ht="18" customHeight="1">
      <c r="A17" s="35"/>
      <c r="B17" s="40"/>
      <c r="C17" s="35"/>
      <c r="D17" s="35"/>
      <c r="E17" s="111" t="str">
        <f>IF('Rekapitulace stavby'!E11="","",'Rekapitulace stavby'!E11)</f>
        <v xml:space="preserve"> </v>
      </c>
      <c r="F17" s="35"/>
      <c r="G17" s="35"/>
      <c r="H17" s="35"/>
      <c r="I17" s="124" t="s">
        <v>29</v>
      </c>
      <c r="J17" s="111" t="str">
        <f>IF('Rekapitulace stavby'!AN11="","",'Rekapitulace stavby'!AN11)</f>
        <v/>
      </c>
      <c r="K17" s="35"/>
      <c r="L17" s="52"/>
      <c r="S17" s="35"/>
      <c r="T17" s="35"/>
      <c r="U17" s="35"/>
      <c r="V17" s="35"/>
      <c r="W17" s="35"/>
      <c r="X17" s="35"/>
      <c r="Y17" s="35"/>
      <c r="Z17" s="35"/>
      <c r="AA17" s="35"/>
      <c r="AB17" s="35"/>
      <c r="AC17" s="35"/>
      <c r="AD17" s="35"/>
      <c r="AE17" s="35"/>
    </row>
    <row r="18" spans="1:31" s="2" customFormat="1" ht="6.95" customHeight="1">
      <c r="A18" s="35"/>
      <c r="B18" s="40"/>
      <c r="C18" s="35"/>
      <c r="D18" s="35"/>
      <c r="E18" s="35"/>
      <c r="F18" s="35"/>
      <c r="G18" s="35"/>
      <c r="H18" s="35"/>
      <c r="I18" s="123"/>
      <c r="J18" s="35"/>
      <c r="K18" s="35"/>
      <c r="L18" s="52"/>
      <c r="S18" s="35"/>
      <c r="T18" s="35"/>
      <c r="U18" s="35"/>
      <c r="V18" s="35"/>
      <c r="W18" s="35"/>
      <c r="X18" s="35"/>
      <c r="Y18" s="35"/>
      <c r="Z18" s="35"/>
      <c r="AA18" s="35"/>
      <c r="AB18" s="35"/>
      <c r="AC18" s="35"/>
      <c r="AD18" s="35"/>
      <c r="AE18" s="35"/>
    </row>
    <row r="19" spans="1:31" s="2" customFormat="1" ht="12" customHeight="1">
      <c r="A19" s="35"/>
      <c r="B19" s="40"/>
      <c r="C19" s="35"/>
      <c r="D19" s="122" t="s">
        <v>30</v>
      </c>
      <c r="E19" s="35"/>
      <c r="F19" s="35"/>
      <c r="G19" s="35"/>
      <c r="H19" s="35"/>
      <c r="I19" s="124" t="s">
        <v>27</v>
      </c>
      <c r="J19" s="31" t="str">
        <f>'Rekapitulace stavby'!AN13</f>
        <v>Vyplň údaj</v>
      </c>
      <c r="K19" s="35"/>
      <c r="L19" s="52"/>
      <c r="S19" s="35"/>
      <c r="T19" s="35"/>
      <c r="U19" s="35"/>
      <c r="V19" s="35"/>
      <c r="W19" s="35"/>
      <c r="X19" s="35"/>
      <c r="Y19" s="35"/>
      <c r="Z19" s="35"/>
      <c r="AA19" s="35"/>
      <c r="AB19" s="35"/>
      <c r="AC19" s="35"/>
      <c r="AD19" s="35"/>
      <c r="AE19" s="35"/>
    </row>
    <row r="20" spans="1:31" s="2" customFormat="1" ht="18" customHeight="1">
      <c r="A20" s="35"/>
      <c r="B20" s="40"/>
      <c r="C20" s="35"/>
      <c r="D20" s="35"/>
      <c r="E20" s="336" t="str">
        <f>'Rekapitulace stavby'!E14</f>
        <v>Vyplň údaj</v>
      </c>
      <c r="F20" s="337"/>
      <c r="G20" s="337"/>
      <c r="H20" s="337"/>
      <c r="I20" s="124" t="s">
        <v>29</v>
      </c>
      <c r="J20" s="31" t="str">
        <f>'Rekapitulace stavby'!AN14</f>
        <v>Vyplň údaj</v>
      </c>
      <c r="K20" s="35"/>
      <c r="L20" s="52"/>
      <c r="S20" s="35"/>
      <c r="T20" s="35"/>
      <c r="U20" s="35"/>
      <c r="V20" s="35"/>
      <c r="W20" s="35"/>
      <c r="X20" s="35"/>
      <c r="Y20" s="35"/>
      <c r="Z20" s="35"/>
      <c r="AA20" s="35"/>
      <c r="AB20" s="35"/>
      <c r="AC20" s="35"/>
      <c r="AD20" s="35"/>
      <c r="AE20" s="35"/>
    </row>
    <row r="21" spans="1:31" s="2" customFormat="1" ht="6.95" customHeight="1">
      <c r="A21" s="35"/>
      <c r="B21" s="40"/>
      <c r="C21" s="35"/>
      <c r="D21" s="35"/>
      <c r="E21" s="35"/>
      <c r="F21" s="35"/>
      <c r="G21" s="35"/>
      <c r="H21" s="35"/>
      <c r="I21" s="123"/>
      <c r="J21" s="35"/>
      <c r="K21" s="35"/>
      <c r="L21" s="52"/>
      <c r="S21" s="35"/>
      <c r="T21" s="35"/>
      <c r="U21" s="35"/>
      <c r="V21" s="35"/>
      <c r="W21" s="35"/>
      <c r="X21" s="35"/>
      <c r="Y21" s="35"/>
      <c r="Z21" s="35"/>
      <c r="AA21" s="35"/>
      <c r="AB21" s="35"/>
      <c r="AC21" s="35"/>
      <c r="AD21" s="35"/>
      <c r="AE21" s="35"/>
    </row>
    <row r="22" spans="1:31" s="2" customFormat="1" ht="12" customHeight="1">
      <c r="A22" s="35"/>
      <c r="B22" s="40"/>
      <c r="C22" s="35"/>
      <c r="D22" s="122" t="s">
        <v>32</v>
      </c>
      <c r="E22" s="35"/>
      <c r="F22" s="35"/>
      <c r="G22" s="35"/>
      <c r="H22" s="35"/>
      <c r="I22" s="124" t="s">
        <v>27</v>
      </c>
      <c r="J22" s="111" t="s">
        <v>1</v>
      </c>
      <c r="K22" s="35"/>
      <c r="L22" s="52"/>
      <c r="S22" s="35"/>
      <c r="T22" s="35"/>
      <c r="U22" s="35"/>
      <c r="V22" s="35"/>
      <c r="W22" s="35"/>
      <c r="X22" s="35"/>
      <c r="Y22" s="35"/>
      <c r="Z22" s="35"/>
      <c r="AA22" s="35"/>
      <c r="AB22" s="35"/>
      <c r="AC22" s="35"/>
      <c r="AD22" s="35"/>
      <c r="AE22" s="35"/>
    </row>
    <row r="23" spans="1:31" s="2" customFormat="1" ht="18" customHeight="1">
      <c r="A23" s="35"/>
      <c r="B23" s="40"/>
      <c r="C23" s="35"/>
      <c r="D23" s="35"/>
      <c r="E23" s="111" t="s">
        <v>33</v>
      </c>
      <c r="F23" s="35"/>
      <c r="G23" s="35"/>
      <c r="H23" s="35"/>
      <c r="I23" s="124" t="s">
        <v>29</v>
      </c>
      <c r="J23" s="111" t="s">
        <v>1</v>
      </c>
      <c r="K23" s="35"/>
      <c r="L23" s="52"/>
      <c r="S23" s="35"/>
      <c r="T23" s="35"/>
      <c r="U23" s="35"/>
      <c r="V23" s="35"/>
      <c r="W23" s="35"/>
      <c r="X23" s="35"/>
      <c r="Y23" s="35"/>
      <c r="Z23" s="35"/>
      <c r="AA23" s="35"/>
      <c r="AB23" s="35"/>
      <c r="AC23" s="35"/>
      <c r="AD23" s="35"/>
      <c r="AE23" s="35"/>
    </row>
    <row r="24" spans="1:31" s="2" customFormat="1" ht="6.95" customHeight="1">
      <c r="A24" s="35"/>
      <c r="B24" s="40"/>
      <c r="C24" s="35"/>
      <c r="D24" s="35"/>
      <c r="E24" s="35"/>
      <c r="F24" s="35"/>
      <c r="G24" s="35"/>
      <c r="H24" s="35"/>
      <c r="I24" s="123"/>
      <c r="J24" s="35"/>
      <c r="K24" s="35"/>
      <c r="L24" s="52"/>
      <c r="S24" s="35"/>
      <c r="T24" s="35"/>
      <c r="U24" s="35"/>
      <c r="V24" s="35"/>
      <c r="W24" s="35"/>
      <c r="X24" s="35"/>
      <c r="Y24" s="35"/>
      <c r="Z24" s="35"/>
      <c r="AA24" s="35"/>
      <c r="AB24" s="35"/>
      <c r="AC24" s="35"/>
      <c r="AD24" s="35"/>
      <c r="AE24" s="35"/>
    </row>
    <row r="25" spans="1:31" s="2" customFormat="1" ht="12" customHeight="1">
      <c r="A25" s="35"/>
      <c r="B25" s="40"/>
      <c r="C25" s="35"/>
      <c r="D25" s="122" t="s">
        <v>35</v>
      </c>
      <c r="E25" s="35"/>
      <c r="F25" s="35"/>
      <c r="G25" s="35"/>
      <c r="H25" s="35"/>
      <c r="I25" s="124" t="s">
        <v>27</v>
      </c>
      <c r="J25" s="111" t="str">
        <f>IF('Rekapitulace stavby'!AN19="","",'Rekapitulace stavby'!AN19)</f>
        <v/>
      </c>
      <c r="K25" s="35"/>
      <c r="L25" s="52"/>
      <c r="S25" s="35"/>
      <c r="T25" s="35"/>
      <c r="U25" s="35"/>
      <c r="V25" s="35"/>
      <c r="W25" s="35"/>
      <c r="X25" s="35"/>
      <c r="Y25" s="35"/>
      <c r="Z25" s="35"/>
      <c r="AA25" s="35"/>
      <c r="AB25" s="35"/>
      <c r="AC25" s="35"/>
      <c r="AD25" s="35"/>
      <c r="AE25" s="35"/>
    </row>
    <row r="26" spans="1:31" s="2" customFormat="1" ht="18" customHeight="1">
      <c r="A26" s="35"/>
      <c r="B26" s="40"/>
      <c r="C26" s="35"/>
      <c r="D26" s="35"/>
      <c r="E26" s="111" t="str">
        <f>IF('Rekapitulace stavby'!E20="","",'Rekapitulace stavby'!E20)</f>
        <v xml:space="preserve"> </v>
      </c>
      <c r="F26" s="35"/>
      <c r="G26" s="35"/>
      <c r="H26" s="35"/>
      <c r="I26" s="124" t="s">
        <v>29</v>
      </c>
      <c r="J26" s="111" t="str">
        <f>IF('Rekapitulace stavby'!AN20="","",'Rekapitulace stavby'!AN20)</f>
        <v/>
      </c>
      <c r="K26" s="35"/>
      <c r="L26" s="52"/>
      <c r="S26" s="35"/>
      <c r="T26" s="35"/>
      <c r="U26" s="35"/>
      <c r="V26" s="35"/>
      <c r="W26" s="35"/>
      <c r="X26" s="35"/>
      <c r="Y26" s="35"/>
      <c r="Z26" s="35"/>
      <c r="AA26" s="35"/>
      <c r="AB26" s="35"/>
      <c r="AC26" s="35"/>
      <c r="AD26" s="35"/>
      <c r="AE26" s="35"/>
    </row>
    <row r="27" spans="1:31" s="2" customFormat="1" ht="6.95" customHeight="1">
      <c r="A27" s="35"/>
      <c r="B27" s="40"/>
      <c r="C27" s="35"/>
      <c r="D27" s="35"/>
      <c r="E27" s="35"/>
      <c r="F27" s="35"/>
      <c r="G27" s="35"/>
      <c r="H27" s="35"/>
      <c r="I27" s="123"/>
      <c r="J27" s="35"/>
      <c r="K27" s="35"/>
      <c r="L27" s="52"/>
      <c r="S27" s="35"/>
      <c r="T27" s="35"/>
      <c r="U27" s="35"/>
      <c r="V27" s="35"/>
      <c r="W27" s="35"/>
      <c r="X27" s="35"/>
      <c r="Y27" s="35"/>
      <c r="Z27" s="35"/>
      <c r="AA27" s="35"/>
      <c r="AB27" s="35"/>
      <c r="AC27" s="35"/>
      <c r="AD27" s="35"/>
      <c r="AE27" s="35"/>
    </row>
    <row r="28" spans="1:31" s="2" customFormat="1" ht="12" customHeight="1">
      <c r="A28" s="35"/>
      <c r="B28" s="40"/>
      <c r="C28" s="35"/>
      <c r="D28" s="122" t="s">
        <v>36</v>
      </c>
      <c r="E28" s="35"/>
      <c r="F28" s="35"/>
      <c r="G28" s="35"/>
      <c r="H28" s="35"/>
      <c r="I28" s="123"/>
      <c r="J28" s="35"/>
      <c r="K28" s="35"/>
      <c r="L28" s="52"/>
      <c r="S28" s="35"/>
      <c r="T28" s="35"/>
      <c r="U28" s="35"/>
      <c r="V28" s="35"/>
      <c r="W28" s="35"/>
      <c r="X28" s="35"/>
      <c r="Y28" s="35"/>
      <c r="Z28" s="35"/>
      <c r="AA28" s="35"/>
      <c r="AB28" s="35"/>
      <c r="AC28" s="35"/>
      <c r="AD28" s="35"/>
      <c r="AE28" s="35"/>
    </row>
    <row r="29" spans="1:31" s="8" customFormat="1" ht="16.5" customHeight="1">
      <c r="A29" s="126"/>
      <c r="B29" s="127"/>
      <c r="C29" s="126"/>
      <c r="D29" s="126"/>
      <c r="E29" s="338" t="s">
        <v>1</v>
      </c>
      <c r="F29" s="338"/>
      <c r="G29" s="338"/>
      <c r="H29" s="338"/>
      <c r="I29" s="128"/>
      <c r="J29" s="126"/>
      <c r="K29" s="126"/>
      <c r="L29" s="129"/>
      <c r="S29" s="126"/>
      <c r="T29" s="126"/>
      <c r="U29" s="126"/>
      <c r="V29" s="126"/>
      <c r="W29" s="126"/>
      <c r="X29" s="126"/>
      <c r="Y29" s="126"/>
      <c r="Z29" s="126"/>
      <c r="AA29" s="126"/>
      <c r="AB29" s="126"/>
      <c r="AC29" s="126"/>
      <c r="AD29" s="126"/>
      <c r="AE29" s="126"/>
    </row>
    <row r="30" spans="1:31" s="2" customFormat="1" ht="6.95" customHeight="1">
      <c r="A30" s="35"/>
      <c r="B30" s="40"/>
      <c r="C30" s="35"/>
      <c r="D30" s="35"/>
      <c r="E30" s="35"/>
      <c r="F30" s="35"/>
      <c r="G30" s="35"/>
      <c r="H30" s="35"/>
      <c r="I30" s="123"/>
      <c r="J30" s="35"/>
      <c r="K30" s="35"/>
      <c r="L30" s="52"/>
      <c r="S30" s="35"/>
      <c r="T30" s="35"/>
      <c r="U30" s="35"/>
      <c r="V30" s="35"/>
      <c r="W30" s="35"/>
      <c r="X30" s="35"/>
      <c r="Y30" s="35"/>
      <c r="Z30" s="35"/>
      <c r="AA30" s="35"/>
      <c r="AB30" s="35"/>
      <c r="AC30" s="35"/>
      <c r="AD30" s="35"/>
      <c r="AE30" s="35"/>
    </row>
    <row r="31" spans="1:31" s="2" customFormat="1" ht="6.95" customHeight="1">
      <c r="A31" s="35"/>
      <c r="B31" s="40"/>
      <c r="C31" s="35"/>
      <c r="D31" s="130"/>
      <c r="E31" s="130"/>
      <c r="F31" s="130"/>
      <c r="G31" s="130"/>
      <c r="H31" s="130"/>
      <c r="I31" s="131"/>
      <c r="J31" s="130"/>
      <c r="K31" s="130"/>
      <c r="L31" s="52"/>
      <c r="S31" s="35"/>
      <c r="T31" s="35"/>
      <c r="U31" s="35"/>
      <c r="V31" s="35"/>
      <c r="W31" s="35"/>
      <c r="X31" s="35"/>
      <c r="Y31" s="35"/>
      <c r="Z31" s="35"/>
      <c r="AA31" s="35"/>
      <c r="AB31" s="35"/>
      <c r="AC31" s="35"/>
      <c r="AD31" s="35"/>
      <c r="AE31" s="35"/>
    </row>
    <row r="32" spans="1:31" s="2" customFormat="1" ht="25.35" customHeight="1">
      <c r="A32" s="35"/>
      <c r="B32" s="40"/>
      <c r="C32" s="35"/>
      <c r="D32" s="132" t="s">
        <v>38</v>
      </c>
      <c r="E32" s="35"/>
      <c r="F32" s="35"/>
      <c r="G32" s="35"/>
      <c r="H32" s="35"/>
      <c r="I32" s="123"/>
      <c r="J32" s="133">
        <f>ROUND(J124, 2)</f>
        <v>0</v>
      </c>
      <c r="K32" s="35"/>
      <c r="L32" s="52"/>
      <c r="S32" s="35"/>
      <c r="T32" s="35"/>
      <c r="U32" s="35"/>
      <c r="V32" s="35"/>
      <c r="W32" s="35"/>
      <c r="X32" s="35"/>
      <c r="Y32" s="35"/>
      <c r="Z32" s="35"/>
      <c r="AA32" s="35"/>
      <c r="AB32" s="35"/>
      <c r="AC32" s="35"/>
      <c r="AD32" s="35"/>
      <c r="AE32" s="35"/>
    </row>
    <row r="33" spans="1:31" s="2" customFormat="1" ht="6.95" customHeight="1">
      <c r="A33" s="35"/>
      <c r="B33" s="40"/>
      <c r="C33" s="35"/>
      <c r="D33" s="130"/>
      <c r="E33" s="130"/>
      <c r="F33" s="130"/>
      <c r="G33" s="130"/>
      <c r="H33" s="130"/>
      <c r="I33" s="131"/>
      <c r="J33" s="130"/>
      <c r="K33" s="130"/>
      <c r="L33" s="52"/>
      <c r="S33" s="35"/>
      <c r="T33" s="35"/>
      <c r="U33" s="35"/>
      <c r="V33" s="35"/>
      <c r="W33" s="35"/>
      <c r="X33" s="35"/>
      <c r="Y33" s="35"/>
      <c r="Z33" s="35"/>
      <c r="AA33" s="35"/>
      <c r="AB33" s="35"/>
      <c r="AC33" s="35"/>
      <c r="AD33" s="35"/>
      <c r="AE33" s="35"/>
    </row>
    <row r="34" spans="1:31" s="2" customFormat="1" ht="14.45" customHeight="1">
      <c r="A34" s="35"/>
      <c r="B34" s="40"/>
      <c r="C34" s="35"/>
      <c r="D34" s="35"/>
      <c r="E34" s="35"/>
      <c r="F34" s="134" t="s">
        <v>40</v>
      </c>
      <c r="G34" s="35"/>
      <c r="H34" s="35"/>
      <c r="I34" s="135" t="s">
        <v>39</v>
      </c>
      <c r="J34" s="134" t="s">
        <v>41</v>
      </c>
      <c r="K34" s="35"/>
      <c r="L34" s="52"/>
      <c r="S34" s="35"/>
      <c r="T34" s="35"/>
      <c r="U34" s="35"/>
      <c r="V34" s="35"/>
      <c r="W34" s="35"/>
      <c r="X34" s="35"/>
      <c r="Y34" s="35"/>
      <c r="Z34" s="35"/>
      <c r="AA34" s="35"/>
      <c r="AB34" s="35"/>
      <c r="AC34" s="35"/>
      <c r="AD34" s="35"/>
      <c r="AE34" s="35"/>
    </row>
    <row r="35" spans="1:31" s="2" customFormat="1" ht="14.45" customHeight="1">
      <c r="A35" s="35"/>
      <c r="B35" s="40"/>
      <c r="C35" s="35"/>
      <c r="D35" s="136" t="s">
        <v>42</v>
      </c>
      <c r="E35" s="122" t="s">
        <v>43</v>
      </c>
      <c r="F35" s="137">
        <f>ROUND((SUM(BE124:BE140)),  2)</f>
        <v>0</v>
      </c>
      <c r="G35" s="35"/>
      <c r="H35" s="35"/>
      <c r="I35" s="138">
        <v>0.21</v>
      </c>
      <c r="J35" s="137">
        <f>ROUND(((SUM(BE124:BE140))*I35),  2)</f>
        <v>0</v>
      </c>
      <c r="K35" s="35"/>
      <c r="L35" s="52"/>
      <c r="S35" s="35"/>
      <c r="T35" s="35"/>
      <c r="U35" s="35"/>
      <c r="V35" s="35"/>
      <c r="W35" s="35"/>
      <c r="X35" s="35"/>
      <c r="Y35" s="35"/>
      <c r="Z35" s="35"/>
      <c r="AA35" s="35"/>
      <c r="AB35" s="35"/>
      <c r="AC35" s="35"/>
      <c r="AD35" s="35"/>
      <c r="AE35" s="35"/>
    </row>
    <row r="36" spans="1:31" s="2" customFormat="1" ht="14.45" customHeight="1">
      <c r="A36" s="35"/>
      <c r="B36" s="40"/>
      <c r="C36" s="35"/>
      <c r="D36" s="35"/>
      <c r="E36" s="122" t="s">
        <v>44</v>
      </c>
      <c r="F36" s="137">
        <f>ROUND((SUM(BF124:BF140)),  2)</f>
        <v>0</v>
      </c>
      <c r="G36" s="35"/>
      <c r="H36" s="35"/>
      <c r="I36" s="138">
        <v>0.15</v>
      </c>
      <c r="J36" s="137">
        <f>ROUND(((SUM(BF124:BF140))*I36),  2)</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22" t="s">
        <v>45</v>
      </c>
      <c r="F37" s="137">
        <f>ROUND((SUM(BG124:BG140)),  2)</f>
        <v>0</v>
      </c>
      <c r="G37" s="35"/>
      <c r="H37" s="35"/>
      <c r="I37" s="138">
        <v>0.21</v>
      </c>
      <c r="J37" s="137">
        <f>0</f>
        <v>0</v>
      </c>
      <c r="K37" s="35"/>
      <c r="L37" s="52"/>
      <c r="S37" s="35"/>
      <c r="T37" s="35"/>
      <c r="U37" s="35"/>
      <c r="V37" s="35"/>
      <c r="W37" s="35"/>
      <c r="X37" s="35"/>
      <c r="Y37" s="35"/>
      <c r="Z37" s="35"/>
      <c r="AA37" s="35"/>
      <c r="AB37" s="35"/>
      <c r="AC37" s="35"/>
      <c r="AD37" s="35"/>
      <c r="AE37" s="35"/>
    </row>
    <row r="38" spans="1:31" s="2" customFormat="1" ht="14.45" hidden="1" customHeight="1">
      <c r="A38" s="35"/>
      <c r="B38" s="40"/>
      <c r="C38" s="35"/>
      <c r="D38" s="35"/>
      <c r="E38" s="122" t="s">
        <v>46</v>
      </c>
      <c r="F38" s="137">
        <f>ROUND((SUM(BH124:BH140)),  2)</f>
        <v>0</v>
      </c>
      <c r="G38" s="35"/>
      <c r="H38" s="35"/>
      <c r="I38" s="138">
        <v>0.15</v>
      </c>
      <c r="J38" s="137">
        <f>0</f>
        <v>0</v>
      </c>
      <c r="K38" s="35"/>
      <c r="L38" s="52"/>
      <c r="S38" s="35"/>
      <c r="T38" s="35"/>
      <c r="U38" s="35"/>
      <c r="V38" s="35"/>
      <c r="W38" s="35"/>
      <c r="X38" s="35"/>
      <c r="Y38" s="35"/>
      <c r="Z38" s="35"/>
      <c r="AA38" s="35"/>
      <c r="AB38" s="35"/>
      <c r="AC38" s="35"/>
      <c r="AD38" s="35"/>
      <c r="AE38" s="35"/>
    </row>
    <row r="39" spans="1:31" s="2" customFormat="1" ht="14.45" hidden="1" customHeight="1">
      <c r="A39" s="35"/>
      <c r="B39" s="40"/>
      <c r="C39" s="35"/>
      <c r="D39" s="35"/>
      <c r="E39" s="122" t="s">
        <v>47</v>
      </c>
      <c r="F39" s="137">
        <f>ROUND((SUM(BI124:BI140)),  2)</f>
        <v>0</v>
      </c>
      <c r="G39" s="35"/>
      <c r="H39" s="35"/>
      <c r="I39" s="138">
        <v>0</v>
      </c>
      <c r="J39" s="137">
        <f>0</f>
        <v>0</v>
      </c>
      <c r="K39" s="35"/>
      <c r="L39" s="52"/>
      <c r="S39" s="35"/>
      <c r="T39" s="35"/>
      <c r="U39" s="35"/>
      <c r="V39" s="35"/>
      <c r="W39" s="35"/>
      <c r="X39" s="35"/>
      <c r="Y39" s="35"/>
      <c r="Z39" s="35"/>
      <c r="AA39" s="35"/>
      <c r="AB39" s="35"/>
      <c r="AC39" s="35"/>
      <c r="AD39" s="35"/>
      <c r="AE39" s="35"/>
    </row>
    <row r="40" spans="1:31" s="2" customFormat="1" ht="6.95" customHeight="1">
      <c r="A40" s="35"/>
      <c r="B40" s="40"/>
      <c r="C40" s="35"/>
      <c r="D40" s="35"/>
      <c r="E40" s="35"/>
      <c r="F40" s="35"/>
      <c r="G40" s="35"/>
      <c r="H40" s="35"/>
      <c r="I40" s="123"/>
      <c r="J40" s="35"/>
      <c r="K40" s="35"/>
      <c r="L40" s="52"/>
      <c r="S40" s="35"/>
      <c r="T40" s="35"/>
      <c r="U40" s="35"/>
      <c r="V40" s="35"/>
      <c r="W40" s="35"/>
      <c r="X40" s="35"/>
      <c r="Y40" s="35"/>
      <c r="Z40" s="35"/>
      <c r="AA40" s="35"/>
      <c r="AB40" s="35"/>
      <c r="AC40" s="35"/>
      <c r="AD40" s="35"/>
      <c r="AE40" s="35"/>
    </row>
    <row r="41" spans="1:31" s="2" customFormat="1" ht="25.35" customHeight="1">
      <c r="A41" s="35"/>
      <c r="B41" s="40"/>
      <c r="C41" s="139"/>
      <c r="D41" s="140" t="s">
        <v>48</v>
      </c>
      <c r="E41" s="141"/>
      <c r="F41" s="141"/>
      <c r="G41" s="142" t="s">
        <v>49</v>
      </c>
      <c r="H41" s="143" t="s">
        <v>50</v>
      </c>
      <c r="I41" s="144"/>
      <c r="J41" s="145">
        <f>SUM(J32:J39)</f>
        <v>0</v>
      </c>
      <c r="K41" s="146"/>
      <c r="L41" s="52"/>
      <c r="S41" s="35"/>
      <c r="T41" s="35"/>
      <c r="U41" s="35"/>
      <c r="V41" s="35"/>
      <c r="W41" s="35"/>
      <c r="X41" s="35"/>
      <c r="Y41" s="35"/>
      <c r="Z41" s="35"/>
      <c r="AA41" s="35"/>
      <c r="AB41" s="35"/>
      <c r="AC41" s="35"/>
      <c r="AD41" s="35"/>
      <c r="AE41" s="35"/>
    </row>
    <row r="42" spans="1:31" s="2" customFormat="1" ht="14.45" customHeight="1">
      <c r="A42" s="35"/>
      <c r="B42" s="40"/>
      <c r="C42" s="35"/>
      <c r="D42" s="35"/>
      <c r="E42" s="35"/>
      <c r="F42" s="35"/>
      <c r="G42" s="35"/>
      <c r="H42" s="35"/>
      <c r="I42" s="123"/>
      <c r="J42" s="35"/>
      <c r="K42" s="35"/>
      <c r="L42" s="52"/>
      <c r="S42" s="35"/>
      <c r="T42" s="35"/>
      <c r="U42" s="35"/>
      <c r="V42" s="35"/>
      <c r="W42" s="35"/>
      <c r="X42" s="35"/>
      <c r="Y42" s="35"/>
      <c r="Z42" s="35"/>
      <c r="AA42" s="35"/>
      <c r="AB42" s="35"/>
      <c r="AC42" s="35"/>
      <c r="AD42" s="35"/>
      <c r="AE42" s="35"/>
    </row>
    <row r="43" spans="1:31" s="1" customFormat="1" ht="14.45" customHeight="1">
      <c r="B43" s="21"/>
      <c r="I43" s="116"/>
      <c r="L43" s="21"/>
    </row>
    <row r="44" spans="1:31" s="1" customFormat="1" ht="14.45" customHeight="1">
      <c r="B44" s="21"/>
      <c r="I44" s="116"/>
      <c r="L44" s="21"/>
    </row>
    <row r="45" spans="1:31" s="1" customFormat="1" ht="14.45" customHeight="1">
      <c r="B45" s="21"/>
      <c r="I45" s="116"/>
      <c r="L45" s="21"/>
    </row>
    <row r="46" spans="1:31" s="1" customFormat="1" ht="14.45" customHeight="1">
      <c r="B46" s="21"/>
      <c r="I46" s="116"/>
      <c r="L46" s="21"/>
    </row>
    <row r="47" spans="1:31" s="1" customFormat="1" ht="14.45" customHeight="1">
      <c r="B47" s="21"/>
      <c r="I47" s="116"/>
      <c r="L47" s="21"/>
    </row>
    <row r="48" spans="1:31" s="1" customFormat="1" ht="14.45" customHeight="1">
      <c r="B48" s="21"/>
      <c r="I48" s="116"/>
      <c r="L48" s="21"/>
    </row>
    <row r="49" spans="1:31" s="1" customFormat="1" ht="14.45" customHeight="1">
      <c r="B49" s="21"/>
      <c r="I49" s="116"/>
      <c r="L49" s="21"/>
    </row>
    <row r="50" spans="1:31" s="2" customFormat="1" ht="14.45" customHeight="1">
      <c r="B50" s="52"/>
      <c r="D50" s="147" t="s">
        <v>51</v>
      </c>
      <c r="E50" s="148"/>
      <c r="F50" s="148"/>
      <c r="G50" s="147" t="s">
        <v>52</v>
      </c>
      <c r="H50" s="148"/>
      <c r="I50" s="149"/>
      <c r="J50" s="148"/>
      <c r="K50" s="148"/>
      <c r="L50" s="52"/>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5"/>
      <c r="B61" s="40"/>
      <c r="C61" s="35"/>
      <c r="D61" s="150" t="s">
        <v>53</v>
      </c>
      <c r="E61" s="151"/>
      <c r="F61" s="152" t="s">
        <v>54</v>
      </c>
      <c r="G61" s="150" t="s">
        <v>53</v>
      </c>
      <c r="H61" s="151"/>
      <c r="I61" s="153"/>
      <c r="J61" s="154" t="s">
        <v>54</v>
      </c>
      <c r="K61" s="151"/>
      <c r="L61" s="52"/>
      <c r="S61" s="35"/>
      <c r="T61" s="35"/>
      <c r="U61" s="35"/>
      <c r="V61" s="35"/>
      <c r="W61" s="35"/>
      <c r="X61" s="35"/>
      <c r="Y61" s="35"/>
      <c r="Z61" s="35"/>
      <c r="AA61" s="35"/>
      <c r="AB61" s="35"/>
      <c r="AC61" s="35"/>
      <c r="AD61" s="35"/>
      <c r="AE61" s="35"/>
    </row>
    <row r="62" spans="1:31" ht="11.25">
      <c r="B62" s="21"/>
      <c r="L62" s="21"/>
    </row>
    <row r="63" spans="1:31" ht="11.25">
      <c r="B63" s="21"/>
      <c r="L63" s="21"/>
    </row>
    <row r="64" spans="1:31" ht="11.25">
      <c r="B64" s="21"/>
      <c r="L64" s="21"/>
    </row>
    <row r="65" spans="1:31" s="2" customFormat="1" ht="12.75">
      <c r="A65" s="35"/>
      <c r="B65" s="40"/>
      <c r="C65" s="35"/>
      <c r="D65" s="147" t="s">
        <v>55</v>
      </c>
      <c r="E65" s="155"/>
      <c r="F65" s="155"/>
      <c r="G65" s="147" t="s">
        <v>56</v>
      </c>
      <c r="H65" s="155"/>
      <c r="I65" s="156"/>
      <c r="J65" s="155"/>
      <c r="K65" s="155"/>
      <c r="L65" s="52"/>
      <c r="S65" s="35"/>
      <c r="T65" s="35"/>
      <c r="U65" s="35"/>
      <c r="V65" s="35"/>
      <c r="W65" s="35"/>
      <c r="X65" s="35"/>
      <c r="Y65" s="35"/>
      <c r="Z65" s="35"/>
      <c r="AA65" s="35"/>
      <c r="AB65" s="35"/>
      <c r="AC65" s="35"/>
      <c r="AD65" s="35"/>
      <c r="AE65" s="35"/>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5"/>
      <c r="B76" s="40"/>
      <c r="C76" s="35"/>
      <c r="D76" s="150" t="s">
        <v>53</v>
      </c>
      <c r="E76" s="151"/>
      <c r="F76" s="152" t="s">
        <v>54</v>
      </c>
      <c r="G76" s="150" t="s">
        <v>53</v>
      </c>
      <c r="H76" s="151"/>
      <c r="I76" s="153"/>
      <c r="J76" s="154" t="s">
        <v>54</v>
      </c>
      <c r="K76" s="151"/>
      <c r="L76" s="52"/>
      <c r="S76" s="35"/>
      <c r="T76" s="35"/>
      <c r="U76" s="35"/>
      <c r="V76" s="35"/>
      <c r="W76" s="35"/>
      <c r="X76" s="35"/>
      <c r="Y76" s="35"/>
      <c r="Z76" s="35"/>
      <c r="AA76" s="35"/>
      <c r="AB76" s="35"/>
      <c r="AC76" s="35"/>
      <c r="AD76" s="35"/>
      <c r="AE76" s="35"/>
    </row>
    <row r="77" spans="1:31" s="2" customFormat="1" ht="14.45" customHeight="1">
      <c r="A77" s="35"/>
      <c r="B77" s="157"/>
      <c r="C77" s="158"/>
      <c r="D77" s="158"/>
      <c r="E77" s="158"/>
      <c r="F77" s="158"/>
      <c r="G77" s="158"/>
      <c r="H77" s="158"/>
      <c r="I77" s="159"/>
      <c r="J77" s="158"/>
      <c r="K77" s="158"/>
      <c r="L77" s="52"/>
      <c r="S77" s="35"/>
      <c r="T77" s="35"/>
      <c r="U77" s="35"/>
      <c r="V77" s="35"/>
      <c r="W77" s="35"/>
      <c r="X77" s="35"/>
      <c r="Y77" s="35"/>
      <c r="Z77" s="35"/>
      <c r="AA77" s="35"/>
      <c r="AB77" s="35"/>
      <c r="AC77" s="35"/>
      <c r="AD77" s="35"/>
      <c r="AE77" s="35"/>
    </row>
    <row r="81" spans="1:31" s="2" customFormat="1" ht="6.95" customHeight="1">
      <c r="A81" s="35"/>
      <c r="B81" s="160"/>
      <c r="C81" s="161"/>
      <c r="D81" s="161"/>
      <c r="E81" s="161"/>
      <c r="F81" s="161"/>
      <c r="G81" s="161"/>
      <c r="H81" s="161"/>
      <c r="I81" s="162"/>
      <c r="J81" s="161"/>
      <c r="K81" s="161"/>
      <c r="L81" s="52"/>
      <c r="S81" s="35"/>
      <c r="T81" s="35"/>
      <c r="U81" s="35"/>
      <c r="V81" s="35"/>
      <c r="W81" s="35"/>
      <c r="X81" s="35"/>
      <c r="Y81" s="35"/>
      <c r="Z81" s="35"/>
      <c r="AA81" s="35"/>
      <c r="AB81" s="35"/>
      <c r="AC81" s="35"/>
      <c r="AD81" s="35"/>
      <c r="AE81" s="35"/>
    </row>
    <row r="82" spans="1:31" s="2" customFormat="1" ht="24.95" customHeight="1">
      <c r="A82" s="35"/>
      <c r="B82" s="36"/>
      <c r="C82" s="24" t="s">
        <v>105</v>
      </c>
      <c r="D82" s="37"/>
      <c r="E82" s="37"/>
      <c r="F82" s="37"/>
      <c r="G82" s="37"/>
      <c r="H82" s="37"/>
      <c r="I82" s="123"/>
      <c r="J82" s="37"/>
      <c r="K82" s="37"/>
      <c r="L82" s="52"/>
      <c r="S82" s="35"/>
      <c r="T82" s="35"/>
      <c r="U82" s="35"/>
      <c r="V82" s="35"/>
      <c r="W82" s="35"/>
      <c r="X82" s="35"/>
      <c r="Y82" s="35"/>
      <c r="Z82" s="35"/>
      <c r="AA82" s="35"/>
      <c r="AB82" s="35"/>
      <c r="AC82" s="35"/>
      <c r="AD82" s="35"/>
      <c r="AE82" s="35"/>
    </row>
    <row r="83" spans="1:31" s="2" customFormat="1" ht="6.95" customHeight="1">
      <c r="A83" s="35"/>
      <c r="B83" s="36"/>
      <c r="C83" s="37"/>
      <c r="D83" s="37"/>
      <c r="E83" s="37"/>
      <c r="F83" s="37"/>
      <c r="G83" s="37"/>
      <c r="H83" s="37"/>
      <c r="I83" s="123"/>
      <c r="J83" s="37"/>
      <c r="K83" s="37"/>
      <c r="L83" s="52"/>
      <c r="S83" s="35"/>
      <c r="T83" s="35"/>
      <c r="U83" s="35"/>
      <c r="V83" s="35"/>
      <c r="W83" s="35"/>
      <c r="X83" s="35"/>
      <c r="Y83" s="35"/>
      <c r="Z83" s="35"/>
      <c r="AA83" s="35"/>
      <c r="AB83" s="35"/>
      <c r="AC83" s="35"/>
      <c r="AD83" s="35"/>
      <c r="AE83" s="35"/>
    </row>
    <row r="84" spans="1:31" s="2" customFormat="1" ht="12" customHeight="1">
      <c r="A84" s="35"/>
      <c r="B84" s="36"/>
      <c r="C84" s="30" t="s">
        <v>16</v>
      </c>
      <c r="D84" s="37"/>
      <c r="E84" s="37"/>
      <c r="F84" s="37"/>
      <c r="G84" s="37"/>
      <c r="H84" s="37"/>
      <c r="I84" s="123"/>
      <c r="J84" s="37"/>
      <c r="K84" s="37"/>
      <c r="L84" s="52"/>
      <c r="S84" s="35"/>
      <c r="T84" s="35"/>
      <c r="U84" s="35"/>
      <c r="V84" s="35"/>
      <c r="W84" s="35"/>
      <c r="X84" s="35"/>
      <c r="Y84" s="35"/>
      <c r="Z84" s="35"/>
      <c r="AA84" s="35"/>
      <c r="AB84" s="35"/>
      <c r="AC84" s="35"/>
      <c r="AD84" s="35"/>
      <c r="AE84" s="35"/>
    </row>
    <row r="85" spans="1:31" s="2" customFormat="1" ht="16.5" customHeight="1">
      <c r="A85" s="35"/>
      <c r="B85" s="36"/>
      <c r="C85" s="37"/>
      <c r="D85" s="37"/>
      <c r="E85" s="339" t="str">
        <f>E7</f>
        <v>CHODNÍK UL. VELKOMEZIŘÍČSKÁ, TŘEBÍČ</v>
      </c>
      <c r="F85" s="340"/>
      <c r="G85" s="340"/>
      <c r="H85" s="340"/>
      <c r="I85" s="123"/>
      <c r="J85" s="37"/>
      <c r="K85" s="37"/>
      <c r="L85" s="52"/>
      <c r="S85" s="35"/>
      <c r="T85" s="35"/>
      <c r="U85" s="35"/>
      <c r="V85" s="35"/>
      <c r="W85" s="35"/>
      <c r="X85" s="35"/>
      <c r="Y85" s="35"/>
      <c r="Z85" s="35"/>
      <c r="AA85" s="35"/>
      <c r="AB85" s="35"/>
      <c r="AC85" s="35"/>
      <c r="AD85" s="35"/>
      <c r="AE85" s="35"/>
    </row>
    <row r="86" spans="1:31" s="1" customFormat="1" ht="12" customHeight="1">
      <c r="B86" s="22"/>
      <c r="C86" s="30" t="s">
        <v>101</v>
      </c>
      <c r="D86" s="23"/>
      <c r="E86" s="23"/>
      <c r="F86" s="23"/>
      <c r="G86" s="23"/>
      <c r="H86" s="23"/>
      <c r="I86" s="116"/>
      <c r="J86" s="23"/>
      <c r="K86" s="23"/>
      <c r="L86" s="21"/>
    </row>
    <row r="87" spans="1:31" s="2" customFormat="1" ht="16.5" customHeight="1">
      <c r="A87" s="35"/>
      <c r="B87" s="36"/>
      <c r="C87" s="37"/>
      <c r="D87" s="37"/>
      <c r="E87" s="339" t="s">
        <v>102</v>
      </c>
      <c r="F87" s="341"/>
      <c r="G87" s="341"/>
      <c r="H87" s="341"/>
      <c r="I87" s="123"/>
      <c r="J87" s="37"/>
      <c r="K87" s="37"/>
      <c r="L87" s="52"/>
      <c r="S87" s="35"/>
      <c r="T87" s="35"/>
      <c r="U87" s="35"/>
      <c r="V87" s="35"/>
      <c r="W87" s="35"/>
      <c r="X87" s="35"/>
      <c r="Y87" s="35"/>
      <c r="Z87" s="35"/>
      <c r="AA87" s="35"/>
      <c r="AB87" s="35"/>
      <c r="AC87" s="35"/>
      <c r="AD87" s="35"/>
      <c r="AE87" s="35"/>
    </row>
    <row r="88" spans="1:31" s="2" customFormat="1" ht="12" customHeight="1">
      <c r="A88" s="35"/>
      <c r="B88" s="36"/>
      <c r="C88" s="30" t="s">
        <v>103</v>
      </c>
      <c r="D88" s="37"/>
      <c r="E88" s="37"/>
      <c r="F88" s="37"/>
      <c r="G88" s="37"/>
      <c r="H88" s="37"/>
      <c r="I88" s="123"/>
      <c r="J88" s="37"/>
      <c r="K88" s="37"/>
      <c r="L88" s="52"/>
      <c r="S88" s="35"/>
      <c r="T88" s="35"/>
      <c r="U88" s="35"/>
      <c r="V88" s="35"/>
      <c r="W88" s="35"/>
      <c r="X88" s="35"/>
      <c r="Y88" s="35"/>
      <c r="Z88" s="35"/>
      <c r="AA88" s="35"/>
      <c r="AB88" s="35"/>
      <c r="AC88" s="35"/>
      <c r="AD88" s="35"/>
      <c r="AE88" s="35"/>
    </row>
    <row r="89" spans="1:31" s="2" customFormat="1" ht="16.5" customHeight="1">
      <c r="A89" s="35"/>
      <c r="B89" s="36"/>
      <c r="C89" s="37"/>
      <c r="D89" s="37"/>
      <c r="E89" s="307" t="str">
        <f>E11</f>
        <v>VRN - Vedlejší rozpočtové náklady</v>
      </c>
      <c r="F89" s="341"/>
      <c r="G89" s="341"/>
      <c r="H89" s="341"/>
      <c r="I89" s="123"/>
      <c r="J89" s="37"/>
      <c r="K89" s="37"/>
      <c r="L89" s="52"/>
      <c r="S89" s="35"/>
      <c r="T89" s="35"/>
      <c r="U89" s="35"/>
      <c r="V89" s="35"/>
      <c r="W89" s="35"/>
      <c r="X89" s="35"/>
      <c r="Y89" s="35"/>
      <c r="Z89" s="35"/>
      <c r="AA89" s="35"/>
      <c r="AB89" s="35"/>
      <c r="AC89" s="35"/>
      <c r="AD89" s="35"/>
      <c r="AE89" s="35"/>
    </row>
    <row r="90" spans="1:31" s="2" customFormat="1" ht="6.95" customHeight="1">
      <c r="A90" s="35"/>
      <c r="B90" s="36"/>
      <c r="C90" s="37"/>
      <c r="D90" s="37"/>
      <c r="E90" s="37"/>
      <c r="F90" s="37"/>
      <c r="G90" s="37"/>
      <c r="H90" s="37"/>
      <c r="I90" s="123"/>
      <c r="J90" s="37"/>
      <c r="K90" s="37"/>
      <c r="L90" s="52"/>
      <c r="S90" s="35"/>
      <c r="T90" s="35"/>
      <c r="U90" s="35"/>
      <c r="V90" s="35"/>
      <c r="W90" s="35"/>
      <c r="X90" s="35"/>
      <c r="Y90" s="35"/>
      <c r="Z90" s="35"/>
      <c r="AA90" s="35"/>
      <c r="AB90" s="35"/>
      <c r="AC90" s="35"/>
      <c r="AD90" s="35"/>
      <c r="AE90" s="35"/>
    </row>
    <row r="91" spans="1:31" s="2" customFormat="1" ht="12" customHeight="1">
      <c r="A91" s="35"/>
      <c r="B91" s="36"/>
      <c r="C91" s="30" t="s">
        <v>22</v>
      </c>
      <c r="D91" s="37"/>
      <c r="E91" s="37"/>
      <c r="F91" s="28" t="str">
        <f>F14</f>
        <v>TŘEBÍČ</v>
      </c>
      <c r="G91" s="37"/>
      <c r="H91" s="37"/>
      <c r="I91" s="124" t="s">
        <v>24</v>
      </c>
      <c r="J91" s="67" t="str">
        <f>IF(J14="","",J14)</f>
        <v>3. 9. 2019</v>
      </c>
      <c r="K91" s="37"/>
      <c r="L91" s="52"/>
      <c r="S91" s="35"/>
      <c r="T91" s="35"/>
      <c r="U91" s="35"/>
      <c r="V91" s="35"/>
      <c r="W91" s="35"/>
      <c r="X91" s="35"/>
      <c r="Y91" s="35"/>
      <c r="Z91" s="35"/>
      <c r="AA91" s="35"/>
      <c r="AB91" s="35"/>
      <c r="AC91" s="35"/>
      <c r="AD91" s="35"/>
      <c r="AE91" s="35"/>
    </row>
    <row r="92" spans="1:31" s="2" customFormat="1" ht="6.95" customHeight="1">
      <c r="A92" s="35"/>
      <c r="B92" s="36"/>
      <c r="C92" s="37"/>
      <c r="D92" s="37"/>
      <c r="E92" s="37"/>
      <c r="F92" s="37"/>
      <c r="G92" s="37"/>
      <c r="H92" s="37"/>
      <c r="I92" s="123"/>
      <c r="J92" s="37"/>
      <c r="K92" s="37"/>
      <c r="L92" s="52"/>
      <c r="S92" s="35"/>
      <c r="T92" s="35"/>
      <c r="U92" s="35"/>
      <c r="V92" s="35"/>
      <c r="W92" s="35"/>
      <c r="X92" s="35"/>
      <c r="Y92" s="35"/>
      <c r="Z92" s="35"/>
      <c r="AA92" s="35"/>
      <c r="AB92" s="35"/>
      <c r="AC92" s="35"/>
      <c r="AD92" s="35"/>
      <c r="AE92" s="35"/>
    </row>
    <row r="93" spans="1:31" s="2" customFormat="1" ht="27.95" customHeight="1">
      <c r="A93" s="35"/>
      <c r="B93" s="36"/>
      <c r="C93" s="30" t="s">
        <v>26</v>
      </c>
      <c r="D93" s="37"/>
      <c r="E93" s="37"/>
      <c r="F93" s="28" t="str">
        <f>E17</f>
        <v xml:space="preserve"> </v>
      </c>
      <c r="G93" s="37"/>
      <c r="H93" s="37"/>
      <c r="I93" s="124" t="s">
        <v>32</v>
      </c>
      <c r="J93" s="33" t="str">
        <f>E23</f>
        <v>HaskoningDHV Czech Republic</v>
      </c>
      <c r="K93" s="37"/>
      <c r="L93" s="52"/>
      <c r="S93" s="35"/>
      <c r="T93" s="35"/>
      <c r="U93" s="35"/>
      <c r="V93" s="35"/>
      <c r="W93" s="35"/>
      <c r="X93" s="35"/>
      <c r="Y93" s="35"/>
      <c r="Z93" s="35"/>
      <c r="AA93" s="35"/>
      <c r="AB93" s="35"/>
      <c r="AC93" s="35"/>
      <c r="AD93" s="35"/>
      <c r="AE93" s="35"/>
    </row>
    <row r="94" spans="1:31" s="2" customFormat="1" ht="15.2" customHeight="1">
      <c r="A94" s="35"/>
      <c r="B94" s="36"/>
      <c r="C94" s="30" t="s">
        <v>30</v>
      </c>
      <c r="D94" s="37"/>
      <c r="E94" s="37"/>
      <c r="F94" s="28" t="str">
        <f>IF(E20="","",E20)</f>
        <v>Vyplň údaj</v>
      </c>
      <c r="G94" s="37"/>
      <c r="H94" s="37"/>
      <c r="I94" s="124" t="s">
        <v>35</v>
      </c>
      <c r="J94" s="33" t="str">
        <f>E26</f>
        <v xml:space="preserve"> </v>
      </c>
      <c r="K94" s="37"/>
      <c r="L94" s="52"/>
      <c r="S94" s="35"/>
      <c r="T94" s="35"/>
      <c r="U94" s="35"/>
      <c r="V94" s="35"/>
      <c r="W94" s="35"/>
      <c r="X94" s="35"/>
      <c r="Y94" s="35"/>
      <c r="Z94" s="35"/>
      <c r="AA94" s="35"/>
      <c r="AB94" s="35"/>
      <c r="AC94" s="35"/>
      <c r="AD94" s="35"/>
      <c r="AE94" s="35"/>
    </row>
    <row r="95" spans="1:31" s="2" customFormat="1" ht="10.35" customHeight="1">
      <c r="A95" s="35"/>
      <c r="B95" s="36"/>
      <c r="C95" s="37"/>
      <c r="D95" s="37"/>
      <c r="E95" s="37"/>
      <c r="F95" s="37"/>
      <c r="G95" s="37"/>
      <c r="H95" s="37"/>
      <c r="I95" s="123"/>
      <c r="J95" s="37"/>
      <c r="K95" s="37"/>
      <c r="L95" s="52"/>
      <c r="S95" s="35"/>
      <c r="T95" s="35"/>
      <c r="U95" s="35"/>
      <c r="V95" s="35"/>
      <c r="W95" s="35"/>
      <c r="X95" s="35"/>
      <c r="Y95" s="35"/>
      <c r="Z95" s="35"/>
      <c r="AA95" s="35"/>
      <c r="AB95" s="35"/>
      <c r="AC95" s="35"/>
      <c r="AD95" s="35"/>
      <c r="AE95" s="35"/>
    </row>
    <row r="96" spans="1:31" s="2" customFormat="1" ht="29.25" customHeight="1">
      <c r="A96" s="35"/>
      <c r="B96" s="36"/>
      <c r="C96" s="163" t="s">
        <v>106</v>
      </c>
      <c r="D96" s="164"/>
      <c r="E96" s="164"/>
      <c r="F96" s="164"/>
      <c r="G96" s="164"/>
      <c r="H96" s="164"/>
      <c r="I96" s="165"/>
      <c r="J96" s="166" t="s">
        <v>107</v>
      </c>
      <c r="K96" s="164"/>
      <c r="L96" s="52"/>
      <c r="S96" s="35"/>
      <c r="T96" s="35"/>
      <c r="U96" s="35"/>
      <c r="V96" s="35"/>
      <c r="W96" s="35"/>
      <c r="X96" s="35"/>
      <c r="Y96" s="35"/>
      <c r="Z96" s="35"/>
      <c r="AA96" s="35"/>
      <c r="AB96" s="35"/>
      <c r="AC96" s="35"/>
      <c r="AD96" s="35"/>
      <c r="AE96" s="35"/>
    </row>
    <row r="97" spans="1:47" s="2" customFormat="1" ht="10.35" customHeight="1">
      <c r="A97" s="35"/>
      <c r="B97" s="36"/>
      <c r="C97" s="37"/>
      <c r="D97" s="37"/>
      <c r="E97" s="37"/>
      <c r="F97" s="37"/>
      <c r="G97" s="37"/>
      <c r="H97" s="37"/>
      <c r="I97" s="123"/>
      <c r="J97" s="37"/>
      <c r="K97" s="37"/>
      <c r="L97" s="52"/>
      <c r="S97" s="35"/>
      <c r="T97" s="35"/>
      <c r="U97" s="35"/>
      <c r="V97" s="35"/>
      <c r="W97" s="35"/>
      <c r="X97" s="35"/>
      <c r="Y97" s="35"/>
      <c r="Z97" s="35"/>
      <c r="AA97" s="35"/>
      <c r="AB97" s="35"/>
      <c r="AC97" s="35"/>
      <c r="AD97" s="35"/>
      <c r="AE97" s="35"/>
    </row>
    <row r="98" spans="1:47" s="2" customFormat="1" ht="22.9" customHeight="1">
      <c r="A98" s="35"/>
      <c r="B98" s="36"/>
      <c r="C98" s="167" t="s">
        <v>108</v>
      </c>
      <c r="D98" s="37"/>
      <c r="E98" s="37"/>
      <c r="F98" s="37"/>
      <c r="G98" s="37"/>
      <c r="H98" s="37"/>
      <c r="I98" s="123"/>
      <c r="J98" s="85">
        <f>J124</f>
        <v>0</v>
      </c>
      <c r="K98" s="37"/>
      <c r="L98" s="52"/>
      <c r="S98" s="35"/>
      <c r="T98" s="35"/>
      <c r="U98" s="35"/>
      <c r="V98" s="35"/>
      <c r="W98" s="35"/>
      <c r="X98" s="35"/>
      <c r="Y98" s="35"/>
      <c r="Z98" s="35"/>
      <c r="AA98" s="35"/>
      <c r="AB98" s="35"/>
      <c r="AC98" s="35"/>
      <c r="AD98" s="35"/>
      <c r="AE98" s="35"/>
      <c r="AU98" s="18" t="s">
        <v>109</v>
      </c>
    </row>
    <row r="99" spans="1:47" s="9" customFormat="1" ht="24.95" customHeight="1">
      <c r="B99" s="168"/>
      <c r="C99" s="169"/>
      <c r="D99" s="170" t="s">
        <v>1320</v>
      </c>
      <c r="E99" s="171"/>
      <c r="F99" s="171"/>
      <c r="G99" s="171"/>
      <c r="H99" s="171"/>
      <c r="I99" s="172"/>
      <c r="J99" s="173">
        <f>J125</f>
        <v>0</v>
      </c>
      <c r="K99" s="169"/>
      <c r="L99" s="174"/>
    </row>
    <row r="100" spans="1:47" s="10" customFormat="1" ht="19.899999999999999" customHeight="1">
      <c r="B100" s="175"/>
      <c r="C100" s="105"/>
      <c r="D100" s="176" t="s">
        <v>1321</v>
      </c>
      <c r="E100" s="177"/>
      <c r="F100" s="177"/>
      <c r="G100" s="177"/>
      <c r="H100" s="177"/>
      <c r="I100" s="178"/>
      <c r="J100" s="179">
        <f>J126</f>
        <v>0</v>
      </c>
      <c r="K100" s="105"/>
      <c r="L100" s="180"/>
    </row>
    <row r="101" spans="1:47" s="10" customFormat="1" ht="19.899999999999999" customHeight="1">
      <c r="B101" s="175"/>
      <c r="C101" s="105"/>
      <c r="D101" s="176" t="s">
        <v>1322</v>
      </c>
      <c r="E101" s="177"/>
      <c r="F101" s="177"/>
      <c r="G101" s="177"/>
      <c r="H101" s="177"/>
      <c r="I101" s="178"/>
      <c r="J101" s="179">
        <f>J133</f>
        <v>0</v>
      </c>
      <c r="K101" s="105"/>
      <c r="L101" s="180"/>
    </row>
    <row r="102" spans="1:47" s="10" customFormat="1" ht="19.899999999999999" customHeight="1">
      <c r="B102" s="175"/>
      <c r="C102" s="105"/>
      <c r="D102" s="176" t="s">
        <v>1323</v>
      </c>
      <c r="E102" s="177"/>
      <c r="F102" s="177"/>
      <c r="G102" s="177"/>
      <c r="H102" s="177"/>
      <c r="I102" s="178"/>
      <c r="J102" s="179">
        <f>J138</f>
        <v>0</v>
      </c>
      <c r="K102" s="105"/>
      <c r="L102" s="180"/>
    </row>
    <row r="103" spans="1:47" s="2" customFormat="1" ht="21.75" customHeight="1">
      <c r="A103" s="35"/>
      <c r="B103" s="36"/>
      <c r="C103" s="37"/>
      <c r="D103" s="37"/>
      <c r="E103" s="37"/>
      <c r="F103" s="37"/>
      <c r="G103" s="37"/>
      <c r="H103" s="37"/>
      <c r="I103" s="123"/>
      <c r="J103" s="37"/>
      <c r="K103" s="37"/>
      <c r="L103" s="52"/>
      <c r="S103" s="35"/>
      <c r="T103" s="35"/>
      <c r="U103" s="35"/>
      <c r="V103" s="35"/>
      <c r="W103" s="35"/>
      <c r="X103" s="35"/>
      <c r="Y103" s="35"/>
      <c r="Z103" s="35"/>
      <c r="AA103" s="35"/>
      <c r="AB103" s="35"/>
      <c r="AC103" s="35"/>
      <c r="AD103" s="35"/>
      <c r="AE103" s="35"/>
    </row>
    <row r="104" spans="1:47" s="2" customFormat="1" ht="6.95" customHeight="1">
      <c r="A104" s="35"/>
      <c r="B104" s="55"/>
      <c r="C104" s="56"/>
      <c r="D104" s="56"/>
      <c r="E104" s="56"/>
      <c r="F104" s="56"/>
      <c r="G104" s="56"/>
      <c r="H104" s="56"/>
      <c r="I104" s="159"/>
      <c r="J104" s="56"/>
      <c r="K104" s="56"/>
      <c r="L104" s="52"/>
      <c r="S104" s="35"/>
      <c r="T104" s="35"/>
      <c r="U104" s="35"/>
      <c r="V104" s="35"/>
      <c r="W104" s="35"/>
      <c r="X104" s="35"/>
      <c r="Y104" s="35"/>
      <c r="Z104" s="35"/>
      <c r="AA104" s="35"/>
      <c r="AB104" s="35"/>
      <c r="AC104" s="35"/>
      <c r="AD104" s="35"/>
      <c r="AE104" s="35"/>
    </row>
    <row r="108" spans="1:47" s="2" customFormat="1" ht="6.95" customHeight="1">
      <c r="A108" s="35"/>
      <c r="B108" s="57"/>
      <c r="C108" s="58"/>
      <c r="D108" s="58"/>
      <c r="E108" s="58"/>
      <c r="F108" s="58"/>
      <c r="G108" s="58"/>
      <c r="H108" s="58"/>
      <c r="I108" s="162"/>
      <c r="J108" s="58"/>
      <c r="K108" s="58"/>
      <c r="L108" s="52"/>
      <c r="S108" s="35"/>
      <c r="T108" s="35"/>
      <c r="U108" s="35"/>
      <c r="V108" s="35"/>
      <c r="W108" s="35"/>
      <c r="X108" s="35"/>
      <c r="Y108" s="35"/>
      <c r="Z108" s="35"/>
      <c r="AA108" s="35"/>
      <c r="AB108" s="35"/>
      <c r="AC108" s="35"/>
      <c r="AD108" s="35"/>
      <c r="AE108" s="35"/>
    </row>
    <row r="109" spans="1:47" s="2" customFormat="1" ht="24.95" customHeight="1">
      <c r="A109" s="35"/>
      <c r="B109" s="36"/>
      <c r="C109" s="24" t="s">
        <v>132</v>
      </c>
      <c r="D109" s="37"/>
      <c r="E109" s="37"/>
      <c r="F109" s="37"/>
      <c r="G109" s="37"/>
      <c r="H109" s="37"/>
      <c r="I109" s="123"/>
      <c r="J109" s="37"/>
      <c r="K109" s="37"/>
      <c r="L109" s="52"/>
      <c r="S109" s="35"/>
      <c r="T109" s="35"/>
      <c r="U109" s="35"/>
      <c r="V109" s="35"/>
      <c r="W109" s="35"/>
      <c r="X109" s="35"/>
      <c r="Y109" s="35"/>
      <c r="Z109" s="35"/>
      <c r="AA109" s="35"/>
      <c r="AB109" s="35"/>
      <c r="AC109" s="35"/>
      <c r="AD109" s="35"/>
      <c r="AE109" s="35"/>
    </row>
    <row r="110" spans="1:47" s="2" customFormat="1" ht="6.95" customHeight="1">
      <c r="A110" s="35"/>
      <c r="B110" s="36"/>
      <c r="C110" s="37"/>
      <c r="D110" s="37"/>
      <c r="E110" s="37"/>
      <c r="F110" s="37"/>
      <c r="G110" s="37"/>
      <c r="H110" s="37"/>
      <c r="I110" s="123"/>
      <c r="J110" s="37"/>
      <c r="K110" s="37"/>
      <c r="L110" s="52"/>
      <c r="S110" s="35"/>
      <c r="T110" s="35"/>
      <c r="U110" s="35"/>
      <c r="V110" s="35"/>
      <c r="W110" s="35"/>
      <c r="X110" s="35"/>
      <c r="Y110" s="35"/>
      <c r="Z110" s="35"/>
      <c r="AA110" s="35"/>
      <c r="AB110" s="35"/>
      <c r="AC110" s="35"/>
      <c r="AD110" s="35"/>
      <c r="AE110" s="35"/>
    </row>
    <row r="111" spans="1:47" s="2" customFormat="1" ht="12" customHeight="1">
      <c r="A111" s="35"/>
      <c r="B111" s="36"/>
      <c r="C111" s="30" t="s">
        <v>16</v>
      </c>
      <c r="D111" s="37"/>
      <c r="E111" s="37"/>
      <c r="F111" s="37"/>
      <c r="G111" s="37"/>
      <c r="H111" s="37"/>
      <c r="I111" s="123"/>
      <c r="J111" s="37"/>
      <c r="K111" s="37"/>
      <c r="L111" s="52"/>
      <c r="S111" s="35"/>
      <c r="T111" s="35"/>
      <c r="U111" s="35"/>
      <c r="V111" s="35"/>
      <c r="W111" s="35"/>
      <c r="X111" s="35"/>
      <c r="Y111" s="35"/>
      <c r="Z111" s="35"/>
      <c r="AA111" s="35"/>
      <c r="AB111" s="35"/>
      <c r="AC111" s="35"/>
      <c r="AD111" s="35"/>
      <c r="AE111" s="35"/>
    </row>
    <row r="112" spans="1:47" s="2" customFormat="1" ht="16.5" customHeight="1">
      <c r="A112" s="35"/>
      <c r="B112" s="36"/>
      <c r="C112" s="37"/>
      <c r="D112" s="37"/>
      <c r="E112" s="339" t="str">
        <f>E7</f>
        <v>CHODNÍK UL. VELKOMEZIŘÍČSKÁ, TŘEBÍČ</v>
      </c>
      <c r="F112" s="340"/>
      <c r="G112" s="340"/>
      <c r="H112" s="340"/>
      <c r="I112" s="123"/>
      <c r="J112" s="37"/>
      <c r="K112" s="37"/>
      <c r="L112" s="52"/>
      <c r="S112" s="35"/>
      <c r="T112" s="35"/>
      <c r="U112" s="35"/>
      <c r="V112" s="35"/>
      <c r="W112" s="35"/>
      <c r="X112" s="35"/>
      <c r="Y112" s="35"/>
      <c r="Z112" s="35"/>
      <c r="AA112" s="35"/>
      <c r="AB112" s="35"/>
      <c r="AC112" s="35"/>
      <c r="AD112" s="35"/>
      <c r="AE112" s="35"/>
    </row>
    <row r="113" spans="1:65" s="1" customFormat="1" ht="12" customHeight="1">
      <c r="B113" s="22"/>
      <c r="C113" s="30" t="s">
        <v>101</v>
      </c>
      <c r="D113" s="23"/>
      <c r="E113" s="23"/>
      <c r="F113" s="23"/>
      <c r="G113" s="23"/>
      <c r="H113" s="23"/>
      <c r="I113" s="116"/>
      <c r="J113" s="23"/>
      <c r="K113" s="23"/>
      <c r="L113" s="21"/>
    </row>
    <row r="114" spans="1:65" s="2" customFormat="1" ht="16.5" customHeight="1">
      <c r="A114" s="35"/>
      <c r="B114" s="36"/>
      <c r="C114" s="37"/>
      <c r="D114" s="37"/>
      <c r="E114" s="339" t="s">
        <v>102</v>
      </c>
      <c r="F114" s="341"/>
      <c r="G114" s="341"/>
      <c r="H114" s="341"/>
      <c r="I114" s="123"/>
      <c r="J114" s="37"/>
      <c r="K114" s="37"/>
      <c r="L114" s="52"/>
      <c r="S114" s="35"/>
      <c r="T114" s="35"/>
      <c r="U114" s="35"/>
      <c r="V114" s="35"/>
      <c r="W114" s="35"/>
      <c r="X114" s="35"/>
      <c r="Y114" s="35"/>
      <c r="Z114" s="35"/>
      <c r="AA114" s="35"/>
      <c r="AB114" s="35"/>
      <c r="AC114" s="35"/>
      <c r="AD114" s="35"/>
      <c r="AE114" s="35"/>
    </row>
    <row r="115" spans="1:65" s="2" customFormat="1" ht="12" customHeight="1">
      <c r="A115" s="35"/>
      <c r="B115" s="36"/>
      <c r="C115" s="30" t="s">
        <v>103</v>
      </c>
      <c r="D115" s="37"/>
      <c r="E115" s="37"/>
      <c r="F115" s="37"/>
      <c r="G115" s="37"/>
      <c r="H115" s="37"/>
      <c r="I115" s="123"/>
      <c r="J115" s="37"/>
      <c r="K115" s="37"/>
      <c r="L115" s="52"/>
      <c r="S115" s="35"/>
      <c r="T115" s="35"/>
      <c r="U115" s="35"/>
      <c r="V115" s="35"/>
      <c r="W115" s="35"/>
      <c r="X115" s="35"/>
      <c r="Y115" s="35"/>
      <c r="Z115" s="35"/>
      <c r="AA115" s="35"/>
      <c r="AB115" s="35"/>
      <c r="AC115" s="35"/>
      <c r="AD115" s="35"/>
      <c r="AE115" s="35"/>
    </row>
    <row r="116" spans="1:65" s="2" customFormat="1" ht="16.5" customHeight="1">
      <c r="A116" s="35"/>
      <c r="B116" s="36"/>
      <c r="C116" s="37"/>
      <c r="D116" s="37"/>
      <c r="E116" s="307" t="str">
        <f>E11</f>
        <v>VRN - Vedlejší rozpočtové náklady</v>
      </c>
      <c r="F116" s="341"/>
      <c r="G116" s="341"/>
      <c r="H116" s="341"/>
      <c r="I116" s="123"/>
      <c r="J116" s="37"/>
      <c r="K116" s="37"/>
      <c r="L116" s="52"/>
      <c r="S116" s="35"/>
      <c r="T116" s="35"/>
      <c r="U116" s="35"/>
      <c r="V116" s="35"/>
      <c r="W116" s="35"/>
      <c r="X116" s="35"/>
      <c r="Y116" s="35"/>
      <c r="Z116" s="35"/>
      <c r="AA116" s="35"/>
      <c r="AB116" s="35"/>
      <c r="AC116" s="35"/>
      <c r="AD116" s="35"/>
      <c r="AE116" s="35"/>
    </row>
    <row r="117" spans="1:65" s="2" customFormat="1" ht="6.95" customHeight="1">
      <c r="A117" s="35"/>
      <c r="B117" s="36"/>
      <c r="C117" s="37"/>
      <c r="D117" s="37"/>
      <c r="E117" s="37"/>
      <c r="F117" s="37"/>
      <c r="G117" s="37"/>
      <c r="H117" s="37"/>
      <c r="I117" s="123"/>
      <c r="J117" s="37"/>
      <c r="K117" s="37"/>
      <c r="L117" s="52"/>
      <c r="S117" s="35"/>
      <c r="T117" s="35"/>
      <c r="U117" s="35"/>
      <c r="V117" s="35"/>
      <c r="W117" s="35"/>
      <c r="X117" s="35"/>
      <c r="Y117" s="35"/>
      <c r="Z117" s="35"/>
      <c r="AA117" s="35"/>
      <c r="AB117" s="35"/>
      <c r="AC117" s="35"/>
      <c r="AD117" s="35"/>
      <c r="AE117" s="35"/>
    </row>
    <row r="118" spans="1:65" s="2" customFormat="1" ht="12" customHeight="1">
      <c r="A118" s="35"/>
      <c r="B118" s="36"/>
      <c r="C118" s="30" t="s">
        <v>22</v>
      </c>
      <c r="D118" s="37"/>
      <c r="E118" s="37"/>
      <c r="F118" s="28" t="str">
        <f>F14</f>
        <v>TŘEBÍČ</v>
      </c>
      <c r="G118" s="37"/>
      <c r="H118" s="37"/>
      <c r="I118" s="124" t="s">
        <v>24</v>
      </c>
      <c r="J118" s="67" t="str">
        <f>IF(J14="","",J14)</f>
        <v>3. 9. 2019</v>
      </c>
      <c r="K118" s="37"/>
      <c r="L118" s="52"/>
      <c r="S118" s="35"/>
      <c r="T118" s="35"/>
      <c r="U118" s="35"/>
      <c r="V118" s="35"/>
      <c r="W118" s="35"/>
      <c r="X118" s="35"/>
      <c r="Y118" s="35"/>
      <c r="Z118" s="35"/>
      <c r="AA118" s="35"/>
      <c r="AB118" s="35"/>
      <c r="AC118" s="35"/>
      <c r="AD118" s="35"/>
      <c r="AE118" s="35"/>
    </row>
    <row r="119" spans="1:65" s="2" customFormat="1" ht="6.95" customHeight="1">
      <c r="A119" s="35"/>
      <c r="B119" s="36"/>
      <c r="C119" s="37"/>
      <c r="D119" s="37"/>
      <c r="E119" s="37"/>
      <c r="F119" s="37"/>
      <c r="G119" s="37"/>
      <c r="H119" s="37"/>
      <c r="I119" s="123"/>
      <c r="J119" s="37"/>
      <c r="K119" s="37"/>
      <c r="L119" s="52"/>
      <c r="S119" s="35"/>
      <c r="T119" s="35"/>
      <c r="U119" s="35"/>
      <c r="V119" s="35"/>
      <c r="W119" s="35"/>
      <c r="X119" s="35"/>
      <c r="Y119" s="35"/>
      <c r="Z119" s="35"/>
      <c r="AA119" s="35"/>
      <c r="AB119" s="35"/>
      <c r="AC119" s="35"/>
      <c r="AD119" s="35"/>
      <c r="AE119" s="35"/>
    </row>
    <row r="120" spans="1:65" s="2" customFormat="1" ht="27.95" customHeight="1">
      <c r="A120" s="35"/>
      <c r="B120" s="36"/>
      <c r="C120" s="30" t="s">
        <v>26</v>
      </c>
      <c r="D120" s="37"/>
      <c r="E120" s="37"/>
      <c r="F120" s="28" t="str">
        <f>E17</f>
        <v xml:space="preserve"> </v>
      </c>
      <c r="G120" s="37"/>
      <c r="H120" s="37"/>
      <c r="I120" s="124" t="s">
        <v>32</v>
      </c>
      <c r="J120" s="33" t="str">
        <f>E23</f>
        <v>HaskoningDHV Czech Republic</v>
      </c>
      <c r="K120" s="37"/>
      <c r="L120" s="52"/>
      <c r="S120" s="35"/>
      <c r="T120" s="35"/>
      <c r="U120" s="35"/>
      <c r="V120" s="35"/>
      <c r="W120" s="35"/>
      <c r="X120" s="35"/>
      <c r="Y120" s="35"/>
      <c r="Z120" s="35"/>
      <c r="AA120" s="35"/>
      <c r="AB120" s="35"/>
      <c r="AC120" s="35"/>
      <c r="AD120" s="35"/>
      <c r="AE120" s="35"/>
    </row>
    <row r="121" spans="1:65" s="2" customFormat="1" ht="15.2" customHeight="1">
      <c r="A121" s="35"/>
      <c r="B121" s="36"/>
      <c r="C121" s="30" t="s">
        <v>30</v>
      </c>
      <c r="D121" s="37"/>
      <c r="E121" s="37"/>
      <c r="F121" s="28" t="str">
        <f>IF(E20="","",E20)</f>
        <v>Vyplň údaj</v>
      </c>
      <c r="G121" s="37"/>
      <c r="H121" s="37"/>
      <c r="I121" s="124" t="s">
        <v>35</v>
      </c>
      <c r="J121" s="33" t="str">
        <f>E26</f>
        <v xml:space="preserve"> </v>
      </c>
      <c r="K121" s="37"/>
      <c r="L121" s="52"/>
      <c r="S121" s="35"/>
      <c r="T121" s="35"/>
      <c r="U121" s="35"/>
      <c r="V121" s="35"/>
      <c r="W121" s="35"/>
      <c r="X121" s="35"/>
      <c r="Y121" s="35"/>
      <c r="Z121" s="35"/>
      <c r="AA121" s="35"/>
      <c r="AB121" s="35"/>
      <c r="AC121" s="35"/>
      <c r="AD121" s="35"/>
      <c r="AE121" s="35"/>
    </row>
    <row r="122" spans="1:65" s="2" customFormat="1" ht="10.35" customHeight="1">
      <c r="A122" s="35"/>
      <c r="B122" s="36"/>
      <c r="C122" s="37"/>
      <c r="D122" s="37"/>
      <c r="E122" s="37"/>
      <c r="F122" s="37"/>
      <c r="G122" s="37"/>
      <c r="H122" s="37"/>
      <c r="I122" s="123"/>
      <c r="J122" s="37"/>
      <c r="K122" s="37"/>
      <c r="L122" s="52"/>
      <c r="S122" s="35"/>
      <c r="T122" s="35"/>
      <c r="U122" s="35"/>
      <c r="V122" s="35"/>
      <c r="W122" s="35"/>
      <c r="X122" s="35"/>
      <c r="Y122" s="35"/>
      <c r="Z122" s="35"/>
      <c r="AA122" s="35"/>
      <c r="AB122" s="35"/>
      <c r="AC122" s="35"/>
      <c r="AD122" s="35"/>
      <c r="AE122" s="35"/>
    </row>
    <row r="123" spans="1:65" s="11" customFormat="1" ht="29.25" customHeight="1">
      <c r="A123" s="181"/>
      <c r="B123" s="182"/>
      <c r="C123" s="183" t="s">
        <v>133</v>
      </c>
      <c r="D123" s="184" t="s">
        <v>63</v>
      </c>
      <c r="E123" s="184" t="s">
        <v>59</v>
      </c>
      <c r="F123" s="184" t="s">
        <v>60</v>
      </c>
      <c r="G123" s="184" t="s">
        <v>134</v>
      </c>
      <c r="H123" s="184" t="s">
        <v>135</v>
      </c>
      <c r="I123" s="185" t="s">
        <v>136</v>
      </c>
      <c r="J123" s="184" t="s">
        <v>107</v>
      </c>
      <c r="K123" s="186" t="s">
        <v>137</v>
      </c>
      <c r="L123" s="187"/>
      <c r="M123" s="76" t="s">
        <v>1</v>
      </c>
      <c r="N123" s="77" t="s">
        <v>42</v>
      </c>
      <c r="O123" s="77" t="s">
        <v>138</v>
      </c>
      <c r="P123" s="77" t="s">
        <v>139</v>
      </c>
      <c r="Q123" s="77" t="s">
        <v>140</v>
      </c>
      <c r="R123" s="77" t="s">
        <v>141</v>
      </c>
      <c r="S123" s="77" t="s">
        <v>142</v>
      </c>
      <c r="T123" s="78" t="s">
        <v>143</v>
      </c>
      <c r="U123" s="181"/>
      <c r="V123" s="181"/>
      <c r="W123" s="181"/>
      <c r="X123" s="181"/>
      <c r="Y123" s="181"/>
      <c r="Z123" s="181"/>
      <c r="AA123" s="181"/>
      <c r="AB123" s="181"/>
      <c r="AC123" s="181"/>
      <c r="AD123" s="181"/>
      <c r="AE123" s="181"/>
    </row>
    <row r="124" spans="1:65" s="2" customFormat="1" ht="22.9" customHeight="1">
      <c r="A124" s="35"/>
      <c r="B124" s="36"/>
      <c r="C124" s="83" t="s">
        <v>144</v>
      </c>
      <c r="D124" s="37"/>
      <c r="E124" s="37"/>
      <c r="F124" s="37"/>
      <c r="G124" s="37"/>
      <c r="H124" s="37"/>
      <c r="I124" s="123"/>
      <c r="J124" s="188">
        <f>BK124</f>
        <v>0</v>
      </c>
      <c r="K124" s="37"/>
      <c r="L124" s="40"/>
      <c r="M124" s="79"/>
      <c r="N124" s="189"/>
      <c r="O124" s="80"/>
      <c r="P124" s="190">
        <f>P125</f>
        <v>0</v>
      </c>
      <c r="Q124" s="80"/>
      <c r="R124" s="190">
        <f>R125</f>
        <v>0</v>
      </c>
      <c r="S124" s="80"/>
      <c r="T124" s="191">
        <f>T125</f>
        <v>0</v>
      </c>
      <c r="U124" s="35"/>
      <c r="V124" s="35"/>
      <c r="W124" s="35"/>
      <c r="X124" s="35"/>
      <c r="Y124" s="35"/>
      <c r="Z124" s="35"/>
      <c r="AA124" s="35"/>
      <c r="AB124" s="35"/>
      <c r="AC124" s="35"/>
      <c r="AD124" s="35"/>
      <c r="AE124" s="35"/>
      <c r="AT124" s="18" t="s">
        <v>77</v>
      </c>
      <c r="AU124" s="18" t="s">
        <v>109</v>
      </c>
      <c r="BK124" s="192">
        <f>BK125</f>
        <v>0</v>
      </c>
    </row>
    <row r="125" spans="1:65" s="12" customFormat="1" ht="25.9" customHeight="1">
      <c r="B125" s="193"/>
      <c r="C125" s="194"/>
      <c r="D125" s="195" t="s">
        <v>77</v>
      </c>
      <c r="E125" s="196" t="s">
        <v>97</v>
      </c>
      <c r="F125" s="196" t="s">
        <v>98</v>
      </c>
      <c r="G125" s="194"/>
      <c r="H125" s="194"/>
      <c r="I125" s="197"/>
      <c r="J125" s="198">
        <f>BK125</f>
        <v>0</v>
      </c>
      <c r="K125" s="194"/>
      <c r="L125" s="199"/>
      <c r="M125" s="200"/>
      <c r="N125" s="201"/>
      <c r="O125" s="201"/>
      <c r="P125" s="202">
        <f>P126+P133+P138</f>
        <v>0</v>
      </c>
      <c r="Q125" s="201"/>
      <c r="R125" s="202">
        <f>R126+R133+R138</f>
        <v>0</v>
      </c>
      <c r="S125" s="201"/>
      <c r="T125" s="203">
        <f>T126+T133+T138</f>
        <v>0</v>
      </c>
      <c r="AR125" s="204" t="s">
        <v>173</v>
      </c>
      <c r="AT125" s="205" t="s">
        <v>77</v>
      </c>
      <c r="AU125" s="205" t="s">
        <v>78</v>
      </c>
      <c r="AY125" s="204" t="s">
        <v>147</v>
      </c>
      <c r="BK125" s="206">
        <f>BK126+BK133+BK138</f>
        <v>0</v>
      </c>
    </row>
    <row r="126" spans="1:65" s="12" customFormat="1" ht="22.9" customHeight="1">
      <c r="B126" s="193"/>
      <c r="C126" s="194"/>
      <c r="D126" s="195" t="s">
        <v>77</v>
      </c>
      <c r="E126" s="207" t="s">
        <v>1324</v>
      </c>
      <c r="F126" s="207" t="s">
        <v>1325</v>
      </c>
      <c r="G126" s="194"/>
      <c r="H126" s="194"/>
      <c r="I126" s="197"/>
      <c r="J126" s="208">
        <f>BK126</f>
        <v>0</v>
      </c>
      <c r="K126" s="194"/>
      <c r="L126" s="199"/>
      <c r="M126" s="200"/>
      <c r="N126" s="201"/>
      <c r="O126" s="201"/>
      <c r="P126" s="202">
        <f>SUM(P127:P132)</f>
        <v>0</v>
      </c>
      <c r="Q126" s="201"/>
      <c r="R126" s="202">
        <f>SUM(R127:R132)</f>
        <v>0</v>
      </c>
      <c r="S126" s="201"/>
      <c r="T126" s="203">
        <f>SUM(T127:T132)</f>
        <v>0</v>
      </c>
      <c r="AR126" s="204" t="s">
        <v>173</v>
      </c>
      <c r="AT126" s="205" t="s">
        <v>77</v>
      </c>
      <c r="AU126" s="205" t="s">
        <v>85</v>
      </c>
      <c r="AY126" s="204" t="s">
        <v>147</v>
      </c>
      <c r="BK126" s="206">
        <f>SUM(BK127:BK132)</f>
        <v>0</v>
      </c>
    </row>
    <row r="127" spans="1:65" s="2" customFormat="1" ht="16.5" customHeight="1">
      <c r="A127" s="35"/>
      <c r="B127" s="36"/>
      <c r="C127" s="209" t="s">
        <v>85</v>
      </c>
      <c r="D127" s="209" t="s">
        <v>151</v>
      </c>
      <c r="E127" s="210" t="s">
        <v>1326</v>
      </c>
      <c r="F127" s="211" t="s">
        <v>1327</v>
      </c>
      <c r="G127" s="212" t="s">
        <v>583</v>
      </c>
      <c r="H127" s="213">
        <v>1</v>
      </c>
      <c r="I127" s="214"/>
      <c r="J127" s="215">
        <f>ROUND(I127*H127,2)</f>
        <v>0</v>
      </c>
      <c r="K127" s="211" t="s">
        <v>1</v>
      </c>
      <c r="L127" s="40"/>
      <c r="M127" s="216" t="s">
        <v>1</v>
      </c>
      <c r="N127" s="217" t="s">
        <v>43</v>
      </c>
      <c r="O127" s="72"/>
      <c r="P127" s="218">
        <f>O127*H127</f>
        <v>0</v>
      </c>
      <c r="Q127" s="218">
        <v>0</v>
      </c>
      <c r="R127" s="218">
        <f>Q127*H127</f>
        <v>0</v>
      </c>
      <c r="S127" s="218">
        <v>0</v>
      </c>
      <c r="T127" s="219">
        <f>S127*H127</f>
        <v>0</v>
      </c>
      <c r="U127" s="35"/>
      <c r="V127" s="35"/>
      <c r="W127" s="35"/>
      <c r="X127" s="35"/>
      <c r="Y127" s="35"/>
      <c r="Z127" s="35"/>
      <c r="AA127" s="35"/>
      <c r="AB127" s="35"/>
      <c r="AC127" s="35"/>
      <c r="AD127" s="35"/>
      <c r="AE127" s="35"/>
      <c r="AR127" s="220" t="s">
        <v>1328</v>
      </c>
      <c r="AT127" s="220" t="s">
        <v>151</v>
      </c>
      <c r="AU127" s="220" t="s">
        <v>87</v>
      </c>
      <c r="AY127" s="18" t="s">
        <v>147</v>
      </c>
      <c r="BE127" s="221">
        <f>IF(N127="základní",J127,0)</f>
        <v>0</v>
      </c>
      <c r="BF127" s="221">
        <f>IF(N127="snížená",J127,0)</f>
        <v>0</v>
      </c>
      <c r="BG127" s="221">
        <f>IF(N127="zákl. přenesená",J127,0)</f>
        <v>0</v>
      </c>
      <c r="BH127" s="221">
        <f>IF(N127="sníž. přenesená",J127,0)</f>
        <v>0</v>
      </c>
      <c r="BI127" s="221">
        <f>IF(N127="nulová",J127,0)</f>
        <v>0</v>
      </c>
      <c r="BJ127" s="18" t="s">
        <v>85</v>
      </c>
      <c r="BK127" s="221">
        <f>ROUND(I127*H127,2)</f>
        <v>0</v>
      </c>
      <c r="BL127" s="18" t="s">
        <v>1328</v>
      </c>
      <c r="BM127" s="220" t="s">
        <v>1329</v>
      </c>
    </row>
    <row r="128" spans="1:65" s="2" customFormat="1" ht="11.25">
      <c r="A128" s="35"/>
      <c r="B128" s="36"/>
      <c r="C128" s="37"/>
      <c r="D128" s="222" t="s">
        <v>158</v>
      </c>
      <c r="E128" s="37"/>
      <c r="F128" s="223" t="s">
        <v>1327</v>
      </c>
      <c r="G128" s="37"/>
      <c r="H128" s="37"/>
      <c r="I128" s="123"/>
      <c r="J128" s="37"/>
      <c r="K128" s="37"/>
      <c r="L128" s="40"/>
      <c r="M128" s="224"/>
      <c r="N128" s="225"/>
      <c r="O128" s="72"/>
      <c r="P128" s="72"/>
      <c r="Q128" s="72"/>
      <c r="R128" s="72"/>
      <c r="S128" s="72"/>
      <c r="T128" s="73"/>
      <c r="U128" s="35"/>
      <c r="V128" s="35"/>
      <c r="W128" s="35"/>
      <c r="X128" s="35"/>
      <c r="Y128" s="35"/>
      <c r="Z128" s="35"/>
      <c r="AA128" s="35"/>
      <c r="AB128" s="35"/>
      <c r="AC128" s="35"/>
      <c r="AD128" s="35"/>
      <c r="AE128" s="35"/>
      <c r="AT128" s="18" t="s">
        <v>158</v>
      </c>
      <c r="AU128" s="18" t="s">
        <v>87</v>
      </c>
    </row>
    <row r="129" spans="1:65" s="2" customFormat="1" ht="16.5" customHeight="1">
      <c r="A129" s="35"/>
      <c r="B129" s="36"/>
      <c r="C129" s="209" t="s">
        <v>87</v>
      </c>
      <c r="D129" s="209" t="s">
        <v>151</v>
      </c>
      <c r="E129" s="210" t="s">
        <v>1330</v>
      </c>
      <c r="F129" s="211" t="s">
        <v>1331</v>
      </c>
      <c r="G129" s="212" t="s">
        <v>583</v>
      </c>
      <c r="H129" s="213">
        <v>1</v>
      </c>
      <c r="I129" s="214"/>
      <c r="J129" s="215">
        <f>ROUND(I129*H129,2)</f>
        <v>0</v>
      </c>
      <c r="K129" s="211" t="s">
        <v>438</v>
      </c>
      <c r="L129" s="40"/>
      <c r="M129" s="216" t="s">
        <v>1</v>
      </c>
      <c r="N129" s="217" t="s">
        <v>43</v>
      </c>
      <c r="O129" s="72"/>
      <c r="P129" s="218">
        <f>O129*H129</f>
        <v>0</v>
      </c>
      <c r="Q129" s="218">
        <v>0</v>
      </c>
      <c r="R129" s="218">
        <f>Q129*H129</f>
        <v>0</v>
      </c>
      <c r="S129" s="218">
        <v>0</v>
      </c>
      <c r="T129" s="219">
        <f>S129*H129</f>
        <v>0</v>
      </c>
      <c r="U129" s="35"/>
      <c r="V129" s="35"/>
      <c r="W129" s="35"/>
      <c r="X129" s="35"/>
      <c r="Y129" s="35"/>
      <c r="Z129" s="35"/>
      <c r="AA129" s="35"/>
      <c r="AB129" s="35"/>
      <c r="AC129" s="35"/>
      <c r="AD129" s="35"/>
      <c r="AE129" s="35"/>
      <c r="AR129" s="220" t="s">
        <v>1328</v>
      </c>
      <c r="AT129" s="220" t="s">
        <v>151</v>
      </c>
      <c r="AU129" s="220" t="s">
        <v>87</v>
      </c>
      <c r="AY129" s="18" t="s">
        <v>147</v>
      </c>
      <c r="BE129" s="221">
        <f>IF(N129="základní",J129,0)</f>
        <v>0</v>
      </c>
      <c r="BF129" s="221">
        <f>IF(N129="snížená",J129,0)</f>
        <v>0</v>
      </c>
      <c r="BG129" s="221">
        <f>IF(N129="zákl. přenesená",J129,0)</f>
        <v>0</v>
      </c>
      <c r="BH129" s="221">
        <f>IF(N129="sníž. přenesená",J129,0)</f>
        <v>0</v>
      </c>
      <c r="BI129" s="221">
        <f>IF(N129="nulová",J129,0)</f>
        <v>0</v>
      </c>
      <c r="BJ129" s="18" t="s">
        <v>85</v>
      </c>
      <c r="BK129" s="221">
        <f>ROUND(I129*H129,2)</f>
        <v>0</v>
      </c>
      <c r="BL129" s="18" t="s">
        <v>1328</v>
      </c>
      <c r="BM129" s="220" t="s">
        <v>1332</v>
      </c>
    </row>
    <row r="130" spans="1:65" s="2" customFormat="1" ht="11.25">
      <c r="A130" s="35"/>
      <c r="B130" s="36"/>
      <c r="C130" s="37"/>
      <c r="D130" s="222" t="s">
        <v>158</v>
      </c>
      <c r="E130" s="37"/>
      <c r="F130" s="223" t="s">
        <v>1331</v>
      </c>
      <c r="G130" s="37"/>
      <c r="H130" s="37"/>
      <c r="I130" s="123"/>
      <c r="J130" s="37"/>
      <c r="K130" s="37"/>
      <c r="L130" s="40"/>
      <c r="M130" s="224"/>
      <c r="N130" s="225"/>
      <c r="O130" s="72"/>
      <c r="P130" s="72"/>
      <c r="Q130" s="72"/>
      <c r="R130" s="72"/>
      <c r="S130" s="72"/>
      <c r="T130" s="73"/>
      <c r="U130" s="35"/>
      <c r="V130" s="35"/>
      <c r="W130" s="35"/>
      <c r="X130" s="35"/>
      <c r="Y130" s="35"/>
      <c r="Z130" s="35"/>
      <c r="AA130" s="35"/>
      <c r="AB130" s="35"/>
      <c r="AC130" s="35"/>
      <c r="AD130" s="35"/>
      <c r="AE130" s="35"/>
      <c r="AT130" s="18" t="s">
        <v>158</v>
      </c>
      <c r="AU130" s="18" t="s">
        <v>87</v>
      </c>
    </row>
    <row r="131" spans="1:65" s="2" customFormat="1" ht="16.5" customHeight="1">
      <c r="A131" s="35"/>
      <c r="B131" s="36"/>
      <c r="C131" s="209" t="s">
        <v>156</v>
      </c>
      <c r="D131" s="209" t="s">
        <v>151</v>
      </c>
      <c r="E131" s="210" t="s">
        <v>1333</v>
      </c>
      <c r="F131" s="211" t="s">
        <v>1334</v>
      </c>
      <c r="G131" s="212" t="s">
        <v>583</v>
      </c>
      <c r="H131" s="213">
        <v>1</v>
      </c>
      <c r="I131" s="214"/>
      <c r="J131" s="215">
        <f>ROUND(I131*H131,2)</f>
        <v>0</v>
      </c>
      <c r="K131" s="211" t="s">
        <v>438</v>
      </c>
      <c r="L131" s="40"/>
      <c r="M131" s="216" t="s">
        <v>1</v>
      </c>
      <c r="N131" s="217" t="s">
        <v>43</v>
      </c>
      <c r="O131" s="72"/>
      <c r="P131" s="218">
        <f>O131*H131</f>
        <v>0</v>
      </c>
      <c r="Q131" s="218">
        <v>0</v>
      </c>
      <c r="R131" s="218">
        <f>Q131*H131</f>
        <v>0</v>
      </c>
      <c r="S131" s="218">
        <v>0</v>
      </c>
      <c r="T131" s="219">
        <f>S131*H131</f>
        <v>0</v>
      </c>
      <c r="U131" s="35"/>
      <c r="V131" s="35"/>
      <c r="W131" s="35"/>
      <c r="X131" s="35"/>
      <c r="Y131" s="35"/>
      <c r="Z131" s="35"/>
      <c r="AA131" s="35"/>
      <c r="AB131" s="35"/>
      <c r="AC131" s="35"/>
      <c r="AD131" s="35"/>
      <c r="AE131" s="35"/>
      <c r="AR131" s="220" t="s">
        <v>1328</v>
      </c>
      <c r="AT131" s="220" t="s">
        <v>151</v>
      </c>
      <c r="AU131" s="220" t="s">
        <v>87</v>
      </c>
      <c r="AY131" s="18" t="s">
        <v>147</v>
      </c>
      <c r="BE131" s="221">
        <f>IF(N131="základní",J131,0)</f>
        <v>0</v>
      </c>
      <c r="BF131" s="221">
        <f>IF(N131="snížená",J131,0)</f>
        <v>0</v>
      </c>
      <c r="BG131" s="221">
        <f>IF(N131="zákl. přenesená",J131,0)</f>
        <v>0</v>
      </c>
      <c r="BH131" s="221">
        <f>IF(N131="sníž. přenesená",J131,0)</f>
        <v>0</v>
      </c>
      <c r="BI131" s="221">
        <f>IF(N131="nulová",J131,0)</f>
        <v>0</v>
      </c>
      <c r="BJ131" s="18" t="s">
        <v>85</v>
      </c>
      <c r="BK131" s="221">
        <f>ROUND(I131*H131,2)</f>
        <v>0</v>
      </c>
      <c r="BL131" s="18" t="s">
        <v>1328</v>
      </c>
      <c r="BM131" s="220" t="s">
        <v>1335</v>
      </c>
    </row>
    <row r="132" spans="1:65" s="2" customFormat="1" ht="11.25">
      <c r="A132" s="35"/>
      <c r="B132" s="36"/>
      <c r="C132" s="37"/>
      <c r="D132" s="222" t="s">
        <v>158</v>
      </c>
      <c r="E132" s="37"/>
      <c r="F132" s="223" t="s">
        <v>1334</v>
      </c>
      <c r="G132" s="37"/>
      <c r="H132" s="37"/>
      <c r="I132" s="123"/>
      <c r="J132" s="37"/>
      <c r="K132" s="37"/>
      <c r="L132" s="40"/>
      <c r="M132" s="224"/>
      <c r="N132" s="225"/>
      <c r="O132" s="72"/>
      <c r="P132" s="72"/>
      <c r="Q132" s="72"/>
      <c r="R132" s="72"/>
      <c r="S132" s="72"/>
      <c r="T132" s="73"/>
      <c r="U132" s="35"/>
      <c r="V132" s="35"/>
      <c r="W132" s="35"/>
      <c r="X132" s="35"/>
      <c r="Y132" s="35"/>
      <c r="Z132" s="35"/>
      <c r="AA132" s="35"/>
      <c r="AB132" s="35"/>
      <c r="AC132" s="35"/>
      <c r="AD132" s="35"/>
      <c r="AE132" s="35"/>
      <c r="AT132" s="18" t="s">
        <v>158</v>
      </c>
      <c r="AU132" s="18" t="s">
        <v>87</v>
      </c>
    </row>
    <row r="133" spans="1:65" s="12" customFormat="1" ht="22.9" customHeight="1">
      <c r="B133" s="193"/>
      <c r="C133" s="194"/>
      <c r="D133" s="195" t="s">
        <v>77</v>
      </c>
      <c r="E133" s="207" t="s">
        <v>1336</v>
      </c>
      <c r="F133" s="207" t="s">
        <v>1337</v>
      </c>
      <c r="G133" s="194"/>
      <c r="H133" s="194"/>
      <c r="I133" s="197"/>
      <c r="J133" s="208">
        <f>BK133</f>
        <v>0</v>
      </c>
      <c r="K133" s="194"/>
      <c r="L133" s="199"/>
      <c r="M133" s="200"/>
      <c r="N133" s="201"/>
      <c r="O133" s="201"/>
      <c r="P133" s="202">
        <f>SUM(P134:P137)</f>
        <v>0</v>
      </c>
      <c r="Q133" s="201"/>
      <c r="R133" s="202">
        <f>SUM(R134:R137)</f>
        <v>0</v>
      </c>
      <c r="S133" s="201"/>
      <c r="T133" s="203">
        <f>SUM(T134:T137)</f>
        <v>0</v>
      </c>
      <c r="AR133" s="204" t="s">
        <v>173</v>
      </c>
      <c r="AT133" s="205" t="s">
        <v>77</v>
      </c>
      <c r="AU133" s="205" t="s">
        <v>85</v>
      </c>
      <c r="AY133" s="204" t="s">
        <v>147</v>
      </c>
      <c r="BK133" s="206">
        <f>SUM(BK134:BK137)</f>
        <v>0</v>
      </c>
    </row>
    <row r="134" spans="1:65" s="2" customFormat="1" ht="16.5" customHeight="1">
      <c r="A134" s="35"/>
      <c r="B134" s="36"/>
      <c r="C134" s="209" t="s">
        <v>155</v>
      </c>
      <c r="D134" s="209" t="s">
        <v>151</v>
      </c>
      <c r="E134" s="210" t="s">
        <v>1338</v>
      </c>
      <c r="F134" s="211" t="s">
        <v>1337</v>
      </c>
      <c r="G134" s="212" t="s">
        <v>583</v>
      </c>
      <c r="H134" s="213">
        <v>1</v>
      </c>
      <c r="I134" s="214"/>
      <c r="J134" s="215">
        <f>ROUND(I134*H134,2)</f>
        <v>0</v>
      </c>
      <c r="K134" s="211" t="s">
        <v>438</v>
      </c>
      <c r="L134" s="40"/>
      <c r="M134" s="216" t="s">
        <v>1</v>
      </c>
      <c r="N134" s="217" t="s">
        <v>43</v>
      </c>
      <c r="O134" s="72"/>
      <c r="P134" s="218">
        <f>O134*H134</f>
        <v>0</v>
      </c>
      <c r="Q134" s="218">
        <v>0</v>
      </c>
      <c r="R134" s="218">
        <f>Q134*H134</f>
        <v>0</v>
      </c>
      <c r="S134" s="218">
        <v>0</v>
      </c>
      <c r="T134" s="219">
        <f>S134*H134</f>
        <v>0</v>
      </c>
      <c r="U134" s="35"/>
      <c r="V134" s="35"/>
      <c r="W134" s="35"/>
      <c r="X134" s="35"/>
      <c r="Y134" s="35"/>
      <c r="Z134" s="35"/>
      <c r="AA134" s="35"/>
      <c r="AB134" s="35"/>
      <c r="AC134" s="35"/>
      <c r="AD134" s="35"/>
      <c r="AE134" s="35"/>
      <c r="AR134" s="220" t="s">
        <v>1328</v>
      </c>
      <c r="AT134" s="220" t="s">
        <v>151</v>
      </c>
      <c r="AU134" s="220" t="s">
        <v>87</v>
      </c>
      <c r="AY134" s="18" t="s">
        <v>147</v>
      </c>
      <c r="BE134" s="221">
        <f>IF(N134="základní",J134,0)</f>
        <v>0</v>
      </c>
      <c r="BF134" s="221">
        <f>IF(N134="snížená",J134,0)</f>
        <v>0</v>
      </c>
      <c r="BG134" s="221">
        <f>IF(N134="zákl. přenesená",J134,0)</f>
        <v>0</v>
      </c>
      <c r="BH134" s="221">
        <f>IF(N134="sníž. přenesená",J134,0)</f>
        <v>0</v>
      </c>
      <c r="BI134" s="221">
        <f>IF(N134="nulová",J134,0)</f>
        <v>0</v>
      </c>
      <c r="BJ134" s="18" t="s">
        <v>85</v>
      </c>
      <c r="BK134" s="221">
        <f>ROUND(I134*H134,2)</f>
        <v>0</v>
      </c>
      <c r="BL134" s="18" t="s">
        <v>1328</v>
      </c>
      <c r="BM134" s="220" t="s">
        <v>1339</v>
      </c>
    </row>
    <row r="135" spans="1:65" s="2" customFormat="1" ht="11.25">
      <c r="A135" s="35"/>
      <c r="B135" s="36"/>
      <c r="C135" s="37"/>
      <c r="D135" s="222" t="s">
        <v>158</v>
      </c>
      <c r="E135" s="37"/>
      <c r="F135" s="223" t="s">
        <v>1337</v>
      </c>
      <c r="G135" s="37"/>
      <c r="H135" s="37"/>
      <c r="I135" s="123"/>
      <c r="J135" s="37"/>
      <c r="K135" s="37"/>
      <c r="L135" s="40"/>
      <c r="M135" s="224"/>
      <c r="N135" s="225"/>
      <c r="O135" s="72"/>
      <c r="P135" s="72"/>
      <c r="Q135" s="72"/>
      <c r="R135" s="72"/>
      <c r="S135" s="72"/>
      <c r="T135" s="73"/>
      <c r="U135" s="35"/>
      <c r="V135" s="35"/>
      <c r="W135" s="35"/>
      <c r="X135" s="35"/>
      <c r="Y135" s="35"/>
      <c r="Z135" s="35"/>
      <c r="AA135" s="35"/>
      <c r="AB135" s="35"/>
      <c r="AC135" s="35"/>
      <c r="AD135" s="35"/>
      <c r="AE135" s="35"/>
      <c r="AT135" s="18" t="s">
        <v>158</v>
      </c>
      <c r="AU135" s="18" t="s">
        <v>87</v>
      </c>
    </row>
    <row r="136" spans="1:65" s="2" customFormat="1" ht="16.5" customHeight="1">
      <c r="A136" s="35"/>
      <c r="B136" s="36"/>
      <c r="C136" s="209" t="s">
        <v>173</v>
      </c>
      <c r="D136" s="209" t="s">
        <v>151</v>
      </c>
      <c r="E136" s="210" t="s">
        <v>1340</v>
      </c>
      <c r="F136" s="211" t="s">
        <v>1341</v>
      </c>
      <c r="G136" s="212" t="s">
        <v>583</v>
      </c>
      <c r="H136" s="213">
        <v>1</v>
      </c>
      <c r="I136" s="214"/>
      <c r="J136" s="215">
        <f>ROUND(I136*H136,2)</f>
        <v>0</v>
      </c>
      <c r="K136" s="211" t="s">
        <v>438</v>
      </c>
      <c r="L136" s="40"/>
      <c r="M136" s="216" t="s">
        <v>1</v>
      </c>
      <c r="N136" s="217" t="s">
        <v>43</v>
      </c>
      <c r="O136" s="72"/>
      <c r="P136" s="218">
        <f>O136*H136</f>
        <v>0</v>
      </c>
      <c r="Q136" s="218">
        <v>0</v>
      </c>
      <c r="R136" s="218">
        <f>Q136*H136</f>
        <v>0</v>
      </c>
      <c r="S136" s="218">
        <v>0</v>
      </c>
      <c r="T136" s="219">
        <f>S136*H136</f>
        <v>0</v>
      </c>
      <c r="U136" s="35"/>
      <c r="V136" s="35"/>
      <c r="W136" s="35"/>
      <c r="X136" s="35"/>
      <c r="Y136" s="35"/>
      <c r="Z136" s="35"/>
      <c r="AA136" s="35"/>
      <c r="AB136" s="35"/>
      <c r="AC136" s="35"/>
      <c r="AD136" s="35"/>
      <c r="AE136" s="35"/>
      <c r="AR136" s="220" t="s">
        <v>1328</v>
      </c>
      <c r="AT136" s="220" t="s">
        <v>151</v>
      </c>
      <c r="AU136" s="220" t="s">
        <v>87</v>
      </c>
      <c r="AY136" s="18" t="s">
        <v>147</v>
      </c>
      <c r="BE136" s="221">
        <f>IF(N136="základní",J136,0)</f>
        <v>0</v>
      </c>
      <c r="BF136" s="221">
        <f>IF(N136="snížená",J136,0)</f>
        <v>0</v>
      </c>
      <c r="BG136" s="221">
        <f>IF(N136="zákl. přenesená",J136,0)</f>
        <v>0</v>
      </c>
      <c r="BH136" s="221">
        <f>IF(N136="sníž. přenesená",J136,0)</f>
        <v>0</v>
      </c>
      <c r="BI136" s="221">
        <f>IF(N136="nulová",J136,0)</f>
        <v>0</v>
      </c>
      <c r="BJ136" s="18" t="s">
        <v>85</v>
      </c>
      <c r="BK136" s="221">
        <f>ROUND(I136*H136,2)</f>
        <v>0</v>
      </c>
      <c r="BL136" s="18" t="s">
        <v>1328</v>
      </c>
      <c r="BM136" s="220" t="s">
        <v>1342</v>
      </c>
    </row>
    <row r="137" spans="1:65" s="2" customFormat="1" ht="11.25">
      <c r="A137" s="35"/>
      <c r="B137" s="36"/>
      <c r="C137" s="37"/>
      <c r="D137" s="222" t="s">
        <v>158</v>
      </c>
      <c r="E137" s="37"/>
      <c r="F137" s="223" t="s">
        <v>1341</v>
      </c>
      <c r="G137" s="37"/>
      <c r="H137" s="37"/>
      <c r="I137" s="123"/>
      <c r="J137" s="37"/>
      <c r="K137" s="37"/>
      <c r="L137" s="40"/>
      <c r="M137" s="224"/>
      <c r="N137" s="225"/>
      <c r="O137" s="72"/>
      <c r="P137" s="72"/>
      <c r="Q137" s="72"/>
      <c r="R137" s="72"/>
      <c r="S137" s="72"/>
      <c r="T137" s="73"/>
      <c r="U137" s="35"/>
      <c r="V137" s="35"/>
      <c r="W137" s="35"/>
      <c r="X137" s="35"/>
      <c r="Y137" s="35"/>
      <c r="Z137" s="35"/>
      <c r="AA137" s="35"/>
      <c r="AB137" s="35"/>
      <c r="AC137" s="35"/>
      <c r="AD137" s="35"/>
      <c r="AE137" s="35"/>
      <c r="AT137" s="18" t="s">
        <v>158</v>
      </c>
      <c r="AU137" s="18" t="s">
        <v>87</v>
      </c>
    </row>
    <row r="138" spans="1:65" s="12" customFormat="1" ht="22.9" customHeight="1">
      <c r="B138" s="193"/>
      <c r="C138" s="194"/>
      <c r="D138" s="195" t="s">
        <v>77</v>
      </c>
      <c r="E138" s="207" t="s">
        <v>1343</v>
      </c>
      <c r="F138" s="207" t="s">
        <v>1344</v>
      </c>
      <c r="G138" s="194"/>
      <c r="H138" s="194"/>
      <c r="I138" s="197"/>
      <c r="J138" s="208">
        <f>BK138</f>
        <v>0</v>
      </c>
      <c r="K138" s="194"/>
      <c r="L138" s="199"/>
      <c r="M138" s="200"/>
      <c r="N138" s="201"/>
      <c r="O138" s="201"/>
      <c r="P138" s="202">
        <f>SUM(P139:P140)</f>
        <v>0</v>
      </c>
      <c r="Q138" s="201"/>
      <c r="R138" s="202">
        <f>SUM(R139:R140)</f>
        <v>0</v>
      </c>
      <c r="S138" s="201"/>
      <c r="T138" s="203">
        <f>SUM(T139:T140)</f>
        <v>0</v>
      </c>
      <c r="AR138" s="204" t="s">
        <v>173</v>
      </c>
      <c r="AT138" s="205" t="s">
        <v>77</v>
      </c>
      <c r="AU138" s="205" t="s">
        <v>85</v>
      </c>
      <c r="AY138" s="204" t="s">
        <v>147</v>
      </c>
      <c r="BK138" s="206">
        <f>SUM(BK139:BK140)</f>
        <v>0</v>
      </c>
    </row>
    <row r="139" spans="1:65" s="2" customFormat="1" ht="16.5" customHeight="1">
      <c r="A139" s="35"/>
      <c r="B139" s="36"/>
      <c r="C139" s="209" t="s">
        <v>177</v>
      </c>
      <c r="D139" s="209" t="s">
        <v>151</v>
      </c>
      <c r="E139" s="210" t="s">
        <v>1345</v>
      </c>
      <c r="F139" s="211" t="s">
        <v>1346</v>
      </c>
      <c r="G139" s="212" t="s">
        <v>583</v>
      </c>
      <c r="H139" s="213">
        <v>1</v>
      </c>
      <c r="I139" s="214"/>
      <c r="J139" s="215">
        <f>ROUND(I139*H139,2)</f>
        <v>0</v>
      </c>
      <c r="K139" s="211" t="s">
        <v>438</v>
      </c>
      <c r="L139" s="40"/>
      <c r="M139" s="216" t="s">
        <v>1</v>
      </c>
      <c r="N139" s="217" t="s">
        <v>43</v>
      </c>
      <c r="O139" s="72"/>
      <c r="P139" s="218">
        <f>O139*H139</f>
        <v>0</v>
      </c>
      <c r="Q139" s="218">
        <v>0</v>
      </c>
      <c r="R139" s="218">
        <f>Q139*H139</f>
        <v>0</v>
      </c>
      <c r="S139" s="218">
        <v>0</v>
      </c>
      <c r="T139" s="219">
        <f>S139*H139</f>
        <v>0</v>
      </c>
      <c r="U139" s="35"/>
      <c r="V139" s="35"/>
      <c r="W139" s="35"/>
      <c r="X139" s="35"/>
      <c r="Y139" s="35"/>
      <c r="Z139" s="35"/>
      <c r="AA139" s="35"/>
      <c r="AB139" s="35"/>
      <c r="AC139" s="35"/>
      <c r="AD139" s="35"/>
      <c r="AE139" s="35"/>
      <c r="AR139" s="220" t="s">
        <v>1328</v>
      </c>
      <c r="AT139" s="220" t="s">
        <v>151</v>
      </c>
      <c r="AU139" s="220" t="s">
        <v>87</v>
      </c>
      <c r="AY139" s="18" t="s">
        <v>147</v>
      </c>
      <c r="BE139" s="221">
        <f>IF(N139="základní",J139,0)</f>
        <v>0</v>
      </c>
      <c r="BF139" s="221">
        <f>IF(N139="snížená",J139,0)</f>
        <v>0</v>
      </c>
      <c r="BG139" s="221">
        <f>IF(N139="zákl. přenesená",J139,0)</f>
        <v>0</v>
      </c>
      <c r="BH139" s="221">
        <f>IF(N139="sníž. přenesená",J139,0)</f>
        <v>0</v>
      </c>
      <c r="BI139" s="221">
        <f>IF(N139="nulová",J139,0)</f>
        <v>0</v>
      </c>
      <c r="BJ139" s="18" t="s">
        <v>85</v>
      </c>
      <c r="BK139" s="221">
        <f>ROUND(I139*H139,2)</f>
        <v>0</v>
      </c>
      <c r="BL139" s="18" t="s">
        <v>1328</v>
      </c>
      <c r="BM139" s="220" t="s">
        <v>1347</v>
      </c>
    </row>
    <row r="140" spans="1:65" s="2" customFormat="1" ht="11.25">
      <c r="A140" s="35"/>
      <c r="B140" s="36"/>
      <c r="C140" s="37"/>
      <c r="D140" s="222" t="s">
        <v>158</v>
      </c>
      <c r="E140" s="37"/>
      <c r="F140" s="223" t="s">
        <v>1346</v>
      </c>
      <c r="G140" s="37"/>
      <c r="H140" s="37"/>
      <c r="I140" s="123"/>
      <c r="J140" s="37"/>
      <c r="K140" s="37"/>
      <c r="L140" s="40"/>
      <c r="M140" s="283"/>
      <c r="N140" s="284"/>
      <c r="O140" s="285"/>
      <c r="P140" s="285"/>
      <c r="Q140" s="285"/>
      <c r="R140" s="285"/>
      <c r="S140" s="285"/>
      <c r="T140" s="286"/>
      <c r="U140" s="35"/>
      <c r="V140" s="35"/>
      <c r="W140" s="35"/>
      <c r="X140" s="35"/>
      <c r="Y140" s="35"/>
      <c r="Z140" s="35"/>
      <c r="AA140" s="35"/>
      <c r="AB140" s="35"/>
      <c r="AC140" s="35"/>
      <c r="AD140" s="35"/>
      <c r="AE140" s="35"/>
      <c r="AT140" s="18" t="s">
        <v>158</v>
      </c>
      <c r="AU140" s="18" t="s">
        <v>87</v>
      </c>
    </row>
    <row r="141" spans="1:65" s="2" customFormat="1" ht="6.95" customHeight="1">
      <c r="A141" s="35"/>
      <c r="B141" s="55"/>
      <c r="C141" s="56"/>
      <c r="D141" s="56"/>
      <c r="E141" s="56"/>
      <c r="F141" s="56"/>
      <c r="G141" s="56"/>
      <c r="H141" s="56"/>
      <c r="I141" s="159"/>
      <c r="J141" s="56"/>
      <c r="K141" s="56"/>
      <c r="L141" s="40"/>
      <c r="M141" s="35"/>
      <c r="O141" s="35"/>
      <c r="P141" s="35"/>
      <c r="Q141" s="35"/>
      <c r="R141" s="35"/>
      <c r="S141" s="35"/>
      <c r="T141" s="35"/>
      <c r="U141" s="35"/>
      <c r="V141" s="35"/>
      <c r="W141" s="35"/>
      <c r="X141" s="35"/>
      <c r="Y141" s="35"/>
      <c r="Z141" s="35"/>
      <c r="AA141" s="35"/>
      <c r="AB141" s="35"/>
      <c r="AC141" s="35"/>
      <c r="AD141" s="35"/>
      <c r="AE141" s="35"/>
    </row>
  </sheetData>
  <sheetProtection algorithmName="SHA-512" hashValue="xi2mlmr2uMcnwG2RF8OpAB9s+KgUfmg2kGLn/vhiEmYnsUFDtjtK+dFiUmw9PxUXHGqgqLcLwePEb/Grsk1gKg==" saltValue="qYw4pZP/t/Mtj0bGYP8GHSQgN0rvw/IguBAxpA+NqASFrETgKnMZpaOJIekPvh6BV/sU3oF7CUrQFqjUwIgdQA==" spinCount="100000" sheet="1" objects="1" scenarios="1" formatColumns="0" formatRows="0" autoFilter="0"/>
  <autoFilter ref="C123:K140"/>
  <mergeCells count="12">
    <mergeCell ref="E116:H116"/>
    <mergeCell ref="L2:V2"/>
    <mergeCell ref="E85:H85"/>
    <mergeCell ref="E87:H87"/>
    <mergeCell ref="E89:H89"/>
    <mergeCell ref="E112:H112"/>
    <mergeCell ref="E114:H114"/>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8</vt:i4>
      </vt:variant>
    </vt:vector>
  </HeadingPairs>
  <TitlesOfParts>
    <vt:vector size="12" baseType="lpstr">
      <vt:lpstr>Rekapitulace stavby</vt:lpstr>
      <vt:lpstr>SO 101.2 - Zpevněné ploch...</vt:lpstr>
      <vt:lpstr>SO 401 - Osvětlení přechodu</vt:lpstr>
      <vt:lpstr>VRN - Vedlejší rozpočtové...</vt:lpstr>
      <vt:lpstr>'Rekapitulace stavby'!Názvy_tisku</vt:lpstr>
      <vt:lpstr>'SO 101.2 - Zpevněné ploch...'!Názvy_tisku</vt:lpstr>
      <vt:lpstr>'SO 401 - Osvětlení přechodu'!Názvy_tisku</vt:lpstr>
      <vt:lpstr>'VRN - Vedlejší rozpočtové...'!Názvy_tisku</vt:lpstr>
      <vt:lpstr>'Rekapitulace stavby'!Oblast_tisku</vt:lpstr>
      <vt:lpstr>'SO 101.2 - Zpevněné ploch...'!Oblast_tisku</vt:lpstr>
      <vt:lpstr>'SO 401 - Osvětlení přechodu'!Oblast_tisku</vt:lpstr>
      <vt:lpstr>'VRN - Vedlejší rozpočtové...'!Oblast_tisku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NOOTEBOOK\HONZAS</dc:creator>
  <cp:lastModifiedBy>Svobodová Markéta</cp:lastModifiedBy>
  <dcterms:created xsi:type="dcterms:W3CDTF">2019-09-09T11:58:26Z</dcterms:created>
  <dcterms:modified xsi:type="dcterms:W3CDTF">2019-09-09T12:29:34Z</dcterms:modified>
</cp:coreProperties>
</file>