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5200" windowHeight="11850" activeTab="3"/>
  </bookViews>
  <sheets>
    <sheet name="Pokyny pro vyplnění" sheetId="11" r:id="rId1"/>
    <sheet name="Stavba" sheetId="1" r:id="rId2"/>
    <sheet name="VzorPolozky" sheetId="10" state="hidden" r:id="rId3"/>
    <sheet name="SO 100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100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100 01 Pol'!$A$1:$W$278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A274" i="12" l="1"/>
  <c r="BA271" i="12"/>
  <c r="BA268" i="12"/>
  <c r="BA265" i="12"/>
  <c r="BA262" i="12"/>
  <c r="BA249" i="12"/>
  <c r="BA244" i="12"/>
  <c r="BA241" i="12"/>
  <c r="BA238" i="12"/>
  <c r="BA234" i="12"/>
  <c r="BA231" i="12"/>
  <c r="BA228" i="12"/>
  <c r="BA193" i="12"/>
  <c r="BA191" i="12"/>
  <c r="BA190" i="12"/>
  <c r="BA189" i="12"/>
  <c r="BA186" i="12"/>
  <c r="BA172" i="12"/>
  <c r="BA170" i="12"/>
  <c r="BA168" i="12"/>
  <c r="BA166" i="12"/>
  <c r="BA162" i="12"/>
  <c r="BA160" i="12"/>
  <c r="BA158" i="12"/>
  <c r="BA156" i="12"/>
  <c r="BA152" i="12"/>
  <c r="BA150" i="12"/>
  <c r="BA148" i="12"/>
  <c r="BA146" i="12"/>
  <c r="BA142" i="12"/>
  <c r="BA140" i="12"/>
  <c r="BA132" i="12"/>
  <c r="BA130" i="12"/>
  <c r="BA82" i="12"/>
  <c r="BA77" i="12"/>
  <c r="BA72" i="12"/>
  <c r="BA67" i="12"/>
  <c r="BA49" i="12"/>
  <c r="BA39" i="12"/>
  <c r="BA35" i="12"/>
  <c r="BA3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6" i="12"/>
  <c r="M16" i="12" s="1"/>
  <c r="I16" i="12"/>
  <c r="K16" i="12"/>
  <c r="O16" i="12"/>
  <c r="Q16" i="12"/>
  <c r="V16" i="12"/>
  <c r="G21" i="12"/>
  <c r="M21" i="12" s="1"/>
  <c r="I21" i="12"/>
  <c r="K21" i="12"/>
  <c r="O21" i="12"/>
  <c r="Q21" i="12"/>
  <c r="V21" i="12"/>
  <c r="G27" i="12"/>
  <c r="M27" i="12" s="1"/>
  <c r="I27" i="12"/>
  <c r="K27" i="12"/>
  <c r="O27" i="12"/>
  <c r="O8" i="12" s="1"/>
  <c r="Q27" i="12"/>
  <c r="V27" i="12"/>
  <c r="G54" i="12"/>
  <c r="M54" i="12" s="1"/>
  <c r="I54" i="12"/>
  <c r="K54" i="12"/>
  <c r="O54" i="12"/>
  <c r="Q54" i="12"/>
  <c r="V54" i="12"/>
  <c r="G60" i="12"/>
  <c r="M60" i="12" s="1"/>
  <c r="I60" i="12"/>
  <c r="K60" i="12"/>
  <c r="O60" i="12"/>
  <c r="Q60" i="12"/>
  <c r="V60" i="12"/>
  <c r="G66" i="12"/>
  <c r="M66" i="12" s="1"/>
  <c r="I66" i="12"/>
  <c r="K66" i="12"/>
  <c r="O66" i="12"/>
  <c r="Q66" i="12"/>
  <c r="V66" i="12"/>
  <c r="O70" i="12"/>
  <c r="G71" i="12"/>
  <c r="M71" i="12" s="1"/>
  <c r="I71" i="12"/>
  <c r="I70" i="12" s="1"/>
  <c r="K71" i="12"/>
  <c r="K70" i="12" s="1"/>
  <c r="O71" i="12"/>
  <c r="Q71" i="12"/>
  <c r="Q70" i="12" s="1"/>
  <c r="V71" i="12"/>
  <c r="V70" i="12" s="1"/>
  <c r="G75" i="12"/>
  <c r="M75" i="12" s="1"/>
  <c r="I75" i="12"/>
  <c r="K75" i="12"/>
  <c r="O75" i="12"/>
  <c r="Q75" i="12"/>
  <c r="V75" i="12"/>
  <c r="G88" i="12"/>
  <c r="M88" i="12" s="1"/>
  <c r="I88" i="12"/>
  <c r="I87" i="12" s="1"/>
  <c r="K88" i="12"/>
  <c r="K87" i="12" s="1"/>
  <c r="O88" i="12"/>
  <c r="O87" i="12" s="1"/>
  <c r="Q88" i="12"/>
  <c r="Q87" i="12" s="1"/>
  <c r="V88" i="12"/>
  <c r="V87" i="12" s="1"/>
  <c r="G95" i="12"/>
  <c r="M95" i="12" s="1"/>
  <c r="I95" i="12"/>
  <c r="K95" i="12"/>
  <c r="O95" i="12"/>
  <c r="Q95" i="12"/>
  <c r="V95" i="12"/>
  <c r="G102" i="12"/>
  <c r="M102" i="12" s="1"/>
  <c r="I102" i="12"/>
  <c r="K102" i="12"/>
  <c r="O102" i="12"/>
  <c r="Q102" i="12"/>
  <c r="V102" i="12"/>
  <c r="G111" i="12"/>
  <c r="M111" i="12" s="1"/>
  <c r="I111" i="12"/>
  <c r="K111" i="12"/>
  <c r="O111" i="12"/>
  <c r="Q111" i="12"/>
  <c r="V111" i="12"/>
  <c r="G118" i="12"/>
  <c r="M118" i="12" s="1"/>
  <c r="I118" i="12"/>
  <c r="K118" i="12"/>
  <c r="O118" i="12"/>
  <c r="Q118" i="12"/>
  <c r="V118" i="12"/>
  <c r="G125" i="12"/>
  <c r="M125" i="12" s="1"/>
  <c r="I125" i="12"/>
  <c r="K125" i="12"/>
  <c r="O125" i="12"/>
  <c r="Q125" i="12"/>
  <c r="V125" i="12"/>
  <c r="G135" i="12"/>
  <c r="M135" i="12" s="1"/>
  <c r="I135" i="12"/>
  <c r="K135" i="12"/>
  <c r="O135" i="12"/>
  <c r="Q135" i="12"/>
  <c r="V135" i="12"/>
  <c r="G145" i="12"/>
  <c r="M145" i="12" s="1"/>
  <c r="I145" i="12"/>
  <c r="K145" i="12"/>
  <c r="O145" i="12"/>
  <c r="Q145" i="12"/>
  <c r="V145" i="12"/>
  <c r="G155" i="12"/>
  <c r="M155" i="12" s="1"/>
  <c r="I155" i="12"/>
  <c r="K155" i="12"/>
  <c r="O155" i="12"/>
  <c r="Q155" i="12"/>
  <c r="V155" i="12"/>
  <c r="G165" i="12"/>
  <c r="M165" i="12" s="1"/>
  <c r="I165" i="12"/>
  <c r="K165" i="12"/>
  <c r="O165" i="12"/>
  <c r="Q165" i="12"/>
  <c r="V165" i="12"/>
  <c r="G175" i="12"/>
  <c r="M175" i="12" s="1"/>
  <c r="I175" i="12"/>
  <c r="K175" i="12"/>
  <c r="O175" i="12"/>
  <c r="Q175" i="12"/>
  <c r="V175" i="12"/>
  <c r="G182" i="12"/>
  <c r="M182" i="12" s="1"/>
  <c r="M181" i="12" s="1"/>
  <c r="I182" i="12"/>
  <c r="I181" i="12" s="1"/>
  <c r="K182" i="12"/>
  <c r="K181" i="12" s="1"/>
  <c r="O182" i="12"/>
  <c r="O181" i="12" s="1"/>
  <c r="Q182" i="12"/>
  <c r="Q181" i="12" s="1"/>
  <c r="V182" i="12"/>
  <c r="V181" i="12" s="1"/>
  <c r="G197" i="12"/>
  <c r="M197" i="12" s="1"/>
  <c r="I197" i="12"/>
  <c r="K197" i="12"/>
  <c r="K196" i="12" s="1"/>
  <c r="O197" i="12"/>
  <c r="Q197" i="12"/>
  <c r="V197" i="12"/>
  <c r="V196" i="12" s="1"/>
  <c r="G203" i="12"/>
  <c r="G196" i="12" s="1"/>
  <c r="I53" i="1" s="1"/>
  <c r="I203" i="12"/>
  <c r="K203" i="12"/>
  <c r="O203" i="12"/>
  <c r="O196" i="12" s="1"/>
  <c r="Q203" i="12"/>
  <c r="V203" i="12"/>
  <c r="G210" i="12"/>
  <c r="M210" i="12" s="1"/>
  <c r="I210" i="12"/>
  <c r="K210" i="12"/>
  <c r="O210" i="12"/>
  <c r="Q210" i="12"/>
  <c r="V210" i="12"/>
  <c r="G216" i="12"/>
  <c r="M216" i="12" s="1"/>
  <c r="I216" i="12"/>
  <c r="I196" i="12" s="1"/>
  <c r="K216" i="12"/>
  <c r="O216" i="12"/>
  <c r="Q216" i="12"/>
  <c r="Q196" i="12" s="1"/>
  <c r="V216" i="12"/>
  <c r="G222" i="12"/>
  <c r="M222" i="12" s="1"/>
  <c r="I222" i="12"/>
  <c r="K222" i="12"/>
  <c r="O222" i="12"/>
  <c r="Q222" i="12"/>
  <c r="V222" i="12"/>
  <c r="G227" i="12"/>
  <c r="M227" i="12" s="1"/>
  <c r="I227" i="12"/>
  <c r="I226" i="12" s="1"/>
  <c r="K227" i="12"/>
  <c r="O227" i="12"/>
  <c r="O226" i="12" s="1"/>
  <c r="Q227" i="12"/>
  <c r="Q226" i="12" s="1"/>
  <c r="V227" i="12"/>
  <c r="G230" i="12"/>
  <c r="M230" i="12" s="1"/>
  <c r="I230" i="12"/>
  <c r="K230" i="12"/>
  <c r="K226" i="12" s="1"/>
  <c r="O230" i="12"/>
  <c r="Q230" i="12"/>
  <c r="V230" i="12"/>
  <c r="V226" i="12" s="1"/>
  <c r="G233" i="12"/>
  <c r="M233" i="12" s="1"/>
  <c r="I233" i="12"/>
  <c r="K233" i="12"/>
  <c r="O233" i="12"/>
  <c r="Q233" i="12"/>
  <c r="V233" i="12"/>
  <c r="G237" i="12"/>
  <c r="M237" i="12" s="1"/>
  <c r="I237" i="12"/>
  <c r="K237" i="12"/>
  <c r="O237" i="12"/>
  <c r="Q237" i="12"/>
  <c r="V237" i="12"/>
  <c r="G240" i="12"/>
  <c r="M240" i="12" s="1"/>
  <c r="I240" i="12"/>
  <c r="K240" i="12"/>
  <c r="O240" i="12"/>
  <c r="Q240" i="12"/>
  <c r="V240" i="12"/>
  <c r="G243" i="12"/>
  <c r="M243" i="12" s="1"/>
  <c r="I243" i="12"/>
  <c r="K243" i="12"/>
  <c r="O243" i="12"/>
  <c r="Q243" i="12"/>
  <c r="V243" i="12"/>
  <c r="G246" i="12"/>
  <c r="M246" i="12" s="1"/>
  <c r="I246" i="12"/>
  <c r="K246" i="12"/>
  <c r="O246" i="12"/>
  <c r="Q246" i="12"/>
  <c r="V246" i="12"/>
  <c r="G253" i="12"/>
  <c r="M253" i="12" s="1"/>
  <c r="I253" i="12"/>
  <c r="K253" i="12"/>
  <c r="O253" i="12"/>
  <c r="Q253" i="12"/>
  <c r="V253" i="12"/>
  <c r="G261" i="12"/>
  <c r="M261" i="12" s="1"/>
  <c r="I261" i="12"/>
  <c r="K261" i="12"/>
  <c r="O261" i="12"/>
  <c r="Q261" i="12"/>
  <c r="V261" i="12"/>
  <c r="G264" i="12"/>
  <c r="M264" i="12" s="1"/>
  <c r="I264" i="12"/>
  <c r="K264" i="12"/>
  <c r="O264" i="12"/>
  <c r="Q264" i="12"/>
  <c r="V264" i="12"/>
  <c r="G267" i="12"/>
  <c r="M267" i="12" s="1"/>
  <c r="I267" i="12"/>
  <c r="K267" i="12"/>
  <c r="O267" i="12"/>
  <c r="Q267" i="12"/>
  <c r="V267" i="12"/>
  <c r="G270" i="12"/>
  <c r="M270" i="12" s="1"/>
  <c r="I270" i="12"/>
  <c r="K270" i="12"/>
  <c r="O270" i="12"/>
  <c r="Q270" i="12"/>
  <c r="V270" i="12"/>
  <c r="G273" i="12"/>
  <c r="M273" i="12" s="1"/>
  <c r="I273" i="12"/>
  <c r="K273" i="12"/>
  <c r="O273" i="12"/>
  <c r="Q273" i="12"/>
  <c r="V273" i="12"/>
  <c r="AE277" i="12"/>
  <c r="F40" i="1" s="1"/>
  <c r="I19" i="1"/>
  <c r="I18" i="1"/>
  <c r="I17" i="1"/>
  <c r="M203" i="12" l="1"/>
  <c r="M196" i="12" s="1"/>
  <c r="G70" i="12"/>
  <c r="I50" i="1" s="1"/>
  <c r="M70" i="12"/>
  <c r="AF277" i="12"/>
  <c r="G40" i="1" s="1"/>
  <c r="H40" i="1" s="1"/>
  <c r="I40" i="1" s="1"/>
  <c r="F39" i="1"/>
  <c r="F42" i="1" s="1"/>
  <c r="G23" i="1" s="1"/>
  <c r="A23" i="1" s="1"/>
  <c r="A24" i="1" s="1"/>
  <c r="G24" i="1" s="1"/>
  <c r="F41" i="1"/>
  <c r="M226" i="12"/>
  <c r="M87" i="12"/>
  <c r="M8" i="12"/>
  <c r="G226" i="12"/>
  <c r="I54" i="1" s="1"/>
  <c r="I20" i="1" s="1"/>
  <c r="G181" i="12"/>
  <c r="I52" i="1" s="1"/>
  <c r="G87" i="12"/>
  <c r="I51" i="1" s="1"/>
  <c r="G8" i="12"/>
  <c r="J28" i="1"/>
  <c r="J26" i="1"/>
  <c r="G38" i="1"/>
  <c r="F38" i="1"/>
  <c r="J23" i="1"/>
  <c r="J24" i="1"/>
  <c r="J25" i="1"/>
  <c r="E24" i="1"/>
  <c r="E26" i="1"/>
  <c r="G39" i="1" l="1"/>
  <c r="G42" i="1" s="1"/>
  <c r="G25" i="1" s="1"/>
  <c r="G41" i="1"/>
  <c r="H41" i="1" s="1"/>
  <c r="I41" i="1" s="1"/>
  <c r="G277" i="12"/>
  <c r="I49" i="1"/>
  <c r="A25" i="1" l="1"/>
  <c r="A26" i="1" s="1"/>
  <c r="G26" i="1"/>
  <c r="G29" i="1" s="1"/>
  <c r="G28" i="1"/>
  <c r="H39" i="1"/>
  <c r="H42" i="1" s="1"/>
  <c r="I16" i="1"/>
  <c r="I21" i="1" s="1"/>
  <c r="I55" i="1"/>
  <c r="A27" i="1" l="1"/>
  <c r="A29" i="1" s="1"/>
  <c r="I39" i="1"/>
  <c r="I42" i="1" s="1"/>
  <c r="J40" i="1" s="1"/>
  <c r="J54" i="1"/>
  <c r="J49" i="1"/>
  <c r="J50" i="1"/>
  <c r="J51" i="1"/>
  <c r="J52" i="1"/>
  <c r="J53" i="1"/>
  <c r="J41" i="1" l="1"/>
  <c r="J39" i="1"/>
  <c r="J42" i="1" s="1"/>
  <c r="J55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<sst xmlns="http://schemas.openxmlformats.org/spreadsheetml/2006/main" count="800" uniqueCount="309">
  <si>
    <t>%</t>
  </si>
  <si>
    <t>Cena celkem</t>
  </si>
  <si>
    <t>Za zhotovitele</t>
  </si>
  <si>
    <t>Za objednatele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</si>
  <si>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</si>
  <si>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</si>
  <si>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</si>
  <si>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</si>
  <si>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</si>
  <si>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</si>
  <si>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</si>
  <si>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</si>
  <si>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</si>
  <si>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</si>
  <si>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</si>
  <si>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</si>
  <si>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</si>
  <si>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</si>
  <si>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</si>
  <si>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</si>
  <si>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</si>
  <si>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</si>
  <si>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</si>
  <si>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</si>
  <si>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</si>
  <si>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</si>
  <si>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</si>
  <si>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</si>
  <si>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</si>
  <si>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</si>
  <si>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</si>
  <si>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</si>
  <si>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</si>
  <si>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</si>
  <si>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</si>
  <si>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</si>
  <si>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</si>
  <si>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</si>
  <si>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</si>
  <si>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</si>
  <si>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</si>
  <si>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</si>
  <si>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</si>
  <si>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Parkoviště uznatelné</t>
  </si>
  <si>
    <t>SO 100</t>
  </si>
  <si>
    <t>Komunikace</t>
  </si>
  <si>
    <t>Objekt:</t>
  </si>
  <si>
    <t>Rozpočet:</t>
  </si>
  <si>
    <t>PV_2019_036</t>
  </si>
  <si>
    <t>Parkoviště v ul. Revoluční, Třebíč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</si>
  <si>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</si>
  <si>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</si>
  <si>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</si>
  <si>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</si>
  <si>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</si>
  <si>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</si>
  <si>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</si>
  <si>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</si>
  <si>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</si>
  <si>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</si>
  <si>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8</t>
  </si>
  <si>
    <t>Trubní vedení</t>
  </si>
  <si>
    <t>91</t>
  </si>
  <si>
    <t>Doplňující práce na komunikaci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</si>
  <si>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</si>
  <si>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</si>
  <si>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</si>
  <si>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</si>
  <si>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</si>
  <si>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</si>
  <si>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</si>
  <si>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</si>
  <si>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</si>
  <si>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</si>
  <si>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</si>
  <si>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</si>
  <si>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</si>
  <si>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</si>
  <si>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</si>
  <si>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</si>
  <si>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</si>
  <si>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</si>
  <si>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</si>
  <si>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</si>
  <si>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</si>
  <si>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</si>
  <si>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</si>
  <si>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</si>
  <si>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</si>
  <si>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</si>
  <si>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</si>
  <si>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</si>
  <si>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</si>
  <si>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014101   OA0</t>
  </si>
  <si>
    <t>POPLATKY ZA SKLÁDKU</t>
  </si>
  <si>
    <t>m3</t>
  </si>
  <si>
    <t>RTS 19/ I</t>
  </si>
  <si>
    <t>Indiv</t>
  </si>
  <si>
    <t>POL2_</t>
  </si>
  <si>
    <t>zahrnuje veškeré poplatky provozovateli skládky související s uložením odpadu na skládce.</t>
  </si>
  <si>
    <t>POP</t>
  </si>
  <si>
    <t>odkop v tl. 260mm pod komunikací : 173,3*1,07*0,26</t>
  </si>
  <si>
    <t>VV</t>
  </si>
  <si>
    <t>odkop v tl. 220mm pod parkovištěm : 169,8*1,1*0,22</t>
  </si>
  <si>
    <t>ornice : 461,5*0,15</t>
  </si>
  <si>
    <t>zelené plochy parkoviště : -91*0,1*1,05</t>
  </si>
  <si>
    <t>SPU</t>
  </si>
  <si>
    <t>12110    OA0</t>
  </si>
  <si>
    <t>SEJMUTÍ ORNICE NEBO LESNÍ PŮDY</t>
  </si>
  <si>
    <t>Součtová</t>
  </si>
  <si>
    <t>položka zahrnuje sejmutí ornice bez ohledu na tloušťku vrstvy a její vodorovnou dopravu</t>
  </si>
  <si>
    <t>nezahrnuje uložení na trvalou skládku</t>
  </si>
  <si>
    <t>zelené plochy parkoviště : 91*0,1*1,05</t>
  </si>
  <si>
    <t>121106   OA0</t>
  </si>
  <si>
    <t>SEJMUTÍ ORNICE NEBO LESNÍ PŮDY S ODVOZEM DO 12KM</t>
  </si>
  <si>
    <t>122938   OA0</t>
  </si>
  <si>
    <t>ODKOPÁVKY A PROKOPÁVKY OBECNÉ TŘ III S ODVOZEM DO 20KM</t>
  </si>
  <si>
    <t>položka zahrnuje: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</si>
  <si>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</si>
  <si>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</si>
  <si>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</si>
  <si>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</si>
  <si>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</si>
  <si>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</si>
  <si>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</si>
  <si>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</si>
  <si>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</si>
  <si>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</si>
  <si>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</si>
  <si>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eventuelně nutné druhotné rozpojení odstřelené horniny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</si>
  <si>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</si>
  <si>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</si>
  <si>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</si>
  <si>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</si>
  <si>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</si>
  <si>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</si>
  <si>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</si>
  <si>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</si>
  <si>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</si>
  <si>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- nezahrnuje uložení zeminy (na skládku, do násypu) ani poplatky za skládku</t>
  </si>
  <si>
    <t>18110    OA0</t>
  </si>
  <si>
    <t>ÚPRAVA PLÁNĚ SE ZHUT V HOR TŘ 1-4</t>
  </si>
  <si>
    <t>m2</t>
  </si>
  <si>
    <t>položka zahrnuje úpravu pláně včetně vyrovnání výškových rozdílů. Míru zhutnění určuje projekt.</t>
  </si>
  <si>
    <t>komunikace : 173,3*1,07</t>
  </si>
  <si>
    <t>parkoviště : 169,8*1,1</t>
  </si>
  <si>
    <t>chodník : (3,6+3,6)*1,05</t>
  </si>
  <si>
    <t>18231    OA0</t>
  </si>
  <si>
    <t>ROZPROSTŘENÍ ORNICE V ROVINĚ V TL DO 0,10M</t>
  </si>
  <si>
    <t>nutné přemístění ornice z dočasných skládek vzdálených do 50m</t>
  </si>
  <si>
    <t>rozprostření ornice v předepsané tloušťce v rovině a ve svahu do 1:5</t>
  </si>
  <si>
    <t>zelené plochy parkoviště : 91*1,05</t>
  </si>
  <si>
    <t>18241    OA0</t>
  </si>
  <si>
    <t>ZALOŽENÍ TRÁVNÍKU RUČNÍM VÝSEVEM</t>
  </si>
  <si>
    <t>Zahrnuje dodání předepsané travní směsi, její výsev na ornici, zalévání, první pokosení, to vše bez ohledu na sklon terénu</t>
  </si>
  <si>
    <t>zelené plochy parkoviště 0,03 kg/m2 : 91*1,05</t>
  </si>
  <si>
    <t>21197    OA0</t>
  </si>
  <si>
    <t>OPLÁŠTĚNÍ ODVOD ŽEBER Z GEOTEXTILIE</t>
  </si>
  <si>
    <t>položka zahrnuje dodávku předepsané geotextilie, mimostaveništní a vnitrostaveništní dopravu a její uložení včetně potřebných přesahů</t>
  </si>
  <si>
    <t>Netkaná geotextilie, polypropylenová 300 g/m2, mechanická odolnost min. 3,5 KN : (21+23+16+2,5+8,8+8,8)*1,05*1,8</t>
  </si>
  <si>
    <t>212627   OA0</t>
  </si>
  <si>
    <t>TRATIVODY KOMPL Z TRUB Z PLAST HM DN DO 100MM, RÝHA TŘ III</t>
  </si>
  <si>
    <t>m</t>
  </si>
  <si>
    <t>Položka platí pro kompletní konstrukce trativodů a zahrnuje zejména:</t>
  </si>
  <si>
    <t>- výkop rýhy předepsaného tvaru v dané třídě těžitelnosti, výplň, zásyp trativodu včetně dopravy, uložení přebytečného materiálu, dodávky předepsaného materiálu pro výplň a zásyp</t>
  </si>
  <si>
    <t>- zřízení spojovací vrstvy</t>
  </si>
  <si>
    <t>- zřízení podkladu a lože trativodu z předepsaného materiálu</t>
  </si>
  <si>
    <t>- dodávka a uložení trativodu předepsaného materiálu a profilu</t>
  </si>
  <si>
    <t>- obsyp trativodu předepsaným materiálem, případně vložení separační nebo drenážní vložky</t>
  </si>
  <si>
    <t>- ukončení trativodu zaústěním do potrubí nebo vodoteče, případně vybudování ukončujícího objektu (kapličky) dle VL</t>
  </si>
  <si>
    <t>- veškerý materiál, výrobky a polotovary, včetně mimostaveništní a vnitrostaveništní dopravy</t>
  </si>
  <si>
    <t>- nezahrnuje opláštění z geotextilie, fólie</t>
  </si>
  <si>
    <t>trativody DN 100 mm, výkop rýha 400x400mm : (21+23+16+2,5+8,8+8,8)*1,05</t>
  </si>
  <si>
    <t>56332    OA0</t>
  </si>
  <si>
    <t>VOZOVKOVÉ VRSTVY ZE ŠTĚRKODRTI TL DO 100MM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</si>
  <si>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</si>
  <si>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</si>
  <si>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</si>
  <si>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</si>
  <si>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parkoviště  ŠD fr. 0/32mm : 169,8*1,05</t>
  </si>
  <si>
    <t>56333    OA0</t>
  </si>
  <si>
    <t>VOZOVKOVÉ VRSTVY ZE ŠTĚRKODRTI TL DO 150MM</t>
  </si>
  <si>
    <t>komunikace ŠD fr. 0/32mm : 173,3*1,05</t>
  </si>
  <si>
    <t>ŠD fr. 0/63mm komunikace : 173,3*1,07</t>
  </si>
  <si>
    <t>ŠD fr. 0/63mm parkoviště : 169,8*1,1</t>
  </si>
  <si>
    <t>ŠD fr. 0/63mm chodník : (3,6+3,6)*1,05</t>
  </si>
  <si>
    <t>572121   OA0</t>
  </si>
  <si>
    <t>INFILTRAČNÍ POSTŘIK ASFALTOVÝ DO 1,0KG/M2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</si>
  <si>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</si>
  <si>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</si>
  <si>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</si>
  <si>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ACP 16+ a ŠD 1kg/m2 : 173,3*1,05</t>
  </si>
  <si>
    <t>572211   OA0</t>
  </si>
  <si>
    <t>SPOJOVACÍ POSTŘIK Z ASFALTU DO 0,5KG/M2</t>
  </si>
  <si>
    <t>EXP 17</t>
  </si>
  <si>
    <t>spojení ACO 11+ s ACP 16+ 0,25kg/m2 : 173,3*1,05</t>
  </si>
  <si>
    <t>574A34OA0</t>
  </si>
  <si>
    <t>ASFALTOVÝ BETON PRO OBRUSNÉ VRSTVY ACO 11+, 11S TL. 40MM</t>
  </si>
  <si>
    <t>M2</t>
  </si>
  <si>
    <t>EXP 18</t>
  </si>
  <si>
    <t>- dodání směsi v požadované kvalitě</t>
  </si>
  <si>
    <t>- očištění podkladu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</si>
  <si>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</si>
  <si>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</si>
  <si>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</si>
  <si>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</si>
  <si>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ACO 11+ tl. 40mm : 173,3*1,05</t>
  </si>
  <si>
    <t>574E66OA0</t>
  </si>
  <si>
    <t>ASFALTOVÝ BETON PRO PODKLADNÍ VRSTVY ACP 16+, 16S TL. 70MM</t>
  </si>
  <si>
    <t>SO 04_ACL 16+ tl. 70mm : 173,3*1,05</t>
  </si>
  <si>
    <t>58261AOA0</t>
  </si>
  <si>
    <t>KRYTY Z BETON DLAŽDIC SE ZÁMKEM BAREV RELIÉF TL 60MM DO LOŽE Z KAM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</si>
  <si>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</si>
  <si>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</si>
  <si>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</si>
  <si>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varovný pás dlažba červená reliéfní 20x10x6 : 3,6*1,05</t>
  </si>
  <si>
    <t>582611   OA0</t>
  </si>
  <si>
    <t>KRYTY Z BET DLAŽ SE ZÁMKEM ŠEDÝCH TL 60MM DO LOŽE Z KAM</t>
  </si>
  <si>
    <t>chodník dl. bet přírodní 20x10x6 : 3,6*1,05</t>
  </si>
  <si>
    <t>582612   OA0</t>
  </si>
  <si>
    <t>KRYTY Z BET DLAŽ SE ZÁMKEM ŠEDÝCH TL 80MM DO LOŽE Z KAM</t>
  </si>
  <si>
    <t>parkoviště dlažba drenážní 20x20x8 s distančníky : 169,8*1,05</t>
  </si>
  <si>
    <t>58910    OA0</t>
  </si>
  <si>
    <t>VÝPLŇ SPAR ASFALTEM</t>
  </si>
  <si>
    <t>- dodávku předepsaného materiálu</t>
  </si>
  <si>
    <t>- vyčištění a výplň spar tímto materiálem</t>
  </si>
  <si>
    <t>napojení na MK : 12</t>
  </si>
  <si>
    <t>81627    OA0R</t>
  </si>
  <si>
    <t>CHRÁNIČKY Z BETON KORYT PRO PVSEK DN DO 100MM</t>
  </si>
  <si>
    <t>Vlastní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</si>
  <si>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</si>
  <si>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</si>
  <si>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</si>
  <si>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</si>
  <si>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</si>
  <si>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</si>
  <si>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</si>
  <si>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</si>
  <si>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</si>
  <si>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</si>
  <si>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</si>
  <si>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CHRÁNIČKA Cetin : 20+17</t>
  </si>
  <si>
    <t>917223OA0</t>
  </si>
  <si>
    <t>SILNIČNÍ A CHODNÍKOVÉ OBRUBY Z BETONOVÝCH OBRUBNÍKŮ ŠÍŘ 100MM</t>
  </si>
  <si>
    <t>M</t>
  </si>
  <si>
    <t>Položka zahrnuje:</t>
  </si>
  <si>
    <t>dodání a pokládku betonových obrubníků o rozměrech předepsaných zadávací dokumentací</t>
  </si>
  <si>
    <t>betonové lože i boční betonovou opěrku.</t>
  </si>
  <si>
    <t>chodníkové obruby 100/8/25 : (4,5+2,5+2,5)*1,05</t>
  </si>
  <si>
    <t>917224OA0</t>
  </si>
  <si>
    <t>SILNIČNÍ A CHODNÍKOVÉ OBRUBY Z BETONOVÝCH OBRUBNÍKŮ ŠÍŘ 150MM</t>
  </si>
  <si>
    <t>Přechodové obrubníky barvy přírodní pravé : 2</t>
  </si>
  <si>
    <t>Přechodové obrubníky barvy přírodní levé : 2</t>
  </si>
  <si>
    <t>Silniční betonové obrubníky přírodní 100/15/25 : (9,7+18+19,6+18,8+10,5+1)*1,05</t>
  </si>
  <si>
    <t>Silniční betonové obrubníky snižené přírodní 100/15/15 : (20,7+20+1,6+1,6)*1,05</t>
  </si>
  <si>
    <t>919114   OA0</t>
  </si>
  <si>
    <t>ŘEZÁNÍ ASFALT KRYTU VOZOVEK TL DO 200MM</t>
  </si>
  <si>
    <t>položka zahrnuje řezání vozovkové vrstvy v předepsané tloušťce, včetně spotřeby vody</t>
  </si>
  <si>
    <t>02510    OA0</t>
  </si>
  <si>
    <t>ZKOUŠENÍ MATERIÁLŮ ZKUŠEBNOU ZHOTOVITELE</t>
  </si>
  <si>
    <t>kompl</t>
  </si>
  <si>
    <t>zahrnuje veškeré náklady spojené s objednatelem požadovanými zkouškami. Zkoušky v předepsaném počtu dle platných ČSN, EN, TP a TKP na jednotlivé pracovní úkony.</t>
  </si>
  <si>
    <t>02610    OA0</t>
  </si>
  <si>
    <t>ZKOUŠENÍ KONSTRUKCÍ A PRACÍ ZKUŠEBNOU ZHOTOVITELE</t>
  </si>
  <si>
    <t>02730    OA0</t>
  </si>
  <si>
    <t>POMOC PRÁCE ZŘÍZ NEBO ZAJIŠŤ OCHRANU INŽENÝRSKÝCH SÍTÍ</t>
  </si>
  <si>
    <t>zahrnuje veškeré náklady spojené s objednatelem požadovanými zařízeními. Ochrana stávajících sítí technické infrastruktury na staveništi a zajištění stability</t>
  </si>
  <si>
    <t>podpěrných bodů během výstavby.</t>
  </si>
  <si>
    <t>02911    OA0</t>
  </si>
  <si>
    <t>OSTATNÍ POŽADAVKY - GEODETICKÉ ZAMĚŘENÍ</t>
  </si>
  <si>
    <t>zahrnuje veškeré náklady spojené s objednatelem požadovanými pracemi. Vytyčení inženýrských sítí.. Vytyčení sítí po realizaci. Vytyčení stožárů</t>
  </si>
  <si>
    <t>02940    OA0</t>
  </si>
  <si>
    <t>OSTATNÍ POŽADAVKY - VYPRACOVÁNÍ DOKUMENTACE</t>
  </si>
  <si>
    <t>zahrnuje veškeré náklady spojené s objednatelem požadovanými pracemi. Dokumentace skutečného provedení stavby s obsahem dle platné legislativy.</t>
  </si>
  <si>
    <t>02944    OA0</t>
  </si>
  <si>
    <t>OSTAT POŽADAVKY - DOKUMENTACE SKUTEČ PROVEDENÍ V DIGIT FORMĚ</t>
  </si>
  <si>
    <t>02946OA0</t>
  </si>
  <si>
    <t>OSTAT POŽADAVKY - FOTODOKUMENTACE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</si>
  <si>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</si>
  <si>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</si>
  <si>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- paportizace stávajícího stavu před zahájením stavby, včetně okolních objektů</t>
  </si>
  <si>
    <t>- pasportizace dokončené stavby</t>
  </si>
  <si>
    <t>02945OA0</t>
  </si>
  <si>
    <t>OSTAT POŽADAVKY - GEOMETRICKÝ PLÁN</t>
  </si>
  <si>
    <t>- přípravu podkladů, vyhotovení žádosti pro vklad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</si>
  <si>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</si>
  <si>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</si>
  <si>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</si>
  <si>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- schválení návrhu vkladu do katastru nemovitostí příslušným katastrálním úřadem</t>
  </si>
  <si>
    <t>03100OA0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</si>
  <si>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</si>
  <si>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</si>
  <si>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    OA0</t>
  </si>
  <si>
    <t>POMOC PRÁCE ZAJIŠŤ NEBO ZŘÍZ REGULACI A OCHRANU DOPRAVY</t>
  </si>
  <si>
    <t>zahrnuje objednatelem povolené náklady na požadovaná zařízení zhotovitele. Veškeré ohraničení staveniště zábranami proti vstupu a vjezdu třetích osob včetně označení upozorňující na omezení vstupu nebo vjezdu.</t>
  </si>
  <si>
    <t>029111OA0</t>
  </si>
  <si>
    <t>OSTATNÍ POŽADAVKY - GEODETICKÉ ZAMĚŘENÍ - DÉLKOVÉ</t>
  </si>
  <si>
    <t xml:space="preserve">km    </t>
  </si>
  <si>
    <t>zahrnuje veškeré náklady spojené s objednatelem požadovanými pracemi. Prostorové vytyčení stavby, včetně průběžného doměřování. Zaměření hranic okolních pozemků.</t>
  </si>
  <si>
    <t>005211080R</t>
  </si>
  <si>
    <t xml:space="preserve">Bezpečnostní a hygienická opatření na staveništi </t>
  </si>
  <si>
    <t>Soubor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</si>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</sst>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37</v>
      </c>
    </row>
    <row r="2" spans="1:7" ht="57.75" customHeight="1" x14ac:dyDescent="0.2">
      <c r="A2" s="183" t="s">
        <v>38</v>
      </c>
      <c r="B2" s="183"/>
      <c r="C2" s="183"/>
      <c r="D2" s="183"/>
      <c r="E2" s="183"/>
      <c r="F2" s="183"/>
      <c r="G2" s="183"/>
    </row>
  </sheetData>
  <sheetProtection algorithmName="SHA-512" hashValue="cmiwYlOjBOpDM5HshZIenuUkZtUuQdnm43ok5e3aaEdBFPJEhjWf27lALggnQu7Uig9hfhQ2CyMi94CiOkdV/Q==" saltValue="Wq40uPXm5tTCxSPURTZEa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" zoomScaleNormal="100" zoomScaleSheetLayoutView="75" workbookViewId="0">
      <selection activeCell="B19" sqref="B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35</v>
      </c>
      <c r="B1" s="204" t="s">
        <v>40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3"/>
      <c r="B2" s="78" t="s">
        <v>21</v>
      </c>
      <c r="C2" s="79"/>
      <c r="D2" s="80" t="s">
        <v>48</v>
      </c>
      <c r="E2" s="210" t="s">
        <v>49</v>
      </c>
      <c r="F2" s="211"/>
      <c r="G2" s="211"/>
      <c r="H2" s="211"/>
      <c r="I2" s="211"/>
      <c r="J2" s="212"/>
      <c r="O2" s="2"/>
    </row>
    <row r="3" spans="1:15" ht="27" customHeight="1" x14ac:dyDescent="0.2">
      <c r="A3" s="3"/>
      <c r="B3" s="81" t="s">
        <v>46</v>
      </c>
      <c r="C3" s="79"/>
      <c r="D3" s="82" t="s">
        <v>44</v>
      </c>
      <c r="E3" s="213" t="s">
        <v>45</v>
      </c>
      <c r="F3" s="214"/>
      <c r="G3" s="214"/>
      <c r="H3" s="214"/>
      <c r="I3" s="214"/>
      <c r="J3" s="215"/>
    </row>
    <row r="4" spans="1:15" ht="23.25" customHeight="1" x14ac:dyDescent="0.2">
      <c r="A4" s="77">
        <v>1160</v>
      </c>
      <c r="B4" s="83" t="s">
        <v>47</v>
      </c>
      <c r="C4" s="84"/>
      <c r="D4" s="85" t="s">
        <v>42</v>
      </c>
      <c r="E4" s="199" t="s">
        <v>43</v>
      </c>
      <c r="F4" s="200"/>
      <c r="G4" s="200"/>
      <c r="H4" s="200"/>
      <c r="I4" s="200"/>
      <c r="J4" s="201"/>
    </row>
    <row r="5" spans="1:15" ht="24" customHeight="1" x14ac:dyDescent="0.2">
      <c r="A5" s="3"/>
      <c r="B5" s="45" t="s">
        <v>41</v>
      </c>
      <c r="C5" s="4"/>
      <c r="D5" s="30"/>
      <c r="E5" s="24"/>
      <c r="F5" s="24"/>
      <c r="G5" s="24"/>
      <c r="H5" s="26" t="s">
        <v>39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33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19</v>
      </c>
      <c r="C8" s="4"/>
      <c r="D8" s="33"/>
      <c r="E8" s="4"/>
      <c r="F8" s="4"/>
      <c r="G8" s="43"/>
      <c r="H8" s="26" t="s">
        <v>39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33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18</v>
      </c>
      <c r="C11" s="4"/>
      <c r="D11" s="217"/>
      <c r="E11" s="217"/>
      <c r="F11" s="217"/>
      <c r="G11" s="217"/>
      <c r="H11" s="26" t="s">
        <v>39</v>
      </c>
      <c r="I11" s="87"/>
      <c r="J11" s="10"/>
    </row>
    <row r="12" spans="1:15" ht="15.75" customHeight="1" x14ac:dyDescent="0.2">
      <c r="A12" s="3"/>
      <c r="B12" s="39"/>
      <c r="C12" s="24"/>
      <c r="D12" s="198"/>
      <c r="E12" s="198"/>
      <c r="F12" s="198"/>
      <c r="G12" s="198"/>
      <c r="H12" s="26" t="s">
        <v>33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02"/>
      <c r="F13" s="203"/>
      <c r="G13" s="203"/>
      <c r="H13" s="27"/>
      <c r="I13" s="32"/>
      <c r="J13" s="49"/>
    </row>
    <row r="14" spans="1:15" ht="24" hidden="1" customHeight="1" x14ac:dyDescent="0.2">
      <c r="A14" s="3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31</v>
      </c>
      <c r="C15" s="70"/>
      <c r="D15" s="51"/>
      <c r="E15" s="216"/>
      <c r="F15" s="216"/>
      <c r="G15" s="218"/>
      <c r="H15" s="218"/>
      <c r="I15" s="218" t="s">
        <v>28</v>
      </c>
      <c r="J15" s="219"/>
    </row>
    <row r="16" spans="1:15" ht="23.25" customHeight="1" x14ac:dyDescent="0.2">
      <c r="A16" s="139" t="s">
        <v>23</v>
      </c>
      <c r="B16" s="55" t="s">
        <v>23</v>
      </c>
      <c r="C16" s="56"/>
      <c r="D16" s="57"/>
      <c r="E16" s="189"/>
      <c r="F16" s="190"/>
      <c r="G16" s="189"/>
      <c r="H16" s="190"/>
      <c r="I16" s="189">
        <f>SUMIF(F49:F54,A16,I49:I54)+SUMIF(F49:F54,"PSU",I49:I54)</f>
        <v>0</v>
      </c>
      <c r="J16" s="191"/>
    </row>
    <row r="17" spans="1:10" ht="23.25" customHeight="1" x14ac:dyDescent="0.2">
      <c r="A17" s="139" t="s">
        <v>24</v>
      </c>
      <c r="B17" s="55" t="s">
        <v>24</v>
      </c>
      <c r="C17" s="56"/>
      <c r="D17" s="57"/>
      <c r="E17" s="189"/>
      <c r="F17" s="190"/>
      <c r="G17" s="189"/>
      <c r="H17" s="190"/>
      <c r="I17" s="189">
        <f>SUMIF(F49:F54,A17,I49:I54)</f>
        <v>0</v>
      </c>
      <c r="J17" s="191"/>
    </row>
    <row r="18" spans="1:10" ht="23.25" customHeight="1" x14ac:dyDescent="0.2">
      <c r="A18" s="139" t="s">
        <v>25</v>
      </c>
      <c r="B18" s="55" t="s">
        <v>25</v>
      </c>
      <c r="C18" s="56"/>
      <c r="D18" s="57"/>
      <c r="E18" s="189"/>
      <c r="F18" s="190"/>
      <c r="G18" s="189"/>
      <c r="H18" s="190"/>
      <c r="I18" s="189">
        <f>SUMIF(F49:F54,A18,I49:I54)</f>
        <v>0</v>
      </c>
      <c r="J18" s="191"/>
    </row>
    <row r="19" spans="1:10" ht="23.25" customHeight="1" x14ac:dyDescent="0.2">
      <c r="A19" s="139" t="s">
        <v>65</v>
      </c>
      <c r="B19" s="55" t="s">
        <v>26</v>
      </c>
      <c r="C19" s="56"/>
      <c r="D19" s="57"/>
      <c r="E19" s="189"/>
      <c r="F19" s="190"/>
      <c r="G19" s="189"/>
      <c r="H19" s="190"/>
      <c r="I19" s="189">
        <f>SUMIF(F49:F54,A19,I49:I54)</f>
        <v>0</v>
      </c>
      <c r="J19" s="191"/>
    </row>
    <row r="20" spans="1:10" ht="23.25" customHeight="1" x14ac:dyDescent="0.2">
      <c r="A20" s="139" t="s">
        <v>64</v>
      </c>
      <c r="B20" s="55" t="s">
        <v>27</v>
      </c>
      <c r="C20" s="56"/>
      <c r="D20" s="57"/>
      <c r="E20" s="189"/>
      <c r="F20" s="190"/>
      <c r="G20" s="189"/>
      <c r="H20" s="190"/>
      <c r="I20" s="189">
        <f>SUMIF(F49:F54,A20,I49:I54)</f>
        <v>0</v>
      </c>
      <c r="J20" s="191"/>
    </row>
    <row r="21" spans="1:10" ht="23.25" customHeight="1" x14ac:dyDescent="0.2">
      <c r="A21" s="3"/>
      <c r="B21" s="72" t="s">
        <v>28</v>
      </c>
      <c r="C21" s="73"/>
      <c r="D21" s="74"/>
      <c r="E21" s="192"/>
      <c r="F21" s="220"/>
      <c r="G21" s="192"/>
      <c r="H21" s="220"/>
      <c r="I21" s="192">
        <f>SUM(I16:J20)</f>
        <v>0</v>
      </c>
      <c r="J21" s="193"/>
    </row>
    <row r="22" spans="1:10" ht="33" customHeight="1" x14ac:dyDescent="0.2">
      <c r="A22" s="3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11</v>
      </c>
      <c r="C23" s="56"/>
      <c r="D23" s="57"/>
      <c r="E23" s="58">
        <v>15</v>
      </c>
      <c r="F23" s="59" t="s">
        <v>0</v>
      </c>
      <c r="G23" s="187">
        <f>ZakladDPHSniVypocet</f>
        <v>0</v>
      </c>
      <c r="H23" s="188"/>
      <c r="I23" s="188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12</v>
      </c>
      <c r="C24" s="56"/>
      <c r="D24" s="57"/>
      <c r="E24" s="58">
        <f>SazbaDPH1</f>
        <v>15</v>
      </c>
      <c r="F24" s="59" t="s">
        <v>0</v>
      </c>
      <c r="G24" s="185">
        <f>IF(A24&gt;50, ROUNDUP(A23, 0), ROUNDDOWN(A23, 0))</f>
        <v>0</v>
      </c>
      <c r="H24" s="186"/>
      <c r="I24" s="186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13</v>
      </c>
      <c r="C25" s="56"/>
      <c r="D25" s="57"/>
      <c r="E25" s="58">
        <v>21</v>
      </c>
      <c r="F25" s="59" t="s">
        <v>0</v>
      </c>
      <c r="G25" s="187">
        <f>ZakladDPHZaklVypocet</f>
        <v>0</v>
      </c>
      <c r="H25" s="188"/>
      <c r="I25" s="188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14</v>
      </c>
      <c r="C26" s="21"/>
      <c r="D26" s="17"/>
      <c r="E26" s="41">
        <f>SazbaDPH2</f>
        <v>21</v>
      </c>
      <c r="F26" s="42" t="s">
        <v>0</v>
      </c>
      <c r="G26" s="207">
        <f>ZakladDPHZakl*E26/100</f>
        <v>0</v>
      </c>
      <c r="H26" s="208"/>
      <c r="I26" s="208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/>
      <c r="C27" s="19"/>
      <c r="D27" s="22"/>
      <c r="E27" s="19"/>
      <c r="F27" s="20"/>
      <c r="G27" s="209"/>
      <c r="H27" s="209"/>
      <c r="I27" s="209"/>
      <c r="J27" s="61"/>
    </row>
    <row r="28" spans="1:10" ht="27.75" hidden="1" customHeight="1" thickBot="1" x14ac:dyDescent="0.25">
      <c r="A28" s="3"/>
      <c r="B28" s="116" t="s">
        <v>22</v>
      </c>
      <c r="C28" s="117"/>
      <c r="D28" s="117"/>
      <c r="E28" s="118"/>
      <c r="F28" s="119"/>
      <c r="G28" s="195">
        <f>ZakladDPHSniVypocet+ZakladDPHZaklVypocet</f>
        <v>0</v>
      </c>
      <c r="H28" s="195"/>
      <c r="I28" s="195"/>
      <c r="J28" s="120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6" t="s">
        <v>34</v>
      </c>
      <c r="C29" s="121"/>
      <c r="D29" s="121"/>
      <c r="E29" s="121"/>
      <c r="F29" s="121"/>
      <c r="G29" s="194">
        <f>ZakladDPHZakl+DPHZakl</f>
        <v>0</v>
      </c>
      <c r="H29" s="194"/>
      <c r="I29" s="194"/>
      <c r="J29" s="122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10</v>
      </c>
      <c r="D32" s="37"/>
      <c r="E32" s="37"/>
      <c r="F32" s="18" t="s">
        <v>9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196"/>
      <c r="E34" s="197"/>
      <c r="F34" s="29"/>
      <c r="G34" s="196"/>
      <c r="H34" s="197"/>
      <c r="I34" s="197"/>
      <c r="J34" s="36"/>
    </row>
    <row r="35" spans="1:10" ht="12.75" customHeight="1" x14ac:dyDescent="0.2">
      <c r="A35" s="3"/>
      <c r="B35" s="3"/>
      <c r="C35" s="4"/>
      <c r="D35" s="184" t="s">
        <v>2</v>
      </c>
      <c r="E35" s="184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15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36</v>
      </c>
      <c r="B38" s="96" t="s">
        <v>16</v>
      </c>
      <c r="C38" s="97" t="s">
        <v>4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17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50</v>
      </c>
      <c r="C39" s="221"/>
      <c r="D39" s="222"/>
      <c r="E39" s="222"/>
      <c r="F39" s="103">
        <f>'SO 100 01 Pol'!AE277</f>
        <v>0</v>
      </c>
      <c r="G39" s="104">
        <f>'SO 100 01 Pol'!AF277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44</v>
      </c>
      <c r="C40" s="223" t="s">
        <v>45</v>
      </c>
      <c r="D40" s="224"/>
      <c r="E40" s="224"/>
      <c r="F40" s="108">
        <f>'SO 100 01 Pol'!AE277</f>
        <v>0</v>
      </c>
      <c r="G40" s="109">
        <f>'SO 100 01 Pol'!AF277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42</v>
      </c>
      <c r="C41" s="221" t="s">
        <v>43</v>
      </c>
      <c r="D41" s="222"/>
      <c r="E41" s="222"/>
      <c r="F41" s="112">
        <f>'SO 100 01 Pol'!AE277</f>
        <v>0</v>
      </c>
      <c r="G41" s="105">
        <f>'SO 100 01 Pol'!AF277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225" t="s">
        <v>51</v>
      </c>
      <c r="C42" s="226"/>
      <c r="D42" s="226"/>
      <c r="E42" s="227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3" t="s">
        <v>53</v>
      </c>
    </row>
    <row r="48" spans="1:10" ht="25.5" customHeight="1" x14ac:dyDescent="0.2">
      <c r="A48" s="124"/>
      <c r="B48" s="127" t="s">
        <v>16</v>
      </c>
      <c r="C48" s="127" t="s">
        <v>4</v>
      </c>
      <c r="D48" s="128"/>
      <c r="E48" s="128"/>
      <c r="F48" s="129" t="s">
        <v>54</v>
      </c>
      <c r="G48" s="129"/>
      <c r="H48" s="129"/>
      <c r="I48" s="129" t="s">
        <v>28</v>
      </c>
      <c r="J48" s="129" t="s">
        <v>0</v>
      </c>
    </row>
    <row r="49" spans="1:10" ht="25.5" customHeight="1" x14ac:dyDescent="0.2">
      <c r="A49" s="125"/>
      <c r="B49" s="130" t="s">
        <v>55</v>
      </c>
      <c r="C49" s="228" t="s">
        <v>56</v>
      </c>
      <c r="D49" s="229"/>
      <c r="E49" s="229"/>
      <c r="F49" s="135" t="s">
        <v>23</v>
      </c>
      <c r="G49" s="136"/>
      <c r="H49" s="136"/>
      <c r="I49" s="136">
        <f>'SO 100 01 Pol'!G8</f>
        <v>0</v>
      </c>
      <c r="J49" s="133" t="str">
        <f>IF(I55=0,"",I49/I55*100)</f>
        <v/>
      </c>
    </row>
    <row r="50" spans="1:10" ht="25.5" customHeight="1" x14ac:dyDescent="0.2">
      <c r="A50" s="125"/>
      <c r="B50" s="130" t="s">
        <v>57</v>
      </c>
      <c r="C50" s="228" t="s">
        <v>58</v>
      </c>
      <c r="D50" s="229"/>
      <c r="E50" s="229"/>
      <c r="F50" s="135" t="s">
        <v>23</v>
      </c>
      <c r="G50" s="136"/>
      <c r="H50" s="136"/>
      <c r="I50" s="136">
        <f>'SO 100 01 Pol'!G70</f>
        <v>0</v>
      </c>
      <c r="J50" s="133" t="str">
        <f>IF(I55=0,"",I50/I55*100)</f>
        <v/>
      </c>
    </row>
    <row r="51" spans="1:10" ht="25.5" customHeight="1" x14ac:dyDescent="0.2">
      <c r="A51" s="125"/>
      <c r="B51" s="130" t="s">
        <v>59</v>
      </c>
      <c r="C51" s="228" t="s">
        <v>45</v>
      </c>
      <c r="D51" s="229"/>
      <c r="E51" s="229"/>
      <c r="F51" s="135" t="s">
        <v>23</v>
      </c>
      <c r="G51" s="136"/>
      <c r="H51" s="136"/>
      <c r="I51" s="136">
        <f>'SO 100 01 Pol'!G87</f>
        <v>0</v>
      </c>
      <c r="J51" s="133" t="str">
        <f>IF(I55=0,"",I51/I55*100)</f>
        <v/>
      </c>
    </row>
    <row r="52" spans="1:10" ht="25.5" customHeight="1" x14ac:dyDescent="0.2">
      <c r="A52" s="125"/>
      <c r="B52" s="130" t="s">
        <v>60</v>
      </c>
      <c r="C52" s="228" t="s">
        <v>61</v>
      </c>
      <c r="D52" s="229"/>
      <c r="E52" s="229"/>
      <c r="F52" s="135" t="s">
        <v>23</v>
      </c>
      <c r="G52" s="136"/>
      <c r="H52" s="136"/>
      <c r="I52" s="136">
        <f>'SO 100 01 Pol'!G181</f>
        <v>0</v>
      </c>
      <c r="J52" s="133" t="str">
        <f>IF(I55=0,"",I52/I55*100)</f>
        <v/>
      </c>
    </row>
    <row r="53" spans="1:10" ht="25.5" customHeight="1" x14ac:dyDescent="0.2">
      <c r="A53" s="125"/>
      <c r="B53" s="130" t="s">
        <v>62</v>
      </c>
      <c r="C53" s="228" t="s">
        <v>63</v>
      </c>
      <c r="D53" s="229"/>
      <c r="E53" s="229"/>
      <c r="F53" s="135" t="s">
        <v>23</v>
      </c>
      <c r="G53" s="136"/>
      <c r="H53" s="136"/>
      <c r="I53" s="136">
        <f>'SO 100 01 Pol'!G196</f>
        <v>0</v>
      </c>
      <c r="J53" s="133" t="str">
        <f>IF(I55=0,"",I53/I55*100)</f>
        <v/>
      </c>
    </row>
    <row r="54" spans="1:10" ht="25.5" customHeight="1" x14ac:dyDescent="0.2">
      <c r="A54" s="125"/>
      <c r="B54" s="130" t="s">
        <v>64</v>
      </c>
      <c r="C54" s="228" t="s">
        <v>27</v>
      </c>
      <c r="D54" s="229"/>
      <c r="E54" s="229"/>
      <c r="F54" s="135" t="s">
        <v>64</v>
      </c>
      <c r="G54" s="136"/>
      <c r="H54" s="136"/>
      <c r="I54" s="136">
        <f>'SO 100 01 Pol'!G226</f>
        <v>0</v>
      </c>
      <c r="J54" s="133" t="str">
        <f>IF(I55=0,"",I54/I55*100)</f>
        <v/>
      </c>
    </row>
    <row r="55" spans="1:10" ht="25.5" customHeight="1" x14ac:dyDescent="0.2">
      <c r="A55" s="126"/>
      <c r="B55" s="131" t="s">
        <v>1</v>
      </c>
      <c r="C55" s="131"/>
      <c r="D55" s="132"/>
      <c r="E55" s="132"/>
      <c r="F55" s="137"/>
      <c r="G55" s="138"/>
      <c r="H55" s="138"/>
      <c r="I55" s="138">
        <f>SUM(I49:I54)</f>
        <v>0</v>
      </c>
      <c r="J55" s="134">
        <f>SUM(J49:J54)</f>
        <v>0</v>
      </c>
    </row>
    <row r="56" spans="1:10" x14ac:dyDescent="0.2">
      <c r="F56" s="90"/>
      <c r="G56" s="89"/>
      <c r="H56" s="90"/>
      <c r="I56" s="89"/>
      <c r="J56" s="91"/>
    </row>
    <row r="57" spans="1:10" x14ac:dyDescent="0.2">
      <c r="F57" s="90"/>
      <c r="G57" s="89"/>
      <c r="H57" s="90"/>
      <c r="I57" s="89"/>
      <c r="J57" s="91"/>
    </row>
    <row r="58" spans="1:10" x14ac:dyDescent="0.2">
      <c r="F58" s="90"/>
      <c r="G58" s="89"/>
      <c r="H58" s="90"/>
      <c r="I58" s="89"/>
      <c r="J58" s="91"/>
    </row>
  </sheetData>
  <sheetProtection password="E05D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0" t="s">
        <v>5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76" t="s">
        <v>6</v>
      </c>
      <c r="B2" s="75"/>
      <c r="C2" s="232"/>
      <c r="D2" s="232"/>
      <c r="E2" s="232"/>
      <c r="F2" s="232"/>
      <c r="G2" s="233"/>
    </row>
    <row r="3" spans="1:7" ht="24.95" customHeight="1" x14ac:dyDescent="0.2">
      <c r="A3" s="76" t="s">
        <v>7</v>
      </c>
      <c r="B3" s="75"/>
      <c r="C3" s="232"/>
      <c r="D3" s="232"/>
      <c r="E3" s="232"/>
      <c r="F3" s="232"/>
      <c r="G3" s="233"/>
    </row>
    <row r="4" spans="1:7" ht="24.95" customHeight="1" x14ac:dyDescent="0.2">
      <c r="A4" s="76" t="s">
        <v>8</v>
      </c>
      <c r="B4" s="75"/>
      <c r="C4" s="232"/>
      <c r="D4" s="232"/>
      <c r="E4" s="232"/>
      <c r="F4" s="232"/>
      <c r="G4" s="233"/>
    </row>
    <row r="5" spans="1:7" x14ac:dyDescent="0.2">
      <c r="B5" s="6"/>
      <c r="C5" s="7"/>
      <c r="D5" s="8"/>
    </row>
  </sheetData>
  <sheetProtection algorithmName="SHA-512" hashValue="Cw45XSs+ovKkh/PdOdHq6FFo8xPtg98Z0pNXxqqeOCP1xl1bAeJs/qg3OGygHDRkpoJwrt/tLnuipDEd0xAqSg==" saltValue="l1/Te+pG7uvpNq4UcqJhp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66" activePane="bottomLeft" state="frozen"/>
      <selection pane="bottomLeft" activeCell="AA21" sqref="AA21"/>
    </sheetView>
  </sheetViews>
  <sheetFormatPr defaultRowHeight="12.75" outlineLevelRow="1" x14ac:dyDescent="0.2"/>
  <cols>
    <col min="1" max="1" width="3.42578125" customWidth="1"/>
    <col min="2" max="2" width="12.7109375" style="88" customWidth="1"/>
    <col min="3" max="3" width="63.28515625" style="8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0" t="s">
        <v>66</v>
      </c>
      <c r="B1" s="240"/>
      <c r="C1" s="240"/>
      <c r="D1" s="240"/>
      <c r="E1" s="240"/>
      <c r="F1" s="240"/>
      <c r="G1" s="240"/>
      <c r="AG1" t="s">
        <v>67</v>
      </c>
    </row>
    <row r="2" spans="1:60" ht="25.15" customHeight="1" x14ac:dyDescent="0.2">
      <c r="A2" s="141" t="s">
        <v>6</v>
      </c>
      <c r="B2" s="75" t="s">
        <v>48</v>
      </c>
      <c r="C2" s="241" t="s">
        <v>49</v>
      </c>
      <c r="D2" s="242"/>
      <c r="E2" s="242"/>
      <c r="F2" s="242"/>
      <c r="G2" s="243"/>
      <c r="AG2" t="s">
        <v>68</v>
      </c>
    </row>
    <row r="3" spans="1:60" ht="25.15" customHeight="1" x14ac:dyDescent="0.2">
      <c r="A3" s="141" t="s">
        <v>7</v>
      </c>
      <c r="B3" s="75" t="s">
        <v>44</v>
      </c>
      <c r="C3" s="241" t="s">
        <v>45</v>
      </c>
      <c r="D3" s="242"/>
      <c r="E3" s="242"/>
      <c r="F3" s="242"/>
      <c r="G3" s="243"/>
      <c r="AC3" s="88" t="s">
        <v>68</v>
      </c>
      <c r="AG3" t="s">
        <v>69</v>
      </c>
    </row>
    <row r="4" spans="1:60" ht="25.15" customHeight="1" x14ac:dyDescent="0.2">
      <c r="A4" s="142" t="s">
        <v>8</v>
      </c>
      <c r="B4" s="143" t="s">
        <v>42</v>
      </c>
      <c r="C4" s="244" t="s">
        <v>43</v>
      </c>
      <c r="D4" s="245"/>
      <c r="E4" s="245"/>
      <c r="F4" s="245"/>
      <c r="G4" s="246"/>
      <c r="AG4" t="s">
        <v>70</v>
      </c>
    </row>
    <row r="5" spans="1:60" x14ac:dyDescent="0.2">
      <c r="D5" s="140"/>
    </row>
    <row r="6" spans="1:60" ht="38.25" x14ac:dyDescent="0.2">
      <c r="A6" s="145" t="s">
        <v>71</v>
      </c>
      <c r="B6" s="147" t="s">
        <v>72</v>
      </c>
      <c r="C6" s="147" t="s">
        <v>73</v>
      </c>
      <c r="D6" s="146" t="s">
        <v>74</v>
      </c>
      <c r="E6" s="145" t="s">
        <v>75</v>
      </c>
      <c r="F6" s="144" t="s">
        <v>76</v>
      </c>
      <c r="G6" s="145" t="s">
        <v>28</v>
      </c>
      <c r="H6" s="148" t="s">
        <v>29</v>
      </c>
      <c r="I6" s="148" t="s">
        <v>77</v>
      </c>
      <c r="J6" s="148" t="s">
        <v>30</v>
      </c>
      <c r="K6" s="148" t="s">
        <v>78</v>
      </c>
      <c r="L6" s="148" t="s">
        <v>79</v>
      </c>
      <c r="M6" s="148" t="s">
        <v>80</v>
      </c>
      <c r="N6" s="148" t="s">
        <v>81</v>
      </c>
      <c r="O6" s="148" t="s">
        <v>82</v>
      </c>
      <c r="P6" s="148" t="s">
        <v>83</v>
      </c>
      <c r="Q6" s="148" t="s">
        <v>84</v>
      </c>
      <c r="R6" s="148" t="s">
        <v>85</v>
      </c>
      <c r="S6" s="148" t="s">
        <v>86</v>
      </c>
      <c r="T6" s="148" t="s">
        <v>87</v>
      </c>
      <c r="U6" s="148" t="s">
        <v>88</v>
      </c>
      <c r="V6" s="148" t="s">
        <v>89</v>
      </c>
      <c r="W6" s="148" t="s">
        <v>90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62" t="s">
        <v>91</v>
      </c>
      <c r="B8" s="163" t="s">
        <v>55</v>
      </c>
      <c r="C8" s="177" t="s">
        <v>56</v>
      </c>
      <c r="D8" s="164"/>
      <c r="E8" s="165"/>
      <c r="F8" s="166"/>
      <c r="G8" s="166">
        <f>SUMIF(AG9:AG69,"&lt;&gt;NOR",G9:G69)</f>
        <v>0</v>
      </c>
      <c r="H8" s="166"/>
      <c r="I8" s="166">
        <f>SUM(I9:I69)</f>
        <v>0</v>
      </c>
      <c r="J8" s="166"/>
      <c r="K8" s="166">
        <f>SUM(K9:K69)</f>
        <v>0</v>
      </c>
      <c r="L8" s="166"/>
      <c r="M8" s="166">
        <f>SUM(M9:M69)</f>
        <v>0</v>
      </c>
      <c r="N8" s="166"/>
      <c r="O8" s="166">
        <f>SUM(O9:O69)</f>
        <v>1.48</v>
      </c>
      <c r="P8" s="166"/>
      <c r="Q8" s="166">
        <f>SUM(Q9:Q69)</f>
        <v>0</v>
      </c>
      <c r="R8" s="166"/>
      <c r="S8" s="166"/>
      <c r="T8" s="167"/>
      <c r="U8" s="161"/>
      <c r="V8" s="161">
        <f>SUM(V9:V69)</f>
        <v>0</v>
      </c>
      <c r="W8" s="161"/>
      <c r="AG8" t="s">
        <v>92</v>
      </c>
    </row>
    <row r="9" spans="1:60" outlineLevel="1" x14ac:dyDescent="0.2">
      <c r="A9" s="168">
        <v>1</v>
      </c>
      <c r="B9" s="169" t="s">
        <v>93</v>
      </c>
      <c r="C9" s="178" t="s">
        <v>94</v>
      </c>
      <c r="D9" s="170" t="s">
        <v>95</v>
      </c>
      <c r="E9" s="171">
        <v>148.97366000000002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96</v>
      </c>
      <c r="T9" s="174" t="s">
        <v>97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98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34" t="s">
        <v>99</v>
      </c>
      <c r="D10" s="235"/>
      <c r="E10" s="235"/>
      <c r="F10" s="235"/>
      <c r="G10" s="23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100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79" t="s">
        <v>101</v>
      </c>
      <c r="D11" s="159"/>
      <c r="E11" s="160">
        <v>48.212060000000001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102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79" t="s">
        <v>103</v>
      </c>
      <c r="D12" s="159"/>
      <c r="E12" s="160">
        <v>41.091600000000007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102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79" t="s">
        <v>104</v>
      </c>
      <c r="D13" s="159"/>
      <c r="E13" s="160">
        <v>69.225000000000009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102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79" t="s">
        <v>105</v>
      </c>
      <c r="D14" s="159"/>
      <c r="E14" s="160">
        <v>-9.5549999999999997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102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38"/>
      <c r="D15" s="239"/>
      <c r="E15" s="239"/>
      <c r="F15" s="239"/>
      <c r="G15" s="239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106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8">
        <v>2</v>
      </c>
      <c r="B16" s="169" t="s">
        <v>107</v>
      </c>
      <c r="C16" s="178" t="s">
        <v>108</v>
      </c>
      <c r="D16" s="170" t="s">
        <v>95</v>
      </c>
      <c r="E16" s="171">
        <v>9.5550000000000015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96</v>
      </c>
      <c r="T16" s="174" t="s">
        <v>109</v>
      </c>
      <c r="U16" s="158">
        <v>0</v>
      </c>
      <c r="V16" s="158">
        <f>ROUND(E16*U16,2)</f>
        <v>0</v>
      </c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98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34" t="s">
        <v>110</v>
      </c>
      <c r="D17" s="235"/>
      <c r="E17" s="235"/>
      <c r="F17" s="235"/>
      <c r="G17" s="235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100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36" t="s">
        <v>111</v>
      </c>
      <c r="D18" s="237"/>
      <c r="E18" s="237"/>
      <c r="F18" s="237"/>
      <c r="G18" s="23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100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79" t="s">
        <v>112</v>
      </c>
      <c r="D19" s="159"/>
      <c r="E19" s="160">
        <v>9.5550000000000015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102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38"/>
      <c r="D20" s="239"/>
      <c r="E20" s="239"/>
      <c r="F20" s="239"/>
      <c r="G20" s="239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106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3</v>
      </c>
      <c r="B21" s="169" t="s">
        <v>113</v>
      </c>
      <c r="C21" s="178" t="s">
        <v>114</v>
      </c>
      <c r="D21" s="170" t="s">
        <v>95</v>
      </c>
      <c r="E21" s="171">
        <v>59.67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96</v>
      </c>
      <c r="T21" s="174" t="s">
        <v>109</v>
      </c>
      <c r="U21" s="158">
        <v>0</v>
      </c>
      <c r="V21" s="158">
        <f>ROUND(E21*U21,2)</f>
        <v>0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98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34" t="s">
        <v>110</v>
      </c>
      <c r="D22" s="235"/>
      <c r="E22" s="235"/>
      <c r="F22" s="235"/>
      <c r="G22" s="23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100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36" t="s">
        <v>111</v>
      </c>
      <c r="D23" s="237"/>
      <c r="E23" s="237"/>
      <c r="F23" s="237"/>
      <c r="G23" s="23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100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79" t="s">
        <v>104</v>
      </c>
      <c r="D24" s="159"/>
      <c r="E24" s="160">
        <v>69.225000000000009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102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79" t="s">
        <v>105</v>
      </c>
      <c r="D25" s="159"/>
      <c r="E25" s="160">
        <v>-9.5549999999999997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102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38"/>
      <c r="D26" s="239"/>
      <c r="E26" s="239"/>
      <c r="F26" s="239"/>
      <c r="G26" s="239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106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4</v>
      </c>
      <c r="B27" s="169" t="s">
        <v>115</v>
      </c>
      <c r="C27" s="178" t="s">
        <v>116</v>
      </c>
      <c r="D27" s="170" t="s">
        <v>95</v>
      </c>
      <c r="E27" s="171">
        <v>89.303660000000008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1.6550000000000002E-2</v>
      </c>
      <c r="O27" s="173">
        <f>ROUND(E27*N27,2)</f>
        <v>1.48</v>
      </c>
      <c r="P27" s="173">
        <v>0</v>
      </c>
      <c r="Q27" s="173">
        <f>ROUND(E27*P27,2)</f>
        <v>0</v>
      </c>
      <c r="R27" s="173"/>
      <c r="S27" s="173" t="s">
        <v>96</v>
      </c>
      <c r="T27" s="174" t="s">
        <v>109</v>
      </c>
      <c r="U27" s="158">
        <v>0</v>
      </c>
      <c r="V27" s="158">
        <f>ROUND(E27*U27,2)</f>
        <v>0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98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34" t="s">
        <v>117</v>
      </c>
      <c r="D28" s="235"/>
      <c r="E28" s="235"/>
      <c r="F28" s="235"/>
      <c r="G28" s="23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100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36" t="s">
        <v>118</v>
      </c>
      <c r="D29" s="237"/>
      <c r="E29" s="237"/>
      <c r="F29" s="237"/>
      <c r="G29" s="23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100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36" t="s">
        <v>119</v>
      </c>
      <c r="D30" s="237"/>
      <c r="E30" s="237"/>
      <c r="F30" s="237"/>
      <c r="G30" s="237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100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36" t="s">
        <v>120</v>
      </c>
      <c r="D31" s="237"/>
      <c r="E31" s="237"/>
      <c r="F31" s="237"/>
      <c r="G31" s="23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100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36" t="s">
        <v>121</v>
      </c>
      <c r="D32" s="237"/>
      <c r="E32" s="237"/>
      <c r="F32" s="237"/>
      <c r="G32" s="237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100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75" t="str">
        <f>C32</f>
        <v>- ztížení vykopávek v blízkosti podzemního vedení, konstrukcí a objektů vč. jejich dočasného zajištění</v>
      </c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36" t="s">
        <v>122</v>
      </c>
      <c r="D33" s="237"/>
      <c r="E33" s="237"/>
      <c r="F33" s="237"/>
      <c r="G33" s="237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100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36" t="s">
        <v>123</v>
      </c>
      <c r="D34" s="237"/>
      <c r="E34" s="237"/>
      <c r="F34" s="237"/>
      <c r="G34" s="23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100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36" t="s">
        <v>124</v>
      </c>
      <c r="D35" s="237"/>
      <c r="E35" s="237"/>
      <c r="F35" s="237"/>
      <c r="G35" s="237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100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75" t="str">
        <f>C35</f>
        <v>- čerpání vody vč. čerpacích jímek, potrubí a pohotovostní čerpací soupravy (viz ustanovení k pol. 1151,2)</v>
      </c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36" t="s">
        <v>125</v>
      </c>
      <c r="D36" s="237"/>
      <c r="E36" s="237"/>
      <c r="F36" s="237"/>
      <c r="G36" s="237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100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36" t="s">
        <v>126</v>
      </c>
      <c r="D37" s="237"/>
      <c r="E37" s="237"/>
      <c r="F37" s="237"/>
      <c r="G37" s="237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100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36" t="s">
        <v>127</v>
      </c>
      <c r="D38" s="237"/>
      <c r="E38" s="237"/>
      <c r="F38" s="237"/>
      <c r="G38" s="23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100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36" t="s">
        <v>128</v>
      </c>
      <c r="D39" s="237"/>
      <c r="E39" s="237"/>
      <c r="F39" s="237"/>
      <c r="G39" s="237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100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5" t="str">
        <f>C39</f>
        <v>- svahování a přesvah. svahů do konečného tvaru, výměna hornin v podloží a v pláni znehodnocené klimatickými vlivy</v>
      </c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36" t="s">
        <v>129</v>
      </c>
      <c r="D40" s="237"/>
      <c r="E40" s="237"/>
      <c r="F40" s="237"/>
      <c r="G40" s="23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100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36" t="s">
        <v>130</v>
      </c>
      <c r="D41" s="237"/>
      <c r="E41" s="237"/>
      <c r="F41" s="237"/>
      <c r="G41" s="237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100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36" t="s">
        <v>131</v>
      </c>
      <c r="D42" s="237"/>
      <c r="E42" s="237"/>
      <c r="F42" s="237"/>
      <c r="G42" s="237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100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236" t="s">
        <v>132</v>
      </c>
      <c r="D43" s="237"/>
      <c r="E43" s="237"/>
      <c r="F43" s="237"/>
      <c r="G43" s="237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100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36" t="s">
        <v>133</v>
      </c>
      <c r="D44" s="237"/>
      <c r="E44" s="237"/>
      <c r="F44" s="237"/>
      <c r="G44" s="23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100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36" t="s">
        <v>134</v>
      </c>
      <c r="D45" s="237"/>
      <c r="E45" s="237"/>
      <c r="F45" s="237"/>
      <c r="G45" s="237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100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36" t="s">
        <v>135</v>
      </c>
      <c r="D46" s="237"/>
      <c r="E46" s="237"/>
      <c r="F46" s="237"/>
      <c r="G46" s="237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100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36" t="s">
        <v>136</v>
      </c>
      <c r="D47" s="237"/>
      <c r="E47" s="237"/>
      <c r="F47" s="237"/>
      <c r="G47" s="237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100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36" t="s">
        <v>137</v>
      </c>
      <c r="D48" s="237"/>
      <c r="E48" s="237"/>
      <c r="F48" s="237"/>
      <c r="G48" s="23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100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236" t="s">
        <v>138</v>
      </c>
      <c r="D49" s="237"/>
      <c r="E49" s="237"/>
      <c r="F49" s="237"/>
      <c r="G49" s="237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100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75" t="str">
        <f>C49</f>
        <v>- veškeré pomocné konstrukce umožňující provedení vykopávky (příjezdy, sjezdy, nájezdy, lešení, podpěr. konstr., přemostění, zpevněné plochy, zakrytí a pod.)</v>
      </c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36" t="s">
        <v>139</v>
      </c>
      <c r="D50" s="237"/>
      <c r="E50" s="237"/>
      <c r="F50" s="237"/>
      <c r="G50" s="237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100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79" t="s">
        <v>101</v>
      </c>
      <c r="D51" s="159"/>
      <c r="E51" s="160">
        <v>48.212060000000001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102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79" t="s">
        <v>103</v>
      </c>
      <c r="D52" s="159"/>
      <c r="E52" s="160">
        <v>41.091600000000007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102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38"/>
      <c r="D53" s="239"/>
      <c r="E53" s="239"/>
      <c r="F53" s="239"/>
      <c r="G53" s="239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106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8">
        <v>5</v>
      </c>
      <c r="B54" s="169" t="s">
        <v>140</v>
      </c>
      <c r="C54" s="178" t="s">
        <v>141</v>
      </c>
      <c r="D54" s="170" t="s">
        <v>142</v>
      </c>
      <c r="E54" s="171">
        <v>379.77100000000002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/>
      <c r="S54" s="173" t="s">
        <v>96</v>
      </c>
      <c r="T54" s="174" t="s">
        <v>109</v>
      </c>
      <c r="U54" s="158">
        <v>0</v>
      </c>
      <c r="V54" s="158">
        <f>ROUND(E54*U54,2)</f>
        <v>0</v>
      </c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98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34" t="s">
        <v>143</v>
      </c>
      <c r="D55" s="235"/>
      <c r="E55" s="235"/>
      <c r="F55" s="235"/>
      <c r="G55" s="235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100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79" t="s">
        <v>144</v>
      </c>
      <c r="D56" s="159"/>
      <c r="E56" s="160">
        <v>185.43100000000001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102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79" t="s">
        <v>145</v>
      </c>
      <c r="D57" s="159"/>
      <c r="E57" s="160">
        <v>186.78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102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79" t="s">
        <v>146</v>
      </c>
      <c r="D58" s="159"/>
      <c r="E58" s="160">
        <v>7.5600000000000005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102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38"/>
      <c r="D59" s="239"/>
      <c r="E59" s="239"/>
      <c r="F59" s="239"/>
      <c r="G59" s="239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106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8">
        <v>6</v>
      </c>
      <c r="B60" s="169" t="s">
        <v>147</v>
      </c>
      <c r="C60" s="178" t="s">
        <v>148</v>
      </c>
      <c r="D60" s="170" t="s">
        <v>142</v>
      </c>
      <c r="E60" s="171">
        <v>95.550000000000011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/>
      <c r="S60" s="173" t="s">
        <v>96</v>
      </c>
      <c r="T60" s="174" t="s">
        <v>109</v>
      </c>
      <c r="U60" s="158">
        <v>0</v>
      </c>
      <c r="V60" s="158">
        <f>ROUND(E60*U60,2)</f>
        <v>0</v>
      </c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98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34" t="s">
        <v>117</v>
      </c>
      <c r="D61" s="235"/>
      <c r="E61" s="235"/>
      <c r="F61" s="235"/>
      <c r="G61" s="235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100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36" t="s">
        <v>149</v>
      </c>
      <c r="D62" s="237"/>
      <c r="E62" s="237"/>
      <c r="F62" s="237"/>
      <c r="G62" s="237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100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36" t="s">
        <v>150</v>
      </c>
      <c r="D63" s="237"/>
      <c r="E63" s="237"/>
      <c r="F63" s="237"/>
      <c r="G63" s="23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100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79" t="s">
        <v>151</v>
      </c>
      <c r="D64" s="159"/>
      <c r="E64" s="160">
        <v>95.550000000000011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102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38"/>
      <c r="D65" s="239"/>
      <c r="E65" s="239"/>
      <c r="F65" s="239"/>
      <c r="G65" s="239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106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8">
        <v>7</v>
      </c>
      <c r="B66" s="169" t="s">
        <v>152</v>
      </c>
      <c r="C66" s="178" t="s">
        <v>153</v>
      </c>
      <c r="D66" s="170" t="s">
        <v>142</v>
      </c>
      <c r="E66" s="171">
        <v>95.550000000000011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3.0000000000000001E-5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96</v>
      </c>
      <c r="T66" s="174" t="s">
        <v>109</v>
      </c>
      <c r="U66" s="158">
        <v>0</v>
      </c>
      <c r="V66" s="158">
        <f>ROUND(E66*U66,2)</f>
        <v>0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98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34" t="s">
        <v>154</v>
      </c>
      <c r="D67" s="235"/>
      <c r="E67" s="235"/>
      <c r="F67" s="235"/>
      <c r="G67" s="235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100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5" t="str">
        <f>C67</f>
        <v>Zahrnuje dodání předepsané travní směsi, její výsev na ornici, zalévání, první pokosení, to vše bez ohledu na sklon terénu</v>
      </c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79" t="s">
        <v>155</v>
      </c>
      <c r="D68" s="159"/>
      <c r="E68" s="160">
        <v>95.550000000000011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102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238"/>
      <c r="D69" s="239"/>
      <c r="E69" s="239"/>
      <c r="F69" s="239"/>
      <c r="G69" s="239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106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2" t="s">
        <v>91</v>
      </c>
      <c r="B70" s="163" t="s">
        <v>57</v>
      </c>
      <c r="C70" s="177" t="s">
        <v>58</v>
      </c>
      <c r="D70" s="164"/>
      <c r="E70" s="165"/>
      <c r="F70" s="166"/>
      <c r="G70" s="166">
        <f>SUMIF(AG71:AG86,"&lt;&gt;NOR",G71:G86)</f>
        <v>0</v>
      </c>
      <c r="H70" s="166"/>
      <c r="I70" s="166">
        <f>SUM(I71:I86)</f>
        <v>0</v>
      </c>
      <c r="J70" s="166"/>
      <c r="K70" s="166">
        <f>SUM(K71:K86)</f>
        <v>0</v>
      </c>
      <c r="L70" s="166"/>
      <c r="M70" s="166">
        <f>SUM(M71:M86)</f>
        <v>0</v>
      </c>
      <c r="N70" s="166"/>
      <c r="O70" s="166">
        <f>SUM(O71:O86)</f>
        <v>38.92</v>
      </c>
      <c r="P70" s="166"/>
      <c r="Q70" s="166">
        <f>SUM(Q71:Q86)</f>
        <v>0</v>
      </c>
      <c r="R70" s="166"/>
      <c r="S70" s="166"/>
      <c r="T70" s="167"/>
      <c r="U70" s="161"/>
      <c r="V70" s="161">
        <f>SUM(V71:V86)</f>
        <v>0.62</v>
      </c>
      <c r="W70" s="161"/>
      <c r="AG70" t="s">
        <v>92</v>
      </c>
    </row>
    <row r="71" spans="1:60" outlineLevel="1" x14ac:dyDescent="0.2">
      <c r="A71" s="168">
        <v>8</v>
      </c>
      <c r="B71" s="169" t="s">
        <v>156</v>
      </c>
      <c r="C71" s="178" t="s">
        <v>157</v>
      </c>
      <c r="D71" s="170" t="s">
        <v>142</v>
      </c>
      <c r="E71" s="171">
        <v>151.38900000000001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7.400000000000001E-4</v>
      </c>
      <c r="O71" s="173">
        <f>ROUND(E71*N71,2)</f>
        <v>0.11</v>
      </c>
      <c r="P71" s="173">
        <v>0</v>
      </c>
      <c r="Q71" s="173">
        <f>ROUND(E71*P71,2)</f>
        <v>0</v>
      </c>
      <c r="R71" s="173"/>
      <c r="S71" s="173" t="s">
        <v>96</v>
      </c>
      <c r="T71" s="174" t="s">
        <v>109</v>
      </c>
      <c r="U71" s="158">
        <v>0</v>
      </c>
      <c r="V71" s="158">
        <f>ROUND(E71*U71,2)</f>
        <v>0</v>
      </c>
      <c r="W71" s="158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98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34" t="s">
        <v>158</v>
      </c>
      <c r="D72" s="235"/>
      <c r="E72" s="235"/>
      <c r="F72" s="235"/>
      <c r="G72" s="235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100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75" t="str">
        <f>C72</f>
        <v>položka zahrnuje dodávku předepsané geotextilie, mimostaveništní a vnitrostaveništní dopravu a její uložení včetně potřebných přesahů</v>
      </c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56"/>
      <c r="B73" s="157"/>
      <c r="C73" s="179" t="s">
        <v>159</v>
      </c>
      <c r="D73" s="159"/>
      <c r="E73" s="160">
        <v>151.38900000000001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102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38"/>
      <c r="D74" s="239"/>
      <c r="E74" s="239"/>
      <c r="F74" s="239"/>
      <c r="G74" s="239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106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68">
        <v>9</v>
      </c>
      <c r="B75" s="169" t="s">
        <v>160</v>
      </c>
      <c r="C75" s="178" t="s">
        <v>161</v>
      </c>
      <c r="D75" s="170" t="s">
        <v>162</v>
      </c>
      <c r="E75" s="171">
        <v>84.105000000000004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3">
        <v>0.46140000000000003</v>
      </c>
      <c r="O75" s="173">
        <f>ROUND(E75*N75,2)</f>
        <v>38.81</v>
      </c>
      <c r="P75" s="173">
        <v>0</v>
      </c>
      <c r="Q75" s="173">
        <f>ROUND(E75*P75,2)</f>
        <v>0</v>
      </c>
      <c r="R75" s="173"/>
      <c r="S75" s="173" t="s">
        <v>96</v>
      </c>
      <c r="T75" s="174" t="s">
        <v>109</v>
      </c>
      <c r="U75" s="158">
        <v>7.3700000000000007E-3</v>
      </c>
      <c r="V75" s="158">
        <f>ROUND(E75*U75,2)</f>
        <v>0.62</v>
      </c>
      <c r="W75" s="158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98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234" t="s">
        <v>163</v>
      </c>
      <c r="D76" s="235"/>
      <c r="E76" s="235"/>
      <c r="F76" s="235"/>
      <c r="G76" s="235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100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56"/>
      <c r="B77" s="157"/>
      <c r="C77" s="236" t="s">
        <v>164</v>
      </c>
      <c r="D77" s="237"/>
      <c r="E77" s="237"/>
      <c r="F77" s="237"/>
      <c r="G77" s="237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100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75" t="str">
        <f>C77</f>
        <v>- výkop rýhy předepsaného tvaru v dané třídě těžitelnosti, výplň, zásyp trativodu včetně dopravy, uložení přebytečného materiálu, dodávky předepsaného materiálu pro výplň a zásyp</v>
      </c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36" t="s">
        <v>165</v>
      </c>
      <c r="D78" s="237"/>
      <c r="E78" s="237"/>
      <c r="F78" s="237"/>
      <c r="G78" s="237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100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36" t="s">
        <v>166</v>
      </c>
      <c r="D79" s="237"/>
      <c r="E79" s="237"/>
      <c r="F79" s="237"/>
      <c r="G79" s="237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100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36" t="s">
        <v>167</v>
      </c>
      <c r="D80" s="237"/>
      <c r="E80" s="237"/>
      <c r="F80" s="237"/>
      <c r="G80" s="237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100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36" t="s">
        <v>168</v>
      </c>
      <c r="D81" s="237"/>
      <c r="E81" s="237"/>
      <c r="F81" s="237"/>
      <c r="G81" s="237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100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36" t="s">
        <v>169</v>
      </c>
      <c r="D82" s="237"/>
      <c r="E82" s="237"/>
      <c r="F82" s="237"/>
      <c r="G82" s="237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100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75" t="str">
        <f>C82</f>
        <v>- ukončení trativodu zaústěním do potrubí nebo vodoteče, případně vybudování ukončujícího objektu (kapličky) dle VL</v>
      </c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36" t="s">
        <v>170</v>
      </c>
      <c r="D83" s="237"/>
      <c r="E83" s="237"/>
      <c r="F83" s="237"/>
      <c r="G83" s="237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100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36" t="s">
        <v>171</v>
      </c>
      <c r="D84" s="237"/>
      <c r="E84" s="237"/>
      <c r="F84" s="237"/>
      <c r="G84" s="237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100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79" t="s">
        <v>172</v>
      </c>
      <c r="D85" s="159"/>
      <c r="E85" s="160">
        <v>84.105000000000004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102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38"/>
      <c r="D86" s="239"/>
      <c r="E86" s="239"/>
      <c r="F86" s="239"/>
      <c r="G86" s="239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106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162" t="s">
        <v>91</v>
      </c>
      <c r="B87" s="163" t="s">
        <v>59</v>
      </c>
      <c r="C87" s="177" t="s">
        <v>45</v>
      </c>
      <c r="D87" s="164"/>
      <c r="E87" s="165"/>
      <c r="F87" s="166"/>
      <c r="G87" s="166">
        <f>SUMIF(AG88:AG180,"&lt;&gt;NOR",G88:G180)</f>
        <v>0</v>
      </c>
      <c r="H87" s="166"/>
      <c r="I87" s="166">
        <f>SUM(I88:I180)</f>
        <v>0</v>
      </c>
      <c r="J87" s="166"/>
      <c r="K87" s="166">
        <f>SUM(K88:K180)</f>
        <v>0</v>
      </c>
      <c r="L87" s="166"/>
      <c r="M87" s="166">
        <f>SUM(M88:M180)</f>
        <v>0</v>
      </c>
      <c r="N87" s="166"/>
      <c r="O87" s="166">
        <f>SUM(O88:O180)</f>
        <v>306.07</v>
      </c>
      <c r="P87" s="166"/>
      <c r="Q87" s="166">
        <f>SUM(Q88:Q180)</f>
        <v>0</v>
      </c>
      <c r="R87" s="166"/>
      <c r="S87" s="166"/>
      <c r="T87" s="167"/>
      <c r="U87" s="161"/>
      <c r="V87" s="161">
        <f>SUM(V88:V180)</f>
        <v>4.2399999999999993</v>
      </c>
      <c r="W87" s="161"/>
      <c r="AG87" t="s">
        <v>92</v>
      </c>
    </row>
    <row r="88" spans="1:60" outlineLevel="1" x14ac:dyDescent="0.2">
      <c r="A88" s="168">
        <v>10</v>
      </c>
      <c r="B88" s="169" t="s">
        <v>173</v>
      </c>
      <c r="C88" s="178" t="s">
        <v>174</v>
      </c>
      <c r="D88" s="170" t="s">
        <v>142</v>
      </c>
      <c r="E88" s="171">
        <v>178.29000000000002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0.28800000000000003</v>
      </c>
      <c r="O88" s="173">
        <f>ROUND(E88*N88,2)</f>
        <v>51.35</v>
      </c>
      <c r="P88" s="173">
        <v>0</v>
      </c>
      <c r="Q88" s="173">
        <f>ROUND(E88*P88,2)</f>
        <v>0</v>
      </c>
      <c r="R88" s="173"/>
      <c r="S88" s="173" t="s">
        <v>96</v>
      </c>
      <c r="T88" s="174" t="s">
        <v>109</v>
      </c>
      <c r="U88" s="158">
        <v>4.6100000000000004E-3</v>
      </c>
      <c r="V88" s="158">
        <f>ROUND(E88*U88,2)</f>
        <v>0.82</v>
      </c>
      <c r="W88" s="158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98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234" t="s">
        <v>175</v>
      </c>
      <c r="D89" s="235"/>
      <c r="E89" s="235"/>
      <c r="F89" s="235"/>
      <c r="G89" s="235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100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236" t="s">
        <v>176</v>
      </c>
      <c r="D90" s="237"/>
      <c r="E90" s="237"/>
      <c r="F90" s="237"/>
      <c r="G90" s="237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100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36" t="s">
        <v>177</v>
      </c>
      <c r="D91" s="237"/>
      <c r="E91" s="237"/>
      <c r="F91" s="237"/>
      <c r="G91" s="237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100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236" t="s">
        <v>178</v>
      </c>
      <c r="D92" s="237"/>
      <c r="E92" s="237"/>
      <c r="F92" s="237"/>
      <c r="G92" s="237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100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79" t="s">
        <v>179</v>
      </c>
      <c r="D93" s="159"/>
      <c r="E93" s="160">
        <v>178.29000000000002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102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38"/>
      <c r="D94" s="239"/>
      <c r="E94" s="239"/>
      <c r="F94" s="239"/>
      <c r="G94" s="239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106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8">
        <v>11</v>
      </c>
      <c r="B95" s="169" t="s">
        <v>180</v>
      </c>
      <c r="C95" s="178" t="s">
        <v>181</v>
      </c>
      <c r="D95" s="170" t="s">
        <v>142</v>
      </c>
      <c r="E95" s="171">
        <v>181.965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0.378</v>
      </c>
      <c r="O95" s="173">
        <f>ROUND(E95*N95,2)</f>
        <v>68.78</v>
      </c>
      <c r="P95" s="173">
        <v>0</v>
      </c>
      <c r="Q95" s="173">
        <f>ROUND(E95*P95,2)</f>
        <v>0</v>
      </c>
      <c r="R95" s="173"/>
      <c r="S95" s="173" t="s">
        <v>96</v>
      </c>
      <c r="T95" s="174" t="s">
        <v>109</v>
      </c>
      <c r="U95" s="158">
        <v>6.0500000000000007E-3</v>
      </c>
      <c r="V95" s="158">
        <f>ROUND(E95*U95,2)</f>
        <v>1.1000000000000001</v>
      </c>
      <c r="W95" s="158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98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234" t="s">
        <v>175</v>
      </c>
      <c r="D96" s="235"/>
      <c r="E96" s="235"/>
      <c r="F96" s="235"/>
      <c r="G96" s="23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100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36" t="s">
        <v>176</v>
      </c>
      <c r="D97" s="237"/>
      <c r="E97" s="237"/>
      <c r="F97" s="237"/>
      <c r="G97" s="237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100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236" t="s">
        <v>177</v>
      </c>
      <c r="D98" s="237"/>
      <c r="E98" s="237"/>
      <c r="F98" s="237"/>
      <c r="G98" s="237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100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236" t="s">
        <v>178</v>
      </c>
      <c r="D99" s="237"/>
      <c r="E99" s="237"/>
      <c r="F99" s="237"/>
      <c r="G99" s="237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100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79" t="s">
        <v>182</v>
      </c>
      <c r="D100" s="159"/>
      <c r="E100" s="160">
        <v>181.965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102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38"/>
      <c r="D101" s="239"/>
      <c r="E101" s="239"/>
      <c r="F101" s="239"/>
      <c r="G101" s="239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106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68">
        <v>12</v>
      </c>
      <c r="B102" s="169" t="s">
        <v>180</v>
      </c>
      <c r="C102" s="178" t="s">
        <v>181</v>
      </c>
      <c r="D102" s="170" t="s">
        <v>142</v>
      </c>
      <c r="E102" s="171">
        <v>379.77100000000002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3">
        <v>0.378</v>
      </c>
      <c r="O102" s="173">
        <f>ROUND(E102*N102,2)</f>
        <v>143.55000000000001</v>
      </c>
      <c r="P102" s="173">
        <v>0</v>
      </c>
      <c r="Q102" s="173">
        <f>ROUND(E102*P102,2)</f>
        <v>0</v>
      </c>
      <c r="R102" s="173"/>
      <c r="S102" s="173" t="s">
        <v>96</v>
      </c>
      <c r="T102" s="174" t="s">
        <v>109</v>
      </c>
      <c r="U102" s="158">
        <v>6.0500000000000007E-3</v>
      </c>
      <c r="V102" s="158">
        <f>ROUND(E102*U102,2)</f>
        <v>2.2999999999999998</v>
      </c>
      <c r="W102" s="158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98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234" t="s">
        <v>175</v>
      </c>
      <c r="D103" s="235"/>
      <c r="E103" s="235"/>
      <c r="F103" s="235"/>
      <c r="G103" s="235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100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236" t="s">
        <v>176</v>
      </c>
      <c r="D104" s="237"/>
      <c r="E104" s="237"/>
      <c r="F104" s="237"/>
      <c r="G104" s="237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100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236" t="s">
        <v>177</v>
      </c>
      <c r="D105" s="237"/>
      <c r="E105" s="237"/>
      <c r="F105" s="237"/>
      <c r="G105" s="237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100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36" t="s">
        <v>178</v>
      </c>
      <c r="D106" s="237"/>
      <c r="E106" s="237"/>
      <c r="F106" s="237"/>
      <c r="G106" s="237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100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79" t="s">
        <v>183</v>
      </c>
      <c r="D107" s="159"/>
      <c r="E107" s="160">
        <v>185.43100000000001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102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79" t="s">
        <v>184</v>
      </c>
      <c r="D108" s="159"/>
      <c r="E108" s="160">
        <v>186.78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102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79" t="s">
        <v>185</v>
      </c>
      <c r="D109" s="159"/>
      <c r="E109" s="160">
        <v>7.5600000000000005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102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238"/>
      <c r="D110" s="239"/>
      <c r="E110" s="239"/>
      <c r="F110" s="239"/>
      <c r="G110" s="239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106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68">
        <v>13</v>
      </c>
      <c r="B111" s="169" t="s">
        <v>186</v>
      </c>
      <c r="C111" s="178" t="s">
        <v>187</v>
      </c>
      <c r="D111" s="170" t="s">
        <v>142</v>
      </c>
      <c r="E111" s="171">
        <v>181.965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6.0100000000000006E-3</v>
      </c>
      <c r="O111" s="173">
        <f>ROUND(E111*N111,2)</f>
        <v>1.0900000000000001</v>
      </c>
      <c r="P111" s="173">
        <v>0</v>
      </c>
      <c r="Q111" s="173">
        <f>ROUND(E111*P111,2)</f>
        <v>0</v>
      </c>
      <c r="R111" s="173"/>
      <c r="S111" s="173" t="s">
        <v>96</v>
      </c>
      <c r="T111" s="174" t="s">
        <v>109</v>
      </c>
      <c r="U111" s="158">
        <v>1E-4</v>
      </c>
      <c r="V111" s="158">
        <f>ROUND(E111*U111,2)</f>
        <v>0.02</v>
      </c>
      <c r="W111" s="158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98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234" t="s">
        <v>188</v>
      </c>
      <c r="D112" s="235"/>
      <c r="E112" s="235"/>
      <c r="F112" s="235"/>
      <c r="G112" s="235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100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236" t="s">
        <v>189</v>
      </c>
      <c r="D113" s="237"/>
      <c r="E113" s="237"/>
      <c r="F113" s="237"/>
      <c r="G113" s="237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100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36" t="s">
        <v>177</v>
      </c>
      <c r="D114" s="237"/>
      <c r="E114" s="237"/>
      <c r="F114" s="237"/>
      <c r="G114" s="237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100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236" t="s">
        <v>190</v>
      </c>
      <c r="D115" s="237"/>
      <c r="E115" s="237"/>
      <c r="F115" s="237"/>
      <c r="G115" s="237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100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79" t="s">
        <v>191</v>
      </c>
      <c r="D116" s="159"/>
      <c r="E116" s="160">
        <v>181.965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102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238"/>
      <c r="D117" s="239"/>
      <c r="E117" s="239"/>
      <c r="F117" s="239"/>
      <c r="G117" s="239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106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68">
        <v>14</v>
      </c>
      <c r="B118" s="169" t="s">
        <v>192</v>
      </c>
      <c r="C118" s="178" t="s">
        <v>193</v>
      </c>
      <c r="D118" s="170" t="s">
        <v>142</v>
      </c>
      <c r="E118" s="171">
        <v>181.965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3"/>
      <c r="S118" s="173" t="s">
        <v>96</v>
      </c>
      <c r="T118" s="174" t="s">
        <v>194</v>
      </c>
      <c r="U118" s="158">
        <v>0</v>
      </c>
      <c r="V118" s="158">
        <f>ROUND(E118*U118,2)</f>
        <v>0</v>
      </c>
      <c r="W118" s="158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98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34" t="s">
        <v>188</v>
      </c>
      <c r="D119" s="235"/>
      <c r="E119" s="235"/>
      <c r="F119" s="235"/>
      <c r="G119" s="235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100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36" t="s">
        <v>189</v>
      </c>
      <c r="D120" s="237"/>
      <c r="E120" s="237"/>
      <c r="F120" s="237"/>
      <c r="G120" s="237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100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236" t="s">
        <v>177</v>
      </c>
      <c r="D121" s="237"/>
      <c r="E121" s="237"/>
      <c r="F121" s="237"/>
      <c r="G121" s="237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100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36" t="s">
        <v>190</v>
      </c>
      <c r="D122" s="237"/>
      <c r="E122" s="237"/>
      <c r="F122" s="237"/>
      <c r="G122" s="237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100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79" t="s">
        <v>195</v>
      </c>
      <c r="D123" s="159"/>
      <c r="E123" s="160">
        <v>181.965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102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238"/>
      <c r="D124" s="239"/>
      <c r="E124" s="239"/>
      <c r="F124" s="239"/>
      <c r="G124" s="239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106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68">
        <v>15</v>
      </c>
      <c r="B125" s="169" t="s">
        <v>196</v>
      </c>
      <c r="C125" s="178" t="s">
        <v>197</v>
      </c>
      <c r="D125" s="170" t="s">
        <v>198</v>
      </c>
      <c r="E125" s="171">
        <v>181.965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3"/>
      <c r="S125" s="173" t="s">
        <v>96</v>
      </c>
      <c r="T125" s="174" t="s">
        <v>199</v>
      </c>
      <c r="U125" s="158">
        <v>0</v>
      </c>
      <c r="V125" s="158">
        <f>ROUND(E125*U125,2)</f>
        <v>0</v>
      </c>
      <c r="W125" s="158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98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234" t="s">
        <v>200</v>
      </c>
      <c r="D126" s="235"/>
      <c r="E126" s="235"/>
      <c r="F126" s="235"/>
      <c r="G126" s="235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100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236" t="s">
        <v>201</v>
      </c>
      <c r="D127" s="237"/>
      <c r="E127" s="237"/>
      <c r="F127" s="237"/>
      <c r="G127" s="237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100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236" t="s">
        <v>202</v>
      </c>
      <c r="D128" s="237"/>
      <c r="E128" s="237"/>
      <c r="F128" s="237"/>
      <c r="G128" s="237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100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36" t="s">
        <v>203</v>
      </c>
      <c r="D129" s="237"/>
      <c r="E129" s="237"/>
      <c r="F129" s="237"/>
      <c r="G129" s="237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100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36" t="s">
        <v>204</v>
      </c>
      <c r="D130" s="237"/>
      <c r="E130" s="237"/>
      <c r="F130" s="237"/>
      <c r="G130" s="237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100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75" t="str">
        <f>C130</f>
        <v>- úpravu napojení, ukončení podél obrubníků, dilatačních zařízení, odvodňovacích proužků, odvodňovačů, vpustí, šachet a pod.</v>
      </c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236" t="s">
        <v>178</v>
      </c>
      <c r="D131" s="237"/>
      <c r="E131" s="237"/>
      <c r="F131" s="237"/>
      <c r="G131" s="237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100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236" t="s">
        <v>205</v>
      </c>
      <c r="D132" s="237"/>
      <c r="E132" s="237"/>
      <c r="F132" s="237"/>
      <c r="G132" s="237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100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75" t="str">
        <f>C132</f>
        <v>- nezahrnuje těsnění podél obrubníků, dilatačních zařízení, odvodňovacích proužků, odvodňovačů, vpustí, šachet a pod.</v>
      </c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79" t="s">
        <v>206</v>
      </c>
      <c r="D133" s="159"/>
      <c r="E133" s="160">
        <v>181.965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102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238"/>
      <c r="D134" s="239"/>
      <c r="E134" s="239"/>
      <c r="F134" s="239"/>
      <c r="G134" s="239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106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68">
        <v>16</v>
      </c>
      <c r="B135" s="169" t="s">
        <v>207</v>
      </c>
      <c r="C135" s="178" t="s">
        <v>208</v>
      </c>
      <c r="D135" s="170" t="s">
        <v>198</v>
      </c>
      <c r="E135" s="171">
        <v>181.965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3"/>
      <c r="S135" s="173" t="s">
        <v>96</v>
      </c>
      <c r="T135" s="174" t="s">
        <v>199</v>
      </c>
      <c r="U135" s="158">
        <v>0</v>
      </c>
      <c r="V135" s="158">
        <f>ROUND(E135*U135,2)</f>
        <v>0</v>
      </c>
      <c r="W135" s="158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98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234" t="s">
        <v>200</v>
      </c>
      <c r="D136" s="235"/>
      <c r="E136" s="235"/>
      <c r="F136" s="235"/>
      <c r="G136" s="235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100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236" t="s">
        <v>201</v>
      </c>
      <c r="D137" s="237"/>
      <c r="E137" s="237"/>
      <c r="F137" s="237"/>
      <c r="G137" s="237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100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236" t="s">
        <v>202</v>
      </c>
      <c r="D138" s="237"/>
      <c r="E138" s="237"/>
      <c r="F138" s="237"/>
      <c r="G138" s="237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100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36" t="s">
        <v>203</v>
      </c>
      <c r="D139" s="237"/>
      <c r="E139" s="237"/>
      <c r="F139" s="237"/>
      <c r="G139" s="237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100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36" t="s">
        <v>204</v>
      </c>
      <c r="D140" s="237"/>
      <c r="E140" s="237"/>
      <c r="F140" s="237"/>
      <c r="G140" s="237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100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75" t="str">
        <f>C140</f>
        <v>- úpravu napojení, ukončení podél obrubníků, dilatačních zařízení, odvodňovacích proužků, odvodňovačů, vpustí, šachet a pod.</v>
      </c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236" t="s">
        <v>178</v>
      </c>
      <c r="D141" s="237"/>
      <c r="E141" s="237"/>
      <c r="F141" s="237"/>
      <c r="G141" s="237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100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36" t="s">
        <v>205</v>
      </c>
      <c r="D142" s="237"/>
      <c r="E142" s="237"/>
      <c r="F142" s="237"/>
      <c r="G142" s="237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100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75" t="str">
        <f>C142</f>
        <v>- nezahrnuje těsnění podél obrubníků, dilatačních zařízení, odvodňovacích proužků, odvodňovačů, vpustí, šachet a pod.</v>
      </c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79" t="s">
        <v>209</v>
      </c>
      <c r="D143" s="159"/>
      <c r="E143" s="160">
        <v>181.965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102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238"/>
      <c r="D144" s="239"/>
      <c r="E144" s="239"/>
      <c r="F144" s="239"/>
      <c r="G144" s="239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106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68">
        <v>17</v>
      </c>
      <c r="B145" s="169" t="s">
        <v>210</v>
      </c>
      <c r="C145" s="178" t="s">
        <v>211</v>
      </c>
      <c r="D145" s="170" t="s">
        <v>198</v>
      </c>
      <c r="E145" s="171">
        <v>3.7800000000000002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3"/>
      <c r="S145" s="173" t="s">
        <v>96</v>
      </c>
      <c r="T145" s="174" t="s">
        <v>199</v>
      </c>
      <c r="U145" s="158">
        <v>0</v>
      </c>
      <c r="V145" s="158">
        <f>ROUND(E145*U145,2)</f>
        <v>0</v>
      </c>
      <c r="W145" s="158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98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2.5" outlineLevel="1" x14ac:dyDescent="0.2">
      <c r="A146" s="156"/>
      <c r="B146" s="157"/>
      <c r="C146" s="234" t="s">
        <v>212</v>
      </c>
      <c r="D146" s="235"/>
      <c r="E146" s="235"/>
      <c r="F146" s="235"/>
      <c r="G146" s="235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100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75" t="str">
        <f>C146</f>
        <v>- dodání dlažebního materiálu v požadované kvalitě, dodání materiálu pro předepsané  lože v tloušťce předepsané dokumentací a pro předepsanou výplň spar</v>
      </c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236" t="s">
        <v>201</v>
      </c>
      <c r="D147" s="237"/>
      <c r="E147" s="237"/>
      <c r="F147" s="237"/>
      <c r="G147" s="237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100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236" t="s">
        <v>213</v>
      </c>
      <c r="D148" s="237"/>
      <c r="E148" s="237"/>
      <c r="F148" s="237"/>
      <c r="G148" s="237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100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75" t="str">
        <f>C148</f>
        <v>- uložení dlažby dle předepsaného technologického předpisu včetně předepsané podkladní vrstvy a předepsané výplně spar</v>
      </c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236" t="s">
        <v>177</v>
      </c>
      <c r="D149" s="237"/>
      <c r="E149" s="237"/>
      <c r="F149" s="237"/>
      <c r="G149" s="237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100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56"/>
      <c r="B150" s="157"/>
      <c r="C150" s="236" t="s">
        <v>214</v>
      </c>
      <c r="D150" s="237"/>
      <c r="E150" s="237"/>
      <c r="F150" s="237"/>
      <c r="G150" s="237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100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75" t="str">
        <f>C150</f>
        <v>- úpravu napojení, ukončení podél obrubníků, dilatačních zařízení, odvodňovacích proužků, odvodňovačů, vpustí, šachet a pod., nestanoví-li zadávací dokumentace jinak</v>
      </c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236" t="s">
        <v>178</v>
      </c>
      <c r="D151" s="237"/>
      <c r="E151" s="237"/>
      <c r="F151" s="237"/>
      <c r="G151" s="237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100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236" t="s">
        <v>205</v>
      </c>
      <c r="D152" s="237"/>
      <c r="E152" s="237"/>
      <c r="F152" s="237"/>
      <c r="G152" s="237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100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75" t="str">
        <f>C152</f>
        <v>- nezahrnuje těsnění podél obrubníků, dilatačních zařízení, odvodňovacích proužků, odvodňovačů, vpustí, šachet a pod.</v>
      </c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79" t="s">
        <v>215</v>
      </c>
      <c r="D153" s="159"/>
      <c r="E153" s="160">
        <v>3.7800000000000002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102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238"/>
      <c r="D154" s="239"/>
      <c r="E154" s="239"/>
      <c r="F154" s="239"/>
      <c r="G154" s="239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106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68">
        <v>18</v>
      </c>
      <c r="B155" s="169" t="s">
        <v>216</v>
      </c>
      <c r="C155" s="178" t="s">
        <v>217</v>
      </c>
      <c r="D155" s="170" t="s">
        <v>142</v>
      </c>
      <c r="E155" s="171">
        <v>3.7800000000000002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3">
        <v>0.18803</v>
      </c>
      <c r="O155" s="173">
        <f>ROUND(E155*N155,2)</f>
        <v>0.71</v>
      </c>
      <c r="P155" s="173">
        <v>0</v>
      </c>
      <c r="Q155" s="173">
        <f>ROUND(E155*P155,2)</f>
        <v>0</v>
      </c>
      <c r="R155" s="173"/>
      <c r="S155" s="173" t="s">
        <v>96</v>
      </c>
      <c r="T155" s="174" t="s">
        <v>109</v>
      </c>
      <c r="U155" s="158">
        <v>0</v>
      </c>
      <c r="V155" s="158">
        <f>ROUND(E155*U155,2)</f>
        <v>0</v>
      </c>
      <c r="W155" s="158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98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56"/>
      <c r="B156" s="157"/>
      <c r="C156" s="234" t="s">
        <v>212</v>
      </c>
      <c r="D156" s="235"/>
      <c r="E156" s="235"/>
      <c r="F156" s="235"/>
      <c r="G156" s="235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100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75" t="str">
        <f>C156</f>
        <v>- dodání dlažebního materiálu v požadované kvalitě, dodání materiálu pro předepsané  lože v tloušťce předepsané dokumentací a pro předepsanou výplň spar</v>
      </c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236" t="s">
        <v>201</v>
      </c>
      <c r="D157" s="237"/>
      <c r="E157" s="237"/>
      <c r="F157" s="237"/>
      <c r="G157" s="237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100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36" t="s">
        <v>213</v>
      </c>
      <c r="D158" s="237"/>
      <c r="E158" s="237"/>
      <c r="F158" s="237"/>
      <c r="G158" s="237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100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75" t="str">
        <f>C158</f>
        <v>- uložení dlažby dle předepsaného technologického předpisu včetně předepsané podkladní vrstvy a předepsané výplně spar</v>
      </c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236" t="s">
        <v>177</v>
      </c>
      <c r="D159" s="237"/>
      <c r="E159" s="237"/>
      <c r="F159" s="237"/>
      <c r="G159" s="237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100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t="22.5" outlineLevel="1" x14ac:dyDescent="0.2">
      <c r="A160" s="156"/>
      <c r="B160" s="157"/>
      <c r="C160" s="236" t="s">
        <v>214</v>
      </c>
      <c r="D160" s="237"/>
      <c r="E160" s="237"/>
      <c r="F160" s="237"/>
      <c r="G160" s="237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100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75" t="str">
        <f>C160</f>
        <v>- úpravu napojení, ukončení podél obrubníků, dilatačních zařízení, odvodňovacích proužků, odvodňovačů, vpustí, šachet a pod., nestanoví-li zadávací dokumentace jinak</v>
      </c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236" t="s">
        <v>178</v>
      </c>
      <c r="D161" s="237"/>
      <c r="E161" s="237"/>
      <c r="F161" s="237"/>
      <c r="G161" s="237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100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236" t="s">
        <v>205</v>
      </c>
      <c r="D162" s="237"/>
      <c r="E162" s="237"/>
      <c r="F162" s="237"/>
      <c r="G162" s="237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100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75" t="str">
        <f>C162</f>
        <v>- nezahrnuje těsnění podél obrubníků, dilatačních zařízení, odvodňovacích proužků, odvodňovačů, vpustí, šachet a pod.</v>
      </c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79" t="s">
        <v>218</v>
      </c>
      <c r="D163" s="159"/>
      <c r="E163" s="160">
        <v>3.7800000000000002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102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238"/>
      <c r="D164" s="239"/>
      <c r="E164" s="239"/>
      <c r="F164" s="239"/>
      <c r="G164" s="239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106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68">
        <v>19</v>
      </c>
      <c r="B165" s="169" t="s">
        <v>219</v>
      </c>
      <c r="C165" s="178" t="s">
        <v>220</v>
      </c>
      <c r="D165" s="170" t="s">
        <v>142</v>
      </c>
      <c r="E165" s="171">
        <v>178.29000000000002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21</v>
      </c>
      <c r="M165" s="173">
        <f>G165*(1+L165/100)</f>
        <v>0</v>
      </c>
      <c r="N165" s="173">
        <v>0.22742000000000001</v>
      </c>
      <c r="O165" s="173">
        <f>ROUND(E165*N165,2)</f>
        <v>40.549999999999997</v>
      </c>
      <c r="P165" s="173">
        <v>0</v>
      </c>
      <c r="Q165" s="173">
        <f>ROUND(E165*P165,2)</f>
        <v>0</v>
      </c>
      <c r="R165" s="173"/>
      <c r="S165" s="173" t="s">
        <v>96</v>
      </c>
      <c r="T165" s="174" t="s">
        <v>194</v>
      </c>
      <c r="U165" s="158">
        <v>0</v>
      </c>
      <c r="V165" s="158">
        <f>ROUND(E165*U165,2)</f>
        <v>0</v>
      </c>
      <c r="W165" s="158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98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1" x14ac:dyDescent="0.2">
      <c r="A166" s="156"/>
      <c r="B166" s="157"/>
      <c r="C166" s="234" t="s">
        <v>212</v>
      </c>
      <c r="D166" s="235"/>
      <c r="E166" s="235"/>
      <c r="F166" s="235"/>
      <c r="G166" s="235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100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75" t="str">
        <f>C166</f>
        <v>- dodání dlažebního materiálu v požadované kvalitě, dodání materiálu pro předepsané  lože v tloušťce předepsané dokumentací a pro předepsanou výplň spar</v>
      </c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236" t="s">
        <v>201</v>
      </c>
      <c r="D167" s="237"/>
      <c r="E167" s="237"/>
      <c r="F167" s="237"/>
      <c r="G167" s="237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100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236" t="s">
        <v>213</v>
      </c>
      <c r="D168" s="237"/>
      <c r="E168" s="237"/>
      <c r="F168" s="237"/>
      <c r="G168" s="237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100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75" t="str">
        <f>C168</f>
        <v>- uložení dlažby dle předepsaného technologického předpisu včetně předepsané podkladní vrstvy a předepsané výplně spar</v>
      </c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36" t="s">
        <v>177</v>
      </c>
      <c r="D169" s="237"/>
      <c r="E169" s="237"/>
      <c r="F169" s="237"/>
      <c r="G169" s="237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100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56"/>
      <c r="B170" s="157"/>
      <c r="C170" s="236" t="s">
        <v>214</v>
      </c>
      <c r="D170" s="237"/>
      <c r="E170" s="237"/>
      <c r="F170" s="237"/>
      <c r="G170" s="237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100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75" t="str">
        <f>C170</f>
        <v>- úpravu napojení, ukončení podél obrubníků, dilatačních zařízení, odvodňovacích proužků, odvodňovačů, vpustí, šachet a pod., nestanoví-li zadávací dokumentace jinak</v>
      </c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36" t="s">
        <v>178</v>
      </c>
      <c r="D171" s="237"/>
      <c r="E171" s="237"/>
      <c r="F171" s="237"/>
      <c r="G171" s="237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100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36" t="s">
        <v>205</v>
      </c>
      <c r="D172" s="237"/>
      <c r="E172" s="237"/>
      <c r="F172" s="237"/>
      <c r="G172" s="237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100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75" t="str">
        <f>C172</f>
        <v>- nezahrnuje těsnění podél obrubníků, dilatačních zařízení, odvodňovacích proužků, odvodňovačů, vpustí, šachet a pod.</v>
      </c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79" t="s">
        <v>221</v>
      </c>
      <c r="D173" s="159"/>
      <c r="E173" s="160">
        <v>178.29000000000002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102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238"/>
      <c r="D174" s="239"/>
      <c r="E174" s="239"/>
      <c r="F174" s="239"/>
      <c r="G174" s="239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106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68">
        <v>20</v>
      </c>
      <c r="B175" s="169" t="s">
        <v>222</v>
      </c>
      <c r="C175" s="178" t="s">
        <v>223</v>
      </c>
      <c r="D175" s="170" t="s">
        <v>162</v>
      </c>
      <c r="E175" s="171">
        <v>12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3.6000000000000003E-3</v>
      </c>
      <c r="O175" s="173">
        <f>ROUND(E175*N175,2)</f>
        <v>0.04</v>
      </c>
      <c r="P175" s="173">
        <v>0</v>
      </c>
      <c r="Q175" s="173">
        <f>ROUND(E175*P175,2)</f>
        <v>0</v>
      </c>
      <c r="R175" s="173"/>
      <c r="S175" s="173" t="s">
        <v>96</v>
      </c>
      <c r="T175" s="174" t="s">
        <v>109</v>
      </c>
      <c r="U175" s="158">
        <v>0</v>
      </c>
      <c r="V175" s="158">
        <f>ROUND(E175*U175,2)</f>
        <v>0</v>
      </c>
      <c r="W175" s="158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98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234" t="s">
        <v>117</v>
      </c>
      <c r="D176" s="235"/>
      <c r="E176" s="235"/>
      <c r="F176" s="235"/>
      <c r="G176" s="235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100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236" t="s">
        <v>224</v>
      </c>
      <c r="D177" s="237"/>
      <c r="E177" s="237"/>
      <c r="F177" s="237"/>
      <c r="G177" s="237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100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236" t="s">
        <v>225</v>
      </c>
      <c r="D178" s="237"/>
      <c r="E178" s="237"/>
      <c r="F178" s="237"/>
      <c r="G178" s="237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100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79" t="s">
        <v>226</v>
      </c>
      <c r="D179" s="159"/>
      <c r="E179" s="160">
        <v>12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102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238"/>
      <c r="D180" s="239"/>
      <c r="E180" s="239"/>
      <c r="F180" s="239"/>
      <c r="G180" s="239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106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x14ac:dyDescent="0.2">
      <c r="A181" s="162" t="s">
        <v>91</v>
      </c>
      <c r="B181" s="163" t="s">
        <v>60</v>
      </c>
      <c r="C181" s="177" t="s">
        <v>61</v>
      </c>
      <c r="D181" s="164"/>
      <c r="E181" s="165"/>
      <c r="F181" s="166"/>
      <c r="G181" s="166">
        <f>SUMIF(AG182:AG195,"&lt;&gt;NOR",G182:G195)</f>
        <v>0</v>
      </c>
      <c r="H181" s="166"/>
      <c r="I181" s="166">
        <f>SUM(I182:I195)</f>
        <v>0</v>
      </c>
      <c r="J181" s="166"/>
      <c r="K181" s="166">
        <f>SUM(K182:K195)</f>
        <v>0</v>
      </c>
      <c r="L181" s="166"/>
      <c r="M181" s="166">
        <f>SUM(M182:M195)</f>
        <v>0</v>
      </c>
      <c r="N181" s="166"/>
      <c r="O181" s="166">
        <f>SUM(O182:O195)</f>
        <v>0</v>
      </c>
      <c r="P181" s="166"/>
      <c r="Q181" s="166">
        <f>SUM(Q182:Q195)</f>
        <v>0</v>
      </c>
      <c r="R181" s="166"/>
      <c r="S181" s="166"/>
      <c r="T181" s="167"/>
      <c r="U181" s="161"/>
      <c r="V181" s="161">
        <f>SUM(V182:V195)</f>
        <v>0</v>
      </c>
      <c r="W181" s="161"/>
      <c r="AG181" t="s">
        <v>92</v>
      </c>
    </row>
    <row r="182" spans="1:60" outlineLevel="1" x14ac:dyDescent="0.2">
      <c r="A182" s="168">
        <v>21</v>
      </c>
      <c r="B182" s="169" t="s">
        <v>227</v>
      </c>
      <c r="C182" s="178" t="s">
        <v>228</v>
      </c>
      <c r="D182" s="170" t="s">
        <v>162</v>
      </c>
      <c r="E182" s="171">
        <v>37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3"/>
      <c r="S182" s="173" t="s">
        <v>229</v>
      </c>
      <c r="T182" s="174" t="s">
        <v>97</v>
      </c>
      <c r="U182" s="158">
        <v>0</v>
      </c>
      <c r="V182" s="158">
        <f>ROUND(E182*U182,2)</f>
        <v>0</v>
      </c>
      <c r="W182" s="158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98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234" t="s">
        <v>230</v>
      </c>
      <c r="D183" s="235"/>
      <c r="E183" s="235"/>
      <c r="F183" s="235"/>
      <c r="G183" s="235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100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236" t="s">
        <v>231</v>
      </c>
      <c r="D184" s="237"/>
      <c r="E184" s="237"/>
      <c r="F184" s="237"/>
      <c r="G184" s="237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100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236" t="s">
        <v>232</v>
      </c>
      <c r="D185" s="237"/>
      <c r="E185" s="237"/>
      <c r="F185" s="237"/>
      <c r="G185" s="237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100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22.5" outlineLevel="1" x14ac:dyDescent="0.2">
      <c r="A186" s="156"/>
      <c r="B186" s="157"/>
      <c r="C186" s="236" t="s">
        <v>233</v>
      </c>
      <c r="D186" s="237"/>
      <c r="E186" s="237"/>
      <c r="F186" s="237"/>
      <c r="G186" s="237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100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75" t="str">
        <f>C186</f>
        <v>- dodání veškerého trubního a pomocného materiálu  (trouby,  trubky,  tvarovky,  spojovací a těsnící  materiál a pod.), podpěrných, závěsných a upevňovacích prvků, včetně potřebných úprav</v>
      </c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236" t="s">
        <v>234</v>
      </c>
      <c r="D187" s="237"/>
      <c r="E187" s="237"/>
      <c r="F187" s="237"/>
      <c r="G187" s="237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100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236" t="s">
        <v>235</v>
      </c>
      <c r="D188" s="237"/>
      <c r="E188" s="237"/>
      <c r="F188" s="237"/>
      <c r="G188" s="237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100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236" t="s">
        <v>236</v>
      </c>
      <c r="D189" s="237"/>
      <c r="E189" s="237"/>
      <c r="F189" s="237"/>
      <c r="G189" s="237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100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75" t="str">
        <f>C189</f>
        <v>- zřízení potrubí i jednotlivých částí po etapách, včetně pracovních spar a spojů, pracovního zaslepení konců a pod.</v>
      </c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236" t="s">
        <v>237</v>
      </c>
      <c r="D190" s="237"/>
      <c r="E190" s="237"/>
      <c r="F190" s="237"/>
      <c r="G190" s="237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100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75" t="str">
        <f>C190</f>
        <v>- úprava prostupů, průchodů  šachtami a komorami, okolí podpěr a vyústění, zaústění, napojení, vyvedení a upevnění odpad. výustí</v>
      </c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236" t="s">
        <v>238</v>
      </c>
      <c r="D191" s="237"/>
      <c r="E191" s="237"/>
      <c r="F191" s="237"/>
      <c r="G191" s="237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100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75" t="str">
        <f>C191</f>
        <v>- ochrana potrubí nátěrem (vč. úpravy povrchu), případně izolací, nejsou-li tyto práce předmětem jiné položky</v>
      </c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236" t="s">
        <v>239</v>
      </c>
      <c r="D192" s="237"/>
      <c r="E192" s="237"/>
      <c r="F192" s="237"/>
      <c r="G192" s="237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100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236" t="s">
        <v>240</v>
      </c>
      <c r="D193" s="237"/>
      <c r="E193" s="237"/>
      <c r="F193" s="237"/>
      <c r="G193" s="237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100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75" t="str">
        <f>C193</f>
        <v>- položky platí pro práce prováděné v prostoru zapaženém i nezapaženém a i v kolektorech, chráničkách</v>
      </c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79" t="s">
        <v>241</v>
      </c>
      <c r="D194" s="159"/>
      <c r="E194" s="160">
        <v>37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102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238"/>
      <c r="D195" s="239"/>
      <c r="E195" s="239"/>
      <c r="F195" s="239"/>
      <c r="G195" s="239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106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x14ac:dyDescent="0.2">
      <c r="A196" s="162" t="s">
        <v>91</v>
      </c>
      <c r="B196" s="163" t="s">
        <v>62</v>
      </c>
      <c r="C196" s="177" t="s">
        <v>63</v>
      </c>
      <c r="D196" s="164"/>
      <c r="E196" s="165"/>
      <c r="F196" s="166"/>
      <c r="G196" s="166">
        <f>SUMIF(AG197:AG225,"&lt;&gt;NOR",G197:G225)</f>
        <v>0</v>
      </c>
      <c r="H196" s="166"/>
      <c r="I196" s="166">
        <f>SUM(I197:I225)</f>
        <v>0</v>
      </c>
      <c r="J196" s="166"/>
      <c r="K196" s="166">
        <f>SUM(K197:K225)</f>
        <v>0</v>
      </c>
      <c r="L196" s="166"/>
      <c r="M196" s="166">
        <f>SUM(M197:M225)</f>
        <v>0</v>
      </c>
      <c r="N196" s="166"/>
      <c r="O196" s="166">
        <f>SUM(O197:O225)</f>
        <v>0</v>
      </c>
      <c r="P196" s="166"/>
      <c r="Q196" s="166">
        <f>SUM(Q197:Q225)</f>
        <v>0</v>
      </c>
      <c r="R196" s="166"/>
      <c r="S196" s="166"/>
      <c r="T196" s="167"/>
      <c r="U196" s="161"/>
      <c r="V196" s="161">
        <f>SUM(V197:V225)</f>
        <v>0</v>
      </c>
      <c r="W196" s="161"/>
      <c r="AG196" t="s">
        <v>92</v>
      </c>
    </row>
    <row r="197" spans="1:60" outlineLevel="1" x14ac:dyDescent="0.2">
      <c r="A197" s="168">
        <v>22</v>
      </c>
      <c r="B197" s="169" t="s">
        <v>242</v>
      </c>
      <c r="C197" s="178" t="s">
        <v>243</v>
      </c>
      <c r="D197" s="170" t="s">
        <v>244</v>
      </c>
      <c r="E197" s="171">
        <v>9.9750000000000014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3"/>
      <c r="S197" s="173" t="s">
        <v>96</v>
      </c>
      <c r="T197" s="174" t="s">
        <v>199</v>
      </c>
      <c r="U197" s="158">
        <v>0</v>
      </c>
      <c r="V197" s="158">
        <f>ROUND(E197*U197,2)</f>
        <v>0</v>
      </c>
      <c r="W197" s="158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98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234" t="s">
        <v>245</v>
      </c>
      <c r="D198" s="235"/>
      <c r="E198" s="235"/>
      <c r="F198" s="235"/>
      <c r="G198" s="235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100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236" t="s">
        <v>246</v>
      </c>
      <c r="D199" s="237"/>
      <c r="E199" s="237"/>
      <c r="F199" s="237"/>
      <c r="G199" s="237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100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236" t="s">
        <v>247</v>
      </c>
      <c r="D200" s="237"/>
      <c r="E200" s="237"/>
      <c r="F200" s="237"/>
      <c r="G200" s="237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100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79" t="s">
        <v>248</v>
      </c>
      <c r="D201" s="159"/>
      <c r="E201" s="160">
        <v>9.9750000000000014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102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238"/>
      <c r="D202" s="239"/>
      <c r="E202" s="239"/>
      <c r="F202" s="239"/>
      <c r="G202" s="239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106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68">
        <v>23</v>
      </c>
      <c r="B203" s="169" t="s">
        <v>249</v>
      </c>
      <c r="C203" s="178" t="s">
        <v>250</v>
      </c>
      <c r="D203" s="170" t="s">
        <v>244</v>
      </c>
      <c r="E203" s="171">
        <v>4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3"/>
      <c r="S203" s="173" t="s">
        <v>96</v>
      </c>
      <c r="T203" s="174" t="s">
        <v>199</v>
      </c>
      <c r="U203" s="158">
        <v>0</v>
      </c>
      <c r="V203" s="158">
        <f>ROUND(E203*U203,2)</f>
        <v>0</v>
      </c>
      <c r="W203" s="158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98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34" t="s">
        <v>245</v>
      </c>
      <c r="D204" s="235"/>
      <c r="E204" s="235"/>
      <c r="F204" s="235"/>
      <c r="G204" s="235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100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236" t="s">
        <v>246</v>
      </c>
      <c r="D205" s="237"/>
      <c r="E205" s="237"/>
      <c r="F205" s="237"/>
      <c r="G205" s="237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100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236" t="s">
        <v>247</v>
      </c>
      <c r="D206" s="237"/>
      <c r="E206" s="237"/>
      <c r="F206" s="237"/>
      <c r="G206" s="237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100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79" t="s">
        <v>251</v>
      </c>
      <c r="D207" s="159"/>
      <c r="E207" s="160">
        <v>2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102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79" t="s">
        <v>252</v>
      </c>
      <c r="D208" s="159"/>
      <c r="E208" s="160">
        <v>2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102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238"/>
      <c r="D209" s="239"/>
      <c r="E209" s="239"/>
      <c r="F209" s="239"/>
      <c r="G209" s="239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106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68">
        <v>24</v>
      </c>
      <c r="B210" s="169" t="s">
        <v>249</v>
      </c>
      <c r="C210" s="178" t="s">
        <v>250</v>
      </c>
      <c r="D210" s="170" t="s">
        <v>244</v>
      </c>
      <c r="E210" s="171">
        <v>81.48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3"/>
      <c r="S210" s="173" t="s">
        <v>96</v>
      </c>
      <c r="T210" s="174" t="s">
        <v>199</v>
      </c>
      <c r="U210" s="158">
        <v>0</v>
      </c>
      <c r="V210" s="158">
        <f>ROUND(E210*U210,2)</f>
        <v>0</v>
      </c>
      <c r="W210" s="158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98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234" t="s">
        <v>245</v>
      </c>
      <c r="D211" s="235"/>
      <c r="E211" s="235"/>
      <c r="F211" s="235"/>
      <c r="G211" s="235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100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236" t="s">
        <v>246</v>
      </c>
      <c r="D212" s="237"/>
      <c r="E212" s="237"/>
      <c r="F212" s="237"/>
      <c r="G212" s="237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100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236" t="s">
        <v>247</v>
      </c>
      <c r="D213" s="237"/>
      <c r="E213" s="237"/>
      <c r="F213" s="237"/>
      <c r="G213" s="237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100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79" t="s">
        <v>253</v>
      </c>
      <c r="D214" s="159"/>
      <c r="E214" s="160">
        <v>81.48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102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238"/>
      <c r="D215" s="239"/>
      <c r="E215" s="239"/>
      <c r="F215" s="239"/>
      <c r="G215" s="239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106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68">
        <v>25</v>
      </c>
      <c r="B216" s="169" t="s">
        <v>249</v>
      </c>
      <c r="C216" s="178" t="s">
        <v>250</v>
      </c>
      <c r="D216" s="170" t="s">
        <v>244</v>
      </c>
      <c r="E216" s="171">
        <v>46.095000000000006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3"/>
      <c r="S216" s="173" t="s">
        <v>96</v>
      </c>
      <c r="T216" s="174" t="s">
        <v>199</v>
      </c>
      <c r="U216" s="158">
        <v>0</v>
      </c>
      <c r="V216" s="158">
        <f>ROUND(E216*U216,2)</f>
        <v>0</v>
      </c>
      <c r="W216" s="158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98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234" t="s">
        <v>245</v>
      </c>
      <c r="D217" s="235"/>
      <c r="E217" s="235"/>
      <c r="F217" s="235"/>
      <c r="G217" s="235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100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236" t="s">
        <v>246</v>
      </c>
      <c r="D218" s="237"/>
      <c r="E218" s="237"/>
      <c r="F218" s="237"/>
      <c r="G218" s="237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100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236" t="s">
        <v>247</v>
      </c>
      <c r="D219" s="237"/>
      <c r="E219" s="237"/>
      <c r="F219" s="237"/>
      <c r="G219" s="237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100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79" t="s">
        <v>254</v>
      </c>
      <c r="D220" s="159"/>
      <c r="E220" s="160">
        <v>46.095000000000006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102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238"/>
      <c r="D221" s="239"/>
      <c r="E221" s="239"/>
      <c r="F221" s="239"/>
      <c r="G221" s="239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106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68">
        <v>26</v>
      </c>
      <c r="B222" s="169" t="s">
        <v>255</v>
      </c>
      <c r="C222" s="178" t="s">
        <v>256</v>
      </c>
      <c r="D222" s="170" t="s">
        <v>162</v>
      </c>
      <c r="E222" s="171">
        <v>12</v>
      </c>
      <c r="F222" s="172"/>
      <c r="G222" s="173">
        <f>ROUND(E222*F222,2)</f>
        <v>0</v>
      </c>
      <c r="H222" s="172"/>
      <c r="I222" s="173">
        <f>ROUND(E222*H222,2)</f>
        <v>0</v>
      </c>
      <c r="J222" s="172"/>
      <c r="K222" s="173">
        <f>ROUND(E222*J222,2)</f>
        <v>0</v>
      </c>
      <c r="L222" s="173">
        <v>21</v>
      </c>
      <c r="M222" s="173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3"/>
      <c r="S222" s="173" t="s">
        <v>96</v>
      </c>
      <c r="T222" s="174" t="s">
        <v>109</v>
      </c>
      <c r="U222" s="158">
        <v>0</v>
      </c>
      <c r="V222" s="158">
        <f>ROUND(E222*U222,2)</f>
        <v>0</v>
      </c>
      <c r="W222" s="158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98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234" t="s">
        <v>257</v>
      </c>
      <c r="D223" s="235"/>
      <c r="E223" s="235"/>
      <c r="F223" s="235"/>
      <c r="G223" s="235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100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79" t="s">
        <v>226</v>
      </c>
      <c r="D224" s="159"/>
      <c r="E224" s="160">
        <v>12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102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238"/>
      <c r="D225" s="239"/>
      <c r="E225" s="239"/>
      <c r="F225" s="239"/>
      <c r="G225" s="239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106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x14ac:dyDescent="0.2">
      <c r="A226" s="162" t="s">
        <v>91</v>
      </c>
      <c r="B226" s="163" t="s">
        <v>64</v>
      </c>
      <c r="C226" s="177" t="s">
        <v>27</v>
      </c>
      <c r="D226" s="164"/>
      <c r="E226" s="165"/>
      <c r="F226" s="166"/>
      <c r="G226" s="166">
        <f>SUMIF(AG227:AG275,"&lt;&gt;NOR",G227:G275)</f>
        <v>0</v>
      </c>
      <c r="H226" s="166"/>
      <c r="I226" s="166">
        <f>SUM(I227:I275)</f>
        <v>0</v>
      </c>
      <c r="J226" s="166"/>
      <c r="K226" s="166">
        <f>SUM(K227:K275)</f>
        <v>0</v>
      </c>
      <c r="L226" s="166"/>
      <c r="M226" s="166">
        <f>SUM(M227:M275)</f>
        <v>0</v>
      </c>
      <c r="N226" s="166"/>
      <c r="O226" s="166">
        <f>SUM(O227:O275)</f>
        <v>0</v>
      </c>
      <c r="P226" s="166"/>
      <c r="Q226" s="166">
        <f>SUM(Q227:Q275)</f>
        <v>0</v>
      </c>
      <c r="R226" s="166"/>
      <c r="S226" s="166"/>
      <c r="T226" s="167"/>
      <c r="U226" s="161"/>
      <c r="V226" s="161">
        <f>SUM(V227:V275)</f>
        <v>0</v>
      </c>
      <c r="W226" s="161"/>
      <c r="AG226" t="s">
        <v>92</v>
      </c>
    </row>
    <row r="227" spans="1:60" outlineLevel="1" x14ac:dyDescent="0.2">
      <c r="A227" s="168">
        <v>27</v>
      </c>
      <c r="B227" s="169" t="s">
        <v>258</v>
      </c>
      <c r="C227" s="178" t="s">
        <v>259</v>
      </c>
      <c r="D227" s="170" t="s">
        <v>260</v>
      </c>
      <c r="E227" s="171">
        <v>1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21</v>
      </c>
      <c r="M227" s="173">
        <f>G227*(1+L227/100)</f>
        <v>0</v>
      </c>
      <c r="N227" s="173">
        <v>0</v>
      </c>
      <c r="O227" s="173">
        <f>ROUND(E227*N227,2)</f>
        <v>0</v>
      </c>
      <c r="P227" s="173">
        <v>0</v>
      </c>
      <c r="Q227" s="173">
        <f>ROUND(E227*P227,2)</f>
        <v>0</v>
      </c>
      <c r="R227" s="173"/>
      <c r="S227" s="173" t="s">
        <v>96</v>
      </c>
      <c r="T227" s="174" t="s">
        <v>97</v>
      </c>
      <c r="U227" s="158">
        <v>0</v>
      </c>
      <c r="V227" s="158">
        <f>ROUND(E227*U227,2)</f>
        <v>0</v>
      </c>
      <c r="W227" s="158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98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56"/>
      <c r="B228" s="157"/>
      <c r="C228" s="234" t="s">
        <v>261</v>
      </c>
      <c r="D228" s="235"/>
      <c r="E228" s="235"/>
      <c r="F228" s="235"/>
      <c r="G228" s="235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100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75" t="str">
        <f>C228</f>
        <v>zahrnuje veškeré náklady spojené s objednatelem požadovanými zkouškami. Zkoušky v předepsaném počtu dle platných ČSN, EN, TP a TKP na jednotlivé pracovní úkony.</v>
      </c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238"/>
      <c r="D229" s="239"/>
      <c r="E229" s="239"/>
      <c r="F229" s="239"/>
      <c r="G229" s="239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106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68">
        <v>28</v>
      </c>
      <c r="B230" s="169" t="s">
        <v>262</v>
      </c>
      <c r="C230" s="178" t="s">
        <v>263</v>
      </c>
      <c r="D230" s="170" t="s">
        <v>260</v>
      </c>
      <c r="E230" s="171">
        <v>1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3"/>
      <c r="S230" s="173" t="s">
        <v>96</v>
      </c>
      <c r="T230" s="174" t="s">
        <v>97</v>
      </c>
      <c r="U230" s="158">
        <v>0</v>
      </c>
      <c r="V230" s="158">
        <f>ROUND(E230*U230,2)</f>
        <v>0</v>
      </c>
      <c r="W230" s="158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98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56"/>
      <c r="B231" s="157"/>
      <c r="C231" s="234" t="s">
        <v>261</v>
      </c>
      <c r="D231" s="235"/>
      <c r="E231" s="235"/>
      <c r="F231" s="235"/>
      <c r="G231" s="235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100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75" t="str">
        <f>C231</f>
        <v>zahrnuje veškeré náklady spojené s objednatelem požadovanými zkouškami. Zkoušky v předepsaném počtu dle platných ČSN, EN, TP a TKP na jednotlivé pracovní úkony.</v>
      </c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238"/>
      <c r="D232" s="239"/>
      <c r="E232" s="239"/>
      <c r="F232" s="239"/>
      <c r="G232" s="239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106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68">
        <v>29</v>
      </c>
      <c r="B233" s="169" t="s">
        <v>264</v>
      </c>
      <c r="C233" s="178" t="s">
        <v>265</v>
      </c>
      <c r="D233" s="170" t="s">
        <v>260</v>
      </c>
      <c r="E233" s="171">
        <v>1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3"/>
      <c r="S233" s="173" t="s">
        <v>96</v>
      </c>
      <c r="T233" s="174" t="s">
        <v>97</v>
      </c>
      <c r="U233" s="158">
        <v>0</v>
      </c>
      <c r="V233" s="158">
        <f>ROUND(E233*U233,2)</f>
        <v>0</v>
      </c>
      <c r="W233" s="158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98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t="22.5" outlineLevel="1" x14ac:dyDescent="0.2">
      <c r="A234" s="156"/>
      <c r="B234" s="157"/>
      <c r="C234" s="234" t="s">
        <v>266</v>
      </c>
      <c r="D234" s="235"/>
      <c r="E234" s="235"/>
      <c r="F234" s="235"/>
      <c r="G234" s="235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100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75" t="str">
        <f>C234</f>
        <v>zahrnuje veškeré náklady spojené s objednatelem požadovanými zařízeními. Ochrana stávajících sítí technické infrastruktury na staveništi a zajištění stability</v>
      </c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236" t="s">
        <v>267</v>
      </c>
      <c r="D235" s="237"/>
      <c r="E235" s="237"/>
      <c r="F235" s="237"/>
      <c r="G235" s="237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100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238"/>
      <c r="D236" s="239"/>
      <c r="E236" s="239"/>
      <c r="F236" s="239"/>
      <c r="G236" s="239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106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68">
        <v>30</v>
      </c>
      <c r="B237" s="169" t="s">
        <v>268</v>
      </c>
      <c r="C237" s="178" t="s">
        <v>269</v>
      </c>
      <c r="D237" s="170" t="s">
        <v>260</v>
      </c>
      <c r="E237" s="171">
        <v>1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3"/>
      <c r="S237" s="173" t="s">
        <v>96</v>
      </c>
      <c r="T237" s="174" t="s">
        <v>97</v>
      </c>
      <c r="U237" s="158">
        <v>0</v>
      </c>
      <c r="V237" s="158">
        <f>ROUND(E237*U237,2)</f>
        <v>0</v>
      </c>
      <c r="W237" s="158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98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22.5" outlineLevel="1" x14ac:dyDescent="0.2">
      <c r="A238" s="156"/>
      <c r="B238" s="157"/>
      <c r="C238" s="234" t="s">
        <v>270</v>
      </c>
      <c r="D238" s="235"/>
      <c r="E238" s="235"/>
      <c r="F238" s="235"/>
      <c r="G238" s="235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100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75" t="str">
        <f>C238</f>
        <v>zahrnuje veškeré náklady spojené s objednatelem požadovanými pracemi. Vytyčení inženýrských sítí.. Vytyčení sítí po realizaci. Vytyčení stožárů</v>
      </c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238"/>
      <c r="D239" s="239"/>
      <c r="E239" s="239"/>
      <c r="F239" s="239"/>
      <c r="G239" s="239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106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68">
        <v>31</v>
      </c>
      <c r="B240" s="169" t="s">
        <v>271</v>
      </c>
      <c r="C240" s="178" t="s">
        <v>272</v>
      </c>
      <c r="D240" s="170" t="s">
        <v>260</v>
      </c>
      <c r="E240" s="171">
        <v>1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73">
        <v>0</v>
      </c>
      <c r="O240" s="173">
        <f>ROUND(E240*N240,2)</f>
        <v>0</v>
      </c>
      <c r="P240" s="173">
        <v>0</v>
      </c>
      <c r="Q240" s="173">
        <f>ROUND(E240*P240,2)</f>
        <v>0</v>
      </c>
      <c r="R240" s="173"/>
      <c r="S240" s="173" t="s">
        <v>96</v>
      </c>
      <c r="T240" s="174" t="s">
        <v>97</v>
      </c>
      <c r="U240" s="158">
        <v>0</v>
      </c>
      <c r="V240" s="158">
        <f>ROUND(E240*U240,2)</f>
        <v>0</v>
      </c>
      <c r="W240" s="158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98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56"/>
      <c r="B241" s="157"/>
      <c r="C241" s="234" t="s">
        <v>273</v>
      </c>
      <c r="D241" s="235"/>
      <c r="E241" s="235"/>
      <c r="F241" s="235"/>
      <c r="G241" s="235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100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75" t="str">
        <f>C241</f>
        <v>zahrnuje veškeré náklady spojené s objednatelem požadovanými pracemi. Dokumentace skutečného provedení stavby s obsahem dle platné legislativy.</v>
      </c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238"/>
      <c r="D242" s="239"/>
      <c r="E242" s="239"/>
      <c r="F242" s="239"/>
      <c r="G242" s="239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106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68">
        <v>32</v>
      </c>
      <c r="B243" s="169" t="s">
        <v>274</v>
      </c>
      <c r="C243" s="178" t="s">
        <v>275</v>
      </c>
      <c r="D243" s="170" t="s">
        <v>260</v>
      </c>
      <c r="E243" s="171">
        <v>1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73">
        <v>0</v>
      </c>
      <c r="O243" s="173">
        <f>ROUND(E243*N243,2)</f>
        <v>0</v>
      </c>
      <c r="P243" s="173">
        <v>0</v>
      </c>
      <c r="Q243" s="173">
        <f>ROUND(E243*P243,2)</f>
        <v>0</v>
      </c>
      <c r="R243" s="173"/>
      <c r="S243" s="173" t="s">
        <v>96</v>
      </c>
      <c r="T243" s="174" t="s">
        <v>97</v>
      </c>
      <c r="U243" s="158">
        <v>0</v>
      </c>
      <c r="V243" s="158">
        <f>ROUND(E243*U243,2)</f>
        <v>0</v>
      </c>
      <c r="W243" s="158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98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56"/>
      <c r="B244" s="157"/>
      <c r="C244" s="234" t="s">
        <v>273</v>
      </c>
      <c r="D244" s="235"/>
      <c r="E244" s="235"/>
      <c r="F244" s="235"/>
      <c r="G244" s="235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100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75" t="str">
        <f>C244</f>
        <v>zahrnuje veškeré náklady spojené s objednatelem požadovanými pracemi. Dokumentace skutečného provedení stavby s obsahem dle platné legislativy.</v>
      </c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238"/>
      <c r="D245" s="239"/>
      <c r="E245" s="239"/>
      <c r="F245" s="239"/>
      <c r="G245" s="239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106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68">
        <v>33</v>
      </c>
      <c r="B246" s="169" t="s">
        <v>276</v>
      </c>
      <c r="C246" s="178" t="s">
        <v>277</v>
      </c>
      <c r="D246" s="170" t="s">
        <v>260</v>
      </c>
      <c r="E246" s="171">
        <v>1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3"/>
      <c r="S246" s="173" t="s">
        <v>96</v>
      </c>
      <c r="T246" s="174" t="s">
        <v>97</v>
      </c>
      <c r="U246" s="158">
        <v>0</v>
      </c>
      <c r="V246" s="158">
        <f>ROUND(E246*U246,2)</f>
        <v>0</v>
      </c>
      <c r="W246" s="158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98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234" t="s">
        <v>117</v>
      </c>
      <c r="D247" s="235"/>
      <c r="E247" s="235"/>
      <c r="F247" s="235"/>
      <c r="G247" s="235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100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36" t="s">
        <v>278</v>
      </c>
      <c r="D248" s="237"/>
      <c r="E248" s="237"/>
      <c r="F248" s="237"/>
      <c r="G248" s="237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100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236" t="s">
        <v>279</v>
      </c>
      <c r="D249" s="237"/>
      <c r="E249" s="237"/>
      <c r="F249" s="237"/>
      <c r="G249" s="237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100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75" t="str">
        <f>C249</f>
        <v>- zadavatelem specifikované výstupy (fotografie v papírovém a digitálním formátu) v požadovaném počtu</v>
      </c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236" t="s">
        <v>280</v>
      </c>
      <c r="D250" s="237"/>
      <c r="E250" s="237"/>
      <c r="F250" s="237"/>
      <c r="G250" s="237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100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236" t="s">
        <v>281</v>
      </c>
      <c r="D251" s="237"/>
      <c r="E251" s="237"/>
      <c r="F251" s="237"/>
      <c r="G251" s="237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100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238"/>
      <c r="D252" s="239"/>
      <c r="E252" s="239"/>
      <c r="F252" s="239"/>
      <c r="G252" s="239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106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68">
        <v>34</v>
      </c>
      <c r="B253" s="169" t="s">
        <v>282</v>
      </c>
      <c r="C253" s="178" t="s">
        <v>283</v>
      </c>
      <c r="D253" s="170" t="s">
        <v>260</v>
      </c>
      <c r="E253" s="171">
        <v>1</v>
      </c>
      <c r="F253" s="172"/>
      <c r="G253" s="173">
        <f>ROUND(E253*F253,2)</f>
        <v>0</v>
      </c>
      <c r="H253" s="172"/>
      <c r="I253" s="173">
        <f>ROUND(E253*H253,2)</f>
        <v>0</v>
      </c>
      <c r="J253" s="172"/>
      <c r="K253" s="173">
        <f>ROUND(E253*J253,2)</f>
        <v>0</v>
      </c>
      <c r="L253" s="173">
        <v>21</v>
      </c>
      <c r="M253" s="173">
        <f>G253*(1+L253/100)</f>
        <v>0</v>
      </c>
      <c r="N253" s="173">
        <v>0</v>
      </c>
      <c r="O253" s="173">
        <f>ROUND(E253*N253,2)</f>
        <v>0</v>
      </c>
      <c r="P253" s="173">
        <v>0</v>
      </c>
      <c r="Q253" s="173">
        <f>ROUND(E253*P253,2)</f>
        <v>0</v>
      </c>
      <c r="R253" s="173"/>
      <c r="S253" s="173" t="s">
        <v>96</v>
      </c>
      <c r="T253" s="174" t="s">
        <v>97</v>
      </c>
      <c r="U253" s="158">
        <v>0</v>
      </c>
      <c r="V253" s="158">
        <f>ROUND(E253*U253,2)</f>
        <v>0</v>
      </c>
      <c r="W253" s="158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98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234" t="s">
        <v>117</v>
      </c>
      <c r="D254" s="235"/>
      <c r="E254" s="235"/>
      <c r="F254" s="235"/>
      <c r="G254" s="235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100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236" t="s">
        <v>284</v>
      </c>
      <c r="D255" s="237"/>
      <c r="E255" s="237"/>
      <c r="F255" s="237"/>
      <c r="G255" s="237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100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236" t="s">
        <v>285</v>
      </c>
      <c r="D256" s="237"/>
      <c r="E256" s="237"/>
      <c r="F256" s="237"/>
      <c r="G256" s="237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100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236" t="s">
        <v>286</v>
      </c>
      <c r="D257" s="237"/>
      <c r="E257" s="237"/>
      <c r="F257" s="237"/>
      <c r="G257" s="237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100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236" t="s">
        <v>287</v>
      </c>
      <c r="D258" s="237"/>
      <c r="E258" s="237"/>
      <c r="F258" s="237"/>
      <c r="G258" s="237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100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236" t="s">
        <v>288</v>
      </c>
      <c r="D259" s="237"/>
      <c r="E259" s="237"/>
      <c r="F259" s="237"/>
      <c r="G259" s="237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100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38"/>
      <c r="D260" s="239"/>
      <c r="E260" s="239"/>
      <c r="F260" s="239"/>
      <c r="G260" s="239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106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68">
        <v>35</v>
      </c>
      <c r="B261" s="169" t="s">
        <v>289</v>
      </c>
      <c r="C261" s="178" t="s">
        <v>290</v>
      </c>
      <c r="D261" s="170" t="s">
        <v>260</v>
      </c>
      <c r="E261" s="171">
        <v>1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3">
        <v>0</v>
      </c>
      <c r="O261" s="173">
        <f>ROUND(E261*N261,2)</f>
        <v>0</v>
      </c>
      <c r="P261" s="173">
        <v>0</v>
      </c>
      <c r="Q261" s="173">
        <f>ROUND(E261*P261,2)</f>
        <v>0</v>
      </c>
      <c r="R261" s="173"/>
      <c r="S261" s="173" t="s">
        <v>96</v>
      </c>
      <c r="T261" s="174" t="s">
        <v>97</v>
      </c>
      <c r="U261" s="158">
        <v>0</v>
      </c>
      <c r="V261" s="158">
        <f>ROUND(E261*U261,2)</f>
        <v>0</v>
      </c>
      <c r="W261" s="158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98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234" t="s">
        <v>291</v>
      </c>
      <c r="D262" s="235"/>
      <c r="E262" s="235"/>
      <c r="F262" s="235"/>
      <c r="G262" s="235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100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75" t="str">
        <f>C262</f>
        <v>zahrnuje objednatelem povolené náklady na pořízení (event. pronájem), provozování, udržování a likvidaci zhotovitelova zařízení</v>
      </c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238"/>
      <c r="D263" s="239"/>
      <c r="E263" s="239"/>
      <c r="F263" s="239"/>
      <c r="G263" s="239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106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68">
        <v>36</v>
      </c>
      <c r="B264" s="169" t="s">
        <v>292</v>
      </c>
      <c r="C264" s="178" t="s">
        <v>293</v>
      </c>
      <c r="D264" s="170" t="s">
        <v>260</v>
      </c>
      <c r="E264" s="171">
        <v>1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3">
        <v>0</v>
      </c>
      <c r="O264" s="173">
        <f>ROUND(E264*N264,2)</f>
        <v>0</v>
      </c>
      <c r="P264" s="173">
        <v>0</v>
      </c>
      <c r="Q264" s="173">
        <f>ROUND(E264*P264,2)</f>
        <v>0</v>
      </c>
      <c r="R264" s="173"/>
      <c r="S264" s="173" t="s">
        <v>96</v>
      </c>
      <c r="T264" s="174" t="s">
        <v>97</v>
      </c>
      <c r="U264" s="158">
        <v>0</v>
      </c>
      <c r="V264" s="158">
        <f>ROUND(E264*U264,2)</f>
        <v>0</v>
      </c>
      <c r="W264" s="158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98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22.5" outlineLevel="1" x14ac:dyDescent="0.2">
      <c r="A265" s="156"/>
      <c r="B265" s="157"/>
      <c r="C265" s="234" t="s">
        <v>294</v>
      </c>
      <c r="D265" s="235"/>
      <c r="E265" s="235"/>
      <c r="F265" s="235"/>
      <c r="G265" s="235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100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75" t="str">
        <f>C265</f>
        <v>zahrnuje objednatelem povolené náklady na požadovaná zařízení zhotovitele. Veškeré ohraničení staveniště zábranami proti vstupu a vjezdu třetích osob včetně označení upozorňující na omezení vstupu nebo vjezdu.</v>
      </c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238"/>
      <c r="D266" s="239"/>
      <c r="E266" s="239"/>
      <c r="F266" s="239"/>
      <c r="G266" s="239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106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68">
        <v>37</v>
      </c>
      <c r="B267" s="169" t="s">
        <v>295</v>
      </c>
      <c r="C267" s="178" t="s">
        <v>296</v>
      </c>
      <c r="D267" s="170" t="s">
        <v>297</v>
      </c>
      <c r="E267" s="171">
        <v>0.1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3">
        <v>0</v>
      </c>
      <c r="O267" s="173">
        <f>ROUND(E267*N267,2)</f>
        <v>0</v>
      </c>
      <c r="P267" s="173">
        <v>0</v>
      </c>
      <c r="Q267" s="173">
        <f>ROUND(E267*P267,2)</f>
        <v>0</v>
      </c>
      <c r="R267" s="173"/>
      <c r="S267" s="173" t="s">
        <v>96</v>
      </c>
      <c r="T267" s="174" t="s">
        <v>97</v>
      </c>
      <c r="U267" s="158">
        <v>0</v>
      </c>
      <c r="V267" s="158">
        <f>ROUND(E267*U267,2)</f>
        <v>0</v>
      </c>
      <c r="W267" s="158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98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22.5" outlineLevel="1" x14ac:dyDescent="0.2">
      <c r="A268" s="156"/>
      <c r="B268" s="157"/>
      <c r="C268" s="234" t="s">
        <v>298</v>
      </c>
      <c r="D268" s="235"/>
      <c r="E268" s="235"/>
      <c r="F268" s="235"/>
      <c r="G268" s="235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100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75" t="str">
        <f>C268</f>
        <v>zahrnuje veškeré náklady spojené s objednatelem požadovanými pracemi. Prostorové vytyčení stavby, včetně průběžného doměřování. Zaměření hranic okolních pozemků.</v>
      </c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238"/>
      <c r="D269" s="239"/>
      <c r="E269" s="239"/>
      <c r="F269" s="239"/>
      <c r="G269" s="239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106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68">
        <v>38</v>
      </c>
      <c r="B270" s="169" t="s">
        <v>299</v>
      </c>
      <c r="C270" s="178" t="s">
        <v>300</v>
      </c>
      <c r="D270" s="170" t="s">
        <v>301</v>
      </c>
      <c r="E270" s="171">
        <v>1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3">
        <v>0</v>
      </c>
      <c r="O270" s="173">
        <f>ROUND(E270*N270,2)</f>
        <v>0</v>
      </c>
      <c r="P270" s="173">
        <v>0</v>
      </c>
      <c r="Q270" s="173">
        <f>ROUND(E270*P270,2)</f>
        <v>0</v>
      </c>
      <c r="R270" s="173"/>
      <c r="S270" s="173" t="s">
        <v>96</v>
      </c>
      <c r="T270" s="174" t="s">
        <v>97</v>
      </c>
      <c r="U270" s="158">
        <v>0</v>
      </c>
      <c r="V270" s="158">
        <f>ROUND(E270*U270,2)</f>
        <v>0</v>
      </c>
      <c r="W270" s="158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302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33.75" outlineLevel="1" x14ac:dyDescent="0.2">
      <c r="A271" s="156"/>
      <c r="B271" s="157"/>
      <c r="C271" s="234" t="s">
        <v>303</v>
      </c>
      <c r="D271" s="235"/>
      <c r="E271" s="235"/>
      <c r="F271" s="235"/>
      <c r="G271" s="235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100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75" t="str">
        <f>C271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238"/>
      <c r="D272" s="239"/>
      <c r="E272" s="239"/>
      <c r="F272" s="239"/>
      <c r="G272" s="239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106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68">
        <v>39</v>
      </c>
      <c r="B273" s="169" t="s">
        <v>304</v>
      </c>
      <c r="C273" s="178" t="s">
        <v>305</v>
      </c>
      <c r="D273" s="170" t="s">
        <v>301</v>
      </c>
      <c r="E273" s="171">
        <v>1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3">
        <v>0</v>
      </c>
      <c r="O273" s="173">
        <f>ROUND(E273*N273,2)</f>
        <v>0</v>
      </c>
      <c r="P273" s="173">
        <v>0</v>
      </c>
      <c r="Q273" s="173">
        <f>ROUND(E273*P273,2)</f>
        <v>0</v>
      </c>
      <c r="R273" s="173"/>
      <c r="S273" s="173" t="s">
        <v>96</v>
      </c>
      <c r="T273" s="174" t="s">
        <v>97</v>
      </c>
      <c r="U273" s="158">
        <v>0</v>
      </c>
      <c r="V273" s="158">
        <f>ROUND(E273*U273,2)</f>
        <v>0</v>
      </c>
      <c r="W273" s="158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302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234" t="s">
        <v>306</v>
      </c>
      <c r="D274" s="235"/>
      <c r="E274" s="235"/>
      <c r="F274" s="235"/>
      <c r="G274" s="235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100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75" t="str">
        <f>C274</f>
        <v>Náklady na individuální zkoušky dodaných a smontovaných technologických zařízení včetně komplexního vyzkoušení.</v>
      </c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238"/>
      <c r="D275" s="239"/>
      <c r="E275" s="239"/>
      <c r="F275" s="239"/>
      <c r="G275" s="239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106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x14ac:dyDescent="0.2">
      <c r="A276" s="5"/>
      <c r="B276" s="6"/>
      <c r="C276" s="180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AE276">
        <v>15</v>
      </c>
      <c r="AF276">
        <v>21</v>
      </c>
    </row>
    <row r="277" spans="1:60" x14ac:dyDescent="0.2">
      <c r="A277" s="152"/>
      <c r="B277" s="153" t="s">
        <v>28</v>
      </c>
      <c r="C277" s="181"/>
      <c r="D277" s="154"/>
      <c r="E277" s="155"/>
      <c r="F277" s="155"/>
      <c r="G277" s="176">
        <f>G8+G70+G87+G181+G196+G226</f>
        <v>0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AE277">
        <f>SUMIF(L7:L275,AE276,G7:G275)</f>
        <v>0</v>
      </c>
      <c r="AF277">
        <f>SUMIF(L7:L275,AF276,G7:G275)</f>
        <v>0</v>
      </c>
      <c r="AG277" t="s">
        <v>307</v>
      </c>
    </row>
    <row r="278" spans="1:60" x14ac:dyDescent="0.2">
      <c r="C278" s="182"/>
      <c r="D278" s="140"/>
      <c r="AG278" t="s">
        <v>308</v>
      </c>
    </row>
    <row r="279" spans="1:60" x14ac:dyDescent="0.2">
      <c r="D279" s="140"/>
    </row>
    <row r="280" spans="1:60" x14ac:dyDescent="0.2">
      <c r="D280" s="140"/>
    </row>
    <row r="281" spans="1:60" x14ac:dyDescent="0.2">
      <c r="D281" s="140"/>
    </row>
    <row r="282" spans="1:60" x14ac:dyDescent="0.2">
      <c r="D282" s="140"/>
    </row>
    <row r="283" spans="1:60" x14ac:dyDescent="0.2">
      <c r="D283" s="140"/>
    </row>
    <row r="284" spans="1:60" x14ac:dyDescent="0.2">
      <c r="D284" s="140"/>
    </row>
    <row r="285" spans="1:60" x14ac:dyDescent="0.2">
      <c r="D285" s="140"/>
    </row>
    <row r="286" spans="1:60" x14ac:dyDescent="0.2">
      <c r="D286" s="140"/>
    </row>
    <row r="287" spans="1:60" x14ac:dyDescent="0.2">
      <c r="D287" s="140"/>
    </row>
    <row r="288" spans="1:60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sheetProtection algorithmName="SHA-512" hashValue="mGz8sd5D3M+FxZW8XyBIiYcRxx1ggSde3W91p/DBntIbbEHeE+uZvHLSf1IV8zBEE0z47j0dAdtNPwm5QscrRw==" saltValue="YVsApUl0+rSWu3wybzge4w==" spinCount="100000" sheet="1"/>
  <mergeCells count="191">
    <mergeCell ref="C269:G269"/>
    <mergeCell ref="C271:G271"/>
    <mergeCell ref="C272:G272"/>
    <mergeCell ref="C274:G274"/>
    <mergeCell ref="C275:G275"/>
    <mergeCell ref="C260:G260"/>
    <mergeCell ref="C262:G262"/>
    <mergeCell ref="C263:G263"/>
    <mergeCell ref="C265:G265"/>
    <mergeCell ref="C266:G266"/>
    <mergeCell ref="C268:G268"/>
    <mergeCell ref="C254:G254"/>
    <mergeCell ref="C255:G255"/>
    <mergeCell ref="C256:G256"/>
    <mergeCell ref="C257:G257"/>
    <mergeCell ref="C258:G258"/>
    <mergeCell ref="C259:G259"/>
    <mergeCell ref="C247:G247"/>
    <mergeCell ref="C248:G248"/>
    <mergeCell ref="C249:G249"/>
    <mergeCell ref="C250:G250"/>
    <mergeCell ref="C251:G251"/>
    <mergeCell ref="C252:G252"/>
    <mergeCell ref="C238:G238"/>
    <mergeCell ref="C239:G239"/>
    <mergeCell ref="C241:G241"/>
    <mergeCell ref="C242:G242"/>
    <mergeCell ref="C244:G244"/>
    <mergeCell ref="C245:G245"/>
    <mergeCell ref="C229:G229"/>
    <mergeCell ref="C231:G231"/>
    <mergeCell ref="C232:G232"/>
    <mergeCell ref="C234:G234"/>
    <mergeCell ref="C235:G235"/>
    <mergeCell ref="C236:G236"/>
    <mergeCell ref="C218:G218"/>
    <mergeCell ref="C219:G219"/>
    <mergeCell ref="C221:G221"/>
    <mergeCell ref="C223:G223"/>
    <mergeCell ref="C225:G225"/>
    <mergeCell ref="C228:G228"/>
    <mergeCell ref="C209:G209"/>
    <mergeCell ref="C211:G211"/>
    <mergeCell ref="C212:G212"/>
    <mergeCell ref="C213:G213"/>
    <mergeCell ref="C215:G215"/>
    <mergeCell ref="C217:G217"/>
    <mergeCell ref="C199:G199"/>
    <mergeCell ref="C200:G200"/>
    <mergeCell ref="C202:G202"/>
    <mergeCell ref="C204:G204"/>
    <mergeCell ref="C205:G205"/>
    <mergeCell ref="C206:G206"/>
    <mergeCell ref="C190:G190"/>
    <mergeCell ref="C191:G191"/>
    <mergeCell ref="C192:G192"/>
    <mergeCell ref="C193:G193"/>
    <mergeCell ref="C195:G195"/>
    <mergeCell ref="C198:G198"/>
    <mergeCell ref="C184:G184"/>
    <mergeCell ref="C185:G185"/>
    <mergeCell ref="C186:G186"/>
    <mergeCell ref="C187:G187"/>
    <mergeCell ref="C188:G188"/>
    <mergeCell ref="C189:G189"/>
    <mergeCell ref="C174:G174"/>
    <mergeCell ref="C176:G176"/>
    <mergeCell ref="C177:G177"/>
    <mergeCell ref="C178:G178"/>
    <mergeCell ref="C180:G180"/>
    <mergeCell ref="C183:G183"/>
    <mergeCell ref="C167:G167"/>
    <mergeCell ref="C168:G168"/>
    <mergeCell ref="C169:G169"/>
    <mergeCell ref="C170:G170"/>
    <mergeCell ref="C171:G171"/>
    <mergeCell ref="C172:G172"/>
    <mergeCell ref="C159:G159"/>
    <mergeCell ref="C160:G160"/>
    <mergeCell ref="C161:G161"/>
    <mergeCell ref="C162:G162"/>
    <mergeCell ref="C164:G164"/>
    <mergeCell ref="C166:G166"/>
    <mergeCell ref="C151:G151"/>
    <mergeCell ref="C152:G152"/>
    <mergeCell ref="C154:G154"/>
    <mergeCell ref="C156:G156"/>
    <mergeCell ref="C157:G157"/>
    <mergeCell ref="C158:G158"/>
    <mergeCell ref="C144:G144"/>
    <mergeCell ref="C146:G146"/>
    <mergeCell ref="C147:G147"/>
    <mergeCell ref="C148:G148"/>
    <mergeCell ref="C149:G149"/>
    <mergeCell ref="C150:G150"/>
    <mergeCell ref="C137:G137"/>
    <mergeCell ref="C138:G138"/>
    <mergeCell ref="C139:G139"/>
    <mergeCell ref="C140:G140"/>
    <mergeCell ref="C141:G141"/>
    <mergeCell ref="C142:G142"/>
    <mergeCell ref="C129:G129"/>
    <mergeCell ref="C130:G130"/>
    <mergeCell ref="C131:G131"/>
    <mergeCell ref="C132:G132"/>
    <mergeCell ref="C134:G134"/>
    <mergeCell ref="C136:G136"/>
    <mergeCell ref="C121:G121"/>
    <mergeCell ref="C122:G122"/>
    <mergeCell ref="C124:G124"/>
    <mergeCell ref="C126:G126"/>
    <mergeCell ref="C127:G127"/>
    <mergeCell ref="C128:G128"/>
    <mergeCell ref="C113:G113"/>
    <mergeCell ref="C114:G114"/>
    <mergeCell ref="C115:G115"/>
    <mergeCell ref="C117:G117"/>
    <mergeCell ref="C119:G119"/>
    <mergeCell ref="C120:G120"/>
    <mergeCell ref="C103:G103"/>
    <mergeCell ref="C104:G104"/>
    <mergeCell ref="C105:G105"/>
    <mergeCell ref="C106:G106"/>
    <mergeCell ref="C110:G110"/>
    <mergeCell ref="C112:G112"/>
    <mergeCell ref="C94:G94"/>
    <mergeCell ref="C96:G96"/>
    <mergeCell ref="C97:G97"/>
    <mergeCell ref="C98:G98"/>
    <mergeCell ref="C99:G99"/>
    <mergeCell ref="C101:G101"/>
    <mergeCell ref="C84:G84"/>
    <mergeCell ref="C86:G86"/>
    <mergeCell ref="C89:G89"/>
    <mergeCell ref="C90:G90"/>
    <mergeCell ref="C91:G91"/>
    <mergeCell ref="C92:G92"/>
    <mergeCell ref="C78:G78"/>
    <mergeCell ref="C79:G79"/>
    <mergeCell ref="C80:G80"/>
    <mergeCell ref="C81:G81"/>
    <mergeCell ref="C82:G82"/>
    <mergeCell ref="C83:G83"/>
    <mergeCell ref="C67:G67"/>
    <mergeCell ref="C69:G69"/>
    <mergeCell ref="C72:G72"/>
    <mergeCell ref="C74:G74"/>
    <mergeCell ref="C76:G76"/>
    <mergeCell ref="C77:G77"/>
    <mergeCell ref="C55:G55"/>
    <mergeCell ref="C59:G59"/>
    <mergeCell ref="C61:G61"/>
    <mergeCell ref="C62:G62"/>
    <mergeCell ref="C63:G63"/>
    <mergeCell ref="C65:G65"/>
    <mergeCell ref="C46:G46"/>
    <mergeCell ref="C47:G47"/>
    <mergeCell ref="C48:G48"/>
    <mergeCell ref="C49:G49"/>
    <mergeCell ref="C50:G50"/>
    <mergeCell ref="C53:G53"/>
    <mergeCell ref="C40:G40"/>
    <mergeCell ref="C41:G41"/>
    <mergeCell ref="C42:G42"/>
    <mergeCell ref="C43:G43"/>
    <mergeCell ref="C44:G44"/>
    <mergeCell ref="C45:G45"/>
    <mergeCell ref="C34:G34"/>
    <mergeCell ref="C35:G35"/>
    <mergeCell ref="C36:G36"/>
    <mergeCell ref="C37:G37"/>
    <mergeCell ref="C38:G38"/>
    <mergeCell ref="C39:G39"/>
    <mergeCell ref="C28:G28"/>
    <mergeCell ref="C29:G29"/>
    <mergeCell ref="C30:G30"/>
    <mergeCell ref="C31:G31"/>
    <mergeCell ref="C32:G32"/>
    <mergeCell ref="C33:G33"/>
    <mergeCell ref="C17:G17"/>
    <mergeCell ref="C18:G18"/>
    <mergeCell ref="C20:G20"/>
    <mergeCell ref="C22:G22"/>
    <mergeCell ref="C23:G23"/>
    <mergeCell ref="C26:G2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100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100 01 Pol'!Názvy_tisku</vt:lpstr>
      <vt:lpstr>oadresa</vt:lpstr>
      <vt:lpstr>Stavba!Objednatel</vt:lpstr>
      <vt:lpstr>Stavba!Objekt</vt:lpstr>
      <vt:lpstr>'SO 100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Goláňová Jana, Ing.</cp:lastModifiedBy>
  <cp:lastPrinted>2014-02-28T09:52:57Z</cp:lastPrinted>
  <dcterms:created xsi:type="dcterms:W3CDTF">2009-04-08T07:15:50Z</dcterms:created>
  <dcterms:modified xsi:type="dcterms:W3CDTF">2019-06-27T07:39:02Z</dcterms:modified>
</cp:coreProperties>
</file>