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05" yWindow="-15" windowWidth="12510" windowHeight="12390"/>
  </bookViews>
  <sheets>
    <sheet name="Pokyny pro vyplnění" sheetId="11" r:id="rId1"/>
    <sheet name="Stavba" sheetId="1" r:id="rId2"/>
    <sheet name="VzorPolozky" sheetId="10" state="hidden" r:id="rId3"/>
    <sheet name="SO 02 02 Pol" sheetId="12" r:id="rId4"/>
    <sheet name="SO 02 03 Pol" sheetId="13" r:id="rId5"/>
    <sheet name="SO 07 01 Pol" sheetId="14" r:id="rId6"/>
  </sheets>
  <externalReferences>
    <externalReference r:id="rId7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02 02 Pol'!$1:$7</definedName>
    <definedName name="_xlnm.Print_Titles" localSheetId="4">'SO 02 03 Pol'!$1:$7</definedName>
    <definedName name="_xlnm.Print_Titles" localSheetId="5">'SO 07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02 02 Pol'!$A$1:$X$556</definedName>
    <definedName name="_xlnm.Print_Area" localSheetId="4">'SO 02 03 Pol'!$A$1:$X$163</definedName>
    <definedName name="_xlnm.Print_Area" localSheetId="5">'SO 07 01 Pol'!$A$1:$X$29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9" i="1" l="1"/>
  <c r="I58" i="1"/>
  <c r="I57" i="1"/>
  <c r="I56" i="1"/>
  <c r="I55" i="1"/>
  <c r="I54" i="1"/>
  <c r="I53" i="1"/>
  <c r="I52" i="1"/>
  <c r="G44" i="1"/>
  <c r="F44" i="1"/>
  <c r="G43" i="1"/>
  <c r="F43" i="1"/>
  <c r="G42" i="1"/>
  <c r="I42" i="1" s="1"/>
  <c r="F42" i="1"/>
  <c r="G41" i="1"/>
  <c r="F41" i="1"/>
  <c r="G40" i="1"/>
  <c r="F40" i="1"/>
  <c r="G39" i="1"/>
  <c r="F39" i="1"/>
  <c r="G28" i="14"/>
  <c r="G9" i="14"/>
  <c r="G8" i="14" s="1"/>
  <c r="I9" i="14"/>
  <c r="I8" i="14" s="1"/>
  <c r="K9" i="14"/>
  <c r="O9" i="14"/>
  <c r="O8" i="14" s="1"/>
  <c r="Q9" i="14"/>
  <c r="Q8" i="14" s="1"/>
  <c r="V9" i="14"/>
  <c r="G10" i="14"/>
  <c r="M10" i="14" s="1"/>
  <c r="I10" i="14"/>
  <c r="K10" i="14"/>
  <c r="O10" i="14"/>
  <c r="Q10" i="14"/>
  <c r="V10" i="14"/>
  <c r="G11" i="14"/>
  <c r="I11" i="14"/>
  <c r="K11" i="14"/>
  <c r="K8" i="14" s="1"/>
  <c r="M11" i="14"/>
  <c r="O11" i="14"/>
  <c r="Q11" i="14"/>
  <c r="V11" i="14"/>
  <c r="V8" i="14" s="1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6" i="14"/>
  <c r="I16" i="14"/>
  <c r="I15" i="14" s="1"/>
  <c r="K16" i="14"/>
  <c r="M16" i="14"/>
  <c r="O16" i="14"/>
  <c r="Q16" i="14"/>
  <c r="Q15" i="14" s="1"/>
  <c r="V16" i="14"/>
  <c r="G17" i="14"/>
  <c r="G15" i="14" s="1"/>
  <c r="I17" i="14"/>
  <c r="K17" i="14"/>
  <c r="O17" i="14"/>
  <c r="O15" i="14" s="1"/>
  <c r="Q17" i="14"/>
  <c r="V17" i="14"/>
  <c r="G18" i="14"/>
  <c r="I18" i="14"/>
  <c r="K18" i="14"/>
  <c r="M18" i="14"/>
  <c r="O18" i="14"/>
  <c r="Q18" i="14"/>
  <c r="V18" i="14"/>
  <c r="G19" i="14"/>
  <c r="M19" i="14" s="1"/>
  <c r="I19" i="14"/>
  <c r="K19" i="14"/>
  <c r="K15" i="14" s="1"/>
  <c r="O19" i="14"/>
  <c r="Q19" i="14"/>
  <c r="V19" i="14"/>
  <c r="V15" i="14" s="1"/>
  <c r="G20" i="14"/>
  <c r="I20" i="14"/>
  <c r="K20" i="14"/>
  <c r="M20" i="14"/>
  <c r="O20" i="14"/>
  <c r="Q20" i="14"/>
  <c r="V20" i="14"/>
  <c r="G21" i="14"/>
  <c r="M21" i="14" s="1"/>
  <c r="I21" i="14"/>
  <c r="K21" i="14"/>
  <c r="O21" i="14"/>
  <c r="Q21" i="14"/>
  <c r="V21" i="14"/>
  <c r="G22" i="14"/>
  <c r="I22" i="14"/>
  <c r="K22" i="14"/>
  <c r="M22" i="14"/>
  <c r="O22" i="14"/>
  <c r="Q22" i="14"/>
  <c r="V22" i="14"/>
  <c r="G23" i="14"/>
  <c r="M23" i="14" s="1"/>
  <c r="I23" i="14"/>
  <c r="K23" i="14"/>
  <c r="O23" i="14"/>
  <c r="Q23" i="14"/>
  <c r="V23" i="14"/>
  <c r="G24" i="14"/>
  <c r="I24" i="14"/>
  <c r="K24" i="14"/>
  <c r="M24" i="14"/>
  <c r="O24" i="14"/>
  <c r="Q24" i="14"/>
  <c r="V24" i="14"/>
  <c r="AE28" i="14"/>
  <c r="G162" i="13"/>
  <c r="BA119" i="13"/>
  <c r="BA117" i="13"/>
  <c r="BA114" i="13"/>
  <c r="BA111" i="13"/>
  <c r="BA76" i="13"/>
  <c r="BA53" i="13"/>
  <c r="BA50" i="13"/>
  <c r="BA38" i="13"/>
  <c r="BA33" i="13"/>
  <c r="BA31" i="13"/>
  <c r="BA26" i="13"/>
  <c r="BA24" i="13"/>
  <c r="BA19" i="13"/>
  <c r="BA14" i="13"/>
  <c r="BA12" i="13"/>
  <c r="BA10" i="13"/>
  <c r="G9" i="13"/>
  <c r="I9" i="13"/>
  <c r="I8" i="13" s="1"/>
  <c r="K9" i="13"/>
  <c r="M9" i="13"/>
  <c r="O9" i="13"/>
  <c r="Q9" i="13"/>
  <c r="Q8" i="13" s="1"/>
  <c r="V9" i="13"/>
  <c r="G11" i="13"/>
  <c r="G8" i="13" s="1"/>
  <c r="I11" i="13"/>
  <c r="K11" i="13"/>
  <c r="O11" i="13"/>
  <c r="O8" i="13" s="1"/>
  <c r="Q11" i="13"/>
  <c r="V11" i="13"/>
  <c r="G13" i="13"/>
  <c r="I13" i="13"/>
  <c r="K13" i="13"/>
  <c r="M13" i="13"/>
  <c r="O13" i="13"/>
  <c r="Q13" i="13"/>
  <c r="V13" i="13"/>
  <c r="G18" i="13"/>
  <c r="M18" i="13" s="1"/>
  <c r="I18" i="13"/>
  <c r="K18" i="13"/>
  <c r="K8" i="13" s="1"/>
  <c r="O18" i="13"/>
  <c r="Q18" i="13"/>
  <c r="V18" i="13"/>
  <c r="V8" i="13" s="1"/>
  <c r="G23" i="13"/>
  <c r="I23" i="13"/>
  <c r="K23" i="13"/>
  <c r="M23" i="13"/>
  <c r="O23" i="13"/>
  <c r="Q23" i="13"/>
  <c r="V23" i="13"/>
  <c r="G25" i="13"/>
  <c r="M25" i="13" s="1"/>
  <c r="I25" i="13"/>
  <c r="K25" i="13"/>
  <c r="O25" i="13"/>
  <c r="Q25" i="13"/>
  <c r="V25" i="13"/>
  <c r="G30" i="13"/>
  <c r="I30" i="13"/>
  <c r="K30" i="13"/>
  <c r="M30" i="13"/>
  <c r="O30" i="13"/>
  <c r="Q30" i="13"/>
  <c r="V30" i="13"/>
  <c r="G32" i="13"/>
  <c r="M32" i="13" s="1"/>
  <c r="I32" i="13"/>
  <c r="K32" i="13"/>
  <c r="O32" i="13"/>
  <c r="Q32" i="13"/>
  <c r="V32" i="13"/>
  <c r="G37" i="13"/>
  <c r="I37" i="13"/>
  <c r="K37" i="13"/>
  <c r="M37" i="13"/>
  <c r="O37" i="13"/>
  <c r="Q37" i="13"/>
  <c r="V37" i="13"/>
  <c r="G42" i="13"/>
  <c r="M42" i="13" s="1"/>
  <c r="I42" i="13"/>
  <c r="K42" i="13"/>
  <c r="O42" i="13"/>
  <c r="Q42" i="13"/>
  <c r="V42" i="13"/>
  <c r="G47" i="13"/>
  <c r="I47" i="13"/>
  <c r="K47" i="13"/>
  <c r="M47" i="13"/>
  <c r="O47" i="13"/>
  <c r="Q47" i="13"/>
  <c r="V47" i="13"/>
  <c r="G49" i="13"/>
  <c r="M49" i="13" s="1"/>
  <c r="I49" i="13"/>
  <c r="K49" i="13"/>
  <c r="O49" i="13"/>
  <c r="Q49" i="13"/>
  <c r="V49" i="13"/>
  <c r="G52" i="13"/>
  <c r="I52" i="13"/>
  <c r="K52" i="13"/>
  <c r="M52" i="13"/>
  <c r="O52" i="13"/>
  <c r="Q52" i="13"/>
  <c r="V52" i="13"/>
  <c r="G55" i="13"/>
  <c r="M55" i="13" s="1"/>
  <c r="I55" i="13"/>
  <c r="K55" i="13"/>
  <c r="O55" i="13"/>
  <c r="Q55" i="13"/>
  <c r="V55" i="13"/>
  <c r="G57" i="13"/>
  <c r="I57" i="13"/>
  <c r="K57" i="13"/>
  <c r="M57" i="13"/>
  <c r="O57" i="13"/>
  <c r="Q57" i="13"/>
  <c r="V57" i="13"/>
  <c r="G59" i="13"/>
  <c r="M59" i="13" s="1"/>
  <c r="I59" i="13"/>
  <c r="K59" i="13"/>
  <c r="O59" i="13"/>
  <c r="Q59" i="13"/>
  <c r="V59" i="13"/>
  <c r="G61" i="13"/>
  <c r="I61" i="13"/>
  <c r="K61" i="13"/>
  <c r="M61" i="13"/>
  <c r="O61" i="13"/>
  <c r="Q61" i="13"/>
  <c r="V61" i="13"/>
  <c r="G63" i="13"/>
  <c r="M63" i="13" s="1"/>
  <c r="I63" i="13"/>
  <c r="K63" i="13"/>
  <c r="O63" i="13"/>
  <c r="Q63" i="13"/>
  <c r="V63" i="13"/>
  <c r="G66" i="13"/>
  <c r="I66" i="13"/>
  <c r="K66" i="13"/>
  <c r="M66" i="13"/>
  <c r="O66" i="13"/>
  <c r="Q66" i="13"/>
  <c r="V66" i="13"/>
  <c r="G69" i="13"/>
  <c r="M69" i="13" s="1"/>
  <c r="I69" i="13"/>
  <c r="K69" i="13"/>
  <c r="O69" i="13"/>
  <c r="Q69" i="13"/>
  <c r="V69" i="13"/>
  <c r="G71" i="13"/>
  <c r="I71" i="13"/>
  <c r="K71" i="13"/>
  <c r="M71" i="13"/>
  <c r="O71" i="13"/>
  <c r="Q71" i="13"/>
  <c r="V71" i="13"/>
  <c r="G72" i="13"/>
  <c r="M72" i="13" s="1"/>
  <c r="I72" i="13"/>
  <c r="K72" i="13"/>
  <c r="O72" i="13"/>
  <c r="Q72" i="13"/>
  <c r="V72" i="13"/>
  <c r="G75" i="13"/>
  <c r="I75" i="13"/>
  <c r="K75" i="13"/>
  <c r="M75" i="13"/>
  <c r="O75" i="13"/>
  <c r="Q75" i="13"/>
  <c r="V75" i="13"/>
  <c r="G80" i="13"/>
  <c r="M80" i="13" s="1"/>
  <c r="I80" i="13"/>
  <c r="K80" i="13"/>
  <c r="O80" i="13"/>
  <c r="Q80" i="13"/>
  <c r="V80" i="13"/>
  <c r="G82" i="13"/>
  <c r="I82" i="13"/>
  <c r="K82" i="13"/>
  <c r="M82" i="13"/>
  <c r="O82" i="13"/>
  <c r="Q82" i="13"/>
  <c r="V82" i="13"/>
  <c r="G83" i="13"/>
  <c r="M83" i="13" s="1"/>
  <c r="I83" i="13"/>
  <c r="K83" i="13"/>
  <c r="O83" i="13"/>
  <c r="Q83" i="13"/>
  <c r="V83" i="13"/>
  <c r="G84" i="13"/>
  <c r="I84" i="13"/>
  <c r="K84" i="13"/>
  <c r="M84" i="13"/>
  <c r="O84" i="13"/>
  <c r="Q84" i="13"/>
  <c r="V84" i="13"/>
  <c r="G90" i="13"/>
  <c r="I90" i="13"/>
  <c r="I89" i="13" s="1"/>
  <c r="K90" i="13"/>
  <c r="M90" i="13"/>
  <c r="O90" i="13"/>
  <c r="Q90" i="13"/>
  <c r="Q89" i="13" s="1"/>
  <c r="V90" i="13"/>
  <c r="G91" i="13"/>
  <c r="G89" i="13" s="1"/>
  <c r="I91" i="13"/>
  <c r="K91" i="13"/>
  <c r="O91" i="13"/>
  <c r="O89" i="13" s="1"/>
  <c r="Q91" i="13"/>
  <c r="V91" i="13"/>
  <c r="G92" i="13"/>
  <c r="I92" i="13"/>
  <c r="K92" i="13"/>
  <c r="M92" i="13"/>
  <c r="O92" i="13"/>
  <c r="Q92" i="13"/>
  <c r="V92" i="13"/>
  <c r="G93" i="13"/>
  <c r="M93" i="13" s="1"/>
  <c r="I93" i="13"/>
  <c r="K93" i="13"/>
  <c r="K89" i="13" s="1"/>
  <c r="O93" i="13"/>
  <c r="Q93" i="13"/>
  <c r="V93" i="13"/>
  <c r="V89" i="13" s="1"/>
  <c r="G99" i="13"/>
  <c r="I99" i="13"/>
  <c r="K99" i="13"/>
  <c r="M99" i="13"/>
  <c r="O99" i="13"/>
  <c r="Q99" i="13"/>
  <c r="V99" i="13"/>
  <c r="G102" i="13"/>
  <c r="M102" i="13" s="1"/>
  <c r="I102" i="13"/>
  <c r="K102" i="13"/>
  <c r="O102" i="13"/>
  <c r="Q102" i="13"/>
  <c r="V102" i="13"/>
  <c r="G105" i="13"/>
  <c r="I105" i="13"/>
  <c r="K105" i="13"/>
  <c r="M105" i="13"/>
  <c r="O105" i="13"/>
  <c r="Q105" i="13"/>
  <c r="V105" i="13"/>
  <c r="G108" i="13"/>
  <c r="M108" i="13" s="1"/>
  <c r="I108" i="13"/>
  <c r="K108" i="13"/>
  <c r="O108" i="13"/>
  <c r="Q108" i="13"/>
  <c r="V108" i="13"/>
  <c r="G109" i="13"/>
  <c r="I109" i="13"/>
  <c r="K109" i="13"/>
  <c r="M109" i="13"/>
  <c r="O109" i="13"/>
  <c r="Q109" i="13"/>
  <c r="V109" i="13"/>
  <c r="G110" i="13"/>
  <c r="M110" i="13" s="1"/>
  <c r="I110" i="13"/>
  <c r="K110" i="13"/>
  <c r="O110" i="13"/>
  <c r="Q110" i="13"/>
  <c r="V110" i="13"/>
  <c r="G113" i="13"/>
  <c r="I113" i="13"/>
  <c r="K113" i="13"/>
  <c r="M113" i="13"/>
  <c r="O113" i="13"/>
  <c r="Q113" i="13"/>
  <c r="V113" i="13"/>
  <c r="G116" i="13"/>
  <c r="M116" i="13" s="1"/>
  <c r="I116" i="13"/>
  <c r="K116" i="13"/>
  <c r="O116" i="13"/>
  <c r="Q116" i="13"/>
  <c r="V116" i="13"/>
  <c r="G118" i="13"/>
  <c r="I118" i="13"/>
  <c r="K118" i="13"/>
  <c r="M118" i="13"/>
  <c r="O118" i="13"/>
  <c r="Q118" i="13"/>
  <c r="V118" i="13"/>
  <c r="G121" i="13"/>
  <c r="M121" i="13" s="1"/>
  <c r="I121" i="13"/>
  <c r="K121" i="13"/>
  <c r="O121" i="13"/>
  <c r="Q121" i="13"/>
  <c r="V121" i="13"/>
  <c r="G122" i="13"/>
  <c r="I122" i="13"/>
  <c r="K122" i="13"/>
  <c r="M122" i="13"/>
  <c r="O122" i="13"/>
  <c r="Q122" i="13"/>
  <c r="V122" i="13"/>
  <c r="G124" i="13"/>
  <c r="M124" i="13" s="1"/>
  <c r="I124" i="13"/>
  <c r="K124" i="13"/>
  <c r="O124" i="13"/>
  <c r="Q124" i="13"/>
  <c r="V124" i="13"/>
  <c r="G125" i="13"/>
  <c r="I125" i="13"/>
  <c r="K125" i="13"/>
  <c r="M125" i="13"/>
  <c r="O125" i="13"/>
  <c r="Q125" i="13"/>
  <c r="V125" i="13"/>
  <c r="G126" i="13"/>
  <c r="M126" i="13" s="1"/>
  <c r="I126" i="13"/>
  <c r="K126" i="13"/>
  <c r="O126" i="13"/>
  <c r="Q126" i="13"/>
  <c r="V126" i="13"/>
  <c r="G127" i="13"/>
  <c r="I127" i="13"/>
  <c r="K127" i="13"/>
  <c r="M127" i="13"/>
  <c r="O127" i="13"/>
  <c r="Q127" i="13"/>
  <c r="V127" i="13"/>
  <c r="G128" i="13"/>
  <c r="M128" i="13" s="1"/>
  <c r="I128" i="13"/>
  <c r="K128" i="13"/>
  <c r="O128" i="13"/>
  <c r="Q128" i="13"/>
  <c r="V128" i="13"/>
  <c r="G129" i="13"/>
  <c r="I129" i="13"/>
  <c r="K129" i="13"/>
  <c r="M129" i="13"/>
  <c r="O129" i="13"/>
  <c r="Q129" i="13"/>
  <c r="V129" i="13"/>
  <c r="G131" i="13"/>
  <c r="M131" i="13" s="1"/>
  <c r="I131" i="13"/>
  <c r="K131" i="13"/>
  <c r="O131" i="13"/>
  <c r="Q131" i="13"/>
  <c r="V131" i="13"/>
  <c r="G132" i="13"/>
  <c r="I132" i="13"/>
  <c r="K132" i="13"/>
  <c r="M132" i="13"/>
  <c r="O132" i="13"/>
  <c r="Q132" i="13"/>
  <c r="V132" i="13"/>
  <c r="G134" i="13"/>
  <c r="M134" i="13" s="1"/>
  <c r="I134" i="13"/>
  <c r="K134" i="13"/>
  <c r="O134" i="13"/>
  <c r="Q134" i="13"/>
  <c r="V134" i="13"/>
  <c r="G136" i="13"/>
  <c r="I136" i="13"/>
  <c r="K136" i="13"/>
  <c r="M136" i="13"/>
  <c r="O136" i="13"/>
  <c r="Q136" i="13"/>
  <c r="V136" i="13"/>
  <c r="G138" i="13"/>
  <c r="M138" i="13" s="1"/>
  <c r="I138" i="13"/>
  <c r="K138" i="13"/>
  <c r="O138" i="13"/>
  <c r="Q138" i="13"/>
  <c r="V138" i="13"/>
  <c r="G140" i="13"/>
  <c r="I140" i="13"/>
  <c r="K140" i="13"/>
  <c r="M140" i="13"/>
  <c r="O140" i="13"/>
  <c r="Q140" i="13"/>
  <c r="V140" i="13"/>
  <c r="G142" i="13"/>
  <c r="M142" i="13" s="1"/>
  <c r="I142" i="13"/>
  <c r="K142" i="13"/>
  <c r="O142" i="13"/>
  <c r="Q142" i="13"/>
  <c r="V142" i="13"/>
  <c r="G144" i="13"/>
  <c r="I144" i="13"/>
  <c r="K144" i="13"/>
  <c r="M144" i="13"/>
  <c r="O144" i="13"/>
  <c r="Q144" i="13"/>
  <c r="V144" i="13"/>
  <c r="G146" i="13"/>
  <c r="M146" i="13" s="1"/>
  <c r="I146" i="13"/>
  <c r="K146" i="13"/>
  <c r="O146" i="13"/>
  <c r="Q146" i="13"/>
  <c r="V146" i="13"/>
  <c r="G147" i="13"/>
  <c r="I147" i="13"/>
  <c r="K147" i="13"/>
  <c r="M147" i="13"/>
  <c r="O147" i="13"/>
  <c r="Q147" i="13"/>
  <c r="V147" i="13"/>
  <c r="G149" i="13"/>
  <c r="M149" i="13" s="1"/>
  <c r="I149" i="13"/>
  <c r="K149" i="13"/>
  <c r="O149" i="13"/>
  <c r="Q149" i="13"/>
  <c r="V149" i="13"/>
  <c r="G150" i="13"/>
  <c r="I150" i="13"/>
  <c r="K150" i="13"/>
  <c r="M150" i="13"/>
  <c r="O150" i="13"/>
  <c r="Q150" i="13"/>
  <c r="V150" i="13"/>
  <c r="G151" i="13"/>
  <c r="M151" i="13" s="1"/>
  <c r="I151" i="13"/>
  <c r="K151" i="13"/>
  <c r="O151" i="13"/>
  <c r="Q151" i="13"/>
  <c r="V151" i="13"/>
  <c r="G153" i="13"/>
  <c r="I153" i="13"/>
  <c r="K153" i="13"/>
  <c r="M153" i="13"/>
  <c r="O153" i="13"/>
  <c r="Q153" i="13"/>
  <c r="V153" i="13"/>
  <c r="G154" i="13"/>
  <c r="M154" i="13" s="1"/>
  <c r="I154" i="13"/>
  <c r="K154" i="13"/>
  <c r="O154" i="13"/>
  <c r="Q154" i="13"/>
  <c r="V154" i="13"/>
  <c r="G155" i="13"/>
  <c r="I155" i="13"/>
  <c r="K155" i="13"/>
  <c r="M155" i="13"/>
  <c r="O155" i="13"/>
  <c r="Q155" i="13"/>
  <c r="V155" i="13"/>
  <c r="G156" i="13"/>
  <c r="M156" i="13" s="1"/>
  <c r="I156" i="13"/>
  <c r="K156" i="13"/>
  <c r="O156" i="13"/>
  <c r="Q156" i="13"/>
  <c r="V156" i="13"/>
  <c r="G157" i="13"/>
  <c r="I157" i="13"/>
  <c r="O157" i="13"/>
  <c r="Q157" i="13"/>
  <c r="G158" i="13"/>
  <c r="M158" i="13" s="1"/>
  <c r="M157" i="13" s="1"/>
  <c r="I158" i="13"/>
  <c r="K158" i="13"/>
  <c r="K157" i="13" s="1"/>
  <c r="O158" i="13"/>
  <c r="Q158" i="13"/>
  <c r="V158" i="13"/>
  <c r="V157" i="13" s="1"/>
  <c r="AE162" i="13"/>
  <c r="AF162" i="13"/>
  <c r="G555" i="12"/>
  <c r="BA462" i="12"/>
  <c r="BA458" i="12"/>
  <c r="BA452" i="12"/>
  <c r="BA449" i="12"/>
  <c r="BA405" i="12"/>
  <c r="BA394" i="12"/>
  <c r="BA391" i="12"/>
  <c r="BA388" i="12"/>
  <c r="BA385" i="12"/>
  <c r="BA308" i="12"/>
  <c r="BA261" i="12"/>
  <c r="BA214" i="12"/>
  <c r="BA212" i="12"/>
  <c r="BA165" i="12"/>
  <c r="BA163" i="12"/>
  <c r="BA116" i="12"/>
  <c r="BA70" i="12"/>
  <c r="BA61" i="12"/>
  <c r="BA52" i="12"/>
  <c r="BA43" i="12"/>
  <c r="BA34" i="12"/>
  <c r="BA25" i="12"/>
  <c r="BA16" i="12"/>
  <c r="BA14" i="12"/>
  <c r="BA12" i="12"/>
  <c r="BA1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O8" i="12" s="1"/>
  <c r="Q15" i="12"/>
  <c r="V15" i="12"/>
  <c r="G24" i="12"/>
  <c r="M24" i="12" s="1"/>
  <c r="I24" i="12"/>
  <c r="K24" i="12"/>
  <c r="O24" i="12"/>
  <c r="Q24" i="12"/>
  <c r="V24" i="12"/>
  <c r="G33" i="12"/>
  <c r="I33" i="12"/>
  <c r="K33" i="12"/>
  <c r="M33" i="12"/>
  <c r="O33" i="12"/>
  <c r="Q33" i="12"/>
  <c r="V33" i="12"/>
  <c r="G42" i="12"/>
  <c r="I42" i="12"/>
  <c r="K42" i="12"/>
  <c r="M42" i="12"/>
  <c r="O42" i="12"/>
  <c r="Q42" i="12"/>
  <c r="V42" i="12"/>
  <c r="G51" i="12"/>
  <c r="M51" i="12" s="1"/>
  <c r="I51" i="12"/>
  <c r="K51" i="12"/>
  <c r="O51" i="12"/>
  <c r="Q51" i="12"/>
  <c r="V51" i="12"/>
  <c r="G60" i="12"/>
  <c r="M60" i="12" s="1"/>
  <c r="I60" i="12"/>
  <c r="K60" i="12"/>
  <c r="O60" i="12"/>
  <c r="Q60" i="12"/>
  <c r="V60" i="12"/>
  <c r="G69" i="12"/>
  <c r="I69" i="12"/>
  <c r="K69" i="12"/>
  <c r="M69" i="12"/>
  <c r="O69" i="12"/>
  <c r="Q69" i="12"/>
  <c r="V69" i="12"/>
  <c r="G115" i="12"/>
  <c r="I115" i="12"/>
  <c r="K115" i="12"/>
  <c r="M115" i="12"/>
  <c r="O115" i="12"/>
  <c r="Q115" i="12"/>
  <c r="V115" i="12"/>
  <c r="G162" i="12"/>
  <c r="M162" i="12" s="1"/>
  <c r="I162" i="12"/>
  <c r="K162" i="12"/>
  <c r="O162" i="12"/>
  <c r="Q162" i="12"/>
  <c r="V162" i="12"/>
  <c r="G164" i="12"/>
  <c r="M164" i="12" s="1"/>
  <c r="I164" i="12"/>
  <c r="K164" i="12"/>
  <c r="O164" i="12"/>
  <c r="Q164" i="12"/>
  <c r="V164" i="12"/>
  <c r="G211" i="12"/>
  <c r="I211" i="12"/>
  <c r="K211" i="12"/>
  <c r="M211" i="12"/>
  <c r="O211" i="12"/>
  <c r="Q211" i="12"/>
  <c r="V211" i="12"/>
  <c r="G213" i="12"/>
  <c r="I213" i="12"/>
  <c r="K213" i="12"/>
  <c r="M213" i="12"/>
  <c r="O213" i="12"/>
  <c r="Q213" i="12"/>
  <c r="V213" i="12"/>
  <c r="G260" i="12"/>
  <c r="M260" i="12" s="1"/>
  <c r="I260" i="12"/>
  <c r="K260" i="12"/>
  <c r="O260" i="12"/>
  <c r="Q260" i="12"/>
  <c r="V260" i="12"/>
  <c r="G307" i="12"/>
  <c r="M307" i="12" s="1"/>
  <c r="I307" i="12"/>
  <c r="K307" i="12"/>
  <c r="O307" i="12"/>
  <c r="Q307" i="12"/>
  <c r="V307" i="12"/>
  <c r="G354" i="12"/>
  <c r="I354" i="12"/>
  <c r="K354" i="12"/>
  <c r="M354" i="12"/>
  <c r="O354" i="12"/>
  <c r="Q354" i="12"/>
  <c r="V354" i="12"/>
  <c r="G364" i="12"/>
  <c r="I364" i="12"/>
  <c r="K364" i="12"/>
  <c r="M364" i="12"/>
  <c r="O364" i="12"/>
  <c r="Q364" i="12"/>
  <c r="V364" i="12"/>
  <c r="G374" i="12"/>
  <c r="M374" i="12" s="1"/>
  <c r="I374" i="12"/>
  <c r="K374" i="12"/>
  <c r="O374" i="12"/>
  <c r="Q374" i="12"/>
  <c r="V374" i="12"/>
  <c r="G378" i="12"/>
  <c r="M378" i="12" s="1"/>
  <c r="I378" i="12"/>
  <c r="K378" i="12"/>
  <c r="O378" i="12"/>
  <c r="Q378" i="12"/>
  <c r="V378" i="12"/>
  <c r="G380" i="12"/>
  <c r="I380" i="12"/>
  <c r="K380" i="12"/>
  <c r="M380" i="12"/>
  <c r="O380" i="12"/>
  <c r="Q380" i="12"/>
  <c r="V380" i="12"/>
  <c r="G382" i="12"/>
  <c r="I382" i="12"/>
  <c r="K382" i="12"/>
  <c r="M382" i="12"/>
  <c r="O382" i="12"/>
  <c r="Q382" i="12"/>
  <c r="V382" i="12"/>
  <c r="G384" i="12"/>
  <c r="M384" i="12" s="1"/>
  <c r="I384" i="12"/>
  <c r="K384" i="12"/>
  <c r="O384" i="12"/>
  <c r="Q384" i="12"/>
  <c r="V384" i="12"/>
  <c r="G387" i="12"/>
  <c r="M387" i="12" s="1"/>
  <c r="I387" i="12"/>
  <c r="K387" i="12"/>
  <c r="O387" i="12"/>
  <c r="Q387" i="12"/>
  <c r="V387" i="12"/>
  <c r="G390" i="12"/>
  <c r="I390" i="12"/>
  <c r="K390" i="12"/>
  <c r="M390" i="12"/>
  <c r="O390" i="12"/>
  <c r="Q390" i="12"/>
  <c r="V390" i="12"/>
  <c r="G393" i="12"/>
  <c r="I393" i="12"/>
  <c r="K393" i="12"/>
  <c r="M393" i="12"/>
  <c r="O393" i="12"/>
  <c r="Q393" i="12"/>
  <c r="V393" i="12"/>
  <c r="G395" i="12"/>
  <c r="M395" i="12" s="1"/>
  <c r="I395" i="12"/>
  <c r="K395" i="12"/>
  <c r="O395" i="12"/>
  <c r="Q395" i="12"/>
  <c r="V395" i="12"/>
  <c r="G398" i="12"/>
  <c r="M398" i="12" s="1"/>
  <c r="I398" i="12"/>
  <c r="K398" i="12"/>
  <c r="O398" i="12"/>
  <c r="Q398" i="12"/>
  <c r="V398" i="12"/>
  <c r="G401" i="12"/>
  <c r="I401" i="12"/>
  <c r="K401" i="12"/>
  <c r="M401" i="12"/>
  <c r="O401" i="12"/>
  <c r="Q401" i="12"/>
  <c r="V401" i="12"/>
  <c r="G404" i="12"/>
  <c r="I404" i="12"/>
  <c r="K404" i="12"/>
  <c r="M404" i="12"/>
  <c r="O404" i="12"/>
  <c r="Q404" i="12"/>
  <c r="V404" i="12"/>
  <c r="G409" i="12"/>
  <c r="M409" i="12" s="1"/>
  <c r="I409" i="12"/>
  <c r="K409" i="12"/>
  <c r="O409" i="12"/>
  <c r="Q409" i="12"/>
  <c r="V409" i="12"/>
  <c r="G414" i="12"/>
  <c r="M414" i="12" s="1"/>
  <c r="I414" i="12"/>
  <c r="K414" i="12"/>
  <c r="O414" i="12"/>
  <c r="Q414" i="12"/>
  <c r="V414" i="12"/>
  <c r="G416" i="12"/>
  <c r="I416" i="12"/>
  <c r="K416" i="12"/>
  <c r="M416" i="12"/>
  <c r="O416" i="12"/>
  <c r="Q416" i="12"/>
  <c r="V416" i="12"/>
  <c r="G418" i="12"/>
  <c r="I418" i="12"/>
  <c r="K418" i="12"/>
  <c r="M418" i="12"/>
  <c r="O418" i="12"/>
  <c r="Q418" i="12"/>
  <c r="V418" i="12"/>
  <c r="G421" i="12"/>
  <c r="M421" i="12" s="1"/>
  <c r="I421" i="12"/>
  <c r="K421" i="12"/>
  <c r="O421" i="12"/>
  <c r="Q421" i="12"/>
  <c r="V421" i="12"/>
  <c r="G423" i="12"/>
  <c r="M423" i="12" s="1"/>
  <c r="I423" i="12"/>
  <c r="K423" i="12"/>
  <c r="O423" i="12"/>
  <c r="Q423" i="12"/>
  <c r="V423" i="12"/>
  <c r="G426" i="12"/>
  <c r="I426" i="12"/>
  <c r="K426" i="12"/>
  <c r="M426" i="12"/>
  <c r="O426" i="12"/>
  <c r="Q426" i="12"/>
  <c r="V426" i="12"/>
  <c r="G429" i="12"/>
  <c r="I429" i="12"/>
  <c r="K429" i="12"/>
  <c r="M429" i="12"/>
  <c r="O429" i="12"/>
  <c r="Q429" i="12"/>
  <c r="V429" i="12"/>
  <c r="G433" i="12"/>
  <c r="M433" i="12" s="1"/>
  <c r="I433" i="12"/>
  <c r="K433" i="12"/>
  <c r="O433" i="12"/>
  <c r="Q433" i="12"/>
  <c r="V433" i="12"/>
  <c r="G435" i="12"/>
  <c r="M435" i="12" s="1"/>
  <c r="I435" i="12"/>
  <c r="K435" i="12"/>
  <c r="O435" i="12"/>
  <c r="Q435" i="12"/>
  <c r="V435" i="12"/>
  <c r="G438" i="12"/>
  <c r="I438" i="12"/>
  <c r="I437" i="12" s="1"/>
  <c r="K438" i="12"/>
  <c r="M438" i="12"/>
  <c r="O438" i="12"/>
  <c r="Q438" i="12"/>
  <c r="Q437" i="12" s="1"/>
  <c r="V438" i="12"/>
  <c r="G441" i="12"/>
  <c r="G437" i="12" s="1"/>
  <c r="I441" i="12"/>
  <c r="K441" i="12"/>
  <c r="O441" i="12"/>
  <c r="O437" i="12" s="1"/>
  <c r="Q441" i="12"/>
  <c r="V441" i="12"/>
  <c r="G444" i="12"/>
  <c r="I444" i="12"/>
  <c r="K444" i="12"/>
  <c r="M444" i="12"/>
  <c r="O444" i="12"/>
  <c r="Q444" i="12"/>
  <c r="V444" i="12"/>
  <c r="G445" i="12"/>
  <c r="M445" i="12" s="1"/>
  <c r="I445" i="12"/>
  <c r="K445" i="12"/>
  <c r="K437" i="12" s="1"/>
  <c r="O445" i="12"/>
  <c r="Q445" i="12"/>
  <c r="V445" i="12"/>
  <c r="V437" i="12" s="1"/>
  <c r="G448" i="12"/>
  <c r="I448" i="12"/>
  <c r="K448" i="12"/>
  <c r="M448" i="12"/>
  <c r="O448" i="12"/>
  <c r="Q448" i="12"/>
  <c r="V448" i="12"/>
  <c r="G451" i="12"/>
  <c r="M451" i="12" s="1"/>
  <c r="I451" i="12"/>
  <c r="K451" i="12"/>
  <c r="O451" i="12"/>
  <c r="Q451" i="12"/>
  <c r="V451" i="12"/>
  <c r="G453" i="12"/>
  <c r="I453" i="12"/>
  <c r="K453" i="12"/>
  <c r="M453" i="12"/>
  <c r="O453" i="12"/>
  <c r="Q453" i="12"/>
  <c r="V453" i="12"/>
  <c r="G457" i="12"/>
  <c r="M457" i="12" s="1"/>
  <c r="I457" i="12"/>
  <c r="K457" i="12"/>
  <c r="O457" i="12"/>
  <c r="Q457" i="12"/>
  <c r="V457" i="12"/>
  <c r="G461" i="12"/>
  <c r="I461" i="12"/>
  <c r="K461" i="12"/>
  <c r="M461" i="12"/>
  <c r="O461" i="12"/>
  <c r="Q461" i="12"/>
  <c r="V461" i="12"/>
  <c r="G463" i="12"/>
  <c r="O463" i="12"/>
  <c r="G464" i="12"/>
  <c r="I464" i="12"/>
  <c r="I463" i="12" s="1"/>
  <c r="K464" i="12"/>
  <c r="M464" i="12"/>
  <c r="O464" i="12"/>
  <c r="Q464" i="12"/>
  <c r="Q463" i="12" s="1"/>
  <c r="V464" i="12"/>
  <c r="G467" i="12"/>
  <c r="M467" i="12" s="1"/>
  <c r="I467" i="12"/>
  <c r="K467" i="12"/>
  <c r="K463" i="12" s="1"/>
  <c r="O467" i="12"/>
  <c r="Q467" i="12"/>
  <c r="V467" i="12"/>
  <c r="V463" i="12" s="1"/>
  <c r="G470" i="12"/>
  <c r="I470" i="12"/>
  <c r="K470" i="12"/>
  <c r="M470" i="12"/>
  <c r="O470" i="12"/>
  <c r="Q470" i="12"/>
  <c r="V470" i="12"/>
  <c r="G474" i="12"/>
  <c r="I474" i="12"/>
  <c r="I473" i="12" s="1"/>
  <c r="K474" i="12"/>
  <c r="M474" i="12"/>
  <c r="O474" i="12"/>
  <c r="Q474" i="12"/>
  <c r="Q473" i="12" s="1"/>
  <c r="V474" i="12"/>
  <c r="G476" i="12"/>
  <c r="M476" i="12" s="1"/>
  <c r="I476" i="12"/>
  <c r="K476" i="12"/>
  <c r="K473" i="12" s="1"/>
  <c r="O476" i="12"/>
  <c r="Q476" i="12"/>
  <c r="V476" i="12"/>
  <c r="V473" i="12" s="1"/>
  <c r="G478" i="12"/>
  <c r="I478" i="12"/>
  <c r="K478" i="12"/>
  <c r="M478" i="12"/>
  <c r="O478" i="12"/>
  <c r="Q478" i="12"/>
  <c r="V478" i="12"/>
  <c r="G480" i="12"/>
  <c r="M480" i="12" s="1"/>
  <c r="I480" i="12"/>
  <c r="K480" i="12"/>
  <c r="O480" i="12"/>
  <c r="O473" i="12" s="1"/>
  <c r="Q480" i="12"/>
  <c r="V480" i="12"/>
  <c r="G483" i="12"/>
  <c r="I483" i="12"/>
  <c r="K483" i="12"/>
  <c r="M483" i="12"/>
  <c r="O483" i="12"/>
  <c r="Q483" i="12"/>
  <c r="V483" i="12"/>
  <c r="G499" i="12"/>
  <c r="M499" i="12" s="1"/>
  <c r="I499" i="12"/>
  <c r="K499" i="12"/>
  <c r="O499" i="12"/>
  <c r="Q499" i="12"/>
  <c r="V499" i="12"/>
  <c r="G501" i="12"/>
  <c r="I501" i="12"/>
  <c r="K501" i="12"/>
  <c r="M501" i="12"/>
  <c r="O501" i="12"/>
  <c r="Q501" i="12"/>
  <c r="V501" i="12"/>
  <c r="G503" i="12"/>
  <c r="M503" i="12" s="1"/>
  <c r="I503" i="12"/>
  <c r="K503" i="12"/>
  <c r="O503" i="12"/>
  <c r="Q503" i="12"/>
  <c r="V503" i="12"/>
  <c r="G505" i="12"/>
  <c r="I505" i="12"/>
  <c r="K505" i="12"/>
  <c r="M505" i="12"/>
  <c r="O505" i="12"/>
  <c r="Q505" i="12"/>
  <c r="V505" i="12"/>
  <c r="G507" i="12"/>
  <c r="M507" i="12" s="1"/>
  <c r="I507" i="12"/>
  <c r="K507" i="12"/>
  <c r="O507" i="12"/>
  <c r="Q507" i="12"/>
  <c r="V507" i="12"/>
  <c r="G509" i="12"/>
  <c r="I509" i="12"/>
  <c r="K509" i="12"/>
  <c r="M509" i="12"/>
  <c r="O509" i="12"/>
  <c r="Q509" i="12"/>
  <c r="V509" i="12"/>
  <c r="G510" i="12"/>
  <c r="M510" i="12" s="1"/>
  <c r="I510" i="12"/>
  <c r="K510" i="12"/>
  <c r="O510" i="12"/>
  <c r="Q510" i="12"/>
  <c r="V510" i="12"/>
  <c r="G511" i="12"/>
  <c r="I511" i="12"/>
  <c r="K511" i="12"/>
  <c r="M511" i="12"/>
  <c r="O511" i="12"/>
  <c r="Q511" i="12"/>
  <c r="V511" i="12"/>
  <c r="G512" i="12"/>
  <c r="M512" i="12" s="1"/>
  <c r="I512" i="12"/>
  <c r="K512" i="12"/>
  <c r="O512" i="12"/>
  <c r="Q512" i="12"/>
  <c r="V512" i="12"/>
  <c r="G513" i="12"/>
  <c r="I513" i="12"/>
  <c r="K513" i="12"/>
  <c r="M513" i="12"/>
  <c r="O513" i="12"/>
  <c r="Q513" i="12"/>
  <c r="V513" i="12"/>
  <c r="G514" i="12"/>
  <c r="M514" i="12" s="1"/>
  <c r="I514" i="12"/>
  <c r="K514" i="12"/>
  <c r="O514" i="12"/>
  <c r="Q514" i="12"/>
  <c r="V514" i="12"/>
  <c r="G516" i="12"/>
  <c r="I516" i="12"/>
  <c r="K516" i="12"/>
  <c r="M516" i="12"/>
  <c r="O516" i="12"/>
  <c r="Q516" i="12"/>
  <c r="V516" i="12"/>
  <c r="G518" i="12"/>
  <c r="M518" i="12" s="1"/>
  <c r="I518" i="12"/>
  <c r="K518" i="12"/>
  <c r="O518" i="12"/>
  <c r="Q518" i="12"/>
  <c r="V518" i="12"/>
  <c r="G520" i="12"/>
  <c r="I520" i="12"/>
  <c r="K520" i="12"/>
  <c r="M520" i="12"/>
  <c r="O520" i="12"/>
  <c r="Q520" i="12"/>
  <c r="V520" i="12"/>
  <c r="G522" i="12"/>
  <c r="M522" i="12" s="1"/>
  <c r="I522" i="12"/>
  <c r="K522" i="12"/>
  <c r="O522" i="12"/>
  <c r="Q522" i="12"/>
  <c r="V522" i="12"/>
  <c r="G524" i="12"/>
  <c r="I524" i="12"/>
  <c r="K524" i="12"/>
  <c r="M524" i="12"/>
  <c r="O524" i="12"/>
  <c r="Q524" i="12"/>
  <c r="V524" i="12"/>
  <c r="G525" i="12"/>
  <c r="I525" i="12"/>
  <c r="K525" i="12"/>
  <c r="M525" i="12"/>
  <c r="O525" i="12"/>
  <c r="Q525" i="12"/>
  <c r="V525" i="12"/>
  <c r="G527" i="12"/>
  <c r="I527" i="12"/>
  <c r="K527" i="12"/>
  <c r="M527" i="12"/>
  <c r="O527" i="12"/>
  <c r="Q527" i="12"/>
  <c r="V527" i="12"/>
  <c r="G529" i="12"/>
  <c r="M529" i="12" s="1"/>
  <c r="I529" i="12"/>
  <c r="K529" i="12"/>
  <c r="O529" i="12"/>
  <c r="Q529" i="12"/>
  <c r="V529" i="12"/>
  <c r="G531" i="12"/>
  <c r="I531" i="12"/>
  <c r="K531" i="12"/>
  <c r="M531" i="12"/>
  <c r="O531" i="12"/>
  <c r="Q531" i="12"/>
  <c r="V531" i="12"/>
  <c r="G533" i="12"/>
  <c r="I533" i="12"/>
  <c r="K533" i="12"/>
  <c r="M533" i="12"/>
  <c r="O533" i="12"/>
  <c r="Q533" i="12"/>
  <c r="V533" i="12"/>
  <c r="G535" i="12"/>
  <c r="I535" i="12"/>
  <c r="K535" i="12"/>
  <c r="M535" i="12"/>
  <c r="O535" i="12"/>
  <c r="Q535" i="12"/>
  <c r="V535" i="12"/>
  <c r="G536" i="12"/>
  <c r="M536" i="12" s="1"/>
  <c r="I536" i="12"/>
  <c r="K536" i="12"/>
  <c r="O536" i="12"/>
  <c r="Q536" i="12"/>
  <c r="V536" i="12"/>
  <c r="G537" i="12"/>
  <c r="I537" i="12"/>
  <c r="K537" i="12"/>
  <c r="M537" i="12"/>
  <c r="O537" i="12"/>
  <c r="Q537" i="12"/>
  <c r="V537" i="12"/>
  <c r="G538" i="12"/>
  <c r="I538" i="12"/>
  <c r="K538" i="12"/>
  <c r="M538" i="12"/>
  <c r="O538" i="12"/>
  <c r="Q538" i="12"/>
  <c r="V538" i="12"/>
  <c r="G540" i="12"/>
  <c r="I540" i="12"/>
  <c r="K540" i="12"/>
  <c r="M540" i="12"/>
  <c r="O540" i="12"/>
  <c r="Q540" i="12"/>
  <c r="V540" i="12"/>
  <c r="G541" i="12"/>
  <c r="M541" i="12" s="1"/>
  <c r="I541" i="12"/>
  <c r="K541" i="12"/>
  <c r="O541" i="12"/>
  <c r="Q541" i="12"/>
  <c r="V541" i="12"/>
  <c r="G542" i="12"/>
  <c r="I542" i="12"/>
  <c r="K542" i="12"/>
  <c r="M542" i="12"/>
  <c r="O542" i="12"/>
  <c r="Q542" i="12"/>
  <c r="V542" i="12"/>
  <c r="G543" i="12"/>
  <c r="I543" i="12"/>
  <c r="K543" i="12"/>
  <c r="M543" i="12"/>
  <c r="O543" i="12"/>
  <c r="Q543" i="12"/>
  <c r="V543" i="12"/>
  <c r="G544" i="12"/>
  <c r="I544" i="12"/>
  <c r="K544" i="12"/>
  <c r="M544" i="12"/>
  <c r="O544" i="12"/>
  <c r="Q544" i="12"/>
  <c r="V544" i="12"/>
  <c r="G545" i="12"/>
  <c r="M545" i="12" s="1"/>
  <c r="I545" i="12"/>
  <c r="K545" i="12"/>
  <c r="O545" i="12"/>
  <c r="Q545" i="12"/>
  <c r="V545" i="12"/>
  <c r="G546" i="12"/>
  <c r="I546" i="12"/>
  <c r="O546" i="12"/>
  <c r="Q546" i="12"/>
  <c r="G547" i="12"/>
  <c r="I547" i="12"/>
  <c r="K547" i="12"/>
  <c r="K546" i="12" s="1"/>
  <c r="M547" i="12"/>
  <c r="M546" i="12" s="1"/>
  <c r="O547" i="12"/>
  <c r="Q547" i="12"/>
  <c r="V547" i="12"/>
  <c r="V546" i="12" s="1"/>
  <c r="G551" i="12"/>
  <c r="M551" i="12" s="1"/>
  <c r="M550" i="12" s="1"/>
  <c r="I551" i="12"/>
  <c r="I550" i="12" s="1"/>
  <c r="K551" i="12"/>
  <c r="O551" i="12"/>
  <c r="O550" i="12" s="1"/>
  <c r="Q551" i="12"/>
  <c r="Q550" i="12" s="1"/>
  <c r="V551" i="12"/>
  <c r="G552" i="12"/>
  <c r="M552" i="12" s="1"/>
  <c r="I552" i="12"/>
  <c r="K552" i="12"/>
  <c r="K550" i="12" s="1"/>
  <c r="O552" i="12"/>
  <c r="Q552" i="12"/>
  <c r="V552" i="12"/>
  <c r="V550" i="12" s="1"/>
  <c r="AE555" i="12"/>
  <c r="AF555" i="12"/>
  <c r="I20" i="1"/>
  <c r="I19" i="1"/>
  <c r="I18" i="1"/>
  <c r="I17" i="1"/>
  <c r="I16" i="1"/>
  <c r="F45" i="1"/>
  <c r="G23" i="1" s="1"/>
  <c r="G45" i="1"/>
  <c r="G25" i="1" s="1"/>
  <c r="H45" i="1"/>
  <c r="I44" i="1"/>
  <c r="I43" i="1"/>
  <c r="I41" i="1"/>
  <c r="I40" i="1"/>
  <c r="I39" i="1"/>
  <c r="I45" i="1" s="1"/>
  <c r="I60" i="1" l="1"/>
  <c r="J59" i="1" s="1"/>
  <c r="J52" i="1"/>
  <c r="A27" i="1"/>
  <c r="A28" i="1" s="1"/>
  <c r="G28" i="1" s="1"/>
  <c r="G27" i="1" s="1"/>
  <c r="G29" i="1" s="1"/>
  <c r="M17" i="14"/>
  <c r="M15" i="14" s="1"/>
  <c r="M9" i="14"/>
  <c r="M8" i="14" s="1"/>
  <c r="AF28" i="14"/>
  <c r="M89" i="13"/>
  <c r="M91" i="13"/>
  <c r="M11" i="13"/>
  <c r="M8" i="13" s="1"/>
  <c r="M8" i="12"/>
  <c r="M473" i="12"/>
  <c r="M463" i="12"/>
  <c r="G550" i="12"/>
  <c r="G473" i="12"/>
  <c r="G8" i="12"/>
  <c r="M441" i="12"/>
  <c r="M437" i="12" s="1"/>
  <c r="J44" i="1"/>
  <c r="J42" i="1"/>
  <c r="J40" i="1"/>
  <c r="J41" i="1"/>
  <c r="J39" i="1"/>
  <c r="J45" i="1" s="1"/>
  <c r="J43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54" i="1" l="1"/>
  <c r="J58" i="1"/>
  <c r="J55" i="1"/>
  <c r="J57" i="1"/>
  <c r="J56" i="1"/>
  <c r="J53" i="1"/>
  <c r="J60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<sst xmlns="http://schemas.openxmlformats.org/spreadsheetml/2006/main" count="2692" uniqueCount="656">
  <si>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</si>
  <si>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</si>
  <si>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</si>
  <si>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</si>
  <si>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</si>
  <si>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</si>
  <si>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</si>
  <si>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</si>
  <si>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</si>
  <si>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</si>
  <si>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</si>
  <si>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</si>
  <si>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</si>
  <si>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</si>
  <si>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</si>
  <si>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</si>
  <si>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</si>
  <si>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</si>
  <si>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</si>
  <si>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</si>
  <si>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</si>
  <si>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</si>
  <si>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</si>
  <si>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</si>
  <si>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</si>
  <si>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</si>
  <si>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</si>
  <si>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</si>
  <si>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</si>
  <si>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</si>
  <si>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</si>
  <si>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</si>
  <si>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</si>
  <si>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</si>
  <si>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</si>
  <si>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</si>
  <si>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</si>
  <si>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</si>
  <si>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</si>
  <si>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</si>
  <si>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</si>
  <si>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</si>
  <si>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</si>
  <si>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2019/DPS/07</t>
  </si>
  <si>
    <t>Stavba</t>
  </si>
  <si>
    <t>SO 02</t>
  </si>
  <si>
    <t>Inženýrské sítě</t>
  </si>
  <si>
    <t>02</t>
  </si>
  <si>
    <t>Splašková kanalizace</t>
  </si>
  <si>
    <t>03</t>
  </si>
  <si>
    <t>Vodovod</t>
  </si>
  <si>
    <t>SO 07</t>
  </si>
  <si>
    <t>Vedlejší a ostatní náklady</t>
  </si>
  <si>
    <t>01</t>
  </si>
  <si>
    <t>VN+ON - zadavatel 2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</si>
  <si>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</si>
  <si>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</si>
  <si>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</si>
  <si>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</si>
  <si>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</si>
  <si>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</si>
  <si>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</si>
  <si>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</si>
  <si>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4</t>
  </si>
  <si>
    <t>Vodorovné konstrukce</t>
  </si>
  <si>
    <t>8</t>
  </si>
  <si>
    <t>Trubní vedení</t>
  </si>
  <si>
    <t>99</t>
  </si>
  <si>
    <t>Staveništní přesun hmot</t>
  </si>
  <si>
    <t>711</t>
  </si>
  <si>
    <t>Izolace proti vodě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</si>
  <si>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</si>
  <si>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</si>
  <si>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</si>
  <si>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</si>
  <si>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</si>
  <si>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</si>
  <si>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</si>
  <si>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</si>
  <si>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</si>
  <si>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</si>
  <si>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</si>
  <si>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</si>
  <si>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</si>
  <si>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</si>
  <si>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</si>
  <si>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</si>
  <si>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</si>
  <si>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</si>
  <si>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</si>
  <si>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</si>
  <si>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</si>
  <si>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</si>
  <si>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</si>
  <si>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</si>
  <si>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</si>
  <si>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</si>
  <si>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</si>
  <si>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</si>
  <si>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</si>
  <si>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</si>
  <si>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115101201R00</t>
  </si>
  <si>
    <t>Čerpání vody na dopravní výšku do 10 m_x000D_
 s uvažovaným průměrným přítokem do 500 l/min</t>
  </si>
  <si>
    <t>h</t>
  </si>
  <si>
    <t>800-1</t>
  </si>
  <si>
    <t>RTS 19/ I</t>
  </si>
  <si>
    <t>Práce</t>
  </si>
  <si>
    <t>POL1_</t>
  </si>
  <si>
    <t>na vzdálenost od hladiny vody v jímce po výšku roviny proložené osou nejvyššího bodu výtlačného potrubí. Včetně odpadní potrubí v délce do 20 m.</t>
  </si>
  <si>
    <t>SPI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</si>
  <si>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</si>
  <si>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</si>
  <si>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</si>
  <si>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</si>
  <si>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130001101R00</t>
  </si>
  <si>
    <t>Příplatek k cenám za ztížené vykopávky v horninách jakékoliv třídy</t>
  </si>
  <si>
    <t>m3</t>
  </si>
  <si>
    <t>Příplatek k cenám hloubených vykopávek za ztížení vykopávky v blízkosti podzemního vedení nebo výbušnin pro jakoukoliv třídu horniny.</t>
  </si>
  <si>
    <t>131101201R00</t>
  </si>
  <si>
    <t>Hloubení zapažených jam a zářezů do 100 m3, v hornině 1-2 , hloubení ručně a strojně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</si>
  <si>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</si>
  <si>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S1 : ((4,54+2,6+2,64+4,67+3,78+3,89+3,97+3,61+2,57)/9*2,0*2,0-(4,54+2,6+2,64+4,67+3,78+3,89+3,97+3,61+2,57)/9*2,0*1,6)*9</t>
  </si>
  <si>
    <t>VV</t>
  </si>
  <si>
    <t>S2 : ((3,75+3,03+1,56)/3*2*2-(3,75+3,03+1,56)/3*2)*3</t>
  </si>
  <si>
    <t>S3 : ((4,58+4,19+3,5+2,74+2,44+2,36+2,4+2,39+2,42+2,49)/10*2*2-(4,58+4,19+3,5+2,74+2,44+2,36+2,4+2,39+2,42+2,49)/10*2*1,6)*10</t>
  </si>
  <si>
    <t>S4 : ((3,54+2,7+2,36)/3*2*2-(3,54+2,7+2,36)/3*2*1,6)*3</t>
  </si>
  <si>
    <t>S5 : ((3,35+3,02+2,37)/3*2*2-(3,35+3,02+2,37)/3*2*1,6)*3</t>
  </si>
  <si>
    <t>Mezisoučet</t>
  </si>
  <si>
    <t>-79,976*0,95</t>
  </si>
  <si>
    <t>131201201R00</t>
  </si>
  <si>
    <t>Hloubení zapažených jam a zářezů do 100 m3, v hornině 3, hloubení ručně a strojně</t>
  </si>
  <si>
    <t>-79,976*0,5</t>
  </si>
  <si>
    <t>131301201R00</t>
  </si>
  <si>
    <t>Hloubení zapažených jam a zářezů do 100 m3, v hornině 4, hloubení ručně a strojně</t>
  </si>
  <si>
    <t>-79,976*0,7</t>
  </si>
  <si>
    <t>131401201R00</t>
  </si>
  <si>
    <t>Hloubení zapažených jam a zářezů do 100 m3, v hornině 5, hloubení ručně a strojně</t>
  </si>
  <si>
    <t>POL1_0</t>
  </si>
  <si>
    <t>-79,976*0,9</t>
  </si>
  <si>
    <t>131501201R00</t>
  </si>
  <si>
    <t>Hloubení zapažených jam a zářezů do 100 m3, v hornině 6, hloubení ručně a strojně</t>
  </si>
  <si>
    <t>-79,976*0,96</t>
  </si>
  <si>
    <t>131601201R00</t>
  </si>
  <si>
    <t>Hloubení zapažených jam a zářezů do 100 m3, v hornině 7, hloubení ručně a strojně</t>
  </si>
  <si>
    <t>-79,976*0,99</t>
  </si>
  <si>
    <t>132101213R00</t>
  </si>
  <si>
    <t xml:space="preserve">Hloubení rýh šířky přes 60 do 200 cm do 10000 m3, v hornině 1-2,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</si>
  <si>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</si>
  <si>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rýhy : 194,02425</t>
  </si>
  <si>
    <t xml:space="preserve">přípojky : </t>
  </si>
  <si>
    <t>P1 : (2,41+2,33)/2*1,2*6</t>
  </si>
  <si>
    <t>P2 : (2,49+2,41)/2*1,2*6</t>
  </si>
  <si>
    <t>P3 : (2,64+2,56)/2*1,2*6</t>
  </si>
  <si>
    <t>P4 : (3,15+3,07)/2*1,4*6</t>
  </si>
  <si>
    <t>P5 : (3,81+3,73)/2*1,6*6</t>
  </si>
  <si>
    <t>P6 : (3,99+3,91)/2*1,6*6</t>
  </si>
  <si>
    <t>P7 : (3,5+3,42)/2*1,6*6</t>
  </si>
  <si>
    <t>P8 : (2,84+2,76)/2,4*1*6</t>
  </si>
  <si>
    <t>P9 : (1,98+1,9)/2*1*6</t>
  </si>
  <si>
    <t>P10 : (1,66+1,6)/2*1*4,5</t>
  </si>
  <si>
    <t>P11 : (2,74+2,68)/2*1,2*4,5</t>
  </si>
  <si>
    <t>P12 : (3,41+3,35)/2*1,6*4,5</t>
  </si>
  <si>
    <t>P13 : (3,96+3,9)/2*1,6*4,5</t>
  </si>
  <si>
    <t>P14 : (3,74+3,68)/2*1,6*4,5</t>
  </si>
  <si>
    <t>P15 : (2,96+2,9)/2*1,4*4,5</t>
  </si>
  <si>
    <t>P16 : (2,61+2,51)/2*1,2*7</t>
  </si>
  <si>
    <t>P17 : (2,44+2,38)/2*1,2*4,5</t>
  </si>
  <si>
    <t>P18 : (2,31+2,23)/2*1,2*4,5</t>
  </si>
  <si>
    <t>P19 : (2,52+2,46)/2*1,2*4,5</t>
  </si>
  <si>
    <t>P20 : (2,98+2,92)/2*1,4*4,5</t>
  </si>
  <si>
    <t>P21 : (3,41+3,35)/2*1,4*4,5</t>
  </si>
  <si>
    <t>P22 : (3,88+3,82)/2*1,6*4,5</t>
  </si>
  <si>
    <t>P23 : (4,26+4,2)/2*1,6*4,5</t>
  </si>
  <si>
    <t>P24 : (4,58+4,52)/2*1,6*4,5</t>
  </si>
  <si>
    <t>P25 : (3,31+3,25)/2*1,4*4,5</t>
  </si>
  <si>
    <t>P26 : (2,76+2,7)/2*1,4*4,5</t>
  </si>
  <si>
    <t>P27 : (2,36+2,3)/2*1,2*4,5</t>
  </si>
  <si>
    <t>P28 : (2,57+2,49)/2*1,2*6</t>
  </si>
  <si>
    <t>P29 : (3,41+3,33)/2*1,4*6</t>
  </si>
  <si>
    <t>P30 : (2,5+2,44)/2*1,2*4,5</t>
  </si>
  <si>
    <t>P31 : (2,72+2,66)/2*1,4*4,5</t>
  </si>
  <si>
    <t>P32 : (4,57+4,51)/2*1,6*4,5</t>
  </si>
  <si>
    <t>P33 : (3,37+3,27)/2*1,4*8,5</t>
  </si>
  <si>
    <t>P34 : (3,14+3,06)/2*1,4*6</t>
  </si>
  <si>
    <t>P35 : (4,29+4,23)/2*1,6*4,5</t>
  </si>
  <si>
    <t>P36 : (3,93+3,85)/2*1,6*4,5</t>
  </si>
  <si>
    <t>P37 : (2,74+2,68)/2*1,4*7</t>
  </si>
  <si>
    <t>P38 : (3,59+2,53)/2*1,4*4,5</t>
  </si>
  <si>
    <t>P39 : (2,39+2,31)/2*1,2*7,5</t>
  </si>
  <si>
    <t>-874,481*0,95</t>
  </si>
  <si>
    <t>132201213R00</t>
  </si>
  <si>
    <t xml:space="preserve">Hloubení rýh šířky přes 60 do 200 cm do 10000 m3, v hornině 3, hloubení strojně </t>
  </si>
  <si>
    <t>rýhy : 1940,2425</t>
  </si>
  <si>
    <t>-874,481*0,5</t>
  </si>
  <si>
    <t>132201219R00</t>
  </si>
  <si>
    <t xml:space="preserve">Hloubení rýh šířky přes 60 do 200 cm příplatek za lepivost, v hornině 3,  </t>
  </si>
  <si>
    <t>132301212R00</t>
  </si>
  <si>
    <t xml:space="preserve">Hloubení rýh šířky přes 60 do 200 cm do 1000 m3, v hornině 4, hloubení strojně </t>
  </si>
  <si>
    <t>rýhy : 1164,1455</t>
  </si>
  <si>
    <t>-874,481*0,7</t>
  </si>
  <si>
    <t>132301219R00</t>
  </si>
  <si>
    <t xml:space="preserve">Hloubení rýh šířky přes 60 do 200 cm příplatek za lepivost, v hornině 4,  </t>
  </si>
  <si>
    <t>132401211R00</t>
  </si>
  <si>
    <t xml:space="preserve">Hloubení rýh šířky přes 60 do 200 cm jakékoliv množství, v hornině 5, hloubení strojně </t>
  </si>
  <si>
    <t>rýhy : 388,0485</t>
  </si>
  <si>
    <t>-874,481*0,9</t>
  </si>
  <si>
    <t>132501211R00</t>
  </si>
  <si>
    <t>Hloubení rýh šířky přes 60 do 200 cm jakékoliv množství, v hornině 6, skalní frézou</t>
  </si>
  <si>
    <t>rýhy : 155,2194</t>
  </si>
  <si>
    <t>-874,481*0,96</t>
  </si>
  <si>
    <t>132601201R00</t>
  </si>
  <si>
    <t>Hloubení rýh šířky přes 60 do 200 cm jakékoliv množství, v hornině 7, hloubení ručně i strojně</t>
  </si>
  <si>
    <t>rýhy : 38,80485</t>
  </si>
  <si>
    <t>-874,481*0,99</t>
  </si>
  <si>
    <t>151101101R00</t>
  </si>
  <si>
    <t>Zřízení pažení a rozepření stěn rýh příložné  pro jakoukoliv mezerovitost, hloubky do 2 m</t>
  </si>
  <si>
    <t>m2</t>
  </si>
  <si>
    <t>pro podzemní vedení pro všechny šířky rýhy,</t>
  </si>
  <si>
    <t>rýhy : 27,61</t>
  </si>
  <si>
    <t>přípojky : (2*6*2)*4</t>
  </si>
  <si>
    <t>(2*4,5*2)*2</t>
  </si>
  <si>
    <t>2*7*2</t>
  </si>
  <si>
    <t>(2*4,5*2)*4</t>
  </si>
  <si>
    <t>(2*6*3)*2</t>
  </si>
  <si>
    <t>(2*4,5*3)*2</t>
  </si>
  <si>
    <t>2*7,5*2</t>
  </si>
  <si>
    <t>151101102R00</t>
  </si>
  <si>
    <t>Zřízení pažení a rozepření stěn rýh příložné  pro jakoukoliv mezerovitost, hloubky do 4 m</t>
  </si>
  <si>
    <t>rýhy : 3866</t>
  </si>
  <si>
    <t>přípojky : (2*6*3)*5</t>
  </si>
  <si>
    <t>(2*4,5*3)*4</t>
  </si>
  <si>
    <t>(2*4,5*3)*3</t>
  </si>
  <si>
    <t>2*8,5*3</t>
  </si>
  <si>
    <t>2*6*3</t>
  </si>
  <si>
    <t>2*7*3</t>
  </si>
  <si>
    <t>2*4,5*3</t>
  </si>
  <si>
    <t>151101103R00</t>
  </si>
  <si>
    <t>Zřízení pažení a rozepření stěn rýh příložné  pro jakoukoliv mezerovitost, hloubky do 8 m</t>
  </si>
  <si>
    <t>rýhy : 1198,03</t>
  </si>
  <si>
    <t>přípojky : (2*4,5*4)*6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</si>
  <si>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</si>
  <si>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</si>
  <si>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</si>
  <si>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</si>
  <si>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</si>
  <si>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151101113R00</t>
  </si>
  <si>
    <t>Odstranění pažení a rozepření rýh příložné , hloubky do 8 m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</si>
  <si>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</si>
  <si>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</si>
  <si>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</si>
  <si>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665,434118</t>
  </si>
  <si>
    <t>161101102R00</t>
  </si>
  <si>
    <t>Svislé přemístění výkopku z horniny 1 až 4, při hloubce výkopu přes 2,5 do 4 m</t>
  </si>
  <si>
    <t>2975,277372</t>
  </si>
  <si>
    <t>161101103R00</t>
  </si>
  <si>
    <t>Svislé přemístění výkopku z horniny 1 až 4, při hloubce výkopu přes 4 do 6 m</t>
  </si>
  <si>
    <t>600,19736</t>
  </si>
  <si>
    <t>161101153R00</t>
  </si>
  <si>
    <t>Svislé přemístění výkopku z horniny 5 až 7, při hloubce výkopu přes 4 do 6 m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</si>
  <si>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</si>
  <si>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</si>
  <si>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</si>
  <si>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3,9988+39,988+23,9928+237,7483+2377,483+1426,4898</t>
  </si>
  <si>
    <t>162301151R00</t>
  </si>
  <si>
    <t>Vodorovné přemístění výkopku z horniny 5 až 7, na vzdálenost přes 50  do 500 m</t>
  </si>
  <si>
    <t>7,9976+3,19904+0,79976+475,4966+190,19864+47,54966</t>
  </si>
  <si>
    <t>451573111R00</t>
  </si>
  <si>
    <t>Lože pod potrubí, stoky a drobné objekty z písku a štěrkopísku  do 65 mm</t>
  </si>
  <si>
    <t>827-1</t>
  </si>
  <si>
    <t>v otevřeném výkopu,</t>
  </si>
  <si>
    <t>205,5*1,2*0,16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</si>
  <si>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</si>
  <si>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</si>
  <si>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</si>
  <si>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stoky : 189,37</t>
  </si>
  <si>
    <t>přípojky : 205,5*1,2*0,46</t>
  </si>
  <si>
    <t>30,4704</t>
  </si>
  <si>
    <t>174101101R00</t>
  </si>
  <si>
    <t>Zásyp sypaninou se zhutněním jam, šachet, rýh nebo kolem objektů v těchto vykopávkách</t>
  </si>
  <si>
    <t>z jakékoliv horniny s uložením výkopku po vrstvách,</t>
  </si>
  <si>
    <t>3,9988+39,988+23,9928+7,9976+3,19904+0,79976</t>
  </si>
  <si>
    <t>237,7483+2377,483+1426,4898+475,4966+190,19864+47,54966</t>
  </si>
  <si>
    <t>-333,2764-39,456</t>
  </si>
  <si>
    <t>167101102R00</t>
  </si>
  <si>
    <t>Nakládání, skládání, překládání neulehlého výkopku nakládání výkopku_x000D_
 přes 100 m3, z horniny 1 až 4</t>
  </si>
  <si>
    <t>725,2413-333,2764-39,456</t>
  </si>
  <si>
    <t>167101152R00</t>
  </si>
  <si>
    <t>Nakládání, skládání, překládání neulehlého výkopku nakládání výkopku_x000D_
 přes 100 m3, z horniny 5 až 7</t>
  </si>
  <si>
    <t>725,2413</t>
  </si>
  <si>
    <t>162701105R00</t>
  </si>
  <si>
    <t>Vodorovné přemístění výkopku z horniny 1 až 4, na vzdálenost přes 9 000  do 10 000 m</t>
  </si>
  <si>
    <t>725,2413-337,9132</t>
  </si>
  <si>
    <t>162701155RT3</t>
  </si>
  <si>
    <t>Vodorovné přemístění výkopku z horniny 5 až 7, na vzdálenost přes 9 000  do 10 000 m</t>
  </si>
  <si>
    <t>162701109R00</t>
  </si>
  <si>
    <t>Vodorovné přemístění výkopku příplatek k ceně za každých dalších i započatých 1 000 m přes 10 000 m_x000D_
 z horniny 1 až 4</t>
  </si>
  <si>
    <t>387,32810*4</t>
  </si>
  <si>
    <t>162701159R00</t>
  </si>
  <si>
    <t>Vodorovné přemístění výkopku příplatek k ceně za každých dalších i započatých 1 000 m přes 10 000 m_x000D_
 z horniny 5 až 7</t>
  </si>
  <si>
    <t>725,2413*4</t>
  </si>
  <si>
    <t>171101101R00</t>
  </si>
  <si>
    <t>Uložení sypaniny do násypů zhutněných s uzavřením povrchu násypu z hornin soudržných s předepsanou mírou zhutnění v procentech výsledků zkoušek Proctor-Standard							_x000D_
							_x000D_
 na 95 % PS</t>
  </si>
  <si>
    <t>s rozprostřením sypaniny ve vrstvách a s hrubým urovnáním,</t>
  </si>
  <si>
    <t>39,456+333,2746</t>
  </si>
  <si>
    <t>199000002R00</t>
  </si>
  <si>
    <t>Poplatky za skládku horniny 1- 4</t>
  </si>
  <si>
    <t>39,456+333,2764</t>
  </si>
  <si>
    <t>199000003R00</t>
  </si>
  <si>
    <t>Poplatky za skládku horniny 5 - 7</t>
  </si>
  <si>
    <t>212531111R00</t>
  </si>
  <si>
    <t>Výplň trativodů kamenivem hrubým drceným, frakce 16-63 mm</t>
  </si>
  <si>
    <t>800-2</t>
  </si>
  <si>
    <t>do rýh bez zhutnění s úpravou povrchu výplně,</t>
  </si>
  <si>
    <t>395,93*0,25*0,25</t>
  </si>
  <si>
    <t>212971110R00</t>
  </si>
  <si>
    <t xml:space="preserve">Zřízení opláštění odvod. trativodů z geotextilie o sklonu do 2,5,  </t>
  </si>
  <si>
    <t>v rýze nebo v zářezu se stěnami,</t>
  </si>
  <si>
    <t>780*0,25*4</t>
  </si>
  <si>
    <t>286139912R</t>
  </si>
  <si>
    <t>trubka plastová drenážní PE-HD; ohebná; profilovaná, s hladkou vnitřní stěnou; perforovaná; DN 150,0 mm</t>
  </si>
  <si>
    <t>m</t>
  </si>
  <si>
    <t>SPCM</t>
  </si>
  <si>
    <t>Specifikace</t>
  </si>
  <si>
    <t>POL3_</t>
  </si>
  <si>
    <t>273313511R00</t>
  </si>
  <si>
    <t>Beton základových desek prostý třídy C 12/15</t>
  </si>
  <si>
    <t>801-1</t>
  </si>
  <si>
    <t>dodávka a uložení betonu do připravené konstrukce,</t>
  </si>
  <si>
    <t>28*0,2*1,2*1,2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</si>
  <si>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</si>
  <si>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</si>
  <si>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</si>
  <si>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0,2*1,2*4*28</t>
  </si>
  <si>
    <t>273351216R00</t>
  </si>
  <si>
    <t>Bednění stěn základových desek odstranění</t>
  </si>
  <si>
    <t>279313011R00</t>
  </si>
  <si>
    <t>Beton základových zdí prostý, odolný proti chemicky agresivnímu prostředí třídy C 25/30 XA2</t>
  </si>
  <si>
    <t>obet.šachet : 2*(1,3*1,3*(0,75+0,5))</t>
  </si>
  <si>
    <t>2*((0,6+1)/2*(0,6+1)/2)*3,14/4*(-1)</t>
  </si>
  <si>
    <t>2*(0,6*(0,5+0,3)/2*(1,2+2,4)/2*4)</t>
  </si>
  <si>
    <t>279351101R00</t>
  </si>
  <si>
    <t>Bednění základových zdí jednostranné, zřízení</t>
  </si>
  <si>
    <t>bednění svislé nebo šikmé (odkloněné), půdorysně přímé nebo zalomené základových zdí ve volných nebo zapažených jámách, rýhách, šachtách, včetně případných vzpěr,</t>
  </si>
  <si>
    <t>2*1,25*1,3*4</t>
  </si>
  <si>
    <t>2*(0,5+0,3)/2*2,4*2,4</t>
  </si>
  <si>
    <t>279351102R00</t>
  </si>
  <si>
    <t>Bednění základových zdí jednostranné, odstranění</t>
  </si>
  <si>
    <t>452311151RT1</t>
  </si>
  <si>
    <t>Podkladní a zajišťovací konstrukce z betonu desky pod potrubí, stoky a drobné objekty , z betonu prostého třídy C 20/25</t>
  </si>
  <si>
    <t>z cementu portlandského nebo struskoportlandského, v otevřeném výkopu,</t>
  </si>
  <si>
    <t>780*0,2*1,2</t>
  </si>
  <si>
    <t>452312131R00</t>
  </si>
  <si>
    <t>Podkladní a zajišťovací konstrukce z betonu sedlové lože, z betonu prostého třídy C 12/15</t>
  </si>
  <si>
    <t>780*0,5*1,2</t>
  </si>
  <si>
    <t>452385111R00</t>
  </si>
  <si>
    <t>Podkladní a vyrovnávací konstrukce pražce v otevřeném výkopu z betonu železového třídy C -/12,5, průřezové plochy do 25 000 mm2</t>
  </si>
  <si>
    <t>z cementu portlandského nebo struskoportlandského,</t>
  </si>
  <si>
    <t>780/2,5*2</t>
  </si>
  <si>
    <t>831263195R00</t>
  </si>
  <si>
    <t>Montáž potrubí z trub kameninových těsněných pryžovými kroužky příplatky k ceně za zřízení kanalizační přípojky, DN od 100 do 300 mm</t>
  </si>
  <si>
    <t>kus</t>
  </si>
  <si>
    <t>pro splaškovou kanalizaci v otevřeném výkopu ve sklonu do 20 %,</t>
  </si>
  <si>
    <t>831362121RT3</t>
  </si>
  <si>
    <t>Montáž potrubí z trub kameninových těsněných pryžovými kroužky montáž včetně dodávky trub kameninových DN 250 mm, délky 2500 mm</t>
  </si>
  <si>
    <t>837361221R00</t>
  </si>
  <si>
    <t>Montáž kameninových tvarovek těsněných pryžovými kroužky odbočných DN 250 mm</t>
  </si>
  <si>
    <t>na potrubí z trub kameninových pro splaškovou kanalizaci v otevřeném výkopu,</t>
  </si>
  <si>
    <t>837362221R00</t>
  </si>
  <si>
    <t>Montáž kameninových tvarovek těsněných pryžovými kroužky jednoosých DN 250 mm</t>
  </si>
  <si>
    <t>39</t>
  </si>
  <si>
    <t>871313121RT2</t>
  </si>
  <si>
    <t>Montáž potrubí z trub z plastů těsněných gumovým kroužkem  včetně dodávky trub hrdlových_x000D_
 D 160 mm , tloušťky stěny 4 mm, délky 5000 mm</t>
  </si>
  <si>
    <t>v otevřeném výkopu ve sklonu do 20 %,</t>
  </si>
  <si>
    <t>P1-6 6 m : 6*9</t>
  </si>
  <si>
    <t>P10-15 - 4,5 m : 4,5*6</t>
  </si>
  <si>
    <t>P16 - 7 m : 7</t>
  </si>
  <si>
    <t>P17,18 - 4,5 m : 4,5*2</t>
  </si>
  <si>
    <t>P19-27 - 4,5 m : 4,5*9</t>
  </si>
  <si>
    <t>P28-29 - 6 m : 6*2</t>
  </si>
  <si>
    <t>P30-31 - 4,5 m : 4,5*2</t>
  </si>
  <si>
    <t>P32 - 4,5 m : 4,5</t>
  </si>
  <si>
    <t>P33 - 8,5 m : 8,5</t>
  </si>
  <si>
    <t>P34 - 6 m : 6</t>
  </si>
  <si>
    <t>P35-36 - 4,5 m : 4,5*2</t>
  </si>
  <si>
    <t>P37 - 7m : 7</t>
  </si>
  <si>
    <t>P38 - 4,5 m : 4,5</t>
  </si>
  <si>
    <t>P39 - 7,5 m : 7,5</t>
  </si>
  <si>
    <t>892581111R00</t>
  </si>
  <si>
    <t>Zkoušky těsnosti kanalizačního potrubí zkouška těsnosti kanalizačního potrubí vodou_x000D_
 do DN 300 mm</t>
  </si>
  <si>
    <t>vodou nebo vzduchem,</t>
  </si>
  <si>
    <t>892573111R00</t>
  </si>
  <si>
    <t>Zkoušky těsnosti kanalizačního potrubí zabezpečení konců kanalizačního potrubí při tlakových zkouškách vodou_x000D_
 do DN 200 mm</t>
  </si>
  <si>
    <t>úsek</t>
  </si>
  <si>
    <t>894422111R00</t>
  </si>
  <si>
    <t>Osazení betonových dílců pro šachty podle DIN 4034 skruže přechodové, pro jakoukoliv hmotnost</t>
  </si>
  <si>
    <t>na kroužek,</t>
  </si>
  <si>
    <t>894422111RT1</t>
  </si>
  <si>
    <t>894423112RT1</t>
  </si>
  <si>
    <t>Osazení betonových dílců pro šachty podle DIN 4034 šachtového dna, o hmotnosti do 3 t</t>
  </si>
  <si>
    <t>894432112R00</t>
  </si>
  <si>
    <t>Osazení plastových šachet revizních průměr 425 mm</t>
  </si>
  <si>
    <t>899103111R00</t>
  </si>
  <si>
    <t>Osazení poklopů litinových a ocelových o hmotnost jednotlivě přes 100  do 150 kg</t>
  </si>
  <si>
    <t>230120050R00</t>
  </si>
  <si>
    <t>Čištění potrubí profukováním nebo proplach. DN 250</t>
  </si>
  <si>
    <t>892855116R00</t>
  </si>
  <si>
    <t>Kamerové prohlídky potrubí nad 500 m</t>
  </si>
  <si>
    <t>R100</t>
  </si>
  <si>
    <t>Napojení do stávající šachty, demontáž stáv.skruží</t>
  </si>
  <si>
    <t>ks</t>
  </si>
  <si>
    <t>Vlastní</t>
  </si>
  <si>
    <t>Indiv</t>
  </si>
  <si>
    <t>28651858.AR</t>
  </si>
  <si>
    <t>přechod kamenina-plast DN 150,0 mm; l = 206 mm</t>
  </si>
  <si>
    <t>597115456R</t>
  </si>
  <si>
    <t>odbočka kameninová hrdlová šikmá; 45,0 °; DN 250,0 mm; DN2 150 mm; spoj C/F; třída 240; FN 40 kN/m; FN2 34 kN/m</t>
  </si>
  <si>
    <t>8.01</t>
  </si>
  <si>
    <t>Příplatek za dořezávání kameninových trub diamant. kotouči</t>
  </si>
  <si>
    <t>50</t>
  </si>
  <si>
    <t>2869714051R</t>
  </si>
  <si>
    <t>trubka plastová kanalizační PVC-U; korugovaná; D = 476,0 mm; l = 6 000,0 mm</t>
  </si>
  <si>
    <t>(2*4+3*23+4*10+5*2)/6+0,83333</t>
  </si>
  <si>
    <t>286971413R</t>
  </si>
  <si>
    <t>trubka plastová kanalizační PVC-U; hladká, teleskopická; l = 750,0 mm</t>
  </si>
  <si>
    <t>286971672R</t>
  </si>
  <si>
    <t>dno šachetní s výkyvnými hrdly; průtočné; PP; úhel odpadu 0 °; DN = 478,0 mm; l = 570 mm; š = 478 mm; h = 611 mm; DN žlabu 160 mm</t>
  </si>
  <si>
    <t>POL3_0</t>
  </si>
  <si>
    <t>55243064.AR</t>
  </si>
  <si>
    <t>poklop kanalizační kruhový do teleskopu; DN šachty 425 mm; litinový; únosnost 40 000 kg</t>
  </si>
  <si>
    <t>55340325R</t>
  </si>
  <si>
    <t>28</t>
  </si>
  <si>
    <t>5922405304R</t>
  </si>
  <si>
    <t>dno šachetní beton; DN = 1 000,0 mm; h = 785 mm; t = 150 mm; DN žlabu 300 mm; Pu 80 kN/m; beton C 35/45; žlab beton; nástupnice beton</t>
  </si>
  <si>
    <t>5</t>
  </si>
  <si>
    <t>5922405304R1</t>
  </si>
  <si>
    <t>Dno šachty TBZ-Q 250-735, DN 1000, pro DN 250 kamenina průtočná - 1x výtok, 1x vtok, vč. těsnění</t>
  </si>
  <si>
    <t>19</t>
  </si>
  <si>
    <t>5922405304R2</t>
  </si>
  <si>
    <t>Dno šachty TBZ-Q 250-735, DN 1000, pro DN 250 kamenina rozbočná - 1x výtok, 2x vtok, vč. těsnění</t>
  </si>
  <si>
    <t>59224100R</t>
  </si>
  <si>
    <t>skruž železobetonová TBS; DN = 1 000,0 mm; h = 250,0 mm; s = 90,00 mm</t>
  </si>
  <si>
    <t>59224102R</t>
  </si>
  <si>
    <t>skruž železobetonová TBS; DN = 1 000,0 mm; h = 500,0 mm; s = 90,00 mm</t>
  </si>
  <si>
    <t>59224108R</t>
  </si>
  <si>
    <t>skruž železobetonová TBS; DN = 1 000,0 mm; h = 1 000,0 mm; s = 90,00 mm; počet stupadel 4; ocelové s PE povlakem</t>
  </si>
  <si>
    <t>59224172R</t>
  </si>
  <si>
    <t>skruž železobetonová přechodová; TBR; DN = 625,0 mm; DN 2 = 1 000 mm; h = 600,0 mm; s = 120,00 mm; počet stupadel 2; ocelové s PE povlakem, kapsové</t>
  </si>
  <si>
    <t>59224174.AR</t>
  </si>
  <si>
    <t>prstenec betonový; DN = 625,0 mm; h = 40,0 mm; s = 120,00 mm</t>
  </si>
  <si>
    <t>59224175R</t>
  </si>
  <si>
    <t>prstenec betonový; DN = 625,0 mm; h = 60,0 mm; s = 120,00 mm</t>
  </si>
  <si>
    <t>59224176R</t>
  </si>
  <si>
    <t>prstenec betonový; DN = 625,0 mm; h = 80,0 mm; s = 120,00 mm</t>
  </si>
  <si>
    <t>59224177.AR</t>
  </si>
  <si>
    <t>prstenec betonový; DN = 625,0 mm; h = 120,0 mm; s = 120,00 mm</t>
  </si>
  <si>
    <t>59224177R</t>
  </si>
  <si>
    <t>prstenec betonový; DN = 625,0 mm; h = 100,0 mm; s = 120,00 mm</t>
  </si>
  <si>
    <t>59224373.AR</t>
  </si>
  <si>
    <t>profil těsnicí elastomerní; pro spojení betonových šachetních dílů; tvar kruh; d = 1 000,0 mm</t>
  </si>
  <si>
    <t>998275101R00</t>
  </si>
  <si>
    <t>Přesun hmot pro kanalizace z trub kameninových v otevřeném výkopu</t>
  </si>
  <si>
    <t>t</t>
  </si>
  <si>
    <t>trubní ražené nebo hloubené (827 2.5), včetně drobných objektů</t>
  </si>
  <si>
    <t>527,43059+82,71815+1360,78036+131,28951</t>
  </si>
  <si>
    <t>711111006RZ4</t>
  </si>
  <si>
    <t>Provedení izolace proti zemní vlhkosti natěradly za studena na ploše vodorovné asfaltovou penetrační suspenzí, včetně dodávky emulze 0,4 kg/m2</t>
  </si>
  <si>
    <t>800-711</t>
  </si>
  <si>
    <t>998711101R00</t>
  </si>
  <si>
    <t>Přesun hmot pro izolace proti vodě svisle do 6 m</t>
  </si>
  <si>
    <t>Přesun hmot</t>
  </si>
  <si>
    <t>POL7_</t>
  </si>
  <si>
    <t>50 m vodorovně měřeno od těžiště půdorysné plochy skládky do těžiště půdorysné plochy objektu</t>
  </si>
  <si>
    <t>SUM</t>
  </si>
  <si>
    <t>END</t>
  </si>
  <si>
    <t>132101212R00</t>
  </si>
  <si>
    <t xml:space="preserve">Hloubení rýh šířky přes 60 do 200 cm do 1000 m3, v hornině 1-2, hloubení strojně </t>
  </si>
  <si>
    <t>110 : (3,4+84)*1,2*1,4*0,05</t>
  </si>
  <si>
    <t>90 : (360,5+249,1+235)*1,2*1,4*0,05</t>
  </si>
  <si>
    <t>přípojky : 187,5*1,2*1,4*0,05</t>
  </si>
  <si>
    <t>132201214R00</t>
  </si>
  <si>
    <t xml:space="preserve">Hloubení rýh šířky přes 60 do 200 cm nad 10000 m3, v hornině 3, hloubení strojně </t>
  </si>
  <si>
    <t>110 : (3,4+84)*1,2*1,4*0,50</t>
  </si>
  <si>
    <t>90 : (360,5+249,1+235)*1,2*1,4*0,50</t>
  </si>
  <si>
    <t>přípojky : 187,5*1,2*1,4*0,50</t>
  </si>
  <si>
    <t>110 : (3,4+84)*1,2*1,4*0,3</t>
  </si>
  <si>
    <t>90 : (360,5+249,1+235)*1,2*1,4*0,3</t>
  </si>
  <si>
    <t>přípojky : 187,5*1,2*1,4*0,3</t>
  </si>
  <si>
    <t>110 : (3,4+84)*1,2*1,4*0,1</t>
  </si>
  <si>
    <t>90 : (360,5+249,1+235)*1,2*1,4*0,1</t>
  </si>
  <si>
    <t>přípojky : 187,5*1,2*1,4*0,1</t>
  </si>
  <si>
    <t>110 : (3,4+84)*2*1,5</t>
  </si>
  <si>
    <t>90 : (360,5+249,1+235)*2*1,5</t>
  </si>
  <si>
    <t>přípojky : 187,5*2*1,5</t>
  </si>
  <si>
    <t>94,038+940,38+564,228</t>
  </si>
  <si>
    <t>161101151R00</t>
  </si>
  <si>
    <t>Svislé přemístění výkopku z horniny 5 až 7, při hloubce výkopu přes 1 do 2,5 m</t>
  </si>
  <si>
    <t>188,076+94,038</t>
  </si>
  <si>
    <t>162701155R00</t>
  </si>
  <si>
    <t>4*357,996</t>
  </si>
  <si>
    <t>4*282,114</t>
  </si>
  <si>
    <t>134,34+505,7736-282,114</t>
  </si>
  <si>
    <t>167101151R00</t>
  </si>
  <si>
    <t>Nakládání, skládání, překládání neulehlého výkopku nakládání výkopku_x000D_
 do 100 m3, z horniny 5 až 7</t>
  </si>
  <si>
    <t>1880,76-134,34-505,7736</t>
  </si>
  <si>
    <t>110 : (3,4+84)*1,2*0,41</t>
  </si>
  <si>
    <t>90 : (360,5+249,1+235)*1,2*0,39</t>
  </si>
  <si>
    <t>přípojky : 187,5*1,2*0,3</t>
  </si>
  <si>
    <t>451572211R00</t>
  </si>
  <si>
    <t>Lože pod potrubí, stoky a drobné objekty z kameniva těženého 4÷8 mm</t>
  </si>
  <si>
    <t>110 : (3,4+84)*1,2*0,1</t>
  </si>
  <si>
    <t>90 : (360,5+249,1+235)*1,2*0,1</t>
  </si>
  <si>
    <t>přípojky : 187,5*1,2*0,1</t>
  </si>
  <si>
    <t>857244121R00</t>
  </si>
  <si>
    <t>Montáž litinových tvarovek na potrubí litinovém tlakovém odbočných, na potrubí z trub přírubových v otevřeném výkopu, v otevřeném kanálu nebo v šachtě, DN 80 mm</t>
  </si>
  <si>
    <t>857262121R00</t>
  </si>
  <si>
    <t>Montáž litinových tvarovek na potrubí litinovém tlakovém jednoosých, na potrubí z trub přírubových v otevřeném výkopu, v otevřeném kanálu nebo v šachtě, DN 100 mm</t>
  </si>
  <si>
    <t>857264121R00</t>
  </si>
  <si>
    <t>Montáž litinových tvarovek na potrubí litinovém tlakovém odbočných, na potrubí z trub přírubových v otevřeném výkopu, v otevřeném kanálu nebo v šachtě, DN 100 mm</t>
  </si>
  <si>
    <t>857601101RT1</t>
  </si>
  <si>
    <t>Montáž litinových tvarovek na potrubí litinovém tlakovém jednoosých, na potrubí z trub hrdlových  v otevřeném výkopu, v otevřeném kanálu nebo v šachtě, DN 80 mm</t>
  </si>
  <si>
    <t>šoupátka : 15</t>
  </si>
  <si>
    <t>hydrant : 5</t>
  </si>
  <si>
    <t>FF : 2</t>
  </si>
  <si>
    <t>FFK-45 : 2</t>
  </si>
  <si>
    <t>přír.koleno 90st : 5</t>
  </si>
  <si>
    <t>871161121R00</t>
  </si>
  <si>
    <t>Montáž potrubí z plastických hmot z tlakových trubek polyetylenových, vnějšího průměru 32 mm</t>
  </si>
  <si>
    <t>přípojky : 187,5</t>
  </si>
  <si>
    <t>871241121R00</t>
  </si>
  <si>
    <t>Montáž potrubí z plastických hmot z tlakových trubek polyetylenových, vnějšího průměru 90 mm</t>
  </si>
  <si>
    <t>360,5+249,1+235</t>
  </si>
  <si>
    <t>871251121R00</t>
  </si>
  <si>
    <t>Montáž potrubí z plastických hmot z tlakových trubek polyetylenových, vnějšího průměru 110 mm</t>
  </si>
  <si>
    <t>3,4+84</t>
  </si>
  <si>
    <t>879172199R00</t>
  </si>
  <si>
    <t>Příplatky za montáž vodovodních přípojek , DN 32-80 mm</t>
  </si>
  <si>
    <t>891249111R00</t>
  </si>
  <si>
    <t>Montáž vodovodních armatur na potrubí navrtávacích pasů s ventilem Jt 1 Mpa na potrubí z trub osinkocementových, litinových, ocelových nebo plastických hmot, DN 80 mm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</si>
  <si>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</si>
  <si>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</si>
  <si>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</si>
  <si>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187+844,6</t>
  </si>
  <si>
    <t>892271111R00</t>
  </si>
  <si>
    <t>Tlakové zkoušky vodovodního potrubí DN 100 nebo 125 mm</t>
  </si>
  <si>
    <t>87,4</t>
  </si>
  <si>
    <t>892233111R00</t>
  </si>
  <si>
    <t>Proplach a desinfekce vodovodního potrubí DN od 40 do 70 mm</t>
  </si>
  <si>
    <t>napuštění a vypuštění vody, dodání vody a desinfekčního prostředku, náklady na bakteriologický rozbor vody,</t>
  </si>
  <si>
    <t>892273111R00</t>
  </si>
  <si>
    <t>Proplach a desinfekce vodovodního potrubí DN od 80 do 125 mm</t>
  </si>
  <si>
    <t>1031,6+87,4</t>
  </si>
  <si>
    <t>899713111R00</t>
  </si>
  <si>
    <t>Orientační tabulky na vodovodních a kanalizačních řadech na sloupku ocelovém nebo betonovém</t>
  </si>
  <si>
    <t>899721112R00</t>
  </si>
  <si>
    <t>Výstražné fólie výstražná fólie pro vodovod, šířka 30 cm</t>
  </si>
  <si>
    <t>899731114R00</t>
  </si>
  <si>
    <t>Signalizační vodič CYY, 6 mm2</t>
  </si>
  <si>
    <t>8-5</t>
  </si>
  <si>
    <t>Přírub.koleno FFk 90st. DN80</t>
  </si>
  <si>
    <t>8-6</t>
  </si>
  <si>
    <t>Přírub.koleno FFK 45st. DN80, dod+mont</t>
  </si>
  <si>
    <t>R16-1</t>
  </si>
  <si>
    <t>Výřez na stáv.potrubí PVC110</t>
  </si>
  <si>
    <t>R16-2</t>
  </si>
  <si>
    <t>Uzavření potrubí a náhrada za uniklou vodu z pot.</t>
  </si>
  <si>
    <t>R8-24</t>
  </si>
  <si>
    <t>Šoupátko DN100</t>
  </si>
  <si>
    <t>6*1,03</t>
  </si>
  <si>
    <t>R8-27</t>
  </si>
  <si>
    <t>Lemový nákružek s točivou přírubou SDR11 PE100 D90, dod+mont</t>
  </si>
  <si>
    <t>R8-40</t>
  </si>
  <si>
    <t>T kus litinový přírubový DN100/100</t>
  </si>
  <si>
    <t>3*1,03</t>
  </si>
  <si>
    <t>R8-64</t>
  </si>
  <si>
    <t>Lemový nákružek s točivou přírubou SDR11PE100 D110, dod+mont</t>
  </si>
  <si>
    <t>R8-7</t>
  </si>
  <si>
    <t>T kus litinový přírubový DN80/80, dod</t>
  </si>
  <si>
    <t>8*1,03</t>
  </si>
  <si>
    <t>R8-70</t>
  </si>
  <si>
    <t>Odběr vzorků a provedení rozborů vč. protokolu</t>
  </si>
  <si>
    <t>kpl.</t>
  </si>
  <si>
    <t>28613742R</t>
  </si>
  <si>
    <t>trubka plastová vodovodní hladká; HDPE (PE 80); SDR 11,0; PN 10; D = 32,0 mm; s = 3,00 mm; l = 100 000,0 mm</t>
  </si>
  <si>
    <t xml:space="preserve">m     </t>
  </si>
  <si>
    <t>187,5*1,03</t>
  </si>
  <si>
    <t>28613785R</t>
  </si>
  <si>
    <t>trubka plastová vodovodní hladká; HDPE (PE 100); SDR 11,0; PN 16; D = 90,0 mm; s = 8,20 mm; l = 12 000,0 mm</t>
  </si>
  <si>
    <t>844,6*1,03</t>
  </si>
  <si>
    <t>28613786R</t>
  </si>
  <si>
    <t>trubka plastová vodovodní hladká; HDPE (PE 100); SDR 11,0; PN 16; D = 110,0 mm; s = 10,00 mm; l = 12 000,0 mm</t>
  </si>
  <si>
    <t>87,4*1,03</t>
  </si>
  <si>
    <t>42228100R</t>
  </si>
  <si>
    <t>šoupátko pro domovní přípojky pro vodovod; DN 1"; provedení -  na obou stranách s vnitřním závitem; PN 16; L = 120 mm; médium pitná voda; těleso tvárná litina</t>
  </si>
  <si>
    <t>42228354R</t>
  </si>
  <si>
    <t>šoupátko s nástrčnými hrdly měkcetěsnicí klínové; pro vodovod; určeno pro: potrubí z PE a PVC; PN 16; jmen.světlost DN/průměr potrubí 80/90 mm; médium pitná voda; l = 242 mm; těleso tvárná litina; vřeteno nerez; klín tvárná litina</t>
  </si>
  <si>
    <t>šoup přír.DN80 : 15</t>
  </si>
  <si>
    <t>42273532R</t>
  </si>
  <si>
    <t>pas navrtávací tvárná litina; provedení s trubkovým závitem; PN 16; vnější pr.potrubí 90 mm; závit na odbočce G 1",5/4",6/4",2"; max teplota 70 °C; pro typ potrubí z PVC, PE</t>
  </si>
  <si>
    <t>42273601R</t>
  </si>
  <si>
    <t>hydrant podzemní PN 16; provedení dvojitý uzávěr; DN 80; krycí hloubka 1,25 m; připojení přírubové; těleso tvárná litina, sedlo z mosazi; prac. teplota do 50 °C; pro: pro trvalý styk s pitnou a surovou vodou do 50°C</t>
  </si>
  <si>
    <t>55259815R</t>
  </si>
  <si>
    <t>přechod přírubový; PN 10; DN 1 = 100 mm; DN 2 = 80 mm; l = 200 mm; tvárná litina; uvnitř práškový epoxid; vně práškový epoxid</t>
  </si>
  <si>
    <t>2*1,03</t>
  </si>
  <si>
    <t>55259982R</t>
  </si>
  <si>
    <t>koleno 90 °; PN 10; DN 80 mm; tvárná litina; přírubové; uvnitř práškový epoxid; vně práškový epoxid</t>
  </si>
  <si>
    <t>R8-10</t>
  </si>
  <si>
    <t>Poklop litinový  - šoupátkový, dod+mont vč.podkl.desky</t>
  </si>
  <si>
    <t>R8-11</t>
  </si>
  <si>
    <t>Souprava zemní  teleskop., dod+mont</t>
  </si>
  <si>
    <t>R8-16</t>
  </si>
  <si>
    <t>Poklop litinový 522 - hydrantový DN 80, dod+mont vč.podkl.desky</t>
  </si>
  <si>
    <t>998276101R00</t>
  </si>
  <si>
    <t>Přesun hmot pro trubní vedení z trub plastových nebo sklolaminátových v otevřeném výkopu</t>
  </si>
  <si>
    <t>RTS 18/ II</t>
  </si>
  <si>
    <t>vodovodu nebo kanalizace ražené nebo hloubené (827 1.1, 827 1.9, 827 2.1, 827 2.9), drobných objektů</t>
  </si>
  <si>
    <t>1015,23979+3,42955</t>
  </si>
  <si>
    <t>005111021R</t>
  </si>
  <si>
    <t>Vytyčení inženýrských sítí</t>
  </si>
  <si>
    <t>Soubor</t>
  </si>
  <si>
    <t>VRN</t>
  </si>
  <si>
    <t>POL99_8</t>
  </si>
  <si>
    <t>005111020R</t>
  </si>
  <si>
    <t>Vytyčení stavby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</si>
  <si>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</si>
  <si>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</si>
  <si>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</si>
  <si>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</si>
  <si>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</si>
  <si>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</si>
  <si>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</si>
  <si>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</si>
  <si>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005211080R</t>
  </si>
  <si>
    <t xml:space="preserve">Bezpečnostní a hygienická opatření na staveništi </t>
  </si>
  <si>
    <t>005211030R</t>
  </si>
  <si>
    <t xml:space="preserve">Dočasná dopravní opatření </t>
  </si>
  <si>
    <t>005211040R</t>
  </si>
  <si>
    <t xml:space="preserve">Užívání veřejných ploch a prostranství  </t>
  </si>
  <si>
    <t>00523  R</t>
  </si>
  <si>
    <t>Zkoušky a revize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</si>
  <si>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</si>
  <si>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</si>
  <si>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</si>
  <si>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</si>
  <si>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ON1</t>
  </si>
  <si>
    <t>Pasportizace</t>
  </si>
  <si>
    <t>ON2</t>
  </si>
  <si>
    <t>Průběžná fotodokumentace</t>
  </si>
  <si>
    <t>soubor</t>
  </si>
  <si>
    <t>ON3</t>
  </si>
  <si>
    <t>Hutnící zkoušky (zásypy sítě, podkladní vrstvy komunikací )</t>
  </si>
  <si>
    <t>kanalizace : 6</t>
  </si>
  <si>
    <t>vodovod : 3</t>
  </si>
  <si>
    <t>Materiály jsou specifikovány v technických standardech VAS:</t>
  </si>
  <si>
    <t>http://www.vodarenska.cz/cs/services/informaceObcim/technicke-standardy</t>
  </si>
  <si>
    <t>poklop kanalizační s tlumící vložkou; litinový; D výrobku 785 mm; únosnost D 400 kN; bez odvětrání; s logem VAK</t>
  </si>
  <si>
    <t>LOKALITA "ZA POLIKLINIKOU" komunikace a technická infrastruktura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</si>
</sst>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  <font>
      <sz val="10"/>
      <name val="Arial"/>
      <family val="2"/>
      <charset val="238"/>
    </font>
    <font>
      <u/>
      <sz val="10"/>
      <color theme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2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3" fontId="8" fillId="0" borderId="12" xfId="0" applyNumberFormat="1" applyFont="1" applyBorder="1" applyAlignment="1">
      <alignment vertical="center"/>
    </xf>
    <xf numFmtId="3" fontId="0" fillId="0" borderId="16" xfId="0" applyNumberFormat="1" applyFont="1" applyBorder="1" applyAlignment="1">
      <alignment horizontal="left" vertical="center"/>
    </xf>
    <xf numFmtId="3" fontId="0" fillId="0" borderId="8" xfId="0" applyNumberFormat="1" applyFont="1" applyBorder="1" applyAlignment="1">
      <alignment horizontal="left" vertical="center"/>
    </xf>
    <xf numFmtId="3" fontId="0" fillId="0" borderId="2" xfId="0" applyNumberFormat="1" applyFont="1" applyBorder="1" applyAlignment="1">
      <alignment horizontal="left" vertical="center"/>
    </xf>
    <xf numFmtId="3" fontId="0" fillId="3" borderId="13" xfId="0" applyNumberForma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2"/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3" fontId="11" fillId="0" borderId="15" xfId="0" applyNumberFormat="1" applyFont="1" applyBorder="1" applyAlignment="1">
      <alignment horizontal="right" vertical="center"/>
    </xf>
    <xf numFmtId="3" fontId="11" fillId="0" borderId="12" xfId="0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vertical="center"/>
    </xf>
    <xf numFmtId="3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3" fontId="13" fillId="0" borderId="15" xfId="0" applyNumberFormat="1" applyFont="1" applyBorder="1" applyAlignment="1">
      <alignment horizontal="right" vertical="center" indent="1"/>
    </xf>
    <xf numFmtId="3" fontId="13" fillId="0" borderId="16" xfId="0" applyNumberFormat="1" applyFont="1" applyBorder="1" applyAlignment="1">
      <alignment horizontal="right" vertical="center" indent="1"/>
    </xf>
    <xf numFmtId="3" fontId="11" fillId="0" borderId="15" xfId="0" applyNumberFormat="1" applyFont="1" applyBorder="1" applyAlignment="1">
      <alignment horizontal="right" vertical="center" indent="1"/>
    </xf>
    <xf numFmtId="3" fontId="11" fillId="0" borderId="16" xfId="0" applyNumberFormat="1" applyFont="1" applyBorder="1" applyAlignment="1">
      <alignment horizontal="right" vertical="center" indent="1"/>
    </xf>
    <xf numFmtId="3" fontId="13" fillId="0" borderId="22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3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3" fontId="11" fillId="0" borderId="22" xfId="0" applyNumberFormat="1" applyFont="1" applyBorder="1" applyAlignment="1">
      <alignment horizontal="right" vertical="center" inden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odarenska.cz/cs/services/informaceObcim/technicke-standard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4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  <row r="3" spans="1:7" x14ac:dyDescent="0.2">
      <c r="A3" s="197" t="s">
        <v>652</v>
      </c>
    </row>
    <row r="4" spans="1:7" x14ac:dyDescent="0.2">
      <c r="A4" s="198" t="s">
        <v>653</v>
      </c>
    </row>
  </sheetData>
  <sheetProtection algorithmName="SHA-512" hashValue="qPgmbRzKsCkmvrXBufqEqBPgQSnAoAH4CiT19F/EvuJV/5okZAN2RwehpT57ChMaU+/9Kt0Dqj3k/jneRtbVHQ==" saltValue="qYhXsINEWzFRYd54vKcBAw==" spinCount="100000" sheet="1"/>
  <mergeCells count="1">
    <mergeCell ref="A2:G2"/>
  </mergeCells>
  <hyperlinks>
    <hyperlink ref="A4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opLeftCell="B43" zoomScaleNormal="100" zoomScaleSheetLayoutView="75" workbookViewId="0">
      <selection activeCell="C55" sqref="C55:E5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7" t="s">
        <v>36</v>
      </c>
      <c r="B1" s="221" t="s">
        <v>41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73" t="s">
        <v>22</v>
      </c>
      <c r="C2" s="74"/>
      <c r="D2" s="75" t="s">
        <v>43</v>
      </c>
      <c r="E2" s="227" t="s">
        <v>655</v>
      </c>
      <c r="F2" s="228"/>
      <c r="G2" s="228"/>
      <c r="H2" s="228"/>
      <c r="I2" s="228"/>
      <c r="J2" s="229"/>
      <c r="O2" s="2"/>
    </row>
    <row r="3" spans="1:15" ht="27" hidden="1" customHeight="1" x14ac:dyDescent="0.2">
      <c r="A3" s="3"/>
      <c r="B3" s="76"/>
      <c r="C3" s="74"/>
      <c r="D3" s="77"/>
      <c r="E3" s="230"/>
      <c r="F3" s="231"/>
      <c r="G3" s="231"/>
      <c r="H3" s="231"/>
      <c r="I3" s="231"/>
      <c r="J3" s="232"/>
    </row>
    <row r="4" spans="1:15" ht="23.25" customHeight="1" x14ac:dyDescent="0.2">
      <c r="A4" s="3"/>
      <c r="B4" s="78"/>
      <c r="C4" s="79"/>
      <c r="D4" s="80"/>
      <c r="E4" s="217"/>
      <c r="F4" s="217"/>
      <c r="G4" s="217"/>
      <c r="H4" s="217"/>
      <c r="I4" s="217"/>
      <c r="J4" s="218"/>
    </row>
    <row r="5" spans="1:15" ht="24" customHeight="1" x14ac:dyDescent="0.2">
      <c r="A5" s="3"/>
      <c r="B5" s="45" t="s">
        <v>42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8"/>
    </row>
    <row r="8" spans="1:15" ht="24" hidden="1" customHeight="1" x14ac:dyDescent="0.2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 x14ac:dyDescent="0.2">
      <c r="A10" s="3"/>
      <c r="B10" s="49"/>
      <c r="C10" s="25"/>
      <c r="D10" s="44"/>
      <c r="E10" s="52"/>
      <c r="F10" s="52"/>
      <c r="G10" s="50"/>
      <c r="H10" s="50"/>
      <c r="I10" s="51"/>
      <c r="J10" s="48"/>
    </row>
    <row r="11" spans="1:15" ht="24" customHeight="1" x14ac:dyDescent="0.2">
      <c r="A11" s="3"/>
      <c r="B11" s="45" t="s">
        <v>19</v>
      </c>
      <c r="C11" s="4"/>
      <c r="D11" s="234"/>
      <c r="E11" s="234"/>
      <c r="F11" s="234"/>
      <c r="G11" s="234"/>
      <c r="H11" s="26" t="s">
        <v>40</v>
      </c>
      <c r="I11" s="82"/>
      <c r="J11" s="10"/>
    </row>
    <row r="12" spans="1:15" ht="15.75" customHeight="1" x14ac:dyDescent="0.2">
      <c r="A12" s="3"/>
      <c r="B12" s="39"/>
      <c r="C12" s="24"/>
      <c r="D12" s="216"/>
      <c r="E12" s="216"/>
      <c r="F12" s="216"/>
      <c r="G12" s="216"/>
      <c r="H12" s="26" t="s">
        <v>34</v>
      </c>
      <c r="I12" s="82"/>
      <c r="J12" s="10"/>
    </row>
    <row r="13" spans="1:15" ht="15.75" customHeight="1" x14ac:dyDescent="0.2">
      <c r="A13" s="3"/>
      <c r="B13" s="40"/>
      <c r="C13" s="25"/>
      <c r="D13" s="81"/>
      <c r="E13" s="219"/>
      <c r="F13" s="220"/>
      <c r="G13" s="220"/>
      <c r="H13" s="27"/>
      <c r="I13" s="32"/>
      <c r="J13" s="48"/>
    </row>
    <row r="14" spans="1:15" ht="24" customHeight="1" x14ac:dyDescent="0.2">
      <c r="A14" s="3"/>
      <c r="B14" s="60" t="s">
        <v>21</v>
      </c>
      <c r="C14" s="61"/>
      <c r="D14" s="62"/>
      <c r="E14" s="63"/>
      <c r="F14" s="63"/>
      <c r="G14" s="63"/>
      <c r="H14" s="64"/>
      <c r="I14" s="63"/>
      <c r="J14" s="65"/>
    </row>
    <row r="15" spans="1:15" ht="32.25" customHeight="1" x14ac:dyDescent="0.2">
      <c r="A15" s="3"/>
      <c r="B15" s="49" t="s">
        <v>32</v>
      </c>
      <c r="C15" s="66"/>
      <c r="D15" s="50"/>
      <c r="E15" s="233"/>
      <c r="F15" s="233"/>
      <c r="G15" s="235"/>
      <c r="H15" s="235"/>
      <c r="I15" s="235" t="s">
        <v>29</v>
      </c>
      <c r="J15" s="236"/>
    </row>
    <row r="16" spans="1:15" ht="23.25" customHeight="1" x14ac:dyDescent="0.2">
      <c r="A16" s="137" t="s">
        <v>24</v>
      </c>
      <c r="B16" s="53" t="s">
        <v>24</v>
      </c>
      <c r="C16" s="54"/>
      <c r="D16" s="55"/>
      <c r="E16" s="205"/>
      <c r="F16" s="206"/>
      <c r="G16" s="207"/>
      <c r="H16" s="211"/>
      <c r="I16" s="207">
        <f>SUMIF(F52:F59,A16,I52:I59)+SUMIF(F52:F59,"PSU",I52:I59)</f>
        <v>0</v>
      </c>
      <c r="J16" s="208"/>
    </row>
    <row r="17" spans="1:10" ht="23.25" customHeight="1" x14ac:dyDescent="0.2">
      <c r="A17" s="137" t="s">
        <v>25</v>
      </c>
      <c r="B17" s="53" t="s">
        <v>25</v>
      </c>
      <c r="C17" s="54"/>
      <c r="D17" s="55"/>
      <c r="E17" s="205"/>
      <c r="F17" s="206"/>
      <c r="G17" s="207"/>
      <c r="H17" s="211"/>
      <c r="I17" s="207">
        <f>SUMIF(F52:F59,A17,I52:I59)</f>
        <v>0</v>
      </c>
      <c r="J17" s="208"/>
    </row>
    <row r="18" spans="1:10" ht="23.25" customHeight="1" x14ac:dyDescent="0.2">
      <c r="A18" s="137" t="s">
        <v>26</v>
      </c>
      <c r="B18" s="53" t="s">
        <v>26</v>
      </c>
      <c r="C18" s="54"/>
      <c r="D18" s="55"/>
      <c r="E18" s="205"/>
      <c r="F18" s="206"/>
      <c r="G18" s="207"/>
      <c r="H18" s="211"/>
      <c r="I18" s="207">
        <f>SUMIF(F52:F59,A18,I52:I59)</f>
        <v>0</v>
      </c>
      <c r="J18" s="208"/>
    </row>
    <row r="19" spans="1:10" ht="23.25" customHeight="1" x14ac:dyDescent="0.2">
      <c r="A19" s="137" t="s">
        <v>71</v>
      </c>
      <c r="B19" s="53" t="s">
        <v>27</v>
      </c>
      <c r="C19" s="54"/>
      <c r="D19" s="55"/>
      <c r="E19" s="205"/>
      <c r="F19" s="206"/>
      <c r="G19" s="207"/>
      <c r="H19" s="211"/>
      <c r="I19" s="207">
        <f>SUMIF(F52:F59,A19,I52:I59)</f>
        <v>0</v>
      </c>
      <c r="J19" s="208"/>
    </row>
    <row r="20" spans="1:10" ht="23.25" customHeight="1" x14ac:dyDescent="0.2">
      <c r="A20" s="137" t="s">
        <v>72</v>
      </c>
      <c r="B20" s="53" t="s">
        <v>28</v>
      </c>
      <c r="C20" s="54"/>
      <c r="D20" s="55"/>
      <c r="E20" s="205"/>
      <c r="F20" s="206"/>
      <c r="G20" s="207"/>
      <c r="H20" s="211"/>
      <c r="I20" s="207">
        <f>SUMIF(F52:F59,A20,I52:I59)</f>
        <v>0</v>
      </c>
      <c r="J20" s="208"/>
    </row>
    <row r="21" spans="1:10" ht="23.25" customHeight="1" x14ac:dyDescent="0.2">
      <c r="A21" s="3"/>
      <c r="B21" s="68" t="s">
        <v>29</v>
      </c>
      <c r="C21" s="69"/>
      <c r="D21" s="70"/>
      <c r="E21" s="237"/>
      <c r="F21" s="238"/>
      <c r="G21" s="209"/>
      <c r="H21" s="239"/>
      <c r="I21" s="209">
        <f>SUM(I16:J20)</f>
        <v>0</v>
      </c>
      <c r="J21" s="210"/>
    </row>
    <row r="22" spans="1:10" ht="33" customHeight="1" x14ac:dyDescent="0.2">
      <c r="A22" s="3"/>
      <c r="B22" s="59" t="s">
        <v>33</v>
      </c>
      <c r="C22" s="54"/>
      <c r="D22" s="55"/>
      <c r="E22" s="58"/>
      <c r="F22" s="57"/>
      <c r="G22" s="192"/>
      <c r="H22" s="192"/>
      <c r="I22" s="192"/>
      <c r="J22" s="193"/>
    </row>
    <row r="23" spans="1:10" ht="23.25" customHeight="1" x14ac:dyDescent="0.2">
      <c r="A23" s="3"/>
      <c r="B23" s="53" t="s">
        <v>12</v>
      </c>
      <c r="C23" s="54"/>
      <c r="D23" s="55"/>
      <c r="E23" s="56">
        <v>15</v>
      </c>
      <c r="F23" s="57" t="s">
        <v>0</v>
      </c>
      <c r="G23" s="203">
        <f>ZakladDPHSniVypocet</f>
        <v>0</v>
      </c>
      <c r="H23" s="204"/>
      <c r="I23" s="204"/>
      <c r="J23" s="193" t="str">
        <f t="shared" ref="J23:J28" si="0">Mena</f>
        <v>CZK</v>
      </c>
    </row>
    <row r="24" spans="1:10" ht="23.25" hidden="1" customHeight="1" x14ac:dyDescent="0.2">
      <c r="A24" s="3"/>
      <c r="B24" s="53" t="s">
        <v>13</v>
      </c>
      <c r="C24" s="54"/>
      <c r="D24" s="55"/>
      <c r="E24" s="56">
        <f>SazbaDPH1</f>
        <v>15</v>
      </c>
      <c r="F24" s="57" t="s">
        <v>0</v>
      </c>
      <c r="G24" s="201">
        <f>I23*E23/100</f>
        <v>0</v>
      </c>
      <c r="H24" s="202"/>
      <c r="I24" s="202"/>
      <c r="J24" s="193" t="str">
        <f t="shared" si="0"/>
        <v>CZK</v>
      </c>
    </row>
    <row r="25" spans="1:10" ht="23.25" customHeight="1" x14ac:dyDescent="0.2">
      <c r="A25" s="3"/>
      <c r="B25" s="53" t="s">
        <v>14</v>
      </c>
      <c r="C25" s="54"/>
      <c r="D25" s="55"/>
      <c r="E25" s="56">
        <v>21</v>
      </c>
      <c r="F25" s="57" t="s">
        <v>0</v>
      </c>
      <c r="G25" s="203">
        <f>ZakladDPHZaklVypocet</f>
        <v>0</v>
      </c>
      <c r="H25" s="204"/>
      <c r="I25" s="204"/>
      <c r="J25" s="193" t="str">
        <f t="shared" si="0"/>
        <v>CZK</v>
      </c>
    </row>
    <row r="26" spans="1:10" ht="23.25" hidden="1" customHeight="1" x14ac:dyDescent="0.2">
      <c r="A26" s="3"/>
      <c r="B26" s="47" t="s">
        <v>15</v>
      </c>
      <c r="C26" s="21"/>
      <c r="D26" s="17"/>
      <c r="E26" s="41">
        <f>SazbaDPH2</f>
        <v>21</v>
      </c>
      <c r="F26" s="42" t="s">
        <v>0</v>
      </c>
      <c r="G26" s="224">
        <f>I25*E25/100</f>
        <v>0</v>
      </c>
      <c r="H26" s="225"/>
      <c r="I26" s="225"/>
      <c r="J26" s="194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6" t="s">
        <v>4</v>
      </c>
      <c r="C27" s="19"/>
      <c r="D27" s="22"/>
      <c r="E27" s="19"/>
      <c r="F27" s="20"/>
      <c r="G27" s="226">
        <f>CenaCelkemBezDPH-(ZakladDPHSni+ZakladDPHZakl)</f>
        <v>0</v>
      </c>
      <c r="H27" s="226"/>
      <c r="I27" s="226"/>
      <c r="J27" s="195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15" t="s">
        <v>23</v>
      </c>
      <c r="C28" s="116"/>
      <c r="D28" s="116"/>
      <c r="E28" s="117"/>
      <c r="F28" s="118"/>
      <c r="G28" s="213">
        <f>IF(A28&gt;50, ROUNDUP(A27, 0), ROUNDDOWN(A27, 0))</f>
        <v>0</v>
      </c>
      <c r="H28" s="213"/>
      <c r="I28" s="213"/>
      <c r="J28" s="196" t="str">
        <f t="shared" si="0"/>
        <v>CZK</v>
      </c>
    </row>
    <row r="29" spans="1:10" ht="27.75" hidden="1" customHeight="1" thickBot="1" x14ac:dyDescent="0.25">
      <c r="A29" s="3"/>
      <c r="B29" s="115" t="s">
        <v>35</v>
      </c>
      <c r="C29" s="119"/>
      <c r="D29" s="119"/>
      <c r="E29" s="119"/>
      <c r="F29" s="119"/>
      <c r="G29" s="212">
        <f>ZakladDPHSni+DPHSni+ZakladDPHZakl+DPHZakl+Zaokrouhleni</f>
        <v>0</v>
      </c>
      <c r="H29" s="212"/>
      <c r="I29" s="212"/>
      <c r="J29" s="120" t="s">
        <v>56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11</v>
      </c>
      <c r="D32" s="37"/>
      <c r="E32" s="37"/>
      <c r="F32" s="18" t="s">
        <v>10</v>
      </c>
      <c r="G32" s="37"/>
      <c r="H32" s="38"/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14"/>
      <c r="E34" s="215"/>
      <c r="F34" s="29"/>
      <c r="G34" s="214"/>
      <c r="H34" s="215"/>
      <c r="I34" s="215"/>
      <c r="J34" s="36"/>
    </row>
    <row r="35" spans="1:10" ht="12.75" customHeight="1" x14ac:dyDescent="0.2">
      <c r="A35" s="3"/>
      <c r="B35" s="3"/>
      <c r="C35" s="4"/>
      <c r="D35" s="200" t="s">
        <v>2</v>
      </c>
      <c r="E35" s="200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89"/>
    </row>
    <row r="38" spans="1:10" ht="25.5" customHeight="1" x14ac:dyDescent="0.2">
      <c r="A38" s="87" t="s">
        <v>37</v>
      </c>
      <c r="B38" s="91" t="s">
        <v>17</v>
      </c>
      <c r="C38" s="92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44</v>
      </c>
      <c r="C39" s="240"/>
      <c r="D39" s="241"/>
      <c r="E39" s="241"/>
      <c r="F39" s="99">
        <f>'SO 02 02 Pol'!AE555+'SO 02 03 Pol'!AE162+'SO 07 01 Pol'!AE28</f>
        <v>0</v>
      </c>
      <c r="G39" s="100">
        <f>'SO 02 02 Pol'!AF555+'SO 02 03 Pol'!AF162+'SO 07 01 Pol'!AF28</f>
        <v>0</v>
      </c>
      <c r="H39" s="101"/>
      <c r="I39" s="102">
        <f t="shared" ref="I39:I44" si="1">F39+G39+H39</f>
        <v>0</v>
      </c>
      <c r="J39" s="103" t="str">
        <f t="shared" ref="J39:J44" si="2">IF(CenaCelkemVypocet=0,"",I39/CenaCelkemVypocet*100)</f>
        <v/>
      </c>
    </row>
    <row r="40" spans="1:10" ht="25.5" customHeight="1" x14ac:dyDescent="0.2">
      <c r="A40" s="87">
        <v>2</v>
      </c>
      <c r="B40" s="104" t="s">
        <v>45</v>
      </c>
      <c r="C40" s="242" t="s">
        <v>46</v>
      </c>
      <c r="D40" s="243"/>
      <c r="E40" s="243"/>
      <c r="F40" s="105">
        <f>'SO 02 02 Pol'!AE555+'SO 02 03 Pol'!AE162</f>
        <v>0</v>
      </c>
      <c r="G40" s="106">
        <f>'SO 02 02 Pol'!AF555+'SO 02 03 Pol'!AF162</f>
        <v>0</v>
      </c>
      <c r="H40" s="106"/>
      <c r="I40" s="107">
        <f t="shared" si="1"/>
        <v>0</v>
      </c>
      <c r="J40" s="108" t="str">
        <f t="shared" si="2"/>
        <v/>
      </c>
    </row>
    <row r="41" spans="1:10" ht="25.5" customHeight="1" x14ac:dyDescent="0.2">
      <c r="A41" s="87">
        <v>3</v>
      </c>
      <c r="B41" s="109" t="s">
        <v>47</v>
      </c>
      <c r="C41" s="240" t="s">
        <v>48</v>
      </c>
      <c r="D41" s="241"/>
      <c r="E41" s="241"/>
      <c r="F41" s="110">
        <f>'SO 02 02 Pol'!AE555</f>
        <v>0</v>
      </c>
      <c r="G41" s="101">
        <f>'SO 02 02 Pol'!AF555</f>
        <v>0</v>
      </c>
      <c r="H41" s="101"/>
      <c r="I41" s="102">
        <f t="shared" si="1"/>
        <v>0</v>
      </c>
      <c r="J41" s="103" t="str">
        <f t="shared" si="2"/>
        <v/>
      </c>
    </row>
    <row r="42" spans="1:10" ht="25.5" customHeight="1" x14ac:dyDescent="0.2">
      <c r="A42" s="87">
        <v>3</v>
      </c>
      <c r="B42" s="109" t="s">
        <v>49</v>
      </c>
      <c r="C42" s="240" t="s">
        <v>50</v>
      </c>
      <c r="D42" s="241"/>
      <c r="E42" s="241"/>
      <c r="F42" s="110">
        <f>'SO 02 03 Pol'!AE162</f>
        <v>0</v>
      </c>
      <c r="G42" s="101">
        <f>'SO 02 03 Pol'!AF162</f>
        <v>0</v>
      </c>
      <c r="H42" s="101"/>
      <c r="I42" s="102">
        <f t="shared" si="1"/>
        <v>0</v>
      </c>
      <c r="J42" s="103" t="str">
        <f t="shared" si="2"/>
        <v/>
      </c>
    </row>
    <row r="43" spans="1:10" ht="25.5" customHeight="1" x14ac:dyDescent="0.2">
      <c r="A43" s="87">
        <v>2</v>
      </c>
      <c r="B43" s="104" t="s">
        <v>51</v>
      </c>
      <c r="C43" s="242" t="s">
        <v>52</v>
      </c>
      <c r="D43" s="243"/>
      <c r="E43" s="243"/>
      <c r="F43" s="105">
        <f>'SO 07 01 Pol'!AE28</f>
        <v>0</v>
      </c>
      <c r="G43" s="106">
        <f>'SO 07 01 Pol'!AF28</f>
        <v>0</v>
      </c>
      <c r="H43" s="106"/>
      <c r="I43" s="107">
        <f t="shared" si="1"/>
        <v>0</v>
      </c>
      <c r="J43" s="108" t="str">
        <f t="shared" si="2"/>
        <v/>
      </c>
    </row>
    <row r="44" spans="1:10" ht="25.5" customHeight="1" x14ac:dyDescent="0.2">
      <c r="A44" s="87">
        <v>3</v>
      </c>
      <c r="B44" s="109" t="s">
        <v>53</v>
      </c>
      <c r="C44" s="240" t="s">
        <v>54</v>
      </c>
      <c r="D44" s="241"/>
      <c r="E44" s="241"/>
      <c r="F44" s="110">
        <f>'SO 07 01 Pol'!AE28</f>
        <v>0</v>
      </c>
      <c r="G44" s="101">
        <f>'SO 07 01 Pol'!AF28</f>
        <v>0</v>
      </c>
      <c r="H44" s="101"/>
      <c r="I44" s="102">
        <f t="shared" si="1"/>
        <v>0</v>
      </c>
      <c r="J44" s="103" t="str">
        <f t="shared" si="2"/>
        <v/>
      </c>
    </row>
    <row r="45" spans="1:10" ht="25.5" customHeight="1" x14ac:dyDescent="0.2">
      <c r="A45" s="87"/>
      <c r="B45" s="244" t="s">
        <v>55</v>
      </c>
      <c r="C45" s="245"/>
      <c r="D45" s="245"/>
      <c r="E45" s="245"/>
      <c r="F45" s="111">
        <f>SUMIF(A39:A44,"=1",F39:F44)</f>
        <v>0</v>
      </c>
      <c r="G45" s="112">
        <f>SUMIF(A39:A44,"=1",G39:G44)</f>
        <v>0</v>
      </c>
      <c r="H45" s="112">
        <f>SUMIF(A39:A44,"=1",H39:H44)</f>
        <v>0</v>
      </c>
      <c r="I45" s="113">
        <f>SUMIF(A39:A44,"=1",I39:I44)</f>
        <v>0</v>
      </c>
      <c r="J45" s="114">
        <f>SUMIF(A39:A44,"=1",J39:J44)</f>
        <v>0</v>
      </c>
    </row>
    <row r="49" spans="1:10" ht="15.75" x14ac:dyDescent="0.25">
      <c r="B49" s="121" t="s">
        <v>57</v>
      </c>
    </row>
    <row r="51" spans="1:10" ht="25.5" customHeight="1" x14ac:dyDescent="0.2">
      <c r="A51" s="122"/>
      <c r="B51" s="125" t="s">
        <v>17</v>
      </c>
      <c r="C51" s="125" t="s">
        <v>5</v>
      </c>
      <c r="D51" s="126"/>
      <c r="E51" s="126"/>
      <c r="F51" s="127" t="s">
        <v>58</v>
      </c>
      <c r="G51" s="127"/>
      <c r="H51" s="127"/>
      <c r="I51" s="127" t="s">
        <v>29</v>
      </c>
      <c r="J51" s="127" t="s">
        <v>0</v>
      </c>
    </row>
    <row r="52" spans="1:10" ht="25.5" customHeight="1" x14ac:dyDescent="0.2">
      <c r="A52" s="123"/>
      <c r="B52" s="128" t="s">
        <v>59</v>
      </c>
      <c r="C52" s="246" t="s">
        <v>60</v>
      </c>
      <c r="D52" s="247"/>
      <c r="E52" s="247"/>
      <c r="F52" s="133" t="s">
        <v>24</v>
      </c>
      <c r="G52" s="134"/>
      <c r="H52" s="134"/>
      <c r="I52" s="134">
        <f>'SO 02 02 Pol'!G8+'SO 02 03 Pol'!G8</f>
        <v>0</v>
      </c>
      <c r="J52" s="131" t="str">
        <f>IF(I60=0,"",I52/I60*100)</f>
        <v/>
      </c>
    </row>
    <row r="53" spans="1:10" ht="25.5" customHeight="1" x14ac:dyDescent="0.2">
      <c r="A53" s="123"/>
      <c r="B53" s="128" t="s">
        <v>61</v>
      </c>
      <c r="C53" s="246" t="s">
        <v>62</v>
      </c>
      <c r="D53" s="247"/>
      <c r="E53" s="247"/>
      <c r="F53" s="133" t="s">
        <v>24</v>
      </c>
      <c r="G53" s="134"/>
      <c r="H53" s="134"/>
      <c r="I53" s="134">
        <f>'SO 02 02 Pol'!G437</f>
        <v>0</v>
      </c>
      <c r="J53" s="131" t="str">
        <f>IF(I60=0,"",I53/I60*100)</f>
        <v/>
      </c>
    </row>
    <row r="54" spans="1:10" ht="25.5" customHeight="1" x14ac:dyDescent="0.2">
      <c r="A54" s="123"/>
      <c r="B54" s="128" t="s">
        <v>63</v>
      </c>
      <c r="C54" s="246" t="s">
        <v>64</v>
      </c>
      <c r="D54" s="247"/>
      <c r="E54" s="247"/>
      <c r="F54" s="133" t="s">
        <v>24</v>
      </c>
      <c r="G54" s="134"/>
      <c r="H54" s="134"/>
      <c r="I54" s="134">
        <f>'SO 02 02 Pol'!G463</f>
        <v>0</v>
      </c>
      <c r="J54" s="131" t="str">
        <f>IF(I60=0,"",I54/I60*100)</f>
        <v/>
      </c>
    </row>
    <row r="55" spans="1:10" ht="25.5" customHeight="1" x14ac:dyDescent="0.2">
      <c r="A55" s="123"/>
      <c r="B55" s="128" t="s">
        <v>65</v>
      </c>
      <c r="C55" s="246" t="s">
        <v>66</v>
      </c>
      <c r="D55" s="247"/>
      <c r="E55" s="247"/>
      <c r="F55" s="133" t="s">
        <v>24</v>
      </c>
      <c r="G55" s="134"/>
      <c r="H55" s="134"/>
      <c r="I55" s="134">
        <f>'SO 02 02 Pol'!G473+'SO 02 03 Pol'!G89</f>
        <v>0</v>
      </c>
      <c r="J55" s="131" t="str">
        <f>IF(I60=0,"",I55/I60*100)</f>
        <v/>
      </c>
    </row>
    <row r="56" spans="1:10" ht="25.5" customHeight="1" x14ac:dyDescent="0.2">
      <c r="A56" s="123"/>
      <c r="B56" s="128" t="s">
        <v>67</v>
      </c>
      <c r="C56" s="246" t="s">
        <v>68</v>
      </c>
      <c r="D56" s="247"/>
      <c r="E56" s="247"/>
      <c r="F56" s="133" t="s">
        <v>24</v>
      </c>
      <c r="G56" s="134"/>
      <c r="H56" s="134"/>
      <c r="I56" s="134">
        <f>'SO 02 02 Pol'!G546+'SO 02 03 Pol'!G157</f>
        <v>0</v>
      </c>
      <c r="J56" s="131" t="str">
        <f>IF(I60=0,"",I56/I60*100)</f>
        <v/>
      </c>
    </row>
    <row r="57" spans="1:10" ht="25.5" customHeight="1" x14ac:dyDescent="0.2">
      <c r="A57" s="123"/>
      <c r="B57" s="128" t="s">
        <v>69</v>
      </c>
      <c r="C57" s="246" t="s">
        <v>70</v>
      </c>
      <c r="D57" s="247"/>
      <c r="E57" s="247"/>
      <c r="F57" s="133" t="s">
        <v>25</v>
      </c>
      <c r="G57" s="134"/>
      <c r="H57" s="134"/>
      <c r="I57" s="134">
        <f>'SO 02 02 Pol'!G550</f>
        <v>0</v>
      </c>
      <c r="J57" s="131" t="str">
        <f>IF(I60=0,"",I57/I60*100)</f>
        <v/>
      </c>
    </row>
    <row r="58" spans="1:10" ht="25.5" customHeight="1" x14ac:dyDescent="0.2">
      <c r="A58" s="123"/>
      <c r="B58" s="128" t="s">
        <v>71</v>
      </c>
      <c r="C58" s="246" t="s">
        <v>27</v>
      </c>
      <c r="D58" s="247"/>
      <c r="E58" s="247"/>
      <c r="F58" s="133" t="s">
        <v>71</v>
      </c>
      <c r="G58" s="134"/>
      <c r="H58" s="134"/>
      <c r="I58" s="134">
        <f>'SO 07 01 Pol'!G8</f>
        <v>0</v>
      </c>
      <c r="J58" s="131" t="str">
        <f>IF(I60=0,"",I58/I60*100)</f>
        <v/>
      </c>
    </row>
    <row r="59" spans="1:10" ht="25.5" customHeight="1" x14ac:dyDescent="0.2">
      <c r="A59" s="123"/>
      <c r="B59" s="128" t="s">
        <v>72</v>
      </c>
      <c r="C59" s="246" t="s">
        <v>28</v>
      </c>
      <c r="D59" s="247"/>
      <c r="E59" s="247"/>
      <c r="F59" s="133" t="s">
        <v>72</v>
      </c>
      <c r="G59" s="134"/>
      <c r="H59" s="134"/>
      <c r="I59" s="134">
        <f>'SO 07 01 Pol'!G15</f>
        <v>0</v>
      </c>
      <c r="J59" s="131" t="str">
        <f>IF(I60=0,"",I59/I60*100)</f>
        <v/>
      </c>
    </row>
    <row r="60" spans="1:10" ht="25.5" customHeight="1" x14ac:dyDescent="0.2">
      <c r="A60" s="124"/>
      <c r="B60" s="129" t="s">
        <v>1</v>
      </c>
      <c r="C60" s="129"/>
      <c r="D60" s="130"/>
      <c r="E60" s="130"/>
      <c r="F60" s="135"/>
      <c r="G60" s="136"/>
      <c r="H60" s="136"/>
      <c r="I60" s="136">
        <f>SUM(I52:I59)</f>
        <v>0</v>
      </c>
      <c r="J60" s="132">
        <f>SUM(J52:J59)</f>
        <v>0</v>
      </c>
    </row>
    <row r="61" spans="1:10" x14ac:dyDescent="0.2">
      <c r="F61" s="85"/>
      <c r="G61" s="84"/>
      <c r="H61" s="85"/>
      <c r="I61" s="84"/>
      <c r="J61" s="86"/>
    </row>
    <row r="62" spans="1:10" x14ac:dyDescent="0.2">
      <c r="F62" s="85"/>
      <c r="G62" s="84"/>
      <c r="H62" s="85"/>
      <c r="I62" s="84"/>
      <c r="J62" s="86"/>
    </row>
    <row r="63" spans="1:10" x14ac:dyDescent="0.2">
      <c r="F63" s="85"/>
      <c r="G63" s="84"/>
      <c r="H63" s="85"/>
      <c r="I63" s="84"/>
      <c r="J63" s="86"/>
    </row>
  </sheetData>
  <sheetProtection password="C613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72" t="s">
        <v>7</v>
      </c>
      <c r="B2" s="71"/>
      <c r="C2" s="250"/>
      <c r="D2" s="250"/>
      <c r="E2" s="250"/>
      <c r="F2" s="250"/>
      <c r="G2" s="251"/>
    </row>
    <row r="3" spans="1:7" ht="24.95" customHeight="1" x14ac:dyDescent="0.2">
      <c r="A3" s="72" t="s">
        <v>8</v>
      </c>
      <c r="B3" s="71"/>
      <c r="C3" s="250"/>
      <c r="D3" s="250"/>
      <c r="E3" s="250"/>
      <c r="F3" s="250"/>
      <c r="G3" s="251"/>
    </row>
    <row r="4" spans="1:7" ht="24.95" customHeight="1" x14ac:dyDescent="0.2">
      <c r="A4" s="72" t="s">
        <v>9</v>
      </c>
      <c r="B4" s="71"/>
      <c r="C4" s="250"/>
      <c r="D4" s="250"/>
      <c r="E4" s="250"/>
      <c r="F4" s="250"/>
      <c r="G4" s="251"/>
    </row>
    <row r="5" spans="1:7" x14ac:dyDescent="0.2">
      <c r="B5" s="6"/>
      <c r="C5" s="7"/>
      <c r="D5" s="8"/>
    </row>
  </sheetData>
  <sheetProtection algorithmName="SHA-512" hashValue="ZyeCHqRY0geyK//DlTu85KW0QMJsof2uImVSK6okvM3hJ/wvwjWQ6zRg5P17SbrYRDgfmfjI+k59gWFNIjCVQg==" saltValue="aBt3SC1z77dO6Ybg/hugV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15" activePane="bottomLeft" state="frozen"/>
      <selection pane="bottomLeft" activeCell="C524" sqref="C524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73</v>
      </c>
      <c r="B1" s="254"/>
      <c r="C1" s="254"/>
      <c r="D1" s="254"/>
      <c r="E1" s="254"/>
      <c r="F1" s="254"/>
      <c r="G1" s="254"/>
      <c r="AG1" t="s">
        <v>74</v>
      </c>
    </row>
    <row r="2" spans="1:60" ht="24.95" customHeight="1" x14ac:dyDescent="0.2">
      <c r="A2" s="139" t="s">
        <v>7</v>
      </c>
      <c r="B2" s="71" t="s">
        <v>43</v>
      </c>
      <c r="C2" s="255" t="s">
        <v>655</v>
      </c>
      <c r="D2" s="256"/>
      <c r="E2" s="256"/>
      <c r="F2" s="256"/>
      <c r="G2" s="257"/>
      <c r="AG2" t="s">
        <v>75</v>
      </c>
    </row>
    <row r="3" spans="1:60" ht="24.95" customHeight="1" x14ac:dyDescent="0.2">
      <c r="A3" s="139" t="s">
        <v>8</v>
      </c>
      <c r="B3" s="71" t="s">
        <v>45</v>
      </c>
      <c r="C3" s="255" t="s">
        <v>46</v>
      </c>
      <c r="D3" s="256"/>
      <c r="E3" s="256"/>
      <c r="F3" s="256"/>
      <c r="G3" s="257"/>
      <c r="AC3" s="83" t="s">
        <v>75</v>
      </c>
      <c r="AG3" t="s">
        <v>76</v>
      </c>
    </row>
    <row r="4" spans="1:60" ht="24.95" customHeight="1" x14ac:dyDescent="0.2">
      <c r="A4" s="140" t="s">
        <v>9</v>
      </c>
      <c r="B4" s="141" t="s">
        <v>47</v>
      </c>
      <c r="C4" s="258" t="s">
        <v>48</v>
      </c>
      <c r="D4" s="259"/>
      <c r="E4" s="259"/>
      <c r="F4" s="259"/>
      <c r="G4" s="260"/>
      <c r="AG4" t="s">
        <v>77</v>
      </c>
    </row>
    <row r="5" spans="1:60" x14ac:dyDescent="0.2">
      <c r="D5" s="138"/>
    </row>
    <row r="6" spans="1:60" ht="38.25" x14ac:dyDescent="0.2">
      <c r="A6" s="143" t="s">
        <v>78</v>
      </c>
      <c r="B6" s="145" t="s">
        <v>79</v>
      </c>
      <c r="C6" s="145" t="s">
        <v>80</v>
      </c>
      <c r="D6" s="144" t="s">
        <v>81</v>
      </c>
      <c r="E6" s="143" t="s">
        <v>82</v>
      </c>
      <c r="F6" s="142" t="s">
        <v>83</v>
      </c>
      <c r="G6" s="143" t="s">
        <v>29</v>
      </c>
      <c r="H6" s="146" t="s">
        <v>30</v>
      </c>
      <c r="I6" s="146" t="s">
        <v>84</v>
      </c>
      <c r="J6" s="146" t="s">
        <v>31</v>
      </c>
      <c r="K6" s="146" t="s">
        <v>85</v>
      </c>
      <c r="L6" s="146" t="s">
        <v>86</v>
      </c>
      <c r="M6" s="146" t="s">
        <v>87</v>
      </c>
      <c r="N6" s="146" t="s">
        <v>88</v>
      </c>
      <c r="O6" s="146" t="s">
        <v>89</v>
      </c>
      <c r="P6" s="146" t="s">
        <v>90</v>
      </c>
      <c r="Q6" s="146" t="s">
        <v>91</v>
      </c>
      <c r="R6" s="146" t="s">
        <v>92</v>
      </c>
      <c r="S6" s="146" t="s">
        <v>93</v>
      </c>
      <c r="T6" s="146" t="s">
        <v>94</v>
      </c>
      <c r="U6" s="146" t="s">
        <v>95</v>
      </c>
      <c r="V6" s="146" t="s">
        <v>96</v>
      </c>
      <c r="W6" s="146" t="s">
        <v>97</v>
      </c>
      <c r="X6" s="146" t="s">
        <v>98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99</v>
      </c>
      <c r="B8" s="163" t="s">
        <v>59</v>
      </c>
      <c r="C8" s="184" t="s">
        <v>60</v>
      </c>
      <c r="D8" s="164"/>
      <c r="E8" s="165"/>
      <c r="F8" s="166"/>
      <c r="G8" s="166">
        <f>SUMIF(AG9:AG436,"&lt;&gt;NOR",G9:G436)</f>
        <v>0</v>
      </c>
      <c r="H8" s="166"/>
      <c r="I8" s="166">
        <f>SUM(I9:I436)</f>
        <v>0</v>
      </c>
      <c r="J8" s="166"/>
      <c r="K8" s="166">
        <f>SUM(K9:K436)</f>
        <v>0</v>
      </c>
      <c r="L8" s="166"/>
      <c r="M8" s="166">
        <f>SUM(M9:M436)</f>
        <v>0</v>
      </c>
      <c r="N8" s="166"/>
      <c r="O8" s="166">
        <f>SUM(O9:O436)</f>
        <v>648.04000000000008</v>
      </c>
      <c r="P8" s="166"/>
      <c r="Q8" s="166">
        <f>SUM(Q9:Q436)</f>
        <v>0</v>
      </c>
      <c r="R8" s="166"/>
      <c r="S8" s="166"/>
      <c r="T8" s="167"/>
      <c r="U8" s="161"/>
      <c r="V8" s="161">
        <f>SUM(V9:V436)</f>
        <v>11243</v>
      </c>
      <c r="W8" s="161"/>
      <c r="X8" s="161"/>
      <c r="AG8" t="s">
        <v>100</v>
      </c>
    </row>
    <row r="9" spans="1:60" ht="22.5" outlineLevel="1" x14ac:dyDescent="0.2">
      <c r="A9" s="168">
        <v>1</v>
      </c>
      <c r="B9" s="169" t="s">
        <v>101</v>
      </c>
      <c r="C9" s="185" t="s">
        <v>102</v>
      </c>
      <c r="D9" s="170" t="s">
        <v>103</v>
      </c>
      <c r="E9" s="171">
        <v>100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104</v>
      </c>
      <c r="S9" s="173" t="s">
        <v>105</v>
      </c>
      <c r="T9" s="174" t="s">
        <v>105</v>
      </c>
      <c r="U9" s="156">
        <v>0.20300000000000001</v>
      </c>
      <c r="V9" s="156">
        <f>ROUND(E9*U9,2)</f>
        <v>20.3</v>
      </c>
      <c r="W9" s="156"/>
      <c r="X9" s="156" t="s">
        <v>106</v>
      </c>
      <c r="Y9" s="147"/>
      <c r="Z9" s="147"/>
      <c r="AA9" s="147"/>
      <c r="AB9" s="147"/>
      <c r="AC9" s="147"/>
      <c r="AD9" s="147"/>
      <c r="AE9" s="147"/>
      <c r="AF9" s="147"/>
      <c r="AG9" s="147" t="s">
        <v>107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54"/>
      <c r="B10" s="155"/>
      <c r="C10" s="252" t="s">
        <v>108</v>
      </c>
      <c r="D10" s="253"/>
      <c r="E10" s="253"/>
      <c r="F10" s="253"/>
      <c r="G10" s="253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109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5" t="str">
        <f>C10</f>
        <v>na vzdálenost od hladiny vody v jímce po výšku roviny proložené osou nejvyššího bodu výtlačného potrubí. Včetně odpadní potrubí v délce do 20 m.</v>
      </c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68">
        <v>2</v>
      </c>
      <c r="B11" s="169" t="s">
        <v>110</v>
      </c>
      <c r="C11" s="185" t="s">
        <v>111</v>
      </c>
      <c r="D11" s="170" t="s">
        <v>112</v>
      </c>
      <c r="E11" s="171">
        <v>12.5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3" t="s">
        <v>104</v>
      </c>
      <c r="S11" s="173" t="s">
        <v>105</v>
      </c>
      <c r="T11" s="174" t="s">
        <v>105</v>
      </c>
      <c r="U11" s="156">
        <v>0</v>
      </c>
      <c r="V11" s="156">
        <f>ROUND(E11*U11,2)</f>
        <v>0</v>
      </c>
      <c r="W11" s="156"/>
      <c r="X11" s="156" t="s">
        <v>106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107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54"/>
      <c r="B12" s="155"/>
      <c r="C12" s="252" t="s">
        <v>113</v>
      </c>
      <c r="D12" s="253"/>
      <c r="E12" s="253"/>
      <c r="F12" s="253"/>
      <c r="G12" s="253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109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5" t="str">
        <f>C12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8">
        <v>3</v>
      </c>
      <c r="B13" s="169" t="s">
        <v>114</v>
      </c>
      <c r="C13" s="185" t="s">
        <v>115</v>
      </c>
      <c r="D13" s="170" t="s">
        <v>116</v>
      </c>
      <c r="E13" s="171">
        <v>6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3" t="s">
        <v>104</v>
      </c>
      <c r="S13" s="173" t="s">
        <v>105</v>
      </c>
      <c r="T13" s="174" t="s">
        <v>105</v>
      </c>
      <c r="U13" s="156">
        <v>1.7629999999999999</v>
      </c>
      <c r="V13" s="156">
        <f>ROUND(E13*U13,2)</f>
        <v>10.58</v>
      </c>
      <c r="W13" s="156"/>
      <c r="X13" s="156" t="s">
        <v>106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107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2" t="s">
        <v>117</v>
      </c>
      <c r="D14" s="253"/>
      <c r="E14" s="253"/>
      <c r="F14" s="253"/>
      <c r="G14" s="253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109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5" t="str">
        <f>C14</f>
        <v>Příplatek k cenám hloubených vykopávek za ztížení vykopávky v blízkosti podzemního vedení nebo výbušnin pro jakoukoliv třídu horniny.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8">
        <v>4</v>
      </c>
      <c r="B15" s="169" t="s">
        <v>118</v>
      </c>
      <c r="C15" s="185" t="s">
        <v>119</v>
      </c>
      <c r="D15" s="170" t="s">
        <v>116</v>
      </c>
      <c r="E15" s="171">
        <v>3.9988000000000001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3">
        <v>0</v>
      </c>
      <c r="O15" s="173">
        <f>ROUND(E15*N15,2)</f>
        <v>0</v>
      </c>
      <c r="P15" s="173">
        <v>0</v>
      </c>
      <c r="Q15" s="173">
        <f>ROUND(E15*P15,2)</f>
        <v>0</v>
      </c>
      <c r="R15" s="173" t="s">
        <v>104</v>
      </c>
      <c r="S15" s="173" t="s">
        <v>105</v>
      </c>
      <c r="T15" s="174" t="s">
        <v>105</v>
      </c>
      <c r="U15" s="156">
        <v>1.022</v>
      </c>
      <c r="V15" s="156">
        <f>ROUND(E15*U15,2)</f>
        <v>4.09</v>
      </c>
      <c r="W15" s="156"/>
      <c r="X15" s="156" t="s">
        <v>106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107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54"/>
      <c r="B16" s="155"/>
      <c r="C16" s="252" t="s">
        <v>120</v>
      </c>
      <c r="D16" s="253"/>
      <c r="E16" s="253"/>
      <c r="F16" s="253"/>
      <c r="G16" s="253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109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5" t="str">
        <f>C16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54"/>
      <c r="B17" s="155"/>
      <c r="C17" s="186" t="s">
        <v>121</v>
      </c>
      <c r="D17" s="157"/>
      <c r="E17" s="158">
        <v>25.815999999999999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122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6" t="s">
        <v>123</v>
      </c>
      <c r="D18" s="157"/>
      <c r="E18" s="158">
        <v>16.68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122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54"/>
      <c r="B19" s="155"/>
      <c r="C19" s="186" t="s">
        <v>124</v>
      </c>
      <c r="D19" s="157"/>
      <c r="E19" s="158">
        <v>23.608000000000001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122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6" t="s">
        <v>125</v>
      </c>
      <c r="D20" s="157"/>
      <c r="E20" s="158">
        <v>6.88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122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6" t="s">
        <v>126</v>
      </c>
      <c r="D21" s="157"/>
      <c r="E21" s="158">
        <v>6.992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122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7" t="s">
        <v>127</v>
      </c>
      <c r="D22" s="159"/>
      <c r="E22" s="160">
        <v>79.975999999999999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122</v>
      </c>
      <c r="AH22" s="147">
        <v>1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6" t="s">
        <v>128</v>
      </c>
      <c r="D23" s="157"/>
      <c r="E23" s="158">
        <v>-75.977199999999996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122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8">
        <v>5</v>
      </c>
      <c r="B24" s="169" t="s">
        <v>129</v>
      </c>
      <c r="C24" s="185" t="s">
        <v>130</v>
      </c>
      <c r="D24" s="170" t="s">
        <v>116</v>
      </c>
      <c r="E24" s="171">
        <v>39.988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3">
        <v>0</v>
      </c>
      <c r="O24" s="173">
        <f>ROUND(E24*N24,2)</f>
        <v>0</v>
      </c>
      <c r="P24" s="173">
        <v>0</v>
      </c>
      <c r="Q24" s="173">
        <f>ROUND(E24*P24,2)</f>
        <v>0</v>
      </c>
      <c r="R24" s="173" t="s">
        <v>104</v>
      </c>
      <c r="S24" s="173" t="s">
        <v>105</v>
      </c>
      <c r="T24" s="174" t="s">
        <v>105</v>
      </c>
      <c r="U24" s="156">
        <v>2.2490000000000001</v>
      </c>
      <c r="V24" s="156">
        <f>ROUND(E24*U24,2)</f>
        <v>89.93</v>
      </c>
      <c r="W24" s="156"/>
      <c r="X24" s="156" t="s">
        <v>106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107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54"/>
      <c r="B25" s="155"/>
      <c r="C25" s="252" t="s">
        <v>120</v>
      </c>
      <c r="D25" s="253"/>
      <c r="E25" s="253"/>
      <c r="F25" s="253"/>
      <c r="G25" s="253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109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75" t="str">
        <f>C25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54"/>
      <c r="B26" s="155"/>
      <c r="C26" s="186" t="s">
        <v>121</v>
      </c>
      <c r="D26" s="157"/>
      <c r="E26" s="158">
        <v>25.815999999999999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122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6" t="s">
        <v>123</v>
      </c>
      <c r="D27" s="157"/>
      <c r="E27" s="158">
        <v>16.68</v>
      </c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122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54"/>
      <c r="B28" s="155"/>
      <c r="C28" s="186" t="s">
        <v>124</v>
      </c>
      <c r="D28" s="157"/>
      <c r="E28" s="158">
        <v>23.608000000000001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122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6" t="s">
        <v>125</v>
      </c>
      <c r="D29" s="157"/>
      <c r="E29" s="158">
        <v>6.88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122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6" t="s">
        <v>126</v>
      </c>
      <c r="D30" s="157"/>
      <c r="E30" s="158">
        <v>6.992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122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7" t="s">
        <v>127</v>
      </c>
      <c r="D31" s="159"/>
      <c r="E31" s="160">
        <v>79.975999999999999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122</v>
      </c>
      <c r="AH31" s="147">
        <v>1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6" t="s">
        <v>131</v>
      </c>
      <c r="D32" s="157"/>
      <c r="E32" s="158">
        <v>-39.988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122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8">
        <v>6</v>
      </c>
      <c r="B33" s="169" t="s">
        <v>132</v>
      </c>
      <c r="C33" s="185" t="s">
        <v>133</v>
      </c>
      <c r="D33" s="170" t="s">
        <v>116</v>
      </c>
      <c r="E33" s="171">
        <v>23.992799999999999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3" t="s">
        <v>104</v>
      </c>
      <c r="S33" s="173" t="s">
        <v>105</v>
      </c>
      <c r="T33" s="174" t="s">
        <v>105</v>
      </c>
      <c r="U33" s="156">
        <v>2.9649999999999999</v>
      </c>
      <c r="V33" s="156">
        <f>ROUND(E33*U33,2)</f>
        <v>71.14</v>
      </c>
      <c r="W33" s="156"/>
      <c r="X33" s="156" t="s">
        <v>106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107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54"/>
      <c r="B34" s="155"/>
      <c r="C34" s="252" t="s">
        <v>120</v>
      </c>
      <c r="D34" s="253"/>
      <c r="E34" s="253"/>
      <c r="F34" s="253"/>
      <c r="G34" s="253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109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5" t="str">
        <f>C34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54"/>
      <c r="B35" s="155"/>
      <c r="C35" s="186" t="s">
        <v>121</v>
      </c>
      <c r="D35" s="157"/>
      <c r="E35" s="158">
        <v>25.815999999999999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122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6" t="s">
        <v>123</v>
      </c>
      <c r="D36" s="157"/>
      <c r="E36" s="158">
        <v>16.68</v>
      </c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122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54"/>
      <c r="B37" s="155"/>
      <c r="C37" s="186" t="s">
        <v>124</v>
      </c>
      <c r="D37" s="157"/>
      <c r="E37" s="158">
        <v>23.608000000000001</v>
      </c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122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6" t="s">
        <v>125</v>
      </c>
      <c r="D38" s="157"/>
      <c r="E38" s="158">
        <v>6.88</v>
      </c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122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6" t="s">
        <v>126</v>
      </c>
      <c r="D39" s="157"/>
      <c r="E39" s="158">
        <v>6.992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122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7" t="s">
        <v>127</v>
      </c>
      <c r="D40" s="159"/>
      <c r="E40" s="160">
        <v>79.975999999999999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122</v>
      </c>
      <c r="AH40" s="147">
        <v>1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6" t="s">
        <v>134</v>
      </c>
      <c r="D41" s="157"/>
      <c r="E41" s="158">
        <v>-55.983199999999997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122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8">
        <v>7</v>
      </c>
      <c r="B42" s="169" t="s">
        <v>135</v>
      </c>
      <c r="C42" s="185" t="s">
        <v>136</v>
      </c>
      <c r="D42" s="170" t="s">
        <v>116</v>
      </c>
      <c r="E42" s="171">
        <v>7.9976000000000003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3">
        <v>3.5000000000000001E-3</v>
      </c>
      <c r="O42" s="173">
        <f>ROUND(E42*N42,2)</f>
        <v>0.03</v>
      </c>
      <c r="P42" s="173">
        <v>0</v>
      </c>
      <c r="Q42" s="173">
        <f>ROUND(E42*P42,2)</f>
        <v>0</v>
      </c>
      <c r="R42" s="173" t="s">
        <v>104</v>
      </c>
      <c r="S42" s="173" t="s">
        <v>105</v>
      </c>
      <c r="T42" s="174" t="s">
        <v>105</v>
      </c>
      <c r="U42" s="156">
        <v>3.2639999999999998</v>
      </c>
      <c r="V42" s="156">
        <f>ROUND(E42*U42,2)</f>
        <v>26.1</v>
      </c>
      <c r="W42" s="156"/>
      <c r="X42" s="156" t="s">
        <v>106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137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54"/>
      <c r="B43" s="155"/>
      <c r="C43" s="252" t="s">
        <v>120</v>
      </c>
      <c r="D43" s="253"/>
      <c r="E43" s="253"/>
      <c r="F43" s="253"/>
      <c r="G43" s="253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109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75" t="str">
        <f>C43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54"/>
      <c r="B44" s="155"/>
      <c r="C44" s="186" t="s">
        <v>121</v>
      </c>
      <c r="D44" s="157"/>
      <c r="E44" s="158">
        <v>25.815999999999999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122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6" t="s">
        <v>123</v>
      </c>
      <c r="D45" s="157"/>
      <c r="E45" s="158">
        <v>16.68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122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54"/>
      <c r="B46" s="155"/>
      <c r="C46" s="186" t="s">
        <v>124</v>
      </c>
      <c r="D46" s="157"/>
      <c r="E46" s="158">
        <v>23.608000000000001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122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6" t="s">
        <v>125</v>
      </c>
      <c r="D47" s="157"/>
      <c r="E47" s="158">
        <v>6.88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122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6" t="s">
        <v>126</v>
      </c>
      <c r="D48" s="157"/>
      <c r="E48" s="158">
        <v>6.992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122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87" t="s">
        <v>127</v>
      </c>
      <c r="D49" s="159"/>
      <c r="E49" s="160">
        <v>79.975999999999999</v>
      </c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7"/>
      <c r="Z49" s="147"/>
      <c r="AA49" s="147"/>
      <c r="AB49" s="147"/>
      <c r="AC49" s="147"/>
      <c r="AD49" s="147"/>
      <c r="AE49" s="147"/>
      <c r="AF49" s="147"/>
      <c r="AG49" s="147" t="s">
        <v>122</v>
      </c>
      <c r="AH49" s="147">
        <v>1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6" t="s">
        <v>138</v>
      </c>
      <c r="D50" s="157"/>
      <c r="E50" s="158">
        <v>-71.978399999999993</v>
      </c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122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8">
        <v>8</v>
      </c>
      <c r="B51" s="169" t="s">
        <v>139</v>
      </c>
      <c r="C51" s="185" t="s">
        <v>140</v>
      </c>
      <c r="D51" s="170" t="s">
        <v>116</v>
      </c>
      <c r="E51" s="171">
        <v>3.1990400000000001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21</v>
      </c>
      <c r="M51" s="173">
        <f>G51*(1+L51/100)</f>
        <v>0</v>
      </c>
      <c r="N51" s="173">
        <v>1.538E-2</v>
      </c>
      <c r="O51" s="173">
        <f>ROUND(E51*N51,2)</f>
        <v>0.05</v>
      </c>
      <c r="P51" s="173">
        <v>0</v>
      </c>
      <c r="Q51" s="173">
        <f>ROUND(E51*P51,2)</f>
        <v>0</v>
      </c>
      <c r="R51" s="173" t="s">
        <v>104</v>
      </c>
      <c r="S51" s="173" t="s">
        <v>105</v>
      </c>
      <c r="T51" s="174" t="s">
        <v>105</v>
      </c>
      <c r="U51" s="156">
        <v>1.49</v>
      </c>
      <c r="V51" s="156">
        <f>ROUND(E51*U51,2)</f>
        <v>4.7699999999999996</v>
      </c>
      <c r="W51" s="156"/>
      <c r="X51" s="156" t="s">
        <v>106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107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54"/>
      <c r="B52" s="155"/>
      <c r="C52" s="252" t="s">
        <v>120</v>
      </c>
      <c r="D52" s="253"/>
      <c r="E52" s="253"/>
      <c r="F52" s="253"/>
      <c r="G52" s="253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109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75" t="str">
        <f>C52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54"/>
      <c r="B53" s="155"/>
      <c r="C53" s="186" t="s">
        <v>121</v>
      </c>
      <c r="D53" s="157"/>
      <c r="E53" s="158">
        <v>25.815999999999999</v>
      </c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122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6" t="s">
        <v>123</v>
      </c>
      <c r="D54" s="157"/>
      <c r="E54" s="158">
        <v>16.68</v>
      </c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122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54"/>
      <c r="B55" s="155"/>
      <c r="C55" s="186" t="s">
        <v>124</v>
      </c>
      <c r="D55" s="157"/>
      <c r="E55" s="158">
        <v>23.608000000000001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122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6" t="s">
        <v>125</v>
      </c>
      <c r="D56" s="157"/>
      <c r="E56" s="158">
        <v>6.88</v>
      </c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122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6" t="s">
        <v>126</v>
      </c>
      <c r="D57" s="157"/>
      <c r="E57" s="158">
        <v>6.992</v>
      </c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122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7" t="s">
        <v>127</v>
      </c>
      <c r="D58" s="159"/>
      <c r="E58" s="160">
        <v>79.975999999999999</v>
      </c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122</v>
      </c>
      <c r="AH58" s="147">
        <v>1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6" t="s">
        <v>141</v>
      </c>
      <c r="D59" s="157"/>
      <c r="E59" s="158">
        <v>-76.776960000000003</v>
      </c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122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8">
        <v>9</v>
      </c>
      <c r="B60" s="169" t="s">
        <v>142</v>
      </c>
      <c r="C60" s="185" t="s">
        <v>143</v>
      </c>
      <c r="D60" s="170" t="s">
        <v>116</v>
      </c>
      <c r="E60" s="171">
        <v>0.79976000000000003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3">
        <v>1.7299999999999999E-2</v>
      </c>
      <c r="O60" s="173">
        <f>ROUND(E60*N60,2)</f>
        <v>0.01</v>
      </c>
      <c r="P60" s="173">
        <v>0</v>
      </c>
      <c r="Q60" s="173">
        <f>ROUND(E60*P60,2)</f>
        <v>0</v>
      </c>
      <c r="R60" s="173" t="s">
        <v>104</v>
      </c>
      <c r="S60" s="173" t="s">
        <v>105</v>
      </c>
      <c r="T60" s="174" t="s">
        <v>105</v>
      </c>
      <c r="U60" s="156">
        <v>1.1479999999999999</v>
      </c>
      <c r="V60" s="156">
        <f>ROUND(E60*U60,2)</f>
        <v>0.92</v>
      </c>
      <c r="W60" s="156"/>
      <c r="X60" s="156" t="s">
        <v>106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107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54"/>
      <c r="B61" s="155"/>
      <c r="C61" s="252" t="s">
        <v>120</v>
      </c>
      <c r="D61" s="253"/>
      <c r="E61" s="253"/>
      <c r="F61" s="253"/>
      <c r="G61" s="253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109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75" t="str">
        <f>C61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54"/>
      <c r="B62" s="155"/>
      <c r="C62" s="186" t="s">
        <v>121</v>
      </c>
      <c r="D62" s="157"/>
      <c r="E62" s="158">
        <v>25.815999999999999</v>
      </c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122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6" t="s">
        <v>123</v>
      </c>
      <c r="D63" s="157"/>
      <c r="E63" s="158">
        <v>16.68</v>
      </c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122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54"/>
      <c r="B64" s="155"/>
      <c r="C64" s="186" t="s">
        <v>124</v>
      </c>
      <c r="D64" s="157"/>
      <c r="E64" s="158">
        <v>23.608000000000001</v>
      </c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122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6" t="s">
        <v>125</v>
      </c>
      <c r="D65" s="157"/>
      <c r="E65" s="158">
        <v>6.88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122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6" t="s">
        <v>126</v>
      </c>
      <c r="D66" s="157"/>
      <c r="E66" s="158">
        <v>6.992</v>
      </c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122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7" t="s">
        <v>127</v>
      </c>
      <c r="D67" s="159"/>
      <c r="E67" s="160">
        <v>79.975999999999999</v>
      </c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122</v>
      </c>
      <c r="AH67" s="147">
        <v>1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6" t="s">
        <v>144</v>
      </c>
      <c r="D68" s="157"/>
      <c r="E68" s="158">
        <v>-79.176240000000007</v>
      </c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122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68">
        <v>10</v>
      </c>
      <c r="B69" s="169" t="s">
        <v>145</v>
      </c>
      <c r="C69" s="185" t="s">
        <v>146</v>
      </c>
      <c r="D69" s="170" t="s">
        <v>116</v>
      </c>
      <c r="E69" s="171">
        <v>237.7483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21</v>
      </c>
      <c r="M69" s="173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3" t="s">
        <v>104</v>
      </c>
      <c r="S69" s="173" t="s">
        <v>105</v>
      </c>
      <c r="T69" s="174" t="s">
        <v>105</v>
      </c>
      <c r="U69" s="156">
        <v>0.1</v>
      </c>
      <c r="V69" s="156">
        <f>ROUND(E69*U69,2)</f>
        <v>23.77</v>
      </c>
      <c r="W69" s="156"/>
      <c r="X69" s="156" t="s">
        <v>106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137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33.75" outlineLevel="1" x14ac:dyDescent="0.2">
      <c r="A70" s="154"/>
      <c r="B70" s="155"/>
      <c r="C70" s="252" t="s">
        <v>147</v>
      </c>
      <c r="D70" s="253"/>
      <c r="E70" s="253"/>
      <c r="F70" s="253"/>
      <c r="G70" s="253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109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75" t="str">
        <f>C70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6" t="s">
        <v>148</v>
      </c>
      <c r="D71" s="157"/>
      <c r="E71" s="158">
        <v>194.02424999999999</v>
      </c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122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7" t="s">
        <v>127</v>
      </c>
      <c r="D72" s="159"/>
      <c r="E72" s="160">
        <v>194.02424999999999</v>
      </c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122</v>
      </c>
      <c r="AH72" s="147">
        <v>1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6" t="s">
        <v>149</v>
      </c>
      <c r="D73" s="157"/>
      <c r="E73" s="158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122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6" t="s">
        <v>150</v>
      </c>
      <c r="D74" s="157"/>
      <c r="E74" s="158">
        <v>17.064</v>
      </c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122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6" t="s">
        <v>151</v>
      </c>
      <c r="D75" s="157"/>
      <c r="E75" s="158">
        <v>17.64</v>
      </c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122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6" t="s">
        <v>152</v>
      </c>
      <c r="D76" s="157"/>
      <c r="E76" s="158">
        <v>18.72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122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6" t="s">
        <v>153</v>
      </c>
      <c r="D77" s="157"/>
      <c r="E77" s="158">
        <v>26.123999999999999</v>
      </c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122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6" t="s">
        <v>154</v>
      </c>
      <c r="D78" s="157"/>
      <c r="E78" s="158">
        <v>36.192</v>
      </c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122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6" t="s">
        <v>155</v>
      </c>
      <c r="D79" s="157"/>
      <c r="E79" s="158">
        <v>37.92</v>
      </c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122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6" t="s">
        <v>156</v>
      </c>
      <c r="D80" s="157"/>
      <c r="E80" s="158">
        <v>33.216000000000001</v>
      </c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122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6" t="s">
        <v>157</v>
      </c>
      <c r="D81" s="157"/>
      <c r="E81" s="158">
        <v>14</v>
      </c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122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6" t="s">
        <v>158</v>
      </c>
      <c r="D82" s="157"/>
      <c r="E82" s="158">
        <v>11.64</v>
      </c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122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6" t="s">
        <v>159</v>
      </c>
      <c r="D83" s="157"/>
      <c r="E83" s="158">
        <v>7.335</v>
      </c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122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6" t="s">
        <v>160</v>
      </c>
      <c r="D84" s="157"/>
      <c r="E84" s="158">
        <v>14.634</v>
      </c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122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86" t="s">
        <v>161</v>
      </c>
      <c r="D85" s="157"/>
      <c r="E85" s="158">
        <v>24.335999999999999</v>
      </c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122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6" t="s">
        <v>162</v>
      </c>
      <c r="D86" s="157"/>
      <c r="E86" s="158">
        <v>28.295999999999999</v>
      </c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122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6" t="s">
        <v>163</v>
      </c>
      <c r="D87" s="157"/>
      <c r="E87" s="158">
        <v>26.712</v>
      </c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122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6" t="s">
        <v>164</v>
      </c>
      <c r="D88" s="157"/>
      <c r="E88" s="158">
        <v>18.459</v>
      </c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122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6" t="s">
        <v>165</v>
      </c>
      <c r="D89" s="157"/>
      <c r="E89" s="158">
        <v>21.504000000000001</v>
      </c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122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6" t="s">
        <v>166</v>
      </c>
      <c r="D90" s="157"/>
      <c r="E90" s="158">
        <v>13.013999999999999</v>
      </c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122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6" t="s">
        <v>167</v>
      </c>
      <c r="D91" s="157"/>
      <c r="E91" s="158">
        <v>12.257999999999999</v>
      </c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47"/>
      <c r="Z91" s="147"/>
      <c r="AA91" s="147"/>
      <c r="AB91" s="147"/>
      <c r="AC91" s="147"/>
      <c r="AD91" s="147"/>
      <c r="AE91" s="147"/>
      <c r="AF91" s="147"/>
      <c r="AG91" s="147" t="s">
        <v>122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6" t="s">
        <v>168</v>
      </c>
      <c r="D92" s="157"/>
      <c r="E92" s="158">
        <v>13.446</v>
      </c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122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6" t="s">
        <v>169</v>
      </c>
      <c r="D93" s="157"/>
      <c r="E93" s="158">
        <v>18.585000000000001</v>
      </c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122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6" t="s">
        <v>170</v>
      </c>
      <c r="D94" s="157"/>
      <c r="E94" s="158">
        <v>21.294</v>
      </c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122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6" t="s">
        <v>171</v>
      </c>
      <c r="D95" s="157"/>
      <c r="E95" s="158">
        <v>27.72</v>
      </c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122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6" t="s">
        <v>172</v>
      </c>
      <c r="D96" s="157"/>
      <c r="E96" s="158">
        <v>30.456</v>
      </c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122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6" t="s">
        <v>173</v>
      </c>
      <c r="D97" s="157"/>
      <c r="E97" s="158">
        <v>32.76</v>
      </c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122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6" t="s">
        <v>174</v>
      </c>
      <c r="D98" s="157"/>
      <c r="E98" s="158">
        <v>20.664000000000001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122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6" t="s">
        <v>175</v>
      </c>
      <c r="D99" s="157"/>
      <c r="E99" s="158">
        <v>17.199000000000002</v>
      </c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122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86" t="s">
        <v>176</v>
      </c>
      <c r="D100" s="157"/>
      <c r="E100" s="158">
        <v>12.582000000000001</v>
      </c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122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6" t="s">
        <v>177</v>
      </c>
      <c r="D101" s="157"/>
      <c r="E101" s="158">
        <v>18.216000000000001</v>
      </c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122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6" t="s">
        <v>178</v>
      </c>
      <c r="D102" s="157"/>
      <c r="E102" s="158">
        <v>28.308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122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6" t="s">
        <v>179</v>
      </c>
      <c r="D103" s="157"/>
      <c r="E103" s="158">
        <v>13.337999999999999</v>
      </c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122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86" t="s">
        <v>180</v>
      </c>
      <c r="D104" s="157"/>
      <c r="E104" s="158">
        <v>16.946999999999999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122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6" t="s">
        <v>181</v>
      </c>
      <c r="D105" s="157"/>
      <c r="E105" s="158">
        <v>32.688000000000002</v>
      </c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122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6" t="s">
        <v>182</v>
      </c>
      <c r="D106" s="157"/>
      <c r="E106" s="158">
        <v>39.508000000000003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122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6" t="s">
        <v>183</v>
      </c>
      <c r="D107" s="157"/>
      <c r="E107" s="158">
        <v>26.04</v>
      </c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122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86" t="s">
        <v>184</v>
      </c>
      <c r="D108" s="157"/>
      <c r="E108" s="158">
        <v>30.672000000000001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122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6" t="s">
        <v>185</v>
      </c>
      <c r="D109" s="157"/>
      <c r="E109" s="158">
        <v>28.007999999999999</v>
      </c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122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6" t="s">
        <v>186</v>
      </c>
      <c r="D110" s="157"/>
      <c r="E110" s="158">
        <v>26.558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122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6" t="s">
        <v>187</v>
      </c>
      <c r="D111" s="157"/>
      <c r="E111" s="158">
        <v>19.277999999999999</v>
      </c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122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6" t="s">
        <v>188</v>
      </c>
      <c r="D112" s="157"/>
      <c r="E112" s="158">
        <v>21.15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122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7" t="s">
        <v>127</v>
      </c>
      <c r="D113" s="159"/>
      <c r="E113" s="160">
        <v>874.48099999999999</v>
      </c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122</v>
      </c>
      <c r="AH113" s="147">
        <v>1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6" t="s">
        <v>189</v>
      </c>
      <c r="D114" s="157"/>
      <c r="E114" s="158">
        <v>-830.75694999999996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122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68">
        <v>11</v>
      </c>
      <c r="B115" s="169" t="s">
        <v>190</v>
      </c>
      <c r="C115" s="185" t="s">
        <v>191</v>
      </c>
      <c r="D115" s="170" t="s">
        <v>116</v>
      </c>
      <c r="E115" s="171">
        <v>2377.4830000000002</v>
      </c>
      <c r="F115" s="172"/>
      <c r="G115" s="173">
        <f>ROUND(E115*F115,2)</f>
        <v>0</v>
      </c>
      <c r="H115" s="172"/>
      <c r="I115" s="173">
        <f>ROUND(E115*H115,2)</f>
        <v>0</v>
      </c>
      <c r="J115" s="172"/>
      <c r="K115" s="173">
        <f>ROUND(E115*J115,2)</f>
        <v>0</v>
      </c>
      <c r="L115" s="173">
        <v>21</v>
      </c>
      <c r="M115" s="173">
        <f>G115*(1+L115/100)</f>
        <v>0</v>
      </c>
      <c r="N115" s="173">
        <v>0</v>
      </c>
      <c r="O115" s="173">
        <f>ROUND(E115*N115,2)</f>
        <v>0</v>
      </c>
      <c r="P115" s="173">
        <v>0</v>
      </c>
      <c r="Q115" s="173">
        <f>ROUND(E115*P115,2)</f>
        <v>0</v>
      </c>
      <c r="R115" s="173" t="s">
        <v>104</v>
      </c>
      <c r="S115" s="173" t="s">
        <v>105</v>
      </c>
      <c r="T115" s="174" t="s">
        <v>105</v>
      </c>
      <c r="U115" s="156">
        <v>0.12</v>
      </c>
      <c r="V115" s="156">
        <f>ROUND(E115*U115,2)</f>
        <v>285.3</v>
      </c>
      <c r="W115" s="156"/>
      <c r="X115" s="156" t="s">
        <v>106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137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33.75" outlineLevel="1" x14ac:dyDescent="0.2">
      <c r="A116" s="154"/>
      <c r="B116" s="155"/>
      <c r="C116" s="252" t="s">
        <v>147</v>
      </c>
      <c r="D116" s="253"/>
      <c r="E116" s="253"/>
      <c r="F116" s="253"/>
      <c r="G116" s="253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109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75" t="str">
        <f>C116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6" t="s">
        <v>192</v>
      </c>
      <c r="D117" s="157"/>
      <c r="E117" s="158">
        <v>1940.2425000000001</v>
      </c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122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7" t="s">
        <v>127</v>
      </c>
      <c r="D118" s="159"/>
      <c r="E118" s="160">
        <v>1940.2425000000001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122</v>
      </c>
      <c r="AH118" s="147">
        <v>1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6" t="s">
        <v>149</v>
      </c>
      <c r="D119" s="157"/>
      <c r="E119" s="158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122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6" t="s">
        <v>150</v>
      </c>
      <c r="D120" s="157"/>
      <c r="E120" s="158">
        <v>17.064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122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6" t="s">
        <v>151</v>
      </c>
      <c r="D121" s="157"/>
      <c r="E121" s="158">
        <v>17.64</v>
      </c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122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6" t="s">
        <v>152</v>
      </c>
      <c r="D122" s="157"/>
      <c r="E122" s="158">
        <v>18.72</v>
      </c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122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6" t="s">
        <v>153</v>
      </c>
      <c r="D123" s="157"/>
      <c r="E123" s="158">
        <v>26.123999999999999</v>
      </c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122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6" t="s">
        <v>154</v>
      </c>
      <c r="D124" s="157"/>
      <c r="E124" s="158">
        <v>36.192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122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6" t="s">
        <v>155</v>
      </c>
      <c r="D125" s="157"/>
      <c r="E125" s="158">
        <v>37.92</v>
      </c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122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6" t="s">
        <v>156</v>
      </c>
      <c r="D126" s="157"/>
      <c r="E126" s="158">
        <v>33.216000000000001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122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6" t="s">
        <v>157</v>
      </c>
      <c r="D127" s="157"/>
      <c r="E127" s="158">
        <v>14</v>
      </c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122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86" t="s">
        <v>158</v>
      </c>
      <c r="D128" s="157"/>
      <c r="E128" s="158">
        <v>11.64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122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6" t="s">
        <v>159</v>
      </c>
      <c r="D129" s="157"/>
      <c r="E129" s="158">
        <v>7.335</v>
      </c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122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6" t="s">
        <v>160</v>
      </c>
      <c r="D130" s="157"/>
      <c r="E130" s="158">
        <v>14.634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122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6" t="s">
        <v>161</v>
      </c>
      <c r="D131" s="157"/>
      <c r="E131" s="158">
        <v>24.335999999999999</v>
      </c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122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6" t="s">
        <v>162</v>
      </c>
      <c r="D132" s="157"/>
      <c r="E132" s="158">
        <v>28.295999999999999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122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6" t="s">
        <v>163</v>
      </c>
      <c r="D133" s="157"/>
      <c r="E133" s="158">
        <v>26.712</v>
      </c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122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6" t="s">
        <v>164</v>
      </c>
      <c r="D134" s="157"/>
      <c r="E134" s="158">
        <v>18.459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122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86" t="s">
        <v>165</v>
      </c>
      <c r="D135" s="157"/>
      <c r="E135" s="158">
        <v>21.504000000000001</v>
      </c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122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6" t="s">
        <v>166</v>
      </c>
      <c r="D136" s="157"/>
      <c r="E136" s="158">
        <v>13.013999999999999</v>
      </c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122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6" t="s">
        <v>167</v>
      </c>
      <c r="D137" s="157"/>
      <c r="E137" s="158">
        <v>12.257999999999999</v>
      </c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122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6" t="s">
        <v>168</v>
      </c>
      <c r="D138" s="157"/>
      <c r="E138" s="158">
        <v>13.446</v>
      </c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122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6" t="s">
        <v>169</v>
      </c>
      <c r="D139" s="157"/>
      <c r="E139" s="158">
        <v>18.585000000000001</v>
      </c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122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6" t="s">
        <v>170</v>
      </c>
      <c r="D140" s="157"/>
      <c r="E140" s="158">
        <v>21.294</v>
      </c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122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6" t="s">
        <v>171</v>
      </c>
      <c r="D141" s="157"/>
      <c r="E141" s="158">
        <v>27.72</v>
      </c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122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6" t="s">
        <v>172</v>
      </c>
      <c r="D142" s="157"/>
      <c r="E142" s="158">
        <v>30.456</v>
      </c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122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86" t="s">
        <v>173</v>
      </c>
      <c r="D143" s="157"/>
      <c r="E143" s="158">
        <v>32.76</v>
      </c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122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86" t="s">
        <v>174</v>
      </c>
      <c r="D144" s="157"/>
      <c r="E144" s="158">
        <v>20.664000000000001</v>
      </c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122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6" t="s">
        <v>175</v>
      </c>
      <c r="D145" s="157"/>
      <c r="E145" s="158">
        <v>17.199000000000002</v>
      </c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122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6" t="s">
        <v>176</v>
      </c>
      <c r="D146" s="157"/>
      <c r="E146" s="158">
        <v>12.582000000000001</v>
      </c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122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6" t="s">
        <v>177</v>
      </c>
      <c r="D147" s="157"/>
      <c r="E147" s="158">
        <v>18.216000000000001</v>
      </c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122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6" t="s">
        <v>178</v>
      </c>
      <c r="D148" s="157"/>
      <c r="E148" s="158">
        <v>28.308</v>
      </c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122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6" t="s">
        <v>179</v>
      </c>
      <c r="D149" s="157"/>
      <c r="E149" s="158">
        <v>13.337999999999999</v>
      </c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122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6" t="s">
        <v>180</v>
      </c>
      <c r="D150" s="157"/>
      <c r="E150" s="158">
        <v>16.946999999999999</v>
      </c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122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6" t="s">
        <v>181</v>
      </c>
      <c r="D151" s="157"/>
      <c r="E151" s="158">
        <v>32.688000000000002</v>
      </c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122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6" t="s">
        <v>182</v>
      </c>
      <c r="D152" s="157"/>
      <c r="E152" s="158">
        <v>39.508000000000003</v>
      </c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122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6" t="s">
        <v>183</v>
      </c>
      <c r="D153" s="157"/>
      <c r="E153" s="158">
        <v>26.04</v>
      </c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122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6" t="s">
        <v>184</v>
      </c>
      <c r="D154" s="157"/>
      <c r="E154" s="158">
        <v>30.672000000000001</v>
      </c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122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6" t="s">
        <v>185</v>
      </c>
      <c r="D155" s="157"/>
      <c r="E155" s="158">
        <v>28.007999999999999</v>
      </c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122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6" t="s">
        <v>186</v>
      </c>
      <c r="D156" s="157"/>
      <c r="E156" s="158">
        <v>26.558</v>
      </c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122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6" t="s">
        <v>187</v>
      </c>
      <c r="D157" s="157"/>
      <c r="E157" s="158">
        <v>19.277999999999999</v>
      </c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122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6" t="s">
        <v>188</v>
      </c>
      <c r="D158" s="157"/>
      <c r="E158" s="158">
        <v>21.15</v>
      </c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122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7" t="s">
        <v>127</v>
      </c>
      <c r="D159" s="159"/>
      <c r="E159" s="160">
        <v>874.48099999999999</v>
      </c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122</v>
      </c>
      <c r="AH159" s="147">
        <v>1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86" t="s">
        <v>193</v>
      </c>
      <c r="D160" s="157"/>
      <c r="E160" s="158">
        <v>-437.2405</v>
      </c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122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7" t="s">
        <v>127</v>
      </c>
      <c r="D161" s="159"/>
      <c r="E161" s="160">
        <v>-437.2405</v>
      </c>
      <c r="F161" s="156"/>
      <c r="G161" s="156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122</v>
      </c>
      <c r="AH161" s="147">
        <v>1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68">
        <v>12</v>
      </c>
      <c r="B162" s="169" t="s">
        <v>194</v>
      </c>
      <c r="C162" s="185" t="s">
        <v>195</v>
      </c>
      <c r="D162" s="170" t="s">
        <v>116</v>
      </c>
      <c r="E162" s="171">
        <v>2377.4830000000002</v>
      </c>
      <c r="F162" s="172"/>
      <c r="G162" s="173">
        <f>ROUND(E162*F162,2)</f>
        <v>0</v>
      </c>
      <c r="H162" s="172"/>
      <c r="I162" s="173">
        <f>ROUND(E162*H162,2)</f>
        <v>0</v>
      </c>
      <c r="J162" s="172"/>
      <c r="K162" s="173">
        <f>ROUND(E162*J162,2)</f>
        <v>0</v>
      </c>
      <c r="L162" s="173">
        <v>21</v>
      </c>
      <c r="M162" s="173">
        <f>G162*(1+L162/100)</f>
        <v>0</v>
      </c>
      <c r="N162" s="173">
        <v>0</v>
      </c>
      <c r="O162" s="173">
        <f>ROUND(E162*N162,2)</f>
        <v>0</v>
      </c>
      <c r="P162" s="173">
        <v>0</v>
      </c>
      <c r="Q162" s="173">
        <f>ROUND(E162*P162,2)</f>
        <v>0</v>
      </c>
      <c r="R162" s="173" t="s">
        <v>104</v>
      </c>
      <c r="S162" s="173" t="s">
        <v>105</v>
      </c>
      <c r="T162" s="174" t="s">
        <v>105</v>
      </c>
      <c r="U162" s="156">
        <v>0.08</v>
      </c>
      <c r="V162" s="156">
        <f>ROUND(E162*U162,2)</f>
        <v>190.2</v>
      </c>
      <c r="W162" s="156"/>
      <c r="X162" s="156" t="s">
        <v>106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137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33.75" outlineLevel="1" x14ac:dyDescent="0.2">
      <c r="A163" s="154"/>
      <c r="B163" s="155"/>
      <c r="C163" s="252" t="s">
        <v>147</v>
      </c>
      <c r="D163" s="253"/>
      <c r="E163" s="253"/>
      <c r="F163" s="253"/>
      <c r="G163" s="253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109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75" t="str">
        <f>C163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68">
        <v>13</v>
      </c>
      <c r="B164" s="169" t="s">
        <v>196</v>
      </c>
      <c r="C164" s="185" t="s">
        <v>197</v>
      </c>
      <c r="D164" s="170" t="s">
        <v>116</v>
      </c>
      <c r="E164" s="171">
        <v>1426.4898000000001</v>
      </c>
      <c r="F164" s="172"/>
      <c r="G164" s="173">
        <f>ROUND(E164*F164,2)</f>
        <v>0</v>
      </c>
      <c r="H164" s="172"/>
      <c r="I164" s="173">
        <f>ROUND(E164*H164,2)</f>
        <v>0</v>
      </c>
      <c r="J164" s="172"/>
      <c r="K164" s="173">
        <f>ROUND(E164*J164,2)</f>
        <v>0</v>
      </c>
      <c r="L164" s="173">
        <v>21</v>
      </c>
      <c r="M164" s="173">
        <f>G164*(1+L164/100)</f>
        <v>0</v>
      </c>
      <c r="N164" s="173">
        <v>0</v>
      </c>
      <c r="O164" s="173">
        <f>ROUND(E164*N164,2)</f>
        <v>0</v>
      </c>
      <c r="P164" s="173">
        <v>0</v>
      </c>
      <c r="Q164" s="173">
        <f>ROUND(E164*P164,2)</f>
        <v>0</v>
      </c>
      <c r="R164" s="173" t="s">
        <v>104</v>
      </c>
      <c r="S164" s="173" t="s">
        <v>105</v>
      </c>
      <c r="T164" s="174" t="s">
        <v>105</v>
      </c>
      <c r="U164" s="156">
        <v>0.3</v>
      </c>
      <c r="V164" s="156">
        <f>ROUND(E164*U164,2)</f>
        <v>427.95</v>
      </c>
      <c r="W164" s="156"/>
      <c r="X164" s="156" t="s">
        <v>106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137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33.75" outlineLevel="1" x14ac:dyDescent="0.2">
      <c r="A165" s="154"/>
      <c r="B165" s="155"/>
      <c r="C165" s="252" t="s">
        <v>147</v>
      </c>
      <c r="D165" s="253"/>
      <c r="E165" s="253"/>
      <c r="F165" s="253"/>
      <c r="G165" s="253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109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75" t="str">
        <f>C165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6" t="s">
        <v>198</v>
      </c>
      <c r="D166" s="157"/>
      <c r="E166" s="158">
        <v>1164.1455000000001</v>
      </c>
      <c r="F166" s="156"/>
      <c r="G166" s="156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122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7" t="s">
        <v>127</v>
      </c>
      <c r="D167" s="159"/>
      <c r="E167" s="160">
        <v>1164.1455000000001</v>
      </c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122</v>
      </c>
      <c r="AH167" s="147">
        <v>1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86" t="s">
        <v>149</v>
      </c>
      <c r="D168" s="157"/>
      <c r="E168" s="158"/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122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6" t="s">
        <v>150</v>
      </c>
      <c r="D169" s="157"/>
      <c r="E169" s="158">
        <v>17.064</v>
      </c>
      <c r="F169" s="156"/>
      <c r="G169" s="156"/>
      <c r="H169" s="156"/>
      <c r="I169" s="156"/>
      <c r="J169" s="156"/>
      <c r="K169" s="156"/>
      <c r="L169" s="156"/>
      <c r="M169" s="156"/>
      <c r="N169" s="156"/>
      <c r="O169" s="156"/>
      <c r="P169" s="156"/>
      <c r="Q169" s="156"/>
      <c r="R169" s="156"/>
      <c r="S169" s="156"/>
      <c r="T169" s="156"/>
      <c r="U169" s="156"/>
      <c r="V169" s="156"/>
      <c r="W169" s="156"/>
      <c r="X169" s="156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122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6" t="s">
        <v>151</v>
      </c>
      <c r="D170" s="157"/>
      <c r="E170" s="158">
        <v>17.64</v>
      </c>
      <c r="F170" s="156"/>
      <c r="G170" s="156"/>
      <c r="H170" s="156"/>
      <c r="I170" s="156"/>
      <c r="J170" s="156"/>
      <c r="K170" s="156"/>
      <c r="L170" s="156"/>
      <c r="M170" s="156"/>
      <c r="N170" s="156"/>
      <c r="O170" s="156"/>
      <c r="P170" s="156"/>
      <c r="Q170" s="156"/>
      <c r="R170" s="156"/>
      <c r="S170" s="156"/>
      <c r="T170" s="156"/>
      <c r="U170" s="156"/>
      <c r="V170" s="156"/>
      <c r="W170" s="156"/>
      <c r="X170" s="156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122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6" t="s">
        <v>152</v>
      </c>
      <c r="D171" s="157"/>
      <c r="E171" s="158">
        <v>18.72</v>
      </c>
      <c r="F171" s="156"/>
      <c r="G171" s="156"/>
      <c r="H171" s="156"/>
      <c r="I171" s="156"/>
      <c r="J171" s="156"/>
      <c r="K171" s="156"/>
      <c r="L171" s="156"/>
      <c r="M171" s="156"/>
      <c r="N171" s="156"/>
      <c r="O171" s="156"/>
      <c r="P171" s="156"/>
      <c r="Q171" s="156"/>
      <c r="R171" s="156"/>
      <c r="S171" s="156"/>
      <c r="T171" s="156"/>
      <c r="U171" s="156"/>
      <c r="V171" s="156"/>
      <c r="W171" s="156"/>
      <c r="X171" s="156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122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86" t="s">
        <v>153</v>
      </c>
      <c r="D172" s="157"/>
      <c r="E172" s="158">
        <v>26.123999999999999</v>
      </c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122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6" t="s">
        <v>154</v>
      </c>
      <c r="D173" s="157"/>
      <c r="E173" s="158">
        <v>36.192</v>
      </c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122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6" t="s">
        <v>155</v>
      </c>
      <c r="D174" s="157"/>
      <c r="E174" s="158">
        <v>37.92</v>
      </c>
      <c r="F174" s="156"/>
      <c r="G174" s="156"/>
      <c r="H174" s="156"/>
      <c r="I174" s="156"/>
      <c r="J174" s="156"/>
      <c r="K174" s="156"/>
      <c r="L174" s="156"/>
      <c r="M174" s="156"/>
      <c r="N174" s="156"/>
      <c r="O174" s="156"/>
      <c r="P174" s="156"/>
      <c r="Q174" s="156"/>
      <c r="R174" s="156"/>
      <c r="S174" s="156"/>
      <c r="T174" s="156"/>
      <c r="U174" s="156"/>
      <c r="V174" s="156"/>
      <c r="W174" s="156"/>
      <c r="X174" s="156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122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86" t="s">
        <v>156</v>
      </c>
      <c r="D175" s="157"/>
      <c r="E175" s="158">
        <v>33.216000000000001</v>
      </c>
      <c r="F175" s="156"/>
      <c r="G175" s="156"/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122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6" t="s">
        <v>157</v>
      </c>
      <c r="D176" s="157"/>
      <c r="E176" s="158">
        <v>14</v>
      </c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122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6" t="s">
        <v>158</v>
      </c>
      <c r="D177" s="157"/>
      <c r="E177" s="158">
        <v>11.64</v>
      </c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122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6" t="s">
        <v>159</v>
      </c>
      <c r="D178" s="157"/>
      <c r="E178" s="158">
        <v>7.335</v>
      </c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122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86" t="s">
        <v>160</v>
      </c>
      <c r="D179" s="157"/>
      <c r="E179" s="158">
        <v>14.634</v>
      </c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122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86" t="s">
        <v>161</v>
      </c>
      <c r="D180" s="157"/>
      <c r="E180" s="158">
        <v>24.335999999999999</v>
      </c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122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86" t="s">
        <v>162</v>
      </c>
      <c r="D181" s="157"/>
      <c r="E181" s="158">
        <v>28.295999999999999</v>
      </c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122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86" t="s">
        <v>163</v>
      </c>
      <c r="D182" s="157"/>
      <c r="E182" s="158">
        <v>26.712</v>
      </c>
      <c r="F182" s="156"/>
      <c r="G182" s="156"/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122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6" t="s">
        <v>164</v>
      </c>
      <c r="D183" s="157"/>
      <c r="E183" s="158">
        <v>18.459</v>
      </c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122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86" t="s">
        <v>165</v>
      </c>
      <c r="D184" s="157"/>
      <c r="E184" s="158">
        <v>21.504000000000001</v>
      </c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122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6" t="s">
        <v>166</v>
      </c>
      <c r="D185" s="157"/>
      <c r="E185" s="158">
        <v>13.013999999999999</v>
      </c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122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6" t="s">
        <v>167</v>
      </c>
      <c r="D186" s="157"/>
      <c r="E186" s="158">
        <v>12.257999999999999</v>
      </c>
      <c r="F186" s="156"/>
      <c r="G186" s="156"/>
      <c r="H186" s="156"/>
      <c r="I186" s="156"/>
      <c r="J186" s="156"/>
      <c r="K186" s="156"/>
      <c r="L186" s="156"/>
      <c r="M186" s="156"/>
      <c r="N186" s="156"/>
      <c r="O186" s="156"/>
      <c r="P186" s="156"/>
      <c r="Q186" s="156"/>
      <c r="R186" s="156"/>
      <c r="S186" s="156"/>
      <c r="T186" s="156"/>
      <c r="U186" s="156"/>
      <c r="V186" s="156"/>
      <c r="W186" s="156"/>
      <c r="X186" s="156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122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86" t="s">
        <v>168</v>
      </c>
      <c r="D187" s="157"/>
      <c r="E187" s="158">
        <v>13.446</v>
      </c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6"/>
      <c r="T187" s="156"/>
      <c r="U187" s="156"/>
      <c r="V187" s="156"/>
      <c r="W187" s="156"/>
      <c r="X187" s="156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122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86" t="s">
        <v>169</v>
      </c>
      <c r="D188" s="157"/>
      <c r="E188" s="158">
        <v>18.585000000000001</v>
      </c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122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86" t="s">
        <v>170</v>
      </c>
      <c r="D189" s="157"/>
      <c r="E189" s="158">
        <v>21.294</v>
      </c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122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86" t="s">
        <v>171</v>
      </c>
      <c r="D190" s="157"/>
      <c r="E190" s="158">
        <v>27.72</v>
      </c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122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86" t="s">
        <v>172</v>
      </c>
      <c r="D191" s="157"/>
      <c r="E191" s="158">
        <v>30.456</v>
      </c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122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86" t="s">
        <v>173</v>
      </c>
      <c r="D192" s="157"/>
      <c r="E192" s="158">
        <v>32.76</v>
      </c>
      <c r="F192" s="156"/>
      <c r="G192" s="156"/>
      <c r="H192" s="156"/>
      <c r="I192" s="156"/>
      <c r="J192" s="156"/>
      <c r="K192" s="156"/>
      <c r="L192" s="156"/>
      <c r="M192" s="156"/>
      <c r="N192" s="156"/>
      <c r="O192" s="156"/>
      <c r="P192" s="156"/>
      <c r="Q192" s="156"/>
      <c r="R192" s="156"/>
      <c r="S192" s="156"/>
      <c r="T192" s="156"/>
      <c r="U192" s="156"/>
      <c r="V192" s="156"/>
      <c r="W192" s="156"/>
      <c r="X192" s="156"/>
      <c r="Y192" s="147"/>
      <c r="Z192" s="147"/>
      <c r="AA192" s="147"/>
      <c r="AB192" s="147"/>
      <c r="AC192" s="147"/>
      <c r="AD192" s="147"/>
      <c r="AE192" s="147"/>
      <c r="AF192" s="147"/>
      <c r="AG192" s="147" t="s">
        <v>122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86" t="s">
        <v>174</v>
      </c>
      <c r="D193" s="157"/>
      <c r="E193" s="158">
        <v>20.664000000000001</v>
      </c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122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6" t="s">
        <v>175</v>
      </c>
      <c r="D194" s="157"/>
      <c r="E194" s="158">
        <v>17.199000000000002</v>
      </c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122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86" t="s">
        <v>176</v>
      </c>
      <c r="D195" s="157"/>
      <c r="E195" s="158">
        <v>12.582000000000001</v>
      </c>
      <c r="F195" s="156"/>
      <c r="G195" s="156"/>
      <c r="H195" s="156"/>
      <c r="I195" s="156"/>
      <c r="J195" s="156"/>
      <c r="K195" s="156"/>
      <c r="L195" s="156"/>
      <c r="M195" s="156"/>
      <c r="N195" s="156"/>
      <c r="O195" s="156"/>
      <c r="P195" s="156"/>
      <c r="Q195" s="156"/>
      <c r="R195" s="156"/>
      <c r="S195" s="156"/>
      <c r="T195" s="156"/>
      <c r="U195" s="156"/>
      <c r="V195" s="156"/>
      <c r="W195" s="156"/>
      <c r="X195" s="156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122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6" t="s">
        <v>177</v>
      </c>
      <c r="D196" s="157"/>
      <c r="E196" s="158">
        <v>18.216000000000001</v>
      </c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6"/>
      <c r="S196" s="156"/>
      <c r="T196" s="156"/>
      <c r="U196" s="156"/>
      <c r="V196" s="156"/>
      <c r="W196" s="156"/>
      <c r="X196" s="156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122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86" t="s">
        <v>178</v>
      </c>
      <c r="D197" s="157"/>
      <c r="E197" s="158">
        <v>28.308</v>
      </c>
      <c r="F197" s="156"/>
      <c r="G197" s="156"/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122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86" t="s">
        <v>179</v>
      </c>
      <c r="D198" s="157"/>
      <c r="E198" s="158">
        <v>13.337999999999999</v>
      </c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122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86" t="s">
        <v>180</v>
      </c>
      <c r="D199" s="157"/>
      <c r="E199" s="158">
        <v>16.946999999999999</v>
      </c>
      <c r="F199" s="156"/>
      <c r="G199" s="156"/>
      <c r="H199" s="156"/>
      <c r="I199" s="156"/>
      <c r="J199" s="156"/>
      <c r="K199" s="156"/>
      <c r="L199" s="156"/>
      <c r="M199" s="156"/>
      <c r="N199" s="156"/>
      <c r="O199" s="156"/>
      <c r="P199" s="156"/>
      <c r="Q199" s="156"/>
      <c r="R199" s="156"/>
      <c r="S199" s="156"/>
      <c r="T199" s="156"/>
      <c r="U199" s="156"/>
      <c r="V199" s="156"/>
      <c r="W199" s="156"/>
      <c r="X199" s="156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122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6" t="s">
        <v>181</v>
      </c>
      <c r="D200" s="157"/>
      <c r="E200" s="158">
        <v>32.688000000000002</v>
      </c>
      <c r="F200" s="156"/>
      <c r="G200" s="156"/>
      <c r="H200" s="156"/>
      <c r="I200" s="156"/>
      <c r="J200" s="156"/>
      <c r="K200" s="156"/>
      <c r="L200" s="156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122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6" t="s">
        <v>182</v>
      </c>
      <c r="D201" s="157"/>
      <c r="E201" s="158">
        <v>39.508000000000003</v>
      </c>
      <c r="F201" s="156"/>
      <c r="G201" s="156"/>
      <c r="H201" s="156"/>
      <c r="I201" s="156"/>
      <c r="J201" s="156"/>
      <c r="K201" s="156"/>
      <c r="L201" s="156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122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86" t="s">
        <v>183</v>
      </c>
      <c r="D202" s="157"/>
      <c r="E202" s="158">
        <v>26.04</v>
      </c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122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86" t="s">
        <v>184</v>
      </c>
      <c r="D203" s="157"/>
      <c r="E203" s="158">
        <v>30.672000000000001</v>
      </c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122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86" t="s">
        <v>185</v>
      </c>
      <c r="D204" s="157"/>
      <c r="E204" s="158">
        <v>28.007999999999999</v>
      </c>
      <c r="F204" s="156"/>
      <c r="G204" s="156"/>
      <c r="H204" s="156"/>
      <c r="I204" s="156"/>
      <c r="J204" s="156"/>
      <c r="K204" s="156"/>
      <c r="L204" s="156"/>
      <c r="M204" s="156"/>
      <c r="N204" s="156"/>
      <c r="O204" s="156"/>
      <c r="P204" s="156"/>
      <c r="Q204" s="156"/>
      <c r="R204" s="156"/>
      <c r="S204" s="156"/>
      <c r="T204" s="156"/>
      <c r="U204" s="156"/>
      <c r="V204" s="156"/>
      <c r="W204" s="156"/>
      <c r="X204" s="156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122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86" t="s">
        <v>186</v>
      </c>
      <c r="D205" s="157"/>
      <c r="E205" s="158">
        <v>26.558</v>
      </c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122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6" t="s">
        <v>187</v>
      </c>
      <c r="D206" s="157"/>
      <c r="E206" s="158">
        <v>19.277999999999999</v>
      </c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122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6" t="s">
        <v>188</v>
      </c>
      <c r="D207" s="157"/>
      <c r="E207" s="158">
        <v>21.15</v>
      </c>
      <c r="F207" s="156"/>
      <c r="G207" s="156"/>
      <c r="H207" s="156"/>
      <c r="I207" s="156"/>
      <c r="J207" s="156"/>
      <c r="K207" s="156"/>
      <c r="L207" s="156"/>
      <c r="M207" s="156"/>
      <c r="N207" s="156"/>
      <c r="O207" s="156"/>
      <c r="P207" s="156"/>
      <c r="Q207" s="156"/>
      <c r="R207" s="156"/>
      <c r="S207" s="156"/>
      <c r="T207" s="156"/>
      <c r="U207" s="156"/>
      <c r="V207" s="156"/>
      <c r="W207" s="156"/>
      <c r="X207" s="156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122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87" t="s">
        <v>127</v>
      </c>
      <c r="D208" s="159"/>
      <c r="E208" s="160">
        <v>874.48099999999999</v>
      </c>
      <c r="F208" s="156"/>
      <c r="G208" s="156"/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122</v>
      </c>
      <c r="AH208" s="147">
        <v>1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86" t="s">
        <v>199</v>
      </c>
      <c r="D209" s="157"/>
      <c r="E209" s="158">
        <v>-612.13670000000002</v>
      </c>
      <c r="F209" s="156"/>
      <c r="G209" s="156"/>
      <c r="H209" s="156"/>
      <c r="I209" s="156"/>
      <c r="J209" s="156"/>
      <c r="K209" s="156"/>
      <c r="L209" s="156"/>
      <c r="M209" s="156"/>
      <c r="N209" s="156"/>
      <c r="O209" s="156"/>
      <c r="P209" s="156"/>
      <c r="Q209" s="156"/>
      <c r="R209" s="156"/>
      <c r="S209" s="156"/>
      <c r="T209" s="156"/>
      <c r="U209" s="156"/>
      <c r="V209" s="156"/>
      <c r="W209" s="156"/>
      <c r="X209" s="156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122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7" t="s">
        <v>127</v>
      </c>
      <c r="D210" s="159"/>
      <c r="E210" s="160">
        <v>-612.13670000000002</v>
      </c>
      <c r="F210" s="156"/>
      <c r="G210" s="156"/>
      <c r="H210" s="156"/>
      <c r="I210" s="156"/>
      <c r="J210" s="156"/>
      <c r="K210" s="156"/>
      <c r="L210" s="156"/>
      <c r="M210" s="156"/>
      <c r="N210" s="156"/>
      <c r="O210" s="156"/>
      <c r="P210" s="156"/>
      <c r="Q210" s="156"/>
      <c r="R210" s="156"/>
      <c r="S210" s="156"/>
      <c r="T210" s="156"/>
      <c r="U210" s="156"/>
      <c r="V210" s="156"/>
      <c r="W210" s="156"/>
      <c r="X210" s="156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122</v>
      </c>
      <c r="AH210" s="147">
        <v>1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68">
        <v>14</v>
      </c>
      <c r="B211" s="169" t="s">
        <v>200</v>
      </c>
      <c r="C211" s="185" t="s">
        <v>201</v>
      </c>
      <c r="D211" s="170" t="s">
        <v>116</v>
      </c>
      <c r="E211" s="171">
        <v>1426.4898000000001</v>
      </c>
      <c r="F211" s="172"/>
      <c r="G211" s="173">
        <f>ROUND(E211*F211,2)</f>
        <v>0</v>
      </c>
      <c r="H211" s="172"/>
      <c r="I211" s="173">
        <f>ROUND(E211*H211,2)</f>
        <v>0</v>
      </c>
      <c r="J211" s="172"/>
      <c r="K211" s="173">
        <f>ROUND(E211*J211,2)</f>
        <v>0</v>
      </c>
      <c r="L211" s="173">
        <v>21</v>
      </c>
      <c r="M211" s="173">
        <f>G211*(1+L211/100)</f>
        <v>0</v>
      </c>
      <c r="N211" s="173">
        <v>0</v>
      </c>
      <c r="O211" s="173">
        <f>ROUND(E211*N211,2)</f>
        <v>0</v>
      </c>
      <c r="P211" s="173">
        <v>0</v>
      </c>
      <c r="Q211" s="173">
        <f>ROUND(E211*P211,2)</f>
        <v>0</v>
      </c>
      <c r="R211" s="173" t="s">
        <v>104</v>
      </c>
      <c r="S211" s="173" t="s">
        <v>105</v>
      </c>
      <c r="T211" s="174" t="s">
        <v>105</v>
      </c>
      <c r="U211" s="156">
        <v>0.15</v>
      </c>
      <c r="V211" s="156">
        <f>ROUND(E211*U211,2)</f>
        <v>213.97</v>
      </c>
      <c r="W211" s="156"/>
      <c r="X211" s="156" t="s">
        <v>106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137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33.75" outlineLevel="1" x14ac:dyDescent="0.2">
      <c r="A212" s="154"/>
      <c r="B212" s="155"/>
      <c r="C212" s="252" t="s">
        <v>147</v>
      </c>
      <c r="D212" s="253"/>
      <c r="E212" s="253"/>
      <c r="F212" s="253"/>
      <c r="G212" s="253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109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75" t="str">
        <f>C212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68">
        <v>15</v>
      </c>
      <c r="B213" s="169" t="s">
        <v>202</v>
      </c>
      <c r="C213" s="185" t="s">
        <v>203</v>
      </c>
      <c r="D213" s="170" t="s">
        <v>116</v>
      </c>
      <c r="E213" s="171">
        <v>475.4966</v>
      </c>
      <c r="F213" s="172"/>
      <c r="G213" s="173">
        <f>ROUND(E213*F213,2)</f>
        <v>0</v>
      </c>
      <c r="H213" s="172"/>
      <c r="I213" s="173">
        <f>ROUND(E213*H213,2)</f>
        <v>0</v>
      </c>
      <c r="J213" s="172"/>
      <c r="K213" s="173">
        <f>ROUND(E213*J213,2)</f>
        <v>0</v>
      </c>
      <c r="L213" s="173">
        <v>21</v>
      </c>
      <c r="M213" s="173">
        <f>G213*(1+L213/100)</f>
        <v>0</v>
      </c>
      <c r="N213" s="173">
        <v>0</v>
      </c>
      <c r="O213" s="173">
        <f>ROUND(E213*N213,2)</f>
        <v>0</v>
      </c>
      <c r="P213" s="173">
        <v>0</v>
      </c>
      <c r="Q213" s="173">
        <f>ROUND(E213*P213,2)</f>
        <v>0</v>
      </c>
      <c r="R213" s="173" t="s">
        <v>104</v>
      </c>
      <c r="S213" s="173" t="s">
        <v>105</v>
      </c>
      <c r="T213" s="174" t="s">
        <v>105</v>
      </c>
      <c r="U213" s="156">
        <v>0.53</v>
      </c>
      <c r="V213" s="156">
        <f>ROUND(E213*U213,2)</f>
        <v>252.01</v>
      </c>
      <c r="W213" s="156"/>
      <c r="X213" s="156" t="s">
        <v>106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137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33.75" outlineLevel="1" x14ac:dyDescent="0.2">
      <c r="A214" s="154"/>
      <c r="B214" s="155"/>
      <c r="C214" s="252" t="s">
        <v>147</v>
      </c>
      <c r="D214" s="253"/>
      <c r="E214" s="253"/>
      <c r="F214" s="253"/>
      <c r="G214" s="253"/>
      <c r="H214" s="156"/>
      <c r="I214" s="156"/>
      <c r="J214" s="156"/>
      <c r="K214" s="156"/>
      <c r="L214" s="156"/>
      <c r="M214" s="156"/>
      <c r="N214" s="156"/>
      <c r="O214" s="156"/>
      <c r="P214" s="156"/>
      <c r="Q214" s="156"/>
      <c r="R214" s="156"/>
      <c r="S214" s="156"/>
      <c r="T214" s="156"/>
      <c r="U214" s="156"/>
      <c r="V214" s="156"/>
      <c r="W214" s="156"/>
      <c r="X214" s="156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109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75" t="str">
        <f>C214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6" t="s">
        <v>204</v>
      </c>
      <c r="D215" s="157"/>
      <c r="E215" s="158">
        <v>388.04849999999999</v>
      </c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122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7" t="s">
        <v>127</v>
      </c>
      <c r="D216" s="159"/>
      <c r="E216" s="160">
        <v>388.04849999999999</v>
      </c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122</v>
      </c>
      <c r="AH216" s="147">
        <v>1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86" t="s">
        <v>149</v>
      </c>
      <c r="D217" s="157"/>
      <c r="E217" s="158"/>
      <c r="F217" s="156"/>
      <c r="G217" s="156"/>
      <c r="H217" s="156"/>
      <c r="I217" s="156"/>
      <c r="J217" s="156"/>
      <c r="K217" s="156"/>
      <c r="L217" s="156"/>
      <c r="M217" s="156"/>
      <c r="N217" s="156"/>
      <c r="O217" s="156"/>
      <c r="P217" s="156"/>
      <c r="Q217" s="156"/>
      <c r="R217" s="156"/>
      <c r="S217" s="156"/>
      <c r="T217" s="156"/>
      <c r="U217" s="156"/>
      <c r="V217" s="156"/>
      <c r="W217" s="156"/>
      <c r="X217" s="156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122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86" t="s">
        <v>150</v>
      </c>
      <c r="D218" s="157"/>
      <c r="E218" s="158">
        <v>17.064</v>
      </c>
      <c r="F218" s="156"/>
      <c r="G218" s="156"/>
      <c r="H218" s="156"/>
      <c r="I218" s="156"/>
      <c r="J218" s="156"/>
      <c r="K218" s="156"/>
      <c r="L218" s="156"/>
      <c r="M218" s="156"/>
      <c r="N218" s="156"/>
      <c r="O218" s="156"/>
      <c r="P218" s="156"/>
      <c r="Q218" s="156"/>
      <c r="R218" s="156"/>
      <c r="S218" s="156"/>
      <c r="T218" s="156"/>
      <c r="U218" s="156"/>
      <c r="V218" s="156"/>
      <c r="W218" s="156"/>
      <c r="X218" s="156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122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6" t="s">
        <v>151</v>
      </c>
      <c r="D219" s="157"/>
      <c r="E219" s="158">
        <v>17.64</v>
      </c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  <c r="P219" s="156"/>
      <c r="Q219" s="156"/>
      <c r="R219" s="156"/>
      <c r="S219" s="156"/>
      <c r="T219" s="156"/>
      <c r="U219" s="156"/>
      <c r="V219" s="156"/>
      <c r="W219" s="156"/>
      <c r="X219" s="156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122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86" t="s">
        <v>152</v>
      </c>
      <c r="D220" s="157"/>
      <c r="E220" s="158">
        <v>18.72</v>
      </c>
      <c r="F220" s="156"/>
      <c r="G220" s="156"/>
      <c r="H220" s="156"/>
      <c r="I220" s="156"/>
      <c r="J220" s="156"/>
      <c r="K220" s="156"/>
      <c r="L220" s="156"/>
      <c r="M220" s="156"/>
      <c r="N220" s="156"/>
      <c r="O220" s="156"/>
      <c r="P220" s="156"/>
      <c r="Q220" s="156"/>
      <c r="R220" s="156"/>
      <c r="S220" s="156"/>
      <c r="T220" s="156"/>
      <c r="U220" s="156"/>
      <c r="V220" s="156"/>
      <c r="W220" s="156"/>
      <c r="X220" s="156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122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86" t="s">
        <v>153</v>
      </c>
      <c r="D221" s="157"/>
      <c r="E221" s="158">
        <v>26.123999999999999</v>
      </c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122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6" t="s">
        <v>154</v>
      </c>
      <c r="D222" s="157"/>
      <c r="E222" s="158">
        <v>36.192</v>
      </c>
      <c r="F222" s="156"/>
      <c r="G222" s="156"/>
      <c r="H222" s="156"/>
      <c r="I222" s="156"/>
      <c r="J222" s="156"/>
      <c r="K222" s="156"/>
      <c r="L222" s="156"/>
      <c r="M222" s="156"/>
      <c r="N222" s="156"/>
      <c r="O222" s="156"/>
      <c r="P222" s="156"/>
      <c r="Q222" s="156"/>
      <c r="R222" s="156"/>
      <c r="S222" s="156"/>
      <c r="T222" s="156"/>
      <c r="U222" s="156"/>
      <c r="V222" s="156"/>
      <c r="W222" s="156"/>
      <c r="X222" s="156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122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86" t="s">
        <v>155</v>
      </c>
      <c r="D223" s="157"/>
      <c r="E223" s="158">
        <v>37.92</v>
      </c>
      <c r="F223" s="156"/>
      <c r="G223" s="156"/>
      <c r="H223" s="156"/>
      <c r="I223" s="156"/>
      <c r="J223" s="156"/>
      <c r="K223" s="156"/>
      <c r="L223" s="156"/>
      <c r="M223" s="156"/>
      <c r="N223" s="156"/>
      <c r="O223" s="156"/>
      <c r="P223" s="156"/>
      <c r="Q223" s="156"/>
      <c r="R223" s="156"/>
      <c r="S223" s="156"/>
      <c r="T223" s="156"/>
      <c r="U223" s="156"/>
      <c r="V223" s="156"/>
      <c r="W223" s="156"/>
      <c r="X223" s="156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122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86" t="s">
        <v>156</v>
      </c>
      <c r="D224" s="157"/>
      <c r="E224" s="158">
        <v>33.216000000000001</v>
      </c>
      <c r="F224" s="156"/>
      <c r="G224" s="156"/>
      <c r="H224" s="156"/>
      <c r="I224" s="156"/>
      <c r="J224" s="156"/>
      <c r="K224" s="156"/>
      <c r="L224" s="156"/>
      <c r="M224" s="156"/>
      <c r="N224" s="156"/>
      <c r="O224" s="156"/>
      <c r="P224" s="156"/>
      <c r="Q224" s="156"/>
      <c r="R224" s="156"/>
      <c r="S224" s="156"/>
      <c r="T224" s="156"/>
      <c r="U224" s="156"/>
      <c r="V224" s="156"/>
      <c r="W224" s="156"/>
      <c r="X224" s="156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122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86" t="s">
        <v>157</v>
      </c>
      <c r="D225" s="157"/>
      <c r="E225" s="158">
        <v>14</v>
      </c>
      <c r="F225" s="156"/>
      <c r="G225" s="156"/>
      <c r="H225" s="156"/>
      <c r="I225" s="156"/>
      <c r="J225" s="156"/>
      <c r="K225" s="156"/>
      <c r="L225" s="156"/>
      <c r="M225" s="156"/>
      <c r="N225" s="156"/>
      <c r="O225" s="156"/>
      <c r="P225" s="156"/>
      <c r="Q225" s="156"/>
      <c r="R225" s="156"/>
      <c r="S225" s="156"/>
      <c r="T225" s="156"/>
      <c r="U225" s="156"/>
      <c r="V225" s="156"/>
      <c r="W225" s="156"/>
      <c r="X225" s="156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122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6" t="s">
        <v>158</v>
      </c>
      <c r="D226" s="157"/>
      <c r="E226" s="158">
        <v>11.64</v>
      </c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122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6" t="s">
        <v>159</v>
      </c>
      <c r="D227" s="157"/>
      <c r="E227" s="158">
        <v>7.335</v>
      </c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122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86" t="s">
        <v>160</v>
      </c>
      <c r="D228" s="157"/>
      <c r="E228" s="158">
        <v>14.634</v>
      </c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122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186" t="s">
        <v>161</v>
      </c>
      <c r="D229" s="157"/>
      <c r="E229" s="158">
        <v>24.335999999999999</v>
      </c>
      <c r="F229" s="156"/>
      <c r="G229" s="156"/>
      <c r="H229" s="156"/>
      <c r="I229" s="156"/>
      <c r="J229" s="156"/>
      <c r="K229" s="156"/>
      <c r="L229" s="156"/>
      <c r="M229" s="156"/>
      <c r="N229" s="156"/>
      <c r="O229" s="156"/>
      <c r="P229" s="156"/>
      <c r="Q229" s="156"/>
      <c r="R229" s="156"/>
      <c r="S229" s="156"/>
      <c r="T229" s="156"/>
      <c r="U229" s="156"/>
      <c r="V229" s="156"/>
      <c r="W229" s="156"/>
      <c r="X229" s="156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122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86" t="s">
        <v>162</v>
      </c>
      <c r="D230" s="157"/>
      <c r="E230" s="158">
        <v>28.295999999999999</v>
      </c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122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86" t="s">
        <v>163</v>
      </c>
      <c r="D231" s="157"/>
      <c r="E231" s="158">
        <v>26.712</v>
      </c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122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6" t="s">
        <v>164</v>
      </c>
      <c r="D232" s="157"/>
      <c r="E232" s="158">
        <v>18.459</v>
      </c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122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6" t="s">
        <v>165</v>
      </c>
      <c r="D233" s="157"/>
      <c r="E233" s="158">
        <v>21.504000000000001</v>
      </c>
      <c r="F233" s="156"/>
      <c r="G233" s="156"/>
      <c r="H233" s="156"/>
      <c r="I233" s="156"/>
      <c r="J233" s="156"/>
      <c r="K233" s="156"/>
      <c r="L233" s="156"/>
      <c r="M233" s="156"/>
      <c r="N233" s="156"/>
      <c r="O233" s="156"/>
      <c r="P233" s="156"/>
      <c r="Q233" s="156"/>
      <c r="R233" s="156"/>
      <c r="S233" s="156"/>
      <c r="T233" s="156"/>
      <c r="U233" s="156"/>
      <c r="V233" s="156"/>
      <c r="W233" s="156"/>
      <c r="X233" s="156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122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186" t="s">
        <v>166</v>
      </c>
      <c r="D234" s="157"/>
      <c r="E234" s="158">
        <v>13.013999999999999</v>
      </c>
      <c r="F234" s="156"/>
      <c r="G234" s="156"/>
      <c r="H234" s="156"/>
      <c r="I234" s="156"/>
      <c r="J234" s="156"/>
      <c r="K234" s="156"/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156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122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86" t="s">
        <v>167</v>
      </c>
      <c r="D235" s="157"/>
      <c r="E235" s="158">
        <v>12.257999999999999</v>
      </c>
      <c r="F235" s="156"/>
      <c r="G235" s="156"/>
      <c r="H235" s="156"/>
      <c r="I235" s="156"/>
      <c r="J235" s="156"/>
      <c r="K235" s="156"/>
      <c r="L235" s="156"/>
      <c r="M235" s="156"/>
      <c r="N235" s="156"/>
      <c r="O235" s="156"/>
      <c r="P235" s="156"/>
      <c r="Q235" s="156"/>
      <c r="R235" s="156"/>
      <c r="S235" s="156"/>
      <c r="T235" s="156"/>
      <c r="U235" s="156"/>
      <c r="V235" s="156"/>
      <c r="W235" s="156"/>
      <c r="X235" s="156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122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86" t="s">
        <v>168</v>
      </c>
      <c r="D236" s="157"/>
      <c r="E236" s="158">
        <v>13.446</v>
      </c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122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6" t="s">
        <v>169</v>
      </c>
      <c r="D237" s="157"/>
      <c r="E237" s="158">
        <v>18.585000000000001</v>
      </c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122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6" t="s">
        <v>170</v>
      </c>
      <c r="D238" s="157"/>
      <c r="E238" s="158">
        <v>21.294</v>
      </c>
      <c r="F238" s="156"/>
      <c r="G238" s="156"/>
      <c r="H238" s="156"/>
      <c r="I238" s="156"/>
      <c r="J238" s="156"/>
      <c r="K238" s="156"/>
      <c r="L238" s="156"/>
      <c r="M238" s="156"/>
      <c r="N238" s="156"/>
      <c r="O238" s="156"/>
      <c r="P238" s="156"/>
      <c r="Q238" s="156"/>
      <c r="R238" s="156"/>
      <c r="S238" s="156"/>
      <c r="T238" s="156"/>
      <c r="U238" s="156"/>
      <c r="V238" s="156"/>
      <c r="W238" s="156"/>
      <c r="X238" s="156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122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186" t="s">
        <v>171</v>
      </c>
      <c r="D239" s="157"/>
      <c r="E239" s="158">
        <v>27.72</v>
      </c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122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86" t="s">
        <v>172</v>
      </c>
      <c r="D240" s="157"/>
      <c r="E240" s="158">
        <v>30.456</v>
      </c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122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86" t="s">
        <v>173</v>
      </c>
      <c r="D241" s="157"/>
      <c r="E241" s="158">
        <v>32.76</v>
      </c>
      <c r="F241" s="156"/>
      <c r="G241" s="156"/>
      <c r="H241" s="156"/>
      <c r="I241" s="156"/>
      <c r="J241" s="156"/>
      <c r="K241" s="156"/>
      <c r="L241" s="156"/>
      <c r="M241" s="156"/>
      <c r="N241" s="156"/>
      <c r="O241" s="156"/>
      <c r="P241" s="156"/>
      <c r="Q241" s="156"/>
      <c r="R241" s="156"/>
      <c r="S241" s="156"/>
      <c r="T241" s="156"/>
      <c r="U241" s="156"/>
      <c r="V241" s="156"/>
      <c r="W241" s="156"/>
      <c r="X241" s="156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122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86" t="s">
        <v>174</v>
      </c>
      <c r="D242" s="157"/>
      <c r="E242" s="158">
        <v>20.664000000000001</v>
      </c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122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86" t="s">
        <v>175</v>
      </c>
      <c r="D243" s="157"/>
      <c r="E243" s="158">
        <v>17.199000000000002</v>
      </c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122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86" t="s">
        <v>176</v>
      </c>
      <c r="D244" s="157"/>
      <c r="E244" s="158">
        <v>12.582000000000001</v>
      </c>
      <c r="F244" s="156"/>
      <c r="G244" s="156"/>
      <c r="H244" s="156"/>
      <c r="I244" s="156"/>
      <c r="J244" s="156"/>
      <c r="K244" s="156"/>
      <c r="L244" s="156"/>
      <c r="M244" s="156"/>
      <c r="N244" s="156"/>
      <c r="O244" s="156"/>
      <c r="P244" s="156"/>
      <c r="Q244" s="156"/>
      <c r="R244" s="156"/>
      <c r="S244" s="156"/>
      <c r="T244" s="156"/>
      <c r="U244" s="156"/>
      <c r="V244" s="156"/>
      <c r="W244" s="156"/>
      <c r="X244" s="156"/>
      <c r="Y244" s="147"/>
      <c r="Z244" s="147"/>
      <c r="AA244" s="147"/>
      <c r="AB244" s="147"/>
      <c r="AC244" s="147"/>
      <c r="AD244" s="147"/>
      <c r="AE244" s="147"/>
      <c r="AF244" s="147"/>
      <c r="AG244" s="147" t="s">
        <v>122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86" t="s">
        <v>177</v>
      </c>
      <c r="D245" s="157"/>
      <c r="E245" s="158">
        <v>18.216000000000001</v>
      </c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122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86" t="s">
        <v>178</v>
      </c>
      <c r="D246" s="157"/>
      <c r="E246" s="158">
        <v>28.308</v>
      </c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122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86" t="s">
        <v>179</v>
      </c>
      <c r="D247" s="157"/>
      <c r="E247" s="158">
        <v>13.337999999999999</v>
      </c>
      <c r="F247" s="156"/>
      <c r="G247" s="156"/>
      <c r="H247" s="156"/>
      <c r="I247" s="156"/>
      <c r="J247" s="156"/>
      <c r="K247" s="156"/>
      <c r="L247" s="156"/>
      <c r="M247" s="156"/>
      <c r="N247" s="156"/>
      <c r="O247" s="156"/>
      <c r="P247" s="156"/>
      <c r="Q247" s="156"/>
      <c r="R247" s="156"/>
      <c r="S247" s="156"/>
      <c r="T247" s="156"/>
      <c r="U247" s="156"/>
      <c r="V247" s="156"/>
      <c r="W247" s="156"/>
      <c r="X247" s="156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122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86" t="s">
        <v>180</v>
      </c>
      <c r="D248" s="157"/>
      <c r="E248" s="158">
        <v>16.946999999999999</v>
      </c>
      <c r="F248" s="156"/>
      <c r="G248" s="156"/>
      <c r="H248" s="156"/>
      <c r="I248" s="156"/>
      <c r="J248" s="156"/>
      <c r="K248" s="156"/>
      <c r="L248" s="156"/>
      <c r="M248" s="156"/>
      <c r="N248" s="156"/>
      <c r="O248" s="156"/>
      <c r="P248" s="156"/>
      <c r="Q248" s="156"/>
      <c r="R248" s="156"/>
      <c r="S248" s="156"/>
      <c r="T248" s="156"/>
      <c r="U248" s="156"/>
      <c r="V248" s="156"/>
      <c r="W248" s="156"/>
      <c r="X248" s="156"/>
      <c r="Y248" s="147"/>
      <c r="Z248" s="147"/>
      <c r="AA248" s="147"/>
      <c r="AB248" s="147"/>
      <c r="AC248" s="147"/>
      <c r="AD248" s="147"/>
      <c r="AE248" s="147"/>
      <c r="AF248" s="147"/>
      <c r="AG248" s="147" t="s">
        <v>122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86" t="s">
        <v>181</v>
      </c>
      <c r="D249" s="157"/>
      <c r="E249" s="158">
        <v>32.688000000000002</v>
      </c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122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186" t="s">
        <v>182</v>
      </c>
      <c r="D250" s="157"/>
      <c r="E250" s="158">
        <v>39.508000000000003</v>
      </c>
      <c r="F250" s="156"/>
      <c r="G250" s="156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6"/>
      <c r="U250" s="156"/>
      <c r="V250" s="156"/>
      <c r="W250" s="156"/>
      <c r="X250" s="156"/>
      <c r="Y250" s="147"/>
      <c r="Z250" s="147"/>
      <c r="AA250" s="147"/>
      <c r="AB250" s="147"/>
      <c r="AC250" s="147"/>
      <c r="AD250" s="147"/>
      <c r="AE250" s="147"/>
      <c r="AF250" s="147"/>
      <c r="AG250" s="147" t="s">
        <v>122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186" t="s">
        <v>183</v>
      </c>
      <c r="D251" s="157"/>
      <c r="E251" s="158">
        <v>26.04</v>
      </c>
      <c r="F251" s="156"/>
      <c r="G251" s="156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6"/>
      <c r="U251" s="156"/>
      <c r="V251" s="156"/>
      <c r="W251" s="156"/>
      <c r="X251" s="156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122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86" t="s">
        <v>184</v>
      </c>
      <c r="D252" s="157"/>
      <c r="E252" s="158">
        <v>30.672000000000001</v>
      </c>
      <c r="F252" s="156"/>
      <c r="G252" s="156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6"/>
      <c r="U252" s="156"/>
      <c r="V252" s="156"/>
      <c r="W252" s="156"/>
      <c r="X252" s="156"/>
      <c r="Y252" s="147"/>
      <c r="Z252" s="147"/>
      <c r="AA252" s="147"/>
      <c r="AB252" s="147"/>
      <c r="AC252" s="147"/>
      <c r="AD252" s="147"/>
      <c r="AE252" s="147"/>
      <c r="AF252" s="147"/>
      <c r="AG252" s="147" t="s">
        <v>122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6" t="s">
        <v>185</v>
      </c>
      <c r="D253" s="157"/>
      <c r="E253" s="158">
        <v>28.007999999999999</v>
      </c>
      <c r="F253" s="156"/>
      <c r="G253" s="156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6"/>
      <c r="U253" s="156"/>
      <c r="V253" s="156"/>
      <c r="W253" s="156"/>
      <c r="X253" s="156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122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86" t="s">
        <v>186</v>
      </c>
      <c r="D254" s="157"/>
      <c r="E254" s="158">
        <v>26.558</v>
      </c>
      <c r="F254" s="156"/>
      <c r="G254" s="156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6"/>
      <c r="U254" s="156"/>
      <c r="V254" s="156"/>
      <c r="W254" s="156"/>
      <c r="X254" s="156"/>
      <c r="Y254" s="147"/>
      <c r="Z254" s="147"/>
      <c r="AA254" s="147"/>
      <c r="AB254" s="147"/>
      <c r="AC254" s="147"/>
      <c r="AD254" s="147"/>
      <c r="AE254" s="147"/>
      <c r="AF254" s="147"/>
      <c r="AG254" s="147" t="s">
        <v>122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186" t="s">
        <v>187</v>
      </c>
      <c r="D255" s="157"/>
      <c r="E255" s="158">
        <v>19.277999999999999</v>
      </c>
      <c r="F255" s="156"/>
      <c r="G255" s="156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6"/>
      <c r="U255" s="156"/>
      <c r="V255" s="156"/>
      <c r="W255" s="156"/>
      <c r="X255" s="156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122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186" t="s">
        <v>188</v>
      </c>
      <c r="D256" s="157"/>
      <c r="E256" s="158">
        <v>21.15</v>
      </c>
      <c r="F256" s="156"/>
      <c r="G256" s="156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6"/>
      <c r="U256" s="156"/>
      <c r="V256" s="156"/>
      <c r="W256" s="156"/>
      <c r="X256" s="156"/>
      <c r="Y256" s="147"/>
      <c r="Z256" s="147"/>
      <c r="AA256" s="147"/>
      <c r="AB256" s="147"/>
      <c r="AC256" s="147"/>
      <c r="AD256" s="147"/>
      <c r="AE256" s="147"/>
      <c r="AF256" s="147"/>
      <c r="AG256" s="147" t="s">
        <v>122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87" t="s">
        <v>127</v>
      </c>
      <c r="D257" s="159"/>
      <c r="E257" s="160">
        <v>874.48099999999999</v>
      </c>
      <c r="F257" s="156"/>
      <c r="G257" s="156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6"/>
      <c r="U257" s="156"/>
      <c r="V257" s="156"/>
      <c r="W257" s="156"/>
      <c r="X257" s="156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122</v>
      </c>
      <c r="AH257" s="147">
        <v>1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186" t="s">
        <v>205</v>
      </c>
      <c r="D258" s="157"/>
      <c r="E258" s="158">
        <v>-787.03290000000004</v>
      </c>
      <c r="F258" s="156"/>
      <c r="G258" s="156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6"/>
      <c r="U258" s="156"/>
      <c r="V258" s="156"/>
      <c r="W258" s="156"/>
      <c r="X258" s="156"/>
      <c r="Y258" s="147"/>
      <c r="Z258" s="147"/>
      <c r="AA258" s="147"/>
      <c r="AB258" s="147"/>
      <c r="AC258" s="147"/>
      <c r="AD258" s="147"/>
      <c r="AE258" s="147"/>
      <c r="AF258" s="147"/>
      <c r="AG258" s="147" t="s">
        <v>122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87" t="s">
        <v>127</v>
      </c>
      <c r="D259" s="159"/>
      <c r="E259" s="160">
        <v>-787.03290000000004</v>
      </c>
      <c r="F259" s="156"/>
      <c r="G259" s="156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6"/>
      <c r="U259" s="156"/>
      <c r="V259" s="156"/>
      <c r="W259" s="156"/>
      <c r="X259" s="156"/>
      <c r="Y259" s="147"/>
      <c r="Z259" s="147"/>
      <c r="AA259" s="147"/>
      <c r="AB259" s="147"/>
      <c r="AC259" s="147"/>
      <c r="AD259" s="147"/>
      <c r="AE259" s="147"/>
      <c r="AF259" s="147"/>
      <c r="AG259" s="147" t="s">
        <v>122</v>
      </c>
      <c r="AH259" s="147">
        <v>1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68">
        <v>16</v>
      </c>
      <c r="B260" s="169" t="s">
        <v>206</v>
      </c>
      <c r="C260" s="185" t="s">
        <v>207</v>
      </c>
      <c r="D260" s="170" t="s">
        <v>116</v>
      </c>
      <c r="E260" s="171">
        <v>190.19864000000001</v>
      </c>
      <c r="F260" s="172"/>
      <c r="G260" s="173">
        <f>ROUND(E260*F260,2)</f>
        <v>0</v>
      </c>
      <c r="H260" s="172"/>
      <c r="I260" s="173">
        <f>ROUND(E260*H260,2)</f>
        <v>0</v>
      </c>
      <c r="J260" s="172"/>
      <c r="K260" s="173">
        <f>ROUND(E260*J260,2)</f>
        <v>0</v>
      </c>
      <c r="L260" s="173">
        <v>21</v>
      </c>
      <c r="M260" s="173">
        <f>G260*(1+L260/100)</f>
        <v>0</v>
      </c>
      <c r="N260" s="173">
        <v>0</v>
      </c>
      <c r="O260" s="173">
        <f>ROUND(E260*N260,2)</f>
        <v>0</v>
      </c>
      <c r="P260" s="173">
        <v>0</v>
      </c>
      <c r="Q260" s="173">
        <f>ROUND(E260*P260,2)</f>
        <v>0</v>
      </c>
      <c r="R260" s="173" t="s">
        <v>104</v>
      </c>
      <c r="S260" s="173" t="s">
        <v>105</v>
      </c>
      <c r="T260" s="174" t="s">
        <v>105</v>
      </c>
      <c r="U260" s="156">
        <v>0.25</v>
      </c>
      <c r="V260" s="156">
        <f>ROUND(E260*U260,2)</f>
        <v>47.55</v>
      </c>
      <c r="W260" s="156"/>
      <c r="X260" s="156" t="s">
        <v>106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107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ht="33.75" outlineLevel="1" x14ac:dyDescent="0.2">
      <c r="A261" s="154"/>
      <c r="B261" s="155"/>
      <c r="C261" s="252" t="s">
        <v>147</v>
      </c>
      <c r="D261" s="253"/>
      <c r="E261" s="253"/>
      <c r="F261" s="253"/>
      <c r="G261" s="253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6"/>
      <c r="U261" s="156"/>
      <c r="V261" s="156"/>
      <c r="W261" s="156"/>
      <c r="X261" s="156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109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75" t="str">
        <f>C261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186" t="s">
        <v>208</v>
      </c>
      <c r="D262" s="157"/>
      <c r="E262" s="158">
        <v>155.21940000000001</v>
      </c>
      <c r="F262" s="156"/>
      <c r="G262" s="156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6"/>
      <c r="U262" s="156"/>
      <c r="V262" s="156"/>
      <c r="W262" s="156"/>
      <c r="X262" s="156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122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87" t="s">
        <v>127</v>
      </c>
      <c r="D263" s="159"/>
      <c r="E263" s="160">
        <v>155.21940000000001</v>
      </c>
      <c r="F263" s="156"/>
      <c r="G263" s="156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6"/>
      <c r="U263" s="156"/>
      <c r="V263" s="156"/>
      <c r="W263" s="156"/>
      <c r="X263" s="156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122</v>
      </c>
      <c r="AH263" s="147">
        <v>1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186" t="s">
        <v>149</v>
      </c>
      <c r="D264" s="157"/>
      <c r="E264" s="158"/>
      <c r="F264" s="156"/>
      <c r="G264" s="156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6"/>
      <c r="U264" s="156"/>
      <c r="V264" s="156"/>
      <c r="W264" s="156"/>
      <c r="X264" s="156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122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86" t="s">
        <v>150</v>
      </c>
      <c r="D265" s="157"/>
      <c r="E265" s="158">
        <v>17.064</v>
      </c>
      <c r="F265" s="156"/>
      <c r="G265" s="156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6"/>
      <c r="U265" s="156"/>
      <c r="V265" s="156"/>
      <c r="W265" s="156"/>
      <c r="X265" s="156"/>
      <c r="Y265" s="147"/>
      <c r="Z265" s="147"/>
      <c r="AA265" s="147"/>
      <c r="AB265" s="147"/>
      <c r="AC265" s="147"/>
      <c r="AD265" s="147"/>
      <c r="AE265" s="147"/>
      <c r="AF265" s="147"/>
      <c r="AG265" s="147" t="s">
        <v>122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86" t="s">
        <v>151</v>
      </c>
      <c r="D266" s="157"/>
      <c r="E266" s="158">
        <v>17.64</v>
      </c>
      <c r="F266" s="156"/>
      <c r="G266" s="156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6"/>
      <c r="U266" s="156"/>
      <c r="V266" s="156"/>
      <c r="W266" s="156"/>
      <c r="X266" s="156"/>
      <c r="Y266" s="147"/>
      <c r="Z266" s="147"/>
      <c r="AA266" s="147"/>
      <c r="AB266" s="147"/>
      <c r="AC266" s="147"/>
      <c r="AD266" s="147"/>
      <c r="AE266" s="147"/>
      <c r="AF266" s="147"/>
      <c r="AG266" s="147" t="s">
        <v>122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86" t="s">
        <v>152</v>
      </c>
      <c r="D267" s="157"/>
      <c r="E267" s="158">
        <v>18.72</v>
      </c>
      <c r="F267" s="156"/>
      <c r="G267" s="156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6"/>
      <c r="U267" s="156"/>
      <c r="V267" s="156"/>
      <c r="W267" s="156"/>
      <c r="X267" s="156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122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86" t="s">
        <v>153</v>
      </c>
      <c r="D268" s="157"/>
      <c r="E268" s="158">
        <v>26.123999999999999</v>
      </c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6"/>
      <c r="U268" s="156"/>
      <c r="V268" s="156"/>
      <c r="W268" s="156"/>
      <c r="X268" s="156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122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86" t="s">
        <v>154</v>
      </c>
      <c r="D269" s="157"/>
      <c r="E269" s="158">
        <v>36.192</v>
      </c>
      <c r="F269" s="156"/>
      <c r="G269" s="156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6"/>
      <c r="U269" s="156"/>
      <c r="V269" s="156"/>
      <c r="W269" s="156"/>
      <c r="X269" s="156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122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86" t="s">
        <v>155</v>
      </c>
      <c r="D270" s="157"/>
      <c r="E270" s="158">
        <v>37.92</v>
      </c>
      <c r="F270" s="156"/>
      <c r="G270" s="156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6"/>
      <c r="U270" s="156"/>
      <c r="V270" s="156"/>
      <c r="W270" s="156"/>
      <c r="X270" s="156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122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86" t="s">
        <v>156</v>
      </c>
      <c r="D271" s="157"/>
      <c r="E271" s="158">
        <v>33.216000000000001</v>
      </c>
      <c r="F271" s="156"/>
      <c r="G271" s="156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6"/>
      <c r="U271" s="156"/>
      <c r="V271" s="156"/>
      <c r="W271" s="156"/>
      <c r="X271" s="156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122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86" t="s">
        <v>157</v>
      </c>
      <c r="D272" s="157"/>
      <c r="E272" s="158">
        <v>14</v>
      </c>
      <c r="F272" s="156"/>
      <c r="G272" s="156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6"/>
      <c r="U272" s="156"/>
      <c r="V272" s="156"/>
      <c r="W272" s="156"/>
      <c r="X272" s="156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122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86" t="s">
        <v>158</v>
      </c>
      <c r="D273" s="157"/>
      <c r="E273" s="158">
        <v>11.64</v>
      </c>
      <c r="F273" s="156"/>
      <c r="G273" s="156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6"/>
      <c r="U273" s="156"/>
      <c r="V273" s="156"/>
      <c r="W273" s="156"/>
      <c r="X273" s="156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122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86" t="s">
        <v>159</v>
      </c>
      <c r="D274" s="157"/>
      <c r="E274" s="158">
        <v>7.335</v>
      </c>
      <c r="F274" s="156"/>
      <c r="G274" s="156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6"/>
      <c r="U274" s="156"/>
      <c r="V274" s="156"/>
      <c r="W274" s="156"/>
      <c r="X274" s="156"/>
      <c r="Y274" s="147"/>
      <c r="Z274" s="147"/>
      <c r="AA274" s="147"/>
      <c r="AB274" s="147"/>
      <c r="AC274" s="147"/>
      <c r="AD274" s="147"/>
      <c r="AE274" s="147"/>
      <c r="AF274" s="147"/>
      <c r="AG274" s="147" t="s">
        <v>122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86" t="s">
        <v>160</v>
      </c>
      <c r="D275" s="157"/>
      <c r="E275" s="158">
        <v>14.634</v>
      </c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6"/>
      <c r="U275" s="156"/>
      <c r="V275" s="156"/>
      <c r="W275" s="156"/>
      <c r="X275" s="156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122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86" t="s">
        <v>161</v>
      </c>
      <c r="D276" s="157"/>
      <c r="E276" s="158">
        <v>24.335999999999999</v>
      </c>
      <c r="F276" s="156"/>
      <c r="G276" s="156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6"/>
      <c r="U276" s="156"/>
      <c r="V276" s="156"/>
      <c r="W276" s="156"/>
      <c r="X276" s="156"/>
      <c r="Y276" s="147"/>
      <c r="Z276" s="147"/>
      <c r="AA276" s="147"/>
      <c r="AB276" s="147"/>
      <c r="AC276" s="147"/>
      <c r="AD276" s="147"/>
      <c r="AE276" s="147"/>
      <c r="AF276" s="147"/>
      <c r="AG276" s="147" t="s">
        <v>122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86" t="s">
        <v>162</v>
      </c>
      <c r="D277" s="157"/>
      <c r="E277" s="158">
        <v>28.295999999999999</v>
      </c>
      <c r="F277" s="156"/>
      <c r="G277" s="156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6"/>
      <c r="U277" s="156"/>
      <c r="V277" s="156"/>
      <c r="W277" s="156"/>
      <c r="X277" s="156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122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6" t="s">
        <v>163</v>
      </c>
      <c r="D278" s="157"/>
      <c r="E278" s="158">
        <v>26.712</v>
      </c>
      <c r="F278" s="156"/>
      <c r="G278" s="156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6"/>
      <c r="U278" s="156"/>
      <c r="V278" s="156"/>
      <c r="W278" s="156"/>
      <c r="X278" s="156"/>
      <c r="Y278" s="147"/>
      <c r="Z278" s="147"/>
      <c r="AA278" s="147"/>
      <c r="AB278" s="147"/>
      <c r="AC278" s="147"/>
      <c r="AD278" s="147"/>
      <c r="AE278" s="147"/>
      <c r="AF278" s="147"/>
      <c r="AG278" s="147" t="s">
        <v>122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86" t="s">
        <v>164</v>
      </c>
      <c r="D279" s="157"/>
      <c r="E279" s="158">
        <v>18.459</v>
      </c>
      <c r="F279" s="156"/>
      <c r="G279" s="156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6"/>
      <c r="U279" s="156"/>
      <c r="V279" s="156"/>
      <c r="W279" s="156"/>
      <c r="X279" s="156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122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186" t="s">
        <v>165</v>
      </c>
      <c r="D280" s="157"/>
      <c r="E280" s="158">
        <v>21.504000000000001</v>
      </c>
      <c r="F280" s="156"/>
      <c r="G280" s="156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6"/>
      <c r="U280" s="156"/>
      <c r="V280" s="156"/>
      <c r="W280" s="156"/>
      <c r="X280" s="156"/>
      <c r="Y280" s="147"/>
      <c r="Z280" s="147"/>
      <c r="AA280" s="147"/>
      <c r="AB280" s="147"/>
      <c r="AC280" s="147"/>
      <c r="AD280" s="147"/>
      <c r="AE280" s="147"/>
      <c r="AF280" s="147"/>
      <c r="AG280" s="147" t="s">
        <v>122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186" t="s">
        <v>166</v>
      </c>
      <c r="D281" s="157"/>
      <c r="E281" s="158">
        <v>13.013999999999999</v>
      </c>
      <c r="F281" s="156"/>
      <c r="G281" s="156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6"/>
      <c r="U281" s="156"/>
      <c r="V281" s="156"/>
      <c r="W281" s="156"/>
      <c r="X281" s="156"/>
      <c r="Y281" s="147"/>
      <c r="Z281" s="147"/>
      <c r="AA281" s="147"/>
      <c r="AB281" s="147"/>
      <c r="AC281" s="147"/>
      <c r="AD281" s="147"/>
      <c r="AE281" s="147"/>
      <c r="AF281" s="147"/>
      <c r="AG281" s="147" t="s">
        <v>122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86" t="s">
        <v>167</v>
      </c>
      <c r="D282" s="157"/>
      <c r="E282" s="158">
        <v>12.257999999999999</v>
      </c>
      <c r="F282" s="156"/>
      <c r="G282" s="156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6"/>
      <c r="U282" s="156"/>
      <c r="V282" s="156"/>
      <c r="W282" s="156"/>
      <c r="X282" s="156"/>
      <c r="Y282" s="147"/>
      <c r="Z282" s="147"/>
      <c r="AA282" s="147"/>
      <c r="AB282" s="147"/>
      <c r="AC282" s="147"/>
      <c r="AD282" s="147"/>
      <c r="AE282" s="147"/>
      <c r="AF282" s="147"/>
      <c r="AG282" s="147" t="s">
        <v>122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86" t="s">
        <v>168</v>
      </c>
      <c r="D283" s="157"/>
      <c r="E283" s="158">
        <v>13.446</v>
      </c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6"/>
      <c r="U283" s="156"/>
      <c r="V283" s="156"/>
      <c r="W283" s="156"/>
      <c r="X283" s="156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122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86" t="s">
        <v>169</v>
      </c>
      <c r="D284" s="157"/>
      <c r="E284" s="158">
        <v>18.585000000000001</v>
      </c>
      <c r="F284" s="156"/>
      <c r="G284" s="156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6"/>
      <c r="U284" s="156"/>
      <c r="V284" s="156"/>
      <c r="W284" s="156"/>
      <c r="X284" s="156"/>
      <c r="Y284" s="147"/>
      <c r="Z284" s="147"/>
      <c r="AA284" s="147"/>
      <c r="AB284" s="147"/>
      <c r="AC284" s="147"/>
      <c r="AD284" s="147"/>
      <c r="AE284" s="147"/>
      <c r="AF284" s="147"/>
      <c r="AG284" s="147" t="s">
        <v>122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186" t="s">
        <v>170</v>
      </c>
      <c r="D285" s="157"/>
      <c r="E285" s="158">
        <v>21.294</v>
      </c>
      <c r="F285" s="156"/>
      <c r="G285" s="156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6"/>
      <c r="U285" s="156"/>
      <c r="V285" s="156"/>
      <c r="W285" s="156"/>
      <c r="X285" s="156"/>
      <c r="Y285" s="147"/>
      <c r="Z285" s="147"/>
      <c r="AA285" s="147"/>
      <c r="AB285" s="147"/>
      <c r="AC285" s="147"/>
      <c r="AD285" s="147"/>
      <c r="AE285" s="147"/>
      <c r="AF285" s="147"/>
      <c r="AG285" s="147" t="s">
        <v>122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186" t="s">
        <v>171</v>
      </c>
      <c r="D286" s="157"/>
      <c r="E286" s="158">
        <v>27.72</v>
      </c>
      <c r="F286" s="156"/>
      <c r="G286" s="156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6"/>
      <c r="U286" s="156"/>
      <c r="V286" s="156"/>
      <c r="W286" s="156"/>
      <c r="X286" s="156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122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186" t="s">
        <v>172</v>
      </c>
      <c r="D287" s="157"/>
      <c r="E287" s="158">
        <v>30.456</v>
      </c>
      <c r="F287" s="156"/>
      <c r="G287" s="156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6"/>
      <c r="U287" s="156"/>
      <c r="V287" s="156"/>
      <c r="W287" s="156"/>
      <c r="X287" s="156"/>
      <c r="Y287" s="147"/>
      <c r="Z287" s="147"/>
      <c r="AA287" s="147"/>
      <c r="AB287" s="147"/>
      <c r="AC287" s="147"/>
      <c r="AD287" s="147"/>
      <c r="AE287" s="147"/>
      <c r="AF287" s="147"/>
      <c r="AG287" s="147" t="s">
        <v>122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86" t="s">
        <v>173</v>
      </c>
      <c r="D288" s="157"/>
      <c r="E288" s="158">
        <v>32.76</v>
      </c>
      <c r="F288" s="156"/>
      <c r="G288" s="156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6"/>
      <c r="U288" s="156"/>
      <c r="V288" s="156"/>
      <c r="W288" s="156"/>
      <c r="X288" s="156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122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186" t="s">
        <v>174</v>
      </c>
      <c r="D289" s="157"/>
      <c r="E289" s="158">
        <v>20.664000000000001</v>
      </c>
      <c r="F289" s="156"/>
      <c r="G289" s="156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6"/>
      <c r="U289" s="156"/>
      <c r="V289" s="156"/>
      <c r="W289" s="156"/>
      <c r="X289" s="156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122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186" t="s">
        <v>175</v>
      </c>
      <c r="D290" s="157"/>
      <c r="E290" s="158">
        <v>17.199000000000002</v>
      </c>
      <c r="F290" s="156"/>
      <c r="G290" s="156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6"/>
      <c r="U290" s="156"/>
      <c r="V290" s="156"/>
      <c r="W290" s="156"/>
      <c r="X290" s="156"/>
      <c r="Y290" s="147"/>
      <c r="Z290" s="147"/>
      <c r="AA290" s="147"/>
      <c r="AB290" s="147"/>
      <c r="AC290" s="147"/>
      <c r="AD290" s="147"/>
      <c r="AE290" s="147"/>
      <c r="AF290" s="147"/>
      <c r="AG290" s="147" t="s">
        <v>122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186" t="s">
        <v>176</v>
      </c>
      <c r="D291" s="157"/>
      <c r="E291" s="158">
        <v>12.582000000000001</v>
      </c>
      <c r="F291" s="156"/>
      <c r="G291" s="156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6"/>
      <c r="U291" s="156"/>
      <c r="V291" s="156"/>
      <c r="W291" s="156"/>
      <c r="X291" s="156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122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186" t="s">
        <v>177</v>
      </c>
      <c r="D292" s="157"/>
      <c r="E292" s="158">
        <v>18.216000000000001</v>
      </c>
      <c r="F292" s="156"/>
      <c r="G292" s="156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6"/>
      <c r="U292" s="156"/>
      <c r="V292" s="156"/>
      <c r="W292" s="156"/>
      <c r="X292" s="156"/>
      <c r="Y292" s="147"/>
      <c r="Z292" s="147"/>
      <c r="AA292" s="147"/>
      <c r="AB292" s="147"/>
      <c r="AC292" s="147"/>
      <c r="AD292" s="147"/>
      <c r="AE292" s="147"/>
      <c r="AF292" s="147"/>
      <c r="AG292" s="147" t="s">
        <v>122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186" t="s">
        <v>178</v>
      </c>
      <c r="D293" s="157"/>
      <c r="E293" s="158">
        <v>28.308</v>
      </c>
      <c r="F293" s="156"/>
      <c r="G293" s="156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6"/>
      <c r="U293" s="156"/>
      <c r="V293" s="156"/>
      <c r="W293" s="156"/>
      <c r="X293" s="156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122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186" t="s">
        <v>179</v>
      </c>
      <c r="D294" s="157"/>
      <c r="E294" s="158">
        <v>13.337999999999999</v>
      </c>
      <c r="F294" s="156"/>
      <c r="G294" s="156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6"/>
      <c r="U294" s="156"/>
      <c r="V294" s="156"/>
      <c r="W294" s="156"/>
      <c r="X294" s="156"/>
      <c r="Y294" s="147"/>
      <c r="Z294" s="147"/>
      <c r="AA294" s="147"/>
      <c r="AB294" s="147"/>
      <c r="AC294" s="147"/>
      <c r="AD294" s="147"/>
      <c r="AE294" s="147"/>
      <c r="AF294" s="147"/>
      <c r="AG294" s="147" t="s">
        <v>122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86" t="s">
        <v>180</v>
      </c>
      <c r="D295" s="157"/>
      <c r="E295" s="158">
        <v>16.946999999999999</v>
      </c>
      <c r="F295" s="156"/>
      <c r="G295" s="156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6"/>
      <c r="U295" s="156"/>
      <c r="V295" s="156"/>
      <c r="W295" s="156"/>
      <c r="X295" s="156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122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86" t="s">
        <v>181</v>
      </c>
      <c r="D296" s="157"/>
      <c r="E296" s="158">
        <v>32.688000000000002</v>
      </c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6"/>
      <c r="U296" s="156"/>
      <c r="V296" s="156"/>
      <c r="W296" s="156"/>
      <c r="X296" s="156"/>
      <c r="Y296" s="147"/>
      <c r="Z296" s="147"/>
      <c r="AA296" s="147"/>
      <c r="AB296" s="147"/>
      <c r="AC296" s="147"/>
      <c r="AD296" s="147"/>
      <c r="AE296" s="147"/>
      <c r="AF296" s="147"/>
      <c r="AG296" s="147" t="s">
        <v>122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186" t="s">
        <v>182</v>
      </c>
      <c r="D297" s="157"/>
      <c r="E297" s="158">
        <v>39.508000000000003</v>
      </c>
      <c r="F297" s="156"/>
      <c r="G297" s="156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6"/>
      <c r="U297" s="156"/>
      <c r="V297" s="156"/>
      <c r="W297" s="156"/>
      <c r="X297" s="156"/>
      <c r="Y297" s="147"/>
      <c r="Z297" s="147"/>
      <c r="AA297" s="147"/>
      <c r="AB297" s="147"/>
      <c r="AC297" s="147"/>
      <c r="AD297" s="147"/>
      <c r="AE297" s="147"/>
      <c r="AF297" s="147"/>
      <c r="AG297" s="147" t="s">
        <v>122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186" t="s">
        <v>183</v>
      </c>
      <c r="D298" s="157"/>
      <c r="E298" s="158">
        <v>26.04</v>
      </c>
      <c r="F298" s="156"/>
      <c r="G298" s="156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6"/>
      <c r="U298" s="156"/>
      <c r="V298" s="156"/>
      <c r="W298" s="156"/>
      <c r="X298" s="156"/>
      <c r="Y298" s="147"/>
      <c r="Z298" s="147"/>
      <c r="AA298" s="147"/>
      <c r="AB298" s="147"/>
      <c r="AC298" s="147"/>
      <c r="AD298" s="147"/>
      <c r="AE298" s="147"/>
      <c r="AF298" s="147"/>
      <c r="AG298" s="147" t="s">
        <v>122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186" t="s">
        <v>184</v>
      </c>
      <c r="D299" s="157"/>
      <c r="E299" s="158">
        <v>30.672000000000001</v>
      </c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6"/>
      <c r="U299" s="156"/>
      <c r="V299" s="156"/>
      <c r="W299" s="156"/>
      <c r="X299" s="156"/>
      <c r="Y299" s="147"/>
      <c r="Z299" s="147"/>
      <c r="AA299" s="147"/>
      <c r="AB299" s="147"/>
      <c r="AC299" s="147"/>
      <c r="AD299" s="147"/>
      <c r="AE299" s="147"/>
      <c r="AF299" s="147"/>
      <c r="AG299" s="147" t="s">
        <v>122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186" t="s">
        <v>185</v>
      </c>
      <c r="D300" s="157"/>
      <c r="E300" s="158">
        <v>28.007999999999999</v>
      </c>
      <c r="F300" s="156"/>
      <c r="G300" s="156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6"/>
      <c r="U300" s="156"/>
      <c r="V300" s="156"/>
      <c r="W300" s="156"/>
      <c r="X300" s="156"/>
      <c r="Y300" s="147"/>
      <c r="Z300" s="147"/>
      <c r="AA300" s="147"/>
      <c r="AB300" s="147"/>
      <c r="AC300" s="147"/>
      <c r="AD300" s="147"/>
      <c r="AE300" s="147"/>
      <c r="AF300" s="147"/>
      <c r="AG300" s="147" t="s">
        <v>122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86" t="s">
        <v>186</v>
      </c>
      <c r="D301" s="157"/>
      <c r="E301" s="158">
        <v>26.558</v>
      </c>
      <c r="F301" s="156"/>
      <c r="G301" s="156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6"/>
      <c r="U301" s="156"/>
      <c r="V301" s="156"/>
      <c r="W301" s="156"/>
      <c r="X301" s="156"/>
      <c r="Y301" s="147"/>
      <c r="Z301" s="147"/>
      <c r="AA301" s="147"/>
      <c r="AB301" s="147"/>
      <c r="AC301" s="147"/>
      <c r="AD301" s="147"/>
      <c r="AE301" s="147"/>
      <c r="AF301" s="147"/>
      <c r="AG301" s="147" t="s">
        <v>122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186" t="s">
        <v>187</v>
      </c>
      <c r="D302" s="157"/>
      <c r="E302" s="158">
        <v>19.277999999999999</v>
      </c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6"/>
      <c r="U302" s="156"/>
      <c r="V302" s="156"/>
      <c r="W302" s="156"/>
      <c r="X302" s="156"/>
      <c r="Y302" s="147"/>
      <c r="Z302" s="147"/>
      <c r="AA302" s="147"/>
      <c r="AB302" s="147"/>
      <c r="AC302" s="147"/>
      <c r="AD302" s="147"/>
      <c r="AE302" s="147"/>
      <c r="AF302" s="147"/>
      <c r="AG302" s="147" t="s">
        <v>122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54"/>
      <c r="B303" s="155"/>
      <c r="C303" s="186" t="s">
        <v>188</v>
      </c>
      <c r="D303" s="157"/>
      <c r="E303" s="158">
        <v>21.15</v>
      </c>
      <c r="F303" s="156"/>
      <c r="G303" s="156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6"/>
      <c r="U303" s="156"/>
      <c r="V303" s="156"/>
      <c r="W303" s="156"/>
      <c r="X303" s="156"/>
      <c r="Y303" s="147"/>
      <c r="Z303" s="147"/>
      <c r="AA303" s="147"/>
      <c r="AB303" s="147"/>
      <c r="AC303" s="147"/>
      <c r="AD303" s="147"/>
      <c r="AE303" s="147"/>
      <c r="AF303" s="147"/>
      <c r="AG303" s="147" t="s">
        <v>122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187" t="s">
        <v>127</v>
      </c>
      <c r="D304" s="159"/>
      <c r="E304" s="160">
        <v>874.48099999999999</v>
      </c>
      <c r="F304" s="156"/>
      <c r="G304" s="156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6"/>
      <c r="U304" s="156"/>
      <c r="V304" s="156"/>
      <c r="W304" s="156"/>
      <c r="X304" s="156"/>
      <c r="Y304" s="147"/>
      <c r="Z304" s="147"/>
      <c r="AA304" s="147"/>
      <c r="AB304" s="147"/>
      <c r="AC304" s="147"/>
      <c r="AD304" s="147"/>
      <c r="AE304" s="147"/>
      <c r="AF304" s="147"/>
      <c r="AG304" s="147" t="s">
        <v>122</v>
      </c>
      <c r="AH304" s="147">
        <v>1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186" t="s">
        <v>209</v>
      </c>
      <c r="D305" s="157"/>
      <c r="E305" s="158">
        <v>-839.50175999999999</v>
      </c>
      <c r="F305" s="156"/>
      <c r="G305" s="156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6"/>
      <c r="U305" s="156"/>
      <c r="V305" s="156"/>
      <c r="W305" s="156"/>
      <c r="X305" s="156"/>
      <c r="Y305" s="147"/>
      <c r="Z305" s="147"/>
      <c r="AA305" s="147"/>
      <c r="AB305" s="147"/>
      <c r="AC305" s="147"/>
      <c r="AD305" s="147"/>
      <c r="AE305" s="147"/>
      <c r="AF305" s="147"/>
      <c r="AG305" s="147" t="s">
        <v>122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187" t="s">
        <v>127</v>
      </c>
      <c r="D306" s="159"/>
      <c r="E306" s="160">
        <v>-839.50175999999999</v>
      </c>
      <c r="F306" s="156"/>
      <c r="G306" s="156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6"/>
      <c r="U306" s="156"/>
      <c r="V306" s="156"/>
      <c r="W306" s="156"/>
      <c r="X306" s="156"/>
      <c r="Y306" s="147"/>
      <c r="Z306" s="147"/>
      <c r="AA306" s="147"/>
      <c r="AB306" s="147"/>
      <c r="AC306" s="147"/>
      <c r="AD306" s="147"/>
      <c r="AE306" s="147"/>
      <c r="AF306" s="147"/>
      <c r="AG306" s="147" t="s">
        <v>122</v>
      </c>
      <c r="AH306" s="147">
        <v>1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22.5" outlineLevel="1" x14ac:dyDescent="0.2">
      <c r="A307" s="168">
        <v>17</v>
      </c>
      <c r="B307" s="169" t="s">
        <v>210</v>
      </c>
      <c r="C307" s="185" t="s">
        <v>211</v>
      </c>
      <c r="D307" s="170" t="s">
        <v>116</v>
      </c>
      <c r="E307" s="171">
        <v>47.549660000000003</v>
      </c>
      <c r="F307" s="172"/>
      <c r="G307" s="173">
        <f>ROUND(E307*F307,2)</f>
        <v>0</v>
      </c>
      <c r="H307" s="172"/>
      <c r="I307" s="173">
        <f>ROUND(E307*H307,2)</f>
        <v>0</v>
      </c>
      <c r="J307" s="172"/>
      <c r="K307" s="173">
        <f>ROUND(E307*J307,2)</f>
        <v>0</v>
      </c>
      <c r="L307" s="173">
        <v>21</v>
      </c>
      <c r="M307" s="173">
        <f>G307*(1+L307/100)</f>
        <v>0</v>
      </c>
      <c r="N307" s="173">
        <v>1.9220000000000001E-2</v>
      </c>
      <c r="O307" s="173">
        <f>ROUND(E307*N307,2)</f>
        <v>0.91</v>
      </c>
      <c r="P307" s="173">
        <v>0</v>
      </c>
      <c r="Q307" s="173">
        <f>ROUND(E307*P307,2)</f>
        <v>0</v>
      </c>
      <c r="R307" s="173" t="s">
        <v>104</v>
      </c>
      <c r="S307" s="173" t="s">
        <v>105</v>
      </c>
      <c r="T307" s="174" t="s">
        <v>105</v>
      </c>
      <c r="U307" s="156">
        <v>1.5863</v>
      </c>
      <c r="V307" s="156">
        <f>ROUND(E307*U307,2)</f>
        <v>75.430000000000007</v>
      </c>
      <c r="W307" s="156"/>
      <c r="X307" s="156" t="s">
        <v>106</v>
      </c>
      <c r="Y307" s="147"/>
      <c r="Z307" s="147"/>
      <c r="AA307" s="147"/>
      <c r="AB307" s="147"/>
      <c r="AC307" s="147"/>
      <c r="AD307" s="147"/>
      <c r="AE307" s="147"/>
      <c r="AF307" s="147"/>
      <c r="AG307" s="147" t="s">
        <v>107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ht="33.75" outlineLevel="1" x14ac:dyDescent="0.2">
      <c r="A308" s="154"/>
      <c r="B308" s="155"/>
      <c r="C308" s="252" t="s">
        <v>147</v>
      </c>
      <c r="D308" s="253"/>
      <c r="E308" s="253"/>
      <c r="F308" s="253"/>
      <c r="G308" s="253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6"/>
      <c r="U308" s="156"/>
      <c r="V308" s="156"/>
      <c r="W308" s="156"/>
      <c r="X308" s="156"/>
      <c r="Y308" s="147"/>
      <c r="Z308" s="147"/>
      <c r="AA308" s="147"/>
      <c r="AB308" s="147"/>
      <c r="AC308" s="147"/>
      <c r="AD308" s="147"/>
      <c r="AE308" s="147"/>
      <c r="AF308" s="147"/>
      <c r="AG308" s="147" t="s">
        <v>109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75" t="str">
        <f>C308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186" t="s">
        <v>212</v>
      </c>
      <c r="D309" s="157"/>
      <c r="E309" s="158">
        <v>38.804850000000002</v>
      </c>
      <c r="F309" s="156"/>
      <c r="G309" s="156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6"/>
      <c r="U309" s="156"/>
      <c r="V309" s="156"/>
      <c r="W309" s="156"/>
      <c r="X309" s="156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122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187" t="s">
        <v>127</v>
      </c>
      <c r="D310" s="159"/>
      <c r="E310" s="160">
        <v>38.804850000000002</v>
      </c>
      <c r="F310" s="156"/>
      <c r="G310" s="156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6"/>
      <c r="U310" s="156"/>
      <c r="V310" s="156"/>
      <c r="W310" s="156"/>
      <c r="X310" s="156"/>
      <c r="Y310" s="147"/>
      <c r="Z310" s="147"/>
      <c r="AA310" s="147"/>
      <c r="AB310" s="147"/>
      <c r="AC310" s="147"/>
      <c r="AD310" s="147"/>
      <c r="AE310" s="147"/>
      <c r="AF310" s="147"/>
      <c r="AG310" s="147" t="s">
        <v>122</v>
      </c>
      <c r="AH310" s="147">
        <v>1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86" t="s">
        <v>149</v>
      </c>
      <c r="D311" s="157"/>
      <c r="E311" s="158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122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186" t="s">
        <v>150</v>
      </c>
      <c r="D312" s="157"/>
      <c r="E312" s="158">
        <v>17.064</v>
      </c>
      <c r="F312" s="156"/>
      <c r="G312" s="156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6"/>
      <c r="U312" s="156"/>
      <c r="V312" s="156"/>
      <c r="W312" s="156"/>
      <c r="X312" s="156"/>
      <c r="Y312" s="147"/>
      <c r="Z312" s="147"/>
      <c r="AA312" s="147"/>
      <c r="AB312" s="147"/>
      <c r="AC312" s="147"/>
      <c r="AD312" s="147"/>
      <c r="AE312" s="147"/>
      <c r="AF312" s="147"/>
      <c r="AG312" s="147" t="s">
        <v>122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186" t="s">
        <v>151</v>
      </c>
      <c r="D313" s="157"/>
      <c r="E313" s="158">
        <v>17.64</v>
      </c>
      <c r="F313" s="156"/>
      <c r="G313" s="156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6"/>
      <c r="U313" s="156"/>
      <c r="V313" s="156"/>
      <c r="W313" s="156"/>
      <c r="X313" s="156"/>
      <c r="Y313" s="147"/>
      <c r="Z313" s="147"/>
      <c r="AA313" s="147"/>
      <c r="AB313" s="147"/>
      <c r="AC313" s="147"/>
      <c r="AD313" s="147"/>
      <c r="AE313" s="147"/>
      <c r="AF313" s="147"/>
      <c r="AG313" s="147" t="s">
        <v>122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186" t="s">
        <v>152</v>
      </c>
      <c r="D314" s="157"/>
      <c r="E314" s="158">
        <v>18.72</v>
      </c>
      <c r="F314" s="156"/>
      <c r="G314" s="156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6"/>
      <c r="U314" s="156"/>
      <c r="V314" s="156"/>
      <c r="W314" s="156"/>
      <c r="X314" s="156"/>
      <c r="Y314" s="147"/>
      <c r="Z314" s="147"/>
      <c r="AA314" s="147"/>
      <c r="AB314" s="147"/>
      <c r="AC314" s="147"/>
      <c r="AD314" s="147"/>
      <c r="AE314" s="147"/>
      <c r="AF314" s="147"/>
      <c r="AG314" s="147" t="s">
        <v>122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86" t="s">
        <v>153</v>
      </c>
      <c r="D315" s="157"/>
      <c r="E315" s="158">
        <v>26.123999999999999</v>
      </c>
      <c r="F315" s="156"/>
      <c r="G315" s="156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6"/>
      <c r="U315" s="156"/>
      <c r="V315" s="156"/>
      <c r="W315" s="156"/>
      <c r="X315" s="156"/>
      <c r="Y315" s="147"/>
      <c r="Z315" s="147"/>
      <c r="AA315" s="147"/>
      <c r="AB315" s="147"/>
      <c r="AC315" s="147"/>
      <c r="AD315" s="147"/>
      <c r="AE315" s="147"/>
      <c r="AF315" s="147"/>
      <c r="AG315" s="147" t="s">
        <v>122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186" t="s">
        <v>154</v>
      </c>
      <c r="D316" s="157"/>
      <c r="E316" s="158">
        <v>36.192</v>
      </c>
      <c r="F316" s="156"/>
      <c r="G316" s="156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47"/>
      <c r="Z316" s="147"/>
      <c r="AA316" s="147"/>
      <c r="AB316" s="147"/>
      <c r="AC316" s="147"/>
      <c r="AD316" s="147"/>
      <c r="AE316" s="147"/>
      <c r="AF316" s="147"/>
      <c r="AG316" s="147" t="s">
        <v>122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186" t="s">
        <v>155</v>
      </c>
      <c r="D317" s="157"/>
      <c r="E317" s="158">
        <v>37.92</v>
      </c>
      <c r="F317" s="156"/>
      <c r="G317" s="156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6"/>
      <c r="U317" s="156"/>
      <c r="V317" s="156"/>
      <c r="W317" s="156"/>
      <c r="X317" s="156"/>
      <c r="Y317" s="147"/>
      <c r="Z317" s="147"/>
      <c r="AA317" s="147"/>
      <c r="AB317" s="147"/>
      <c r="AC317" s="147"/>
      <c r="AD317" s="147"/>
      <c r="AE317" s="147"/>
      <c r="AF317" s="147"/>
      <c r="AG317" s="147" t="s">
        <v>122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186" t="s">
        <v>156</v>
      </c>
      <c r="D318" s="157"/>
      <c r="E318" s="158">
        <v>33.216000000000001</v>
      </c>
      <c r="F318" s="156"/>
      <c r="G318" s="156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6"/>
      <c r="U318" s="156"/>
      <c r="V318" s="156"/>
      <c r="W318" s="156"/>
      <c r="X318" s="156"/>
      <c r="Y318" s="147"/>
      <c r="Z318" s="147"/>
      <c r="AA318" s="147"/>
      <c r="AB318" s="147"/>
      <c r="AC318" s="147"/>
      <c r="AD318" s="147"/>
      <c r="AE318" s="147"/>
      <c r="AF318" s="147"/>
      <c r="AG318" s="147" t="s">
        <v>122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86" t="s">
        <v>157</v>
      </c>
      <c r="D319" s="157"/>
      <c r="E319" s="158">
        <v>14</v>
      </c>
      <c r="F319" s="156"/>
      <c r="G319" s="156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47"/>
      <c r="Z319" s="147"/>
      <c r="AA319" s="147"/>
      <c r="AB319" s="147"/>
      <c r="AC319" s="147"/>
      <c r="AD319" s="147"/>
      <c r="AE319" s="147"/>
      <c r="AF319" s="147"/>
      <c r="AG319" s="147" t="s">
        <v>122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86" t="s">
        <v>158</v>
      </c>
      <c r="D320" s="157"/>
      <c r="E320" s="158">
        <v>11.64</v>
      </c>
      <c r="F320" s="156"/>
      <c r="G320" s="156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6"/>
      <c r="U320" s="156"/>
      <c r="V320" s="156"/>
      <c r="W320" s="156"/>
      <c r="X320" s="156"/>
      <c r="Y320" s="147"/>
      <c r="Z320" s="147"/>
      <c r="AA320" s="147"/>
      <c r="AB320" s="147"/>
      <c r="AC320" s="147"/>
      <c r="AD320" s="147"/>
      <c r="AE320" s="147"/>
      <c r="AF320" s="147"/>
      <c r="AG320" s="147" t="s">
        <v>122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186" t="s">
        <v>159</v>
      </c>
      <c r="D321" s="157"/>
      <c r="E321" s="158">
        <v>7.335</v>
      </c>
      <c r="F321" s="156"/>
      <c r="G321" s="156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6"/>
      <c r="U321" s="156"/>
      <c r="V321" s="156"/>
      <c r="W321" s="156"/>
      <c r="X321" s="156"/>
      <c r="Y321" s="147"/>
      <c r="Z321" s="147"/>
      <c r="AA321" s="147"/>
      <c r="AB321" s="147"/>
      <c r="AC321" s="147"/>
      <c r="AD321" s="147"/>
      <c r="AE321" s="147"/>
      <c r="AF321" s="147"/>
      <c r="AG321" s="147" t="s">
        <v>122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186" t="s">
        <v>160</v>
      </c>
      <c r="D322" s="157"/>
      <c r="E322" s="158">
        <v>14.634</v>
      </c>
      <c r="F322" s="156"/>
      <c r="G322" s="156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6"/>
      <c r="U322" s="156"/>
      <c r="V322" s="156"/>
      <c r="W322" s="156"/>
      <c r="X322" s="156"/>
      <c r="Y322" s="147"/>
      <c r="Z322" s="147"/>
      <c r="AA322" s="147"/>
      <c r="AB322" s="147"/>
      <c r="AC322" s="147"/>
      <c r="AD322" s="147"/>
      <c r="AE322" s="147"/>
      <c r="AF322" s="147"/>
      <c r="AG322" s="147" t="s">
        <v>122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186" t="s">
        <v>161</v>
      </c>
      <c r="D323" s="157"/>
      <c r="E323" s="158">
        <v>24.335999999999999</v>
      </c>
      <c r="F323" s="156"/>
      <c r="G323" s="156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6"/>
      <c r="U323" s="156"/>
      <c r="V323" s="156"/>
      <c r="W323" s="156"/>
      <c r="X323" s="156"/>
      <c r="Y323" s="147"/>
      <c r="Z323" s="147"/>
      <c r="AA323" s="147"/>
      <c r="AB323" s="147"/>
      <c r="AC323" s="147"/>
      <c r="AD323" s="147"/>
      <c r="AE323" s="147"/>
      <c r="AF323" s="147"/>
      <c r="AG323" s="147" t="s">
        <v>122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186" t="s">
        <v>162</v>
      </c>
      <c r="D324" s="157"/>
      <c r="E324" s="158">
        <v>28.295999999999999</v>
      </c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47"/>
      <c r="Z324" s="147"/>
      <c r="AA324" s="147"/>
      <c r="AB324" s="147"/>
      <c r="AC324" s="147"/>
      <c r="AD324" s="147"/>
      <c r="AE324" s="147"/>
      <c r="AF324" s="147"/>
      <c r="AG324" s="147" t="s">
        <v>122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186" t="s">
        <v>163</v>
      </c>
      <c r="D325" s="157"/>
      <c r="E325" s="158">
        <v>26.712</v>
      </c>
      <c r="F325" s="156"/>
      <c r="G325" s="156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6"/>
      <c r="U325" s="156"/>
      <c r="V325" s="156"/>
      <c r="W325" s="156"/>
      <c r="X325" s="156"/>
      <c r="Y325" s="147"/>
      <c r="Z325" s="147"/>
      <c r="AA325" s="147"/>
      <c r="AB325" s="147"/>
      <c r="AC325" s="147"/>
      <c r="AD325" s="147"/>
      <c r="AE325" s="147"/>
      <c r="AF325" s="147"/>
      <c r="AG325" s="147" t="s">
        <v>122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186" t="s">
        <v>164</v>
      </c>
      <c r="D326" s="157"/>
      <c r="E326" s="158">
        <v>18.459</v>
      </c>
      <c r="F326" s="156"/>
      <c r="G326" s="156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6"/>
      <c r="U326" s="156"/>
      <c r="V326" s="156"/>
      <c r="W326" s="156"/>
      <c r="X326" s="156"/>
      <c r="Y326" s="147"/>
      <c r="Z326" s="147"/>
      <c r="AA326" s="147"/>
      <c r="AB326" s="147"/>
      <c r="AC326" s="147"/>
      <c r="AD326" s="147"/>
      <c r="AE326" s="147"/>
      <c r="AF326" s="147"/>
      <c r="AG326" s="147" t="s">
        <v>122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186" t="s">
        <v>165</v>
      </c>
      <c r="D327" s="157"/>
      <c r="E327" s="158">
        <v>21.504000000000001</v>
      </c>
      <c r="F327" s="156"/>
      <c r="G327" s="156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6"/>
      <c r="U327" s="156"/>
      <c r="V327" s="156"/>
      <c r="W327" s="156"/>
      <c r="X327" s="156"/>
      <c r="Y327" s="147"/>
      <c r="Z327" s="147"/>
      <c r="AA327" s="147"/>
      <c r="AB327" s="147"/>
      <c r="AC327" s="147"/>
      <c r="AD327" s="147"/>
      <c r="AE327" s="147"/>
      <c r="AF327" s="147"/>
      <c r="AG327" s="147" t="s">
        <v>122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186" t="s">
        <v>166</v>
      </c>
      <c r="D328" s="157"/>
      <c r="E328" s="158">
        <v>13.013999999999999</v>
      </c>
      <c r="F328" s="156"/>
      <c r="G328" s="156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6"/>
      <c r="U328" s="156"/>
      <c r="V328" s="156"/>
      <c r="W328" s="156"/>
      <c r="X328" s="156"/>
      <c r="Y328" s="147"/>
      <c r="Z328" s="147"/>
      <c r="AA328" s="147"/>
      <c r="AB328" s="147"/>
      <c r="AC328" s="147"/>
      <c r="AD328" s="147"/>
      <c r="AE328" s="147"/>
      <c r="AF328" s="147"/>
      <c r="AG328" s="147" t="s">
        <v>122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186" t="s">
        <v>167</v>
      </c>
      <c r="D329" s="157"/>
      <c r="E329" s="158">
        <v>12.257999999999999</v>
      </c>
      <c r="F329" s="156"/>
      <c r="G329" s="156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6"/>
      <c r="U329" s="156"/>
      <c r="V329" s="156"/>
      <c r="W329" s="156"/>
      <c r="X329" s="156"/>
      <c r="Y329" s="147"/>
      <c r="Z329" s="147"/>
      <c r="AA329" s="147"/>
      <c r="AB329" s="147"/>
      <c r="AC329" s="147"/>
      <c r="AD329" s="147"/>
      <c r="AE329" s="147"/>
      <c r="AF329" s="147"/>
      <c r="AG329" s="147" t="s">
        <v>122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186" t="s">
        <v>168</v>
      </c>
      <c r="D330" s="157"/>
      <c r="E330" s="158">
        <v>13.446</v>
      </c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6"/>
      <c r="U330" s="156"/>
      <c r="V330" s="156"/>
      <c r="W330" s="156"/>
      <c r="X330" s="156"/>
      <c r="Y330" s="147"/>
      <c r="Z330" s="147"/>
      <c r="AA330" s="147"/>
      <c r="AB330" s="147"/>
      <c r="AC330" s="147"/>
      <c r="AD330" s="147"/>
      <c r="AE330" s="147"/>
      <c r="AF330" s="147"/>
      <c r="AG330" s="147" t="s">
        <v>122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186" t="s">
        <v>169</v>
      </c>
      <c r="D331" s="157"/>
      <c r="E331" s="158">
        <v>18.585000000000001</v>
      </c>
      <c r="F331" s="156"/>
      <c r="G331" s="156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6"/>
      <c r="U331" s="156"/>
      <c r="V331" s="156"/>
      <c r="W331" s="156"/>
      <c r="X331" s="156"/>
      <c r="Y331" s="147"/>
      <c r="Z331" s="147"/>
      <c r="AA331" s="147"/>
      <c r="AB331" s="147"/>
      <c r="AC331" s="147"/>
      <c r="AD331" s="147"/>
      <c r="AE331" s="147"/>
      <c r="AF331" s="147"/>
      <c r="AG331" s="147" t="s">
        <v>122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186" t="s">
        <v>170</v>
      </c>
      <c r="D332" s="157"/>
      <c r="E332" s="158">
        <v>21.294</v>
      </c>
      <c r="F332" s="156"/>
      <c r="G332" s="156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6"/>
      <c r="U332" s="156"/>
      <c r="V332" s="156"/>
      <c r="W332" s="156"/>
      <c r="X332" s="156"/>
      <c r="Y332" s="147"/>
      <c r="Z332" s="147"/>
      <c r="AA332" s="147"/>
      <c r="AB332" s="147"/>
      <c r="AC332" s="147"/>
      <c r="AD332" s="147"/>
      <c r="AE332" s="147"/>
      <c r="AF332" s="147"/>
      <c r="AG332" s="147" t="s">
        <v>122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186" t="s">
        <v>171</v>
      </c>
      <c r="D333" s="157"/>
      <c r="E333" s="158">
        <v>27.72</v>
      </c>
      <c r="F333" s="156"/>
      <c r="G333" s="156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6"/>
      <c r="U333" s="156"/>
      <c r="V333" s="156"/>
      <c r="W333" s="156"/>
      <c r="X333" s="156"/>
      <c r="Y333" s="147"/>
      <c r="Z333" s="147"/>
      <c r="AA333" s="147"/>
      <c r="AB333" s="147"/>
      <c r="AC333" s="147"/>
      <c r="AD333" s="147"/>
      <c r="AE333" s="147"/>
      <c r="AF333" s="147"/>
      <c r="AG333" s="147" t="s">
        <v>122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186" t="s">
        <v>172</v>
      </c>
      <c r="D334" s="157"/>
      <c r="E334" s="158">
        <v>30.456</v>
      </c>
      <c r="F334" s="156"/>
      <c r="G334" s="156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6"/>
      <c r="U334" s="156"/>
      <c r="V334" s="156"/>
      <c r="W334" s="156"/>
      <c r="X334" s="156"/>
      <c r="Y334" s="147"/>
      <c r="Z334" s="147"/>
      <c r="AA334" s="147"/>
      <c r="AB334" s="147"/>
      <c r="AC334" s="147"/>
      <c r="AD334" s="147"/>
      <c r="AE334" s="147"/>
      <c r="AF334" s="147"/>
      <c r="AG334" s="147" t="s">
        <v>122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186" t="s">
        <v>173</v>
      </c>
      <c r="D335" s="157"/>
      <c r="E335" s="158">
        <v>32.76</v>
      </c>
      <c r="F335" s="156"/>
      <c r="G335" s="156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6"/>
      <c r="U335" s="156"/>
      <c r="V335" s="156"/>
      <c r="W335" s="156"/>
      <c r="X335" s="156"/>
      <c r="Y335" s="147"/>
      <c r="Z335" s="147"/>
      <c r="AA335" s="147"/>
      <c r="AB335" s="147"/>
      <c r="AC335" s="147"/>
      <c r="AD335" s="147"/>
      <c r="AE335" s="147"/>
      <c r="AF335" s="147"/>
      <c r="AG335" s="147" t="s">
        <v>122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186" t="s">
        <v>174</v>
      </c>
      <c r="D336" s="157"/>
      <c r="E336" s="158">
        <v>20.664000000000001</v>
      </c>
      <c r="F336" s="156"/>
      <c r="G336" s="156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6"/>
      <c r="U336" s="156"/>
      <c r="V336" s="156"/>
      <c r="W336" s="156"/>
      <c r="X336" s="156"/>
      <c r="Y336" s="147"/>
      <c r="Z336" s="147"/>
      <c r="AA336" s="147"/>
      <c r="AB336" s="147"/>
      <c r="AC336" s="147"/>
      <c r="AD336" s="147"/>
      <c r="AE336" s="147"/>
      <c r="AF336" s="147"/>
      <c r="AG336" s="147" t="s">
        <v>122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186" t="s">
        <v>175</v>
      </c>
      <c r="D337" s="157"/>
      <c r="E337" s="158">
        <v>17.199000000000002</v>
      </c>
      <c r="F337" s="156"/>
      <c r="G337" s="156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6"/>
      <c r="U337" s="156"/>
      <c r="V337" s="156"/>
      <c r="W337" s="156"/>
      <c r="X337" s="156"/>
      <c r="Y337" s="147"/>
      <c r="Z337" s="147"/>
      <c r="AA337" s="147"/>
      <c r="AB337" s="147"/>
      <c r="AC337" s="147"/>
      <c r="AD337" s="147"/>
      <c r="AE337" s="147"/>
      <c r="AF337" s="147"/>
      <c r="AG337" s="147" t="s">
        <v>122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186" t="s">
        <v>176</v>
      </c>
      <c r="D338" s="157"/>
      <c r="E338" s="158">
        <v>12.582000000000001</v>
      </c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6"/>
      <c r="U338" s="156"/>
      <c r="V338" s="156"/>
      <c r="W338" s="156"/>
      <c r="X338" s="156"/>
      <c r="Y338" s="147"/>
      <c r="Z338" s="147"/>
      <c r="AA338" s="147"/>
      <c r="AB338" s="147"/>
      <c r="AC338" s="147"/>
      <c r="AD338" s="147"/>
      <c r="AE338" s="147"/>
      <c r="AF338" s="147"/>
      <c r="AG338" s="147" t="s">
        <v>122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186" t="s">
        <v>177</v>
      </c>
      <c r="D339" s="157"/>
      <c r="E339" s="158">
        <v>18.216000000000001</v>
      </c>
      <c r="F339" s="156"/>
      <c r="G339" s="156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6"/>
      <c r="U339" s="156"/>
      <c r="V339" s="156"/>
      <c r="W339" s="156"/>
      <c r="X339" s="156"/>
      <c r="Y339" s="147"/>
      <c r="Z339" s="147"/>
      <c r="AA339" s="147"/>
      <c r="AB339" s="147"/>
      <c r="AC339" s="147"/>
      <c r="AD339" s="147"/>
      <c r="AE339" s="147"/>
      <c r="AF339" s="147"/>
      <c r="AG339" s="147" t="s">
        <v>122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86" t="s">
        <v>178</v>
      </c>
      <c r="D340" s="157"/>
      <c r="E340" s="158">
        <v>28.308</v>
      </c>
      <c r="F340" s="156"/>
      <c r="G340" s="156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47"/>
      <c r="Z340" s="147"/>
      <c r="AA340" s="147"/>
      <c r="AB340" s="147"/>
      <c r="AC340" s="147"/>
      <c r="AD340" s="147"/>
      <c r="AE340" s="147"/>
      <c r="AF340" s="147"/>
      <c r="AG340" s="147" t="s">
        <v>122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4"/>
      <c r="B341" s="155"/>
      <c r="C341" s="186" t="s">
        <v>179</v>
      </c>
      <c r="D341" s="157"/>
      <c r="E341" s="158">
        <v>13.337999999999999</v>
      </c>
      <c r="F341" s="156"/>
      <c r="G341" s="156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6"/>
      <c r="U341" s="156"/>
      <c r="V341" s="156"/>
      <c r="W341" s="156"/>
      <c r="X341" s="156"/>
      <c r="Y341" s="147"/>
      <c r="Z341" s="147"/>
      <c r="AA341" s="147"/>
      <c r="AB341" s="147"/>
      <c r="AC341" s="147"/>
      <c r="AD341" s="147"/>
      <c r="AE341" s="147"/>
      <c r="AF341" s="147"/>
      <c r="AG341" s="147" t="s">
        <v>122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186" t="s">
        <v>180</v>
      </c>
      <c r="D342" s="157"/>
      <c r="E342" s="158">
        <v>16.946999999999999</v>
      </c>
      <c r="F342" s="156"/>
      <c r="G342" s="156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6"/>
      <c r="U342" s="156"/>
      <c r="V342" s="156"/>
      <c r="W342" s="156"/>
      <c r="X342" s="156"/>
      <c r="Y342" s="147"/>
      <c r="Z342" s="147"/>
      <c r="AA342" s="147"/>
      <c r="AB342" s="147"/>
      <c r="AC342" s="147"/>
      <c r="AD342" s="147"/>
      <c r="AE342" s="147"/>
      <c r="AF342" s="147"/>
      <c r="AG342" s="147" t="s">
        <v>122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186" t="s">
        <v>181</v>
      </c>
      <c r="D343" s="157"/>
      <c r="E343" s="158">
        <v>32.688000000000002</v>
      </c>
      <c r="F343" s="156"/>
      <c r="G343" s="156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6"/>
      <c r="U343" s="156"/>
      <c r="V343" s="156"/>
      <c r="W343" s="156"/>
      <c r="X343" s="156"/>
      <c r="Y343" s="147"/>
      <c r="Z343" s="147"/>
      <c r="AA343" s="147"/>
      <c r="AB343" s="147"/>
      <c r="AC343" s="147"/>
      <c r="AD343" s="147"/>
      <c r="AE343" s="147"/>
      <c r="AF343" s="147"/>
      <c r="AG343" s="147" t="s">
        <v>122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186" t="s">
        <v>182</v>
      </c>
      <c r="D344" s="157"/>
      <c r="E344" s="158">
        <v>39.508000000000003</v>
      </c>
      <c r="F344" s="156"/>
      <c r="G344" s="156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  <c r="U344" s="156"/>
      <c r="V344" s="156"/>
      <c r="W344" s="156"/>
      <c r="X344" s="156"/>
      <c r="Y344" s="147"/>
      <c r="Z344" s="147"/>
      <c r="AA344" s="147"/>
      <c r="AB344" s="147"/>
      <c r="AC344" s="147"/>
      <c r="AD344" s="147"/>
      <c r="AE344" s="147"/>
      <c r="AF344" s="147"/>
      <c r="AG344" s="147" t="s">
        <v>122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186" t="s">
        <v>183</v>
      </c>
      <c r="D345" s="157"/>
      <c r="E345" s="158">
        <v>26.04</v>
      </c>
      <c r="F345" s="156"/>
      <c r="G345" s="156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  <c r="U345" s="156"/>
      <c r="V345" s="156"/>
      <c r="W345" s="156"/>
      <c r="X345" s="156"/>
      <c r="Y345" s="147"/>
      <c r="Z345" s="147"/>
      <c r="AA345" s="147"/>
      <c r="AB345" s="147"/>
      <c r="AC345" s="147"/>
      <c r="AD345" s="147"/>
      <c r="AE345" s="147"/>
      <c r="AF345" s="147"/>
      <c r="AG345" s="147" t="s">
        <v>122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186" t="s">
        <v>184</v>
      </c>
      <c r="D346" s="157"/>
      <c r="E346" s="158">
        <v>30.672000000000001</v>
      </c>
      <c r="F346" s="156"/>
      <c r="G346" s="156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  <c r="U346" s="156"/>
      <c r="V346" s="156"/>
      <c r="W346" s="156"/>
      <c r="X346" s="156"/>
      <c r="Y346" s="147"/>
      <c r="Z346" s="147"/>
      <c r="AA346" s="147"/>
      <c r="AB346" s="147"/>
      <c r="AC346" s="147"/>
      <c r="AD346" s="147"/>
      <c r="AE346" s="147"/>
      <c r="AF346" s="147"/>
      <c r="AG346" s="147" t="s">
        <v>122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186" t="s">
        <v>185</v>
      </c>
      <c r="D347" s="157"/>
      <c r="E347" s="158">
        <v>28.007999999999999</v>
      </c>
      <c r="F347" s="156"/>
      <c r="G347" s="156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  <c r="U347" s="156"/>
      <c r="V347" s="156"/>
      <c r="W347" s="156"/>
      <c r="X347" s="156"/>
      <c r="Y347" s="147"/>
      <c r="Z347" s="147"/>
      <c r="AA347" s="147"/>
      <c r="AB347" s="147"/>
      <c r="AC347" s="147"/>
      <c r="AD347" s="147"/>
      <c r="AE347" s="147"/>
      <c r="AF347" s="147"/>
      <c r="AG347" s="147" t="s">
        <v>122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186" t="s">
        <v>186</v>
      </c>
      <c r="D348" s="157"/>
      <c r="E348" s="158">
        <v>26.558</v>
      </c>
      <c r="F348" s="156"/>
      <c r="G348" s="156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  <c r="U348" s="156"/>
      <c r="V348" s="156"/>
      <c r="W348" s="156"/>
      <c r="X348" s="156"/>
      <c r="Y348" s="147"/>
      <c r="Z348" s="147"/>
      <c r="AA348" s="147"/>
      <c r="AB348" s="147"/>
      <c r="AC348" s="147"/>
      <c r="AD348" s="147"/>
      <c r="AE348" s="147"/>
      <c r="AF348" s="147"/>
      <c r="AG348" s="147" t="s">
        <v>122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186" t="s">
        <v>187</v>
      </c>
      <c r="D349" s="157"/>
      <c r="E349" s="158">
        <v>19.277999999999999</v>
      </c>
      <c r="F349" s="156"/>
      <c r="G349" s="156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  <c r="U349" s="156"/>
      <c r="V349" s="156"/>
      <c r="W349" s="156"/>
      <c r="X349" s="156"/>
      <c r="Y349" s="147"/>
      <c r="Z349" s="147"/>
      <c r="AA349" s="147"/>
      <c r="AB349" s="147"/>
      <c r="AC349" s="147"/>
      <c r="AD349" s="147"/>
      <c r="AE349" s="147"/>
      <c r="AF349" s="147"/>
      <c r="AG349" s="147" t="s">
        <v>122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186" t="s">
        <v>188</v>
      </c>
      <c r="D350" s="157"/>
      <c r="E350" s="158">
        <v>21.15</v>
      </c>
      <c r="F350" s="156"/>
      <c r="G350" s="156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  <c r="U350" s="156"/>
      <c r="V350" s="156"/>
      <c r="W350" s="156"/>
      <c r="X350" s="156"/>
      <c r="Y350" s="147"/>
      <c r="Z350" s="147"/>
      <c r="AA350" s="147"/>
      <c r="AB350" s="147"/>
      <c r="AC350" s="147"/>
      <c r="AD350" s="147"/>
      <c r="AE350" s="147"/>
      <c r="AF350" s="147"/>
      <c r="AG350" s="147" t="s">
        <v>122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187" t="s">
        <v>127</v>
      </c>
      <c r="D351" s="159"/>
      <c r="E351" s="160">
        <v>874.48099999999999</v>
      </c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  <c r="U351" s="156"/>
      <c r="V351" s="156"/>
      <c r="W351" s="156"/>
      <c r="X351" s="156"/>
      <c r="Y351" s="147"/>
      <c r="Z351" s="147"/>
      <c r="AA351" s="147"/>
      <c r="AB351" s="147"/>
      <c r="AC351" s="147"/>
      <c r="AD351" s="147"/>
      <c r="AE351" s="147"/>
      <c r="AF351" s="147"/>
      <c r="AG351" s="147" t="s">
        <v>122</v>
      </c>
      <c r="AH351" s="147">
        <v>1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186" t="s">
        <v>213</v>
      </c>
      <c r="D352" s="157"/>
      <c r="E352" s="158">
        <v>-865.73618999999997</v>
      </c>
      <c r="F352" s="156"/>
      <c r="G352" s="156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  <c r="U352" s="156"/>
      <c r="V352" s="156"/>
      <c r="W352" s="156"/>
      <c r="X352" s="156"/>
      <c r="Y352" s="147"/>
      <c r="Z352" s="147"/>
      <c r="AA352" s="147"/>
      <c r="AB352" s="147"/>
      <c r="AC352" s="147"/>
      <c r="AD352" s="147"/>
      <c r="AE352" s="147"/>
      <c r="AF352" s="147"/>
      <c r="AG352" s="147" t="s">
        <v>122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87" t="s">
        <v>127</v>
      </c>
      <c r="D353" s="159"/>
      <c r="E353" s="160">
        <v>-865.73618999999997</v>
      </c>
      <c r="F353" s="156"/>
      <c r="G353" s="156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  <c r="U353" s="156"/>
      <c r="V353" s="156"/>
      <c r="W353" s="156"/>
      <c r="X353" s="156"/>
      <c r="Y353" s="147"/>
      <c r="Z353" s="147"/>
      <c r="AA353" s="147"/>
      <c r="AB353" s="147"/>
      <c r="AC353" s="147"/>
      <c r="AD353" s="147"/>
      <c r="AE353" s="147"/>
      <c r="AF353" s="147"/>
      <c r="AG353" s="147" t="s">
        <v>122</v>
      </c>
      <c r="AH353" s="147">
        <v>1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ht="22.5" outlineLevel="1" x14ac:dyDescent="0.2">
      <c r="A354" s="168">
        <v>18</v>
      </c>
      <c r="B354" s="169" t="s">
        <v>214</v>
      </c>
      <c r="C354" s="185" t="s">
        <v>215</v>
      </c>
      <c r="D354" s="170" t="s">
        <v>216</v>
      </c>
      <c r="E354" s="171">
        <v>415.61</v>
      </c>
      <c r="F354" s="172"/>
      <c r="G354" s="173">
        <f>ROUND(E354*F354,2)</f>
        <v>0</v>
      </c>
      <c r="H354" s="172"/>
      <c r="I354" s="173">
        <f>ROUND(E354*H354,2)</f>
        <v>0</v>
      </c>
      <c r="J354" s="172"/>
      <c r="K354" s="173">
        <f>ROUND(E354*J354,2)</f>
        <v>0</v>
      </c>
      <c r="L354" s="173">
        <v>21</v>
      </c>
      <c r="M354" s="173">
        <f>G354*(1+L354/100)</f>
        <v>0</v>
      </c>
      <c r="N354" s="173">
        <v>9.8999999999999999E-4</v>
      </c>
      <c r="O354" s="173">
        <f>ROUND(E354*N354,2)</f>
        <v>0.41</v>
      </c>
      <c r="P354" s="173">
        <v>0</v>
      </c>
      <c r="Q354" s="173">
        <f>ROUND(E354*P354,2)</f>
        <v>0</v>
      </c>
      <c r="R354" s="173" t="s">
        <v>104</v>
      </c>
      <c r="S354" s="173" t="s">
        <v>105</v>
      </c>
      <c r="T354" s="174" t="s">
        <v>105</v>
      </c>
      <c r="U354" s="156">
        <v>0.24</v>
      </c>
      <c r="V354" s="156">
        <f>ROUND(E354*U354,2)</f>
        <v>99.75</v>
      </c>
      <c r="W354" s="156"/>
      <c r="X354" s="156" t="s">
        <v>106</v>
      </c>
      <c r="Y354" s="147"/>
      <c r="Z354" s="147"/>
      <c r="AA354" s="147"/>
      <c r="AB354" s="147"/>
      <c r="AC354" s="147"/>
      <c r="AD354" s="147"/>
      <c r="AE354" s="147"/>
      <c r="AF354" s="147"/>
      <c r="AG354" s="147" t="s">
        <v>137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252" t="s">
        <v>217</v>
      </c>
      <c r="D355" s="253"/>
      <c r="E355" s="253"/>
      <c r="F355" s="253"/>
      <c r="G355" s="253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  <c r="U355" s="156"/>
      <c r="V355" s="156"/>
      <c r="W355" s="156"/>
      <c r="X355" s="156"/>
      <c r="Y355" s="147"/>
      <c r="Z355" s="147"/>
      <c r="AA355" s="147"/>
      <c r="AB355" s="147"/>
      <c r="AC355" s="147"/>
      <c r="AD355" s="147"/>
      <c r="AE355" s="147"/>
      <c r="AF355" s="147"/>
      <c r="AG355" s="147" t="s">
        <v>109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186" t="s">
        <v>218</v>
      </c>
      <c r="D356" s="157"/>
      <c r="E356" s="158">
        <v>27.61</v>
      </c>
      <c r="F356" s="156"/>
      <c r="G356" s="156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  <c r="U356" s="156"/>
      <c r="V356" s="156"/>
      <c r="W356" s="156"/>
      <c r="X356" s="156"/>
      <c r="Y356" s="147"/>
      <c r="Z356" s="147"/>
      <c r="AA356" s="147"/>
      <c r="AB356" s="147"/>
      <c r="AC356" s="147"/>
      <c r="AD356" s="147"/>
      <c r="AE356" s="147"/>
      <c r="AF356" s="147"/>
      <c r="AG356" s="147" t="s">
        <v>122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186" t="s">
        <v>219</v>
      </c>
      <c r="D357" s="157"/>
      <c r="E357" s="158">
        <v>96</v>
      </c>
      <c r="F357" s="156"/>
      <c r="G357" s="156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  <c r="U357" s="156"/>
      <c r="V357" s="156"/>
      <c r="W357" s="156"/>
      <c r="X357" s="156"/>
      <c r="Y357" s="147"/>
      <c r="Z357" s="147"/>
      <c r="AA357" s="147"/>
      <c r="AB357" s="147"/>
      <c r="AC357" s="147"/>
      <c r="AD357" s="147"/>
      <c r="AE357" s="147"/>
      <c r="AF357" s="147"/>
      <c r="AG357" s="147" t="s">
        <v>122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186" t="s">
        <v>220</v>
      </c>
      <c r="D358" s="157"/>
      <c r="E358" s="158">
        <v>36</v>
      </c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  <c r="U358" s="156"/>
      <c r="V358" s="156"/>
      <c r="W358" s="156"/>
      <c r="X358" s="156"/>
      <c r="Y358" s="147"/>
      <c r="Z358" s="147"/>
      <c r="AA358" s="147"/>
      <c r="AB358" s="147"/>
      <c r="AC358" s="147"/>
      <c r="AD358" s="147"/>
      <c r="AE358" s="147"/>
      <c r="AF358" s="147"/>
      <c r="AG358" s="147" t="s">
        <v>122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54"/>
      <c r="B359" s="155"/>
      <c r="C359" s="186" t="s">
        <v>221</v>
      </c>
      <c r="D359" s="157"/>
      <c r="E359" s="158">
        <v>28</v>
      </c>
      <c r="F359" s="156"/>
      <c r="G359" s="156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  <c r="U359" s="156"/>
      <c r="V359" s="156"/>
      <c r="W359" s="156"/>
      <c r="X359" s="156"/>
      <c r="Y359" s="147"/>
      <c r="Z359" s="147"/>
      <c r="AA359" s="147"/>
      <c r="AB359" s="147"/>
      <c r="AC359" s="147"/>
      <c r="AD359" s="147"/>
      <c r="AE359" s="147"/>
      <c r="AF359" s="147"/>
      <c r="AG359" s="147" t="s">
        <v>122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186" t="s">
        <v>222</v>
      </c>
      <c r="D360" s="157"/>
      <c r="E360" s="158">
        <v>72</v>
      </c>
      <c r="F360" s="156"/>
      <c r="G360" s="156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  <c r="U360" s="156"/>
      <c r="V360" s="156"/>
      <c r="W360" s="156"/>
      <c r="X360" s="156"/>
      <c r="Y360" s="147"/>
      <c r="Z360" s="147"/>
      <c r="AA360" s="147"/>
      <c r="AB360" s="147"/>
      <c r="AC360" s="147"/>
      <c r="AD360" s="147"/>
      <c r="AE360" s="147"/>
      <c r="AF360" s="147"/>
      <c r="AG360" s="147" t="s">
        <v>122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54"/>
      <c r="B361" s="155"/>
      <c r="C361" s="186" t="s">
        <v>223</v>
      </c>
      <c r="D361" s="157"/>
      <c r="E361" s="158">
        <v>72</v>
      </c>
      <c r="F361" s="156"/>
      <c r="G361" s="156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  <c r="U361" s="156"/>
      <c r="V361" s="156"/>
      <c r="W361" s="156"/>
      <c r="X361" s="156"/>
      <c r="Y361" s="147"/>
      <c r="Z361" s="147"/>
      <c r="AA361" s="147"/>
      <c r="AB361" s="147"/>
      <c r="AC361" s="147"/>
      <c r="AD361" s="147"/>
      <c r="AE361" s="147"/>
      <c r="AF361" s="147"/>
      <c r="AG361" s="147" t="s">
        <v>122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186" t="s">
        <v>224</v>
      </c>
      <c r="D362" s="157"/>
      <c r="E362" s="158">
        <v>54</v>
      </c>
      <c r="F362" s="156"/>
      <c r="G362" s="156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  <c r="U362" s="156"/>
      <c r="V362" s="156"/>
      <c r="W362" s="156"/>
      <c r="X362" s="156"/>
      <c r="Y362" s="147"/>
      <c r="Z362" s="147"/>
      <c r="AA362" s="147"/>
      <c r="AB362" s="147"/>
      <c r="AC362" s="147"/>
      <c r="AD362" s="147"/>
      <c r="AE362" s="147"/>
      <c r="AF362" s="147"/>
      <c r="AG362" s="147" t="s">
        <v>122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54"/>
      <c r="B363" s="155"/>
      <c r="C363" s="186" t="s">
        <v>225</v>
      </c>
      <c r="D363" s="157"/>
      <c r="E363" s="158">
        <v>30</v>
      </c>
      <c r="F363" s="156"/>
      <c r="G363" s="156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  <c r="U363" s="156"/>
      <c r="V363" s="156"/>
      <c r="W363" s="156"/>
      <c r="X363" s="156"/>
      <c r="Y363" s="147"/>
      <c r="Z363" s="147"/>
      <c r="AA363" s="147"/>
      <c r="AB363" s="147"/>
      <c r="AC363" s="147"/>
      <c r="AD363" s="147"/>
      <c r="AE363" s="147"/>
      <c r="AF363" s="147"/>
      <c r="AG363" s="147" t="s">
        <v>122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ht="22.5" outlineLevel="1" x14ac:dyDescent="0.2">
      <c r="A364" s="168">
        <v>19</v>
      </c>
      <c r="B364" s="169" t="s">
        <v>226</v>
      </c>
      <c r="C364" s="185" t="s">
        <v>227</v>
      </c>
      <c r="D364" s="170" t="s">
        <v>216</v>
      </c>
      <c r="E364" s="171">
        <v>4391</v>
      </c>
      <c r="F364" s="172"/>
      <c r="G364" s="173">
        <f>ROUND(E364*F364,2)</f>
        <v>0</v>
      </c>
      <c r="H364" s="172"/>
      <c r="I364" s="173">
        <f>ROUND(E364*H364,2)</f>
        <v>0</v>
      </c>
      <c r="J364" s="172"/>
      <c r="K364" s="173">
        <f>ROUND(E364*J364,2)</f>
        <v>0</v>
      </c>
      <c r="L364" s="173">
        <v>21</v>
      </c>
      <c r="M364" s="173">
        <f>G364*(1+L364/100)</f>
        <v>0</v>
      </c>
      <c r="N364" s="173">
        <v>8.5999999999999998E-4</v>
      </c>
      <c r="O364" s="173">
        <f>ROUND(E364*N364,2)</f>
        <v>3.78</v>
      </c>
      <c r="P364" s="173">
        <v>0</v>
      </c>
      <c r="Q364" s="173">
        <f>ROUND(E364*P364,2)</f>
        <v>0</v>
      </c>
      <c r="R364" s="173" t="s">
        <v>104</v>
      </c>
      <c r="S364" s="173" t="s">
        <v>105</v>
      </c>
      <c r="T364" s="174" t="s">
        <v>105</v>
      </c>
      <c r="U364" s="156">
        <v>0.48</v>
      </c>
      <c r="V364" s="156">
        <f>ROUND(E364*U364,2)</f>
        <v>2107.6799999999998</v>
      </c>
      <c r="W364" s="156"/>
      <c r="X364" s="156" t="s">
        <v>106</v>
      </c>
      <c r="Y364" s="147"/>
      <c r="Z364" s="147"/>
      <c r="AA364" s="147"/>
      <c r="AB364" s="147"/>
      <c r="AC364" s="147"/>
      <c r="AD364" s="147"/>
      <c r="AE364" s="147"/>
      <c r="AF364" s="147"/>
      <c r="AG364" s="147" t="s">
        <v>137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54"/>
      <c r="B365" s="155"/>
      <c r="C365" s="252" t="s">
        <v>217</v>
      </c>
      <c r="D365" s="253"/>
      <c r="E365" s="253"/>
      <c r="F365" s="253"/>
      <c r="G365" s="253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  <c r="U365" s="156"/>
      <c r="V365" s="156"/>
      <c r="W365" s="156"/>
      <c r="X365" s="156"/>
      <c r="Y365" s="147"/>
      <c r="Z365" s="147"/>
      <c r="AA365" s="147"/>
      <c r="AB365" s="147"/>
      <c r="AC365" s="147"/>
      <c r="AD365" s="147"/>
      <c r="AE365" s="147"/>
      <c r="AF365" s="147"/>
      <c r="AG365" s="147" t="s">
        <v>109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54"/>
      <c r="B366" s="155"/>
      <c r="C366" s="186" t="s">
        <v>228</v>
      </c>
      <c r="D366" s="157"/>
      <c r="E366" s="158">
        <v>3866</v>
      </c>
      <c r="F366" s="156"/>
      <c r="G366" s="156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  <c r="U366" s="156"/>
      <c r="V366" s="156"/>
      <c r="W366" s="156"/>
      <c r="X366" s="156"/>
      <c r="Y366" s="147"/>
      <c r="Z366" s="147"/>
      <c r="AA366" s="147"/>
      <c r="AB366" s="147"/>
      <c r="AC366" s="147"/>
      <c r="AD366" s="147"/>
      <c r="AE366" s="147"/>
      <c r="AF366" s="147"/>
      <c r="AG366" s="147" t="s">
        <v>122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54"/>
      <c r="B367" s="155"/>
      <c r="C367" s="186" t="s">
        <v>229</v>
      </c>
      <c r="D367" s="157"/>
      <c r="E367" s="158">
        <v>180</v>
      </c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  <c r="U367" s="156"/>
      <c r="V367" s="156"/>
      <c r="W367" s="156"/>
      <c r="X367" s="156"/>
      <c r="Y367" s="147"/>
      <c r="Z367" s="147"/>
      <c r="AA367" s="147"/>
      <c r="AB367" s="147"/>
      <c r="AC367" s="147"/>
      <c r="AD367" s="147"/>
      <c r="AE367" s="147"/>
      <c r="AF367" s="147"/>
      <c r="AG367" s="147" t="s">
        <v>122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186" t="s">
        <v>230</v>
      </c>
      <c r="D368" s="157"/>
      <c r="E368" s="158">
        <v>108</v>
      </c>
      <c r="F368" s="156"/>
      <c r="G368" s="156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  <c r="U368" s="156"/>
      <c r="V368" s="156"/>
      <c r="W368" s="156"/>
      <c r="X368" s="156"/>
      <c r="Y368" s="147"/>
      <c r="Z368" s="147"/>
      <c r="AA368" s="147"/>
      <c r="AB368" s="147"/>
      <c r="AC368" s="147"/>
      <c r="AD368" s="147"/>
      <c r="AE368" s="147"/>
      <c r="AF368" s="147"/>
      <c r="AG368" s="147" t="s">
        <v>122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186" t="s">
        <v>231</v>
      </c>
      <c r="D369" s="157"/>
      <c r="E369" s="158">
        <v>81</v>
      </c>
      <c r="F369" s="156"/>
      <c r="G369" s="156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  <c r="U369" s="156"/>
      <c r="V369" s="156"/>
      <c r="W369" s="156"/>
      <c r="X369" s="156"/>
      <c r="Y369" s="147"/>
      <c r="Z369" s="147"/>
      <c r="AA369" s="147"/>
      <c r="AB369" s="147"/>
      <c r="AC369" s="147"/>
      <c r="AD369" s="147"/>
      <c r="AE369" s="147"/>
      <c r="AF369" s="147"/>
      <c r="AG369" s="147" t="s">
        <v>122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54"/>
      <c r="B370" s="155"/>
      <c r="C370" s="186" t="s">
        <v>232</v>
      </c>
      <c r="D370" s="157"/>
      <c r="E370" s="158">
        <v>51</v>
      </c>
      <c r="F370" s="156"/>
      <c r="G370" s="156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  <c r="U370" s="156"/>
      <c r="V370" s="156"/>
      <c r="W370" s="156"/>
      <c r="X370" s="156"/>
      <c r="Y370" s="147"/>
      <c r="Z370" s="147"/>
      <c r="AA370" s="147"/>
      <c r="AB370" s="147"/>
      <c r="AC370" s="147"/>
      <c r="AD370" s="147"/>
      <c r="AE370" s="147"/>
      <c r="AF370" s="147"/>
      <c r="AG370" s="147" t="s">
        <v>122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186" t="s">
        <v>233</v>
      </c>
      <c r="D371" s="157"/>
      <c r="E371" s="158">
        <v>36</v>
      </c>
      <c r="F371" s="156"/>
      <c r="G371" s="156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  <c r="U371" s="156"/>
      <c r="V371" s="156"/>
      <c r="W371" s="156"/>
      <c r="X371" s="156"/>
      <c r="Y371" s="147"/>
      <c r="Z371" s="147"/>
      <c r="AA371" s="147"/>
      <c r="AB371" s="147"/>
      <c r="AC371" s="147"/>
      <c r="AD371" s="147"/>
      <c r="AE371" s="147"/>
      <c r="AF371" s="147"/>
      <c r="AG371" s="147" t="s">
        <v>122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54"/>
      <c r="B372" s="155"/>
      <c r="C372" s="186" t="s">
        <v>234</v>
      </c>
      <c r="D372" s="157"/>
      <c r="E372" s="158">
        <v>42</v>
      </c>
      <c r="F372" s="156"/>
      <c r="G372" s="156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  <c r="U372" s="156"/>
      <c r="V372" s="156"/>
      <c r="W372" s="156"/>
      <c r="X372" s="156"/>
      <c r="Y372" s="147"/>
      <c r="Z372" s="147"/>
      <c r="AA372" s="147"/>
      <c r="AB372" s="147"/>
      <c r="AC372" s="147"/>
      <c r="AD372" s="147"/>
      <c r="AE372" s="147"/>
      <c r="AF372" s="147"/>
      <c r="AG372" s="147" t="s">
        <v>122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54"/>
      <c r="B373" s="155"/>
      <c r="C373" s="186" t="s">
        <v>235</v>
      </c>
      <c r="D373" s="157"/>
      <c r="E373" s="158">
        <v>27</v>
      </c>
      <c r="F373" s="156"/>
      <c r="G373" s="156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  <c r="U373" s="156"/>
      <c r="V373" s="156"/>
      <c r="W373" s="156"/>
      <c r="X373" s="156"/>
      <c r="Y373" s="147"/>
      <c r="Z373" s="147"/>
      <c r="AA373" s="147"/>
      <c r="AB373" s="147"/>
      <c r="AC373" s="147"/>
      <c r="AD373" s="147"/>
      <c r="AE373" s="147"/>
      <c r="AF373" s="147"/>
      <c r="AG373" s="147" t="s">
        <v>122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ht="22.5" outlineLevel="1" x14ac:dyDescent="0.2">
      <c r="A374" s="168">
        <v>20</v>
      </c>
      <c r="B374" s="169" t="s">
        <v>236</v>
      </c>
      <c r="C374" s="185" t="s">
        <v>237</v>
      </c>
      <c r="D374" s="170" t="s">
        <v>216</v>
      </c>
      <c r="E374" s="171">
        <v>1414.03</v>
      </c>
      <c r="F374" s="172"/>
      <c r="G374" s="173">
        <f>ROUND(E374*F374,2)</f>
        <v>0</v>
      </c>
      <c r="H374" s="172"/>
      <c r="I374" s="173">
        <f>ROUND(E374*H374,2)</f>
        <v>0</v>
      </c>
      <c r="J374" s="172"/>
      <c r="K374" s="173">
        <f>ROUND(E374*J374,2)</f>
        <v>0</v>
      </c>
      <c r="L374" s="173">
        <v>21</v>
      </c>
      <c r="M374" s="173">
        <f>G374*(1+L374/100)</f>
        <v>0</v>
      </c>
      <c r="N374" s="173">
        <v>1.1900000000000001E-3</v>
      </c>
      <c r="O374" s="173">
        <f>ROUND(E374*N374,2)</f>
        <v>1.68</v>
      </c>
      <c r="P374" s="173">
        <v>0</v>
      </c>
      <c r="Q374" s="173">
        <f>ROUND(E374*P374,2)</f>
        <v>0</v>
      </c>
      <c r="R374" s="173" t="s">
        <v>104</v>
      </c>
      <c r="S374" s="173" t="s">
        <v>105</v>
      </c>
      <c r="T374" s="174" t="s">
        <v>105</v>
      </c>
      <c r="U374" s="156">
        <v>0.64</v>
      </c>
      <c r="V374" s="156">
        <f>ROUND(E374*U374,2)</f>
        <v>904.98</v>
      </c>
      <c r="W374" s="156"/>
      <c r="X374" s="156" t="s">
        <v>106</v>
      </c>
      <c r="Y374" s="147"/>
      <c r="Z374" s="147"/>
      <c r="AA374" s="147"/>
      <c r="AB374" s="147"/>
      <c r="AC374" s="147"/>
      <c r="AD374" s="147"/>
      <c r="AE374" s="147"/>
      <c r="AF374" s="147"/>
      <c r="AG374" s="147" t="s">
        <v>137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252" t="s">
        <v>217</v>
      </c>
      <c r="D375" s="253"/>
      <c r="E375" s="253"/>
      <c r="F375" s="253"/>
      <c r="G375" s="253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  <c r="U375" s="156"/>
      <c r="V375" s="156"/>
      <c r="W375" s="156"/>
      <c r="X375" s="156"/>
      <c r="Y375" s="147"/>
      <c r="Z375" s="147"/>
      <c r="AA375" s="147"/>
      <c r="AB375" s="147"/>
      <c r="AC375" s="147"/>
      <c r="AD375" s="147"/>
      <c r="AE375" s="147"/>
      <c r="AF375" s="147"/>
      <c r="AG375" s="147" t="s">
        <v>109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186" t="s">
        <v>238</v>
      </c>
      <c r="D376" s="157"/>
      <c r="E376" s="158">
        <v>1198.03</v>
      </c>
      <c r="F376" s="156"/>
      <c r="G376" s="156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  <c r="U376" s="156"/>
      <c r="V376" s="156"/>
      <c r="W376" s="156"/>
      <c r="X376" s="156"/>
      <c r="Y376" s="147"/>
      <c r="Z376" s="147"/>
      <c r="AA376" s="147"/>
      <c r="AB376" s="147"/>
      <c r="AC376" s="147"/>
      <c r="AD376" s="147"/>
      <c r="AE376" s="147"/>
      <c r="AF376" s="147"/>
      <c r="AG376" s="147" t="s">
        <v>122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186" t="s">
        <v>239</v>
      </c>
      <c r="D377" s="157"/>
      <c r="E377" s="158">
        <v>216</v>
      </c>
      <c r="F377" s="156"/>
      <c r="G377" s="156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  <c r="U377" s="156"/>
      <c r="V377" s="156"/>
      <c r="W377" s="156"/>
      <c r="X377" s="156"/>
      <c r="Y377" s="147"/>
      <c r="Z377" s="147"/>
      <c r="AA377" s="147"/>
      <c r="AB377" s="147"/>
      <c r="AC377" s="147"/>
      <c r="AD377" s="147"/>
      <c r="AE377" s="147"/>
      <c r="AF377" s="147"/>
      <c r="AG377" s="147" t="s">
        <v>122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68">
        <v>21</v>
      </c>
      <c r="B378" s="169" t="s">
        <v>240</v>
      </c>
      <c r="C378" s="185" t="s">
        <v>241</v>
      </c>
      <c r="D378" s="170" t="s">
        <v>216</v>
      </c>
      <c r="E378" s="171">
        <v>415.61</v>
      </c>
      <c r="F378" s="172"/>
      <c r="G378" s="173">
        <f>ROUND(E378*F378,2)</f>
        <v>0</v>
      </c>
      <c r="H378" s="172"/>
      <c r="I378" s="173">
        <f>ROUND(E378*H378,2)</f>
        <v>0</v>
      </c>
      <c r="J378" s="172"/>
      <c r="K378" s="173">
        <f>ROUND(E378*J378,2)</f>
        <v>0</v>
      </c>
      <c r="L378" s="173">
        <v>21</v>
      </c>
      <c r="M378" s="173">
        <f>G378*(1+L378/100)</f>
        <v>0</v>
      </c>
      <c r="N378" s="173">
        <v>0</v>
      </c>
      <c r="O378" s="173">
        <f>ROUND(E378*N378,2)</f>
        <v>0</v>
      </c>
      <c r="P378" s="173">
        <v>0</v>
      </c>
      <c r="Q378" s="173">
        <f>ROUND(E378*P378,2)</f>
        <v>0</v>
      </c>
      <c r="R378" s="173" t="s">
        <v>104</v>
      </c>
      <c r="S378" s="173" t="s">
        <v>105</v>
      </c>
      <c r="T378" s="174" t="s">
        <v>105</v>
      </c>
      <c r="U378" s="156">
        <v>7.0000000000000007E-2</v>
      </c>
      <c r="V378" s="156">
        <f>ROUND(E378*U378,2)</f>
        <v>29.09</v>
      </c>
      <c r="W378" s="156"/>
      <c r="X378" s="156" t="s">
        <v>106</v>
      </c>
      <c r="Y378" s="147"/>
      <c r="Z378" s="147"/>
      <c r="AA378" s="147"/>
      <c r="AB378" s="147"/>
      <c r="AC378" s="147"/>
      <c r="AD378" s="147"/>
      <c r="AE378" s="147"/>
      <c r="AF378" s="147"/>
      <c r="AG378" s="147" t="s">
        <v>137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/>
      <c r="B379" s="155"/>
      <c r="C379" s="252" t="s">
        <v>242</v>
      </c>
      <c r="D379" s="253"/>
      <c r="E379" s="253"/>
      <c r="F379" s="253"/>
      <c r="G379" s="253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  <c r="U379" s="156"/>
      <c r="V379" s="156"/>
      <c r="W379" s="156"/>
      <c r="X379" s="156"/>
      <c r="Y379" s="147"/>
      <c r="Z379" s="147"/>
      <c r="AA379" s="147"/>
      <c r="AB379" s="147"/>
      <c r="AC379" s="147"/>
      <c r="AD379" s="147"/>
      <c r="AE379" s="147"/>
      <c r="AF379" s="147"/>
      <c r="AG379" s="147" t="s">
        <v>109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68">
        <v>22</v>
      </c>
      <c r="B380" s="169" t="s">
        <v>243</v>
      </c>
      <c r="C380" s="185" t="s">
        <v>244</v>
      </c>
      <c r="D380" s="170" t="s">
        <v>216</v>
      </c>
      <c r="E380" s="171">
        <v>4391</v>
      </c>
      <c r="F380" s="172"/>
      <c r="G380" s="173">
        <f>ROUND(E380*F380,2)</f>
        <v>0</v>
      </c>
      <c r="H380" s="172"/>
      <c r="I380" s="173">
        <f>ROUND(E380*H380,2)</f>
        <v>0</v>
      </c>
      <c r="J380" s="172"/>
      <c r="K380" s="173">
        <f>ROUND(E380*J380,2)</f>
        <v>0</v>
      </c>
      <c r="L380" s="173">
        <v>21</v>
      </c>
      <c r="M380" s="173">
        <f>G380*(1+L380/100)</f>
        <v>0</v>
      </c>
      <c r="N380" s="173">
        <v>0</v>
      </c>
      <c r="O380" s="173">
        <f>ROUND(E380*N380,2)</f>
        <v>0</v>
      </c>
      <c r="P380" s="173">
        <v>0</v>
      </c>
      <c r="Q380" s="173">
        <f>ROUND(E380*P380,2)</f>
        <v>0</v>
      </c>
      <c r="R380" s="173" t="s">
        <v>104</v>
      </c>
      <c r="S380" s="173" t="s">
        <v>105</v>
      </c>
      <c r="T380" s="174" t="s">
        <v>105</v>
      </c>
      <c r="U380" s="156">
        <v>0.32700000000000001</v>
      </c>
      <c r="V380" s="156">
        <f>ROUND(E380*U380,2)</f>
        <v>1435.86</v>
      </c>
      <c r="W380" s="156"/>
      <c r="X380" s="156" t="s">
        <v>106</v>
      </c>
      <c r="Y380" s="147"/>
      <c r="Z380" s="147"/>
      <c r="AA380" s="147"/>
      <c r="AB380" s="147"/>
      <c r="AC380" s="147"/>
      <c r="AD380" s="147"/>
      <c r="AE380" s="147"/>
      <c r="AF380" s="147"/>
      <c r="AG380" s="147" t="s">
        <v>137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54"/>
      <c r="B381" s="155"/>
      <c r="C381" s="252" t="s">
        <v>242</v>
      </c>
      <c r="D381" s="253"/>
      <c r="E381" s="253"/>
      <c r="F381" s="253"/>
      <c r="G381" s="253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  <c r="U381" s="156"/>
      <c r="V381" s="156"/>
      <c r="W381" s="156"/>
      <c r="X381" s="156"/>
      <c r="Y381" s="147"/>
      <c r="Z381" s="147"/>
      <c r="AA381" s="147"/>
      <c r="AB381" s="147"/>
      <c r="AC381" s="147"/>
      <c r="AD381" s="147"/>
      <c r="AE381" s="147"/>
      <c r="AF381" s="147"/>
      <c r="AG381" s="147" t="s">
        <v>109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68">
        <v>23</v>
      </c>
      <c r="B382" s="169" t="s">
        <v>245</v>
      </c>
      <c r="C382" s="185" t="s">
        <v>246</v>
      </c>
      <c r="D382" s="170" t="s">
        <v>216</v>
      </c>
      <c r="E382" s="171">
        <v>1414.03</v>
      </c>
      <c r="F382" s="172"/>
      <c r="G382" s="173">
        <f>ROUND(E382*F382,2)</f>
        <v>0</v>
      </c>
      <c r="H382" s="172"/>
      <c r="I382" s="173">
        <f>ROUND(E382*H382,2)</f>
        <v>0</v>
      </c>
      <c r="J382" s="172"/>
      <c r="K382" s="173">
        <f>ROUND(E382*J382,2)</f>
        <v>0</v>
      </c>
      <c r="L382" s="173">
        <v>21</v>
      </c>
      <c r="M382" s="173">
        <f>G382*(1+L382/100)</f>
        <v>0</v>
      </c>
      <c r="N382" s="173">
        <v>0</v>
      </c>
      <c r="O382" s="173">
        <f>ROUND(E382*N382,2)</f>
        <v>0</v>
      </c>
      <c r="P382" s="173">
        <v>0</v>
      </c>
      <c r="Q382" s="173">
        <f>ROUND(E382*P382,2)</f>
        <v>0</v>
      </c>
      <c r="R382" s="173" t="s">
        <v>104</v>
      </c>
      <c r="S382" s="173" t="s">
        <v>105</v>
      </c>
      <c r="T382" s="174" t="s">
        <v>105</v>
      </c>
      <c r="U382" s="156">
        <v>0.41</v>
      </c>
      <c r="V382" s="156">
        <f>ROUND(E382*U382,2)</f>
        <v>579.75</v>
      </c>
      <c r="W382" s="156"/>
      <c r="X382" s="156" t="s">
        <v>106</v>
      </c>
      <c r="Y382" s="147"/>
      <c r="Z382" s="147"/>
      <c r="AA382" s="147"/>
      <c r="AB382" s="147"/>
      <c r="AC382" s="147"/>
      <c r="AD382" s="147"/>
      <c r="AE382" s="147"/>
      <c r="AF382" s="147"/>
      <c r="AG382" s="147" t="s">
        <v>137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4"/>
      <c r="B383" s="155"/>
      <c r="C383" s="252" t="s">
        <v>242</v>
      </c>
      <c r="D383" s="253"/>
      <c r="E383" s="253"/>
      <c r="F383" s="253"/>
      <c r="G383" s="253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  <c r="U383" s="156"/>
      <c r="V383" s="156"/>
      <c r="W383" s="156"/>
      <c r="X383" s="156"/>
      <c r="Y383" s="147"/>
      <c r="Z383" s="147"/>
      <c r="AA383" s="147"/>
      <c r="AB383" s="147"/>
      <c r="AC383" s="147"/>
      <c r="AD383" s="147"/>
      <c r="AE383" s="147"/>
      <c r="AF383" s="147"/>
      <c r="AG383" s="147" t="s">
        <v>109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68">
        <v>24</v>
      </c>
      <c r="B384" s="169" t="s">
        <v>247</v>
      </c>
      <c r="C384" s="185" t="s">
        <v>248</v>
      </c>
      <c r="D384" s="170" t="s">
        <v>116</v>
      </c>
      <c r="E384" s="171">
        <v>665.43412000000001</v>
      </c>
      <c r="F384" s="172"/>
      <c r="G384" s="173">
        <f>ROUND(E384*F384,2)</f>
        <v>0</v>
      </c>
      <c r="H384" s="172"/>
      <c r="I384" s="173">
        <f>ROUND(E384*H384,2)</f>
        <v>0</v>
      </c>
      <c r="J384" s="172"/>
      <c r="K384" s="173">
        <f>ROUND(E384*J384,2)</f>
        <v>0</v>
      </c>
      <c r="L384" s="173">
        <v>21</v>
      </c>
      <c r="M384" s="173">
        <f>G384*(1+L384/100)</f>
        <v>0</v>
      </c>
      <c r="N384" s="173">
        <v>0</v>
      </c>
      <c r="O384" s="173">
        <f>ROUND(E384*N384,2)</f>
        <v>0</v>
      </c>
      <c r="P384" s="173">
        <v>0</v>
      </c>
      <c r="Q384" s="173">
        <f>ROUND(E384*P384,2)</f>
        <v>0</v>
      </c>
      <c r="R384" s="173" t="s">
        <v>104</v>
      </c>
      <c r="S384" s="173" t="s">
        <v>105</v>
      </c>
      <c r="T384" s="174" t="s">
        <v>105</v>
      </c>
      <c r="U384" s="156">
        <v>0.35</v>
      </c>
      <c r="V384" s="156">
        <f>ROUND(E384*U384,2)</f>
        <v>232.9</v>
      </c>
      <c r="W384" s="156"/>
      <c r="X384" s="156" t="s">
        <v>106</v>
      </c>
      <c r="Y384" s="147"/>
      <c r="Z384" s="147"/>
      <c r="AA384" s="147"/>
      <c r="AB384" s="147"/>
      <c r="AC384" s="147"/>
      <c r="AD384" s="147"/>
      <c r="AE384" s="147"/>
      <c r="AF384" s="147"/>
      <c r="AG384" s="147" t="s">
        <v>137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54"/>
      <c r="B385" s="155"/>
      <c r="C385" s="252" t="s">
        <v>249</v>
      </c>
      <c r="D385" s="253"/>
      <c r="E385" s="253"/>
      <c r="F385" s="253"/>
      <c r="G385" s="253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  <c r="U385" s="156"/>
      <c r="V385" s="156"/>
      <c r="W385" s="156"/>
      <c r="X385" s="156"/>
      <c r="Y385" s="147"/>
      <c r="Z385" s="147"/>
      <c r="AA385" s="147"/>
      <c r="AB385" s="147"/>
      <c r="AC385" s="147"/>
      <c r="AD385" s="147"/>
      <c r="AE385" s="147"/>
      <c r="AF385" s="147"/>
      <c r="AG385" s="147" t="s">
        <v>109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75" t="str">
        <f>C385</f>
        <v>bez naložení do dopravní nádoby, ale s vyprázdněním dopravní nádoby na hromadu nebo na dopravní prostředek,</v>
      </c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186" t="s">
        <v>250</v>
      </c>
      <c r="D386" s="157"/>
      <c r="E386" s="158">
        <v>665.43412000000001</v>
      </c>
      <c r="F386" s="156"/>
      <c r="G386" s="156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  <c r="U386" s="156"/>
      <c r="V386" s="156"/>
      <c r="W386" s="156"/>
      <c r="X386" s="156"/>
      <c r="Y386" s="147"/>
      <c r="Z386" s="147"/>
      <c r="AA386" s="147"/>
      <c r="AB386" s="147"/>
      <c r="AC386" s="147"/>
      <c r="AD386" s="147"/>
      <c r="AE386" s="147"/>
      <c r="AF386" s="147"/>
      <c r="AG386" s="147" t="s">
        <v>122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68">
        <v>25</v>
      </c>
      <c r="B387" s="169" t="s">
        <v>251</v>
      </c>
      <c r="C387" s="185" t="s">
        <v>252</v>
      </c>
      <c r="D387" s="170" t="s">
        <v>116</v>
      </c>
      <c r="E387" s="171">
        <v>2975.2773699999998</v>
      </c>
      <c r="F387" s="172"/>
      <c r="G387" s="173">
        <f>ROUND(E387*F387,2)</f>
        <v>0</v>
      </c>
      <c r="H387" s="172"/>
      <c r="I387" s="173">
        <f>ROUND(E387*H387,2)</f>
        <v>0</v>
      </c>
      <c r="J387" s="172"/>
      <c r="K387" s="173">
        <f>ROUND(E387*J387,2)</f>
        <v>0</v>
      </c>
      <c r="L387" s="173">
        <v>21</v>
      </c>
      <c r="M387" s="173">
        <f>G387*(1+L387/100)</f>
        <v>0</v>
      </c>
      <c r="N387" s="173">
        <v>0</v>
      </c>
      <c r="O387" s="173">
        <f>ROUND(E387*N387,2)</f>
        <v>0</v>
      </c>
      <c r="P387" s="173">
        <v>0</v>
      </c>
      <c r="Q387" s="173">
        <f>ROUND(E387*P387,2)</f>
        <v>0</v>
      </c>
      <c r="R387" s="173" t="s">
        <v>104</v>
      </c>
      <c r="S387" s="173" t="s">
        <v>105</v>
      </c>
      <c r="T387" s="174" t="s">
        <v>105</v>
      </c>
      <c r="U387" s="156">
        <v>0.52</v>
      </c>
      <c r="V387" s="156">
        <f>ROUND(E387*U387,2)</f>
        <v>1547.14</v>
      </c>
      <c r="W387" s="156"/>
      <c r="X387" s="156" t="s">
        <v>106</v>
      </c>
      <c r="Y387" s="147"/>
      <c r="Z387" s="147"/>
      <c r="AA387" s="147"/>
      <c r="AB387" s="147"/>
      <c r="AC387" s="147"/>
      <c r="AD387" s="147"/>
      <c r="AE387" s="147"/>
      <c r="AF387" s="147"/>
      <c r="AG387" s="147" t="s">
        <v>137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252" t="s">
        <v>249</v>
      </c>
      <c r="D388" s="253"/>
      <c r="E388" s="253"/>
      <c r="F388" s="253"/>
      <c r="G388" s="253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  <c r="U388" s="156"/>
      <c r="V388" s="156"/>
      <c r="W388" s="156"/>
      <c r="X388" s="156"/>
      <c r="Y388" s="147"/>
      <c r="Z388" s="147"/>
      <c r="AA388" s="147"/>
      <c r="AB388" s="147"/>
      <c r="AC388" s="147"/>
      <c r="AD388" s="147"/>
      <c r="AE388" s="147"/>
      <c r="AF388" s="147"/>
      <c r="AG388" s="147" t="s">
        <v>109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75" t="str">
        <f>C388</f>
        <v>bez naložení do dopravní nádoby, ale s vyprázdněním dopravní nádoby na hromadu nebo na dopravní prostředek,</v>
      </c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54"/>
      <c r="B389" s="155"/>
      <c r="C389" s="186" t="s">
        <v>253</v>
      </c>
      <c r="D389" s="157"/>
      <c r="E389" s="158">
        <v>2975.2773699999998</v>
      </c>
      <c r="F389" s="156"/>
      <c r="G389" s="156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  <c r="U389" s="156"/>
      <c r="V389" s="156"/>
      <c r="W389" s="156"/>
      <c r="X389" s="156"/>
      <c r="Y389" s="147"/>
      <c r="Z389" s="147"/>
      <c r="AA389" s="147"/>
      <c r="AB389" s="147"/>
      <c r="AC389" s="147"/>
      <c r="AD389" s="147"/>
      <c r="AE389" s="147"/>
      <c r="AF389" s="147"/>
      <c r="AG389" s="147" t="s">
        <v>122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68">
        <v>26</v>
      </c>
      <c r="B390" s="169" t="s">
        <v>254</v>
      </c>
      <c r="C390" s="185" t="s">
        <v>255</v>
      </c>
      <c r="D390" s="170" t="s">
        <v>116</v>
      </c>
      <c r="E390" s="171">
        <v>600.19736</v>
      </c>
      <c r="F390" s="172"/>
      <c r="G390" s="173">
        <f>ROUND(E390*F390,2)</f>
        <v>0</v>
      </c>
      <c r="H390" s="172"/>
      <c r="I390" s="173">
        <f>ROUND(E390*H390,2)</f>
        <v>0</v>
      </c>
      <c r="J390" s="172"/>
      <c r="K390" s="173">
        <f>ROUND(E390*J390,2)</f>
        <v>0</v>
      </c>
      <c r="L390" s="173">
        <v>21</v>
      </c>
      <c r="M390" s="173">
        <f>G390*(1+L390/100)</f>
        <v>0</v>
      </c>
      <c r="N390" s="173">
        <v>0</v>
      </c>
      <c r="O390" s="173">
        <f>ROUND(E390*N390,2)</f>
        <v>0</v>
      </c>
      <c r="P390" s="173">
        <v>0</v>
      </c>
      <c r="Q390" s="173">
        <f>ROUND(E390*P390,2)</f>
        <v>0</v>
      </c>
      <c r="R390" s="173" t="s">
        <v>104</v>
      </c>
      <c r="S390" s="173" t="s">
        <v>105</v>
      </c>
      <c r="T390" s="174" t="s">
        <v>105</v>
      </c>
      <c r="U390" s="156">
        <v>0.63</v>
      </c>
      <c r="V390" s="156">
        <f>ROUND(E390*U390,2)</f>
        <v>378.12</v>
      </c>
      <c r="W390" s="156"/>
      <c r="X390" s="156" t="s">
        <v>106</v>
      </c>
      <c r="Y390" s="147"/>
      <c r="Z390" s="147"/>
      <c r="AA390" s="147"/>
      <c r="AB390" s="147"/>
      <c r="AC390" s="147"/>
      <c r="AD390" s="147"/>
      <c r="AE390" s="147"/>
      <c r="AF390" s="147"/>
      <c r="AG390" s="147" t="s">
        <v>137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54"/>
      <c r="B391" s="155"/>
      <c r="C391" s="252" t="s">
        <v>249</v>
      </c>
      <c r="D391" s="253"/>
      <c r="E391" s="253"/>
      <c r="F391" s="253"/>
      <c r="G391" s="253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  <c r="U391" s="156"/>
      <c r="V391" s="156"/>
      <c r="W391" s="156"/>
      <c r="X391" s="156"/>
      <c r="Y391" s="147"/>
      <c r="Z391" s="147"/>
      <c r="AA391" s="147"/>
      <c r="AB391" s="147"/>
      <c r="AC391" s="147"/>
      <c r="AD391" s="147"/>
      <c r="AE391" s="147"/>
      <c r="AF391" s="147"/>
      <c r="AG391" s="147" t="s">
        <v>109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75" t="str">
        <f>C391</f>
        <v>bez naložení do dopravní nádoby, ale s vyprázdněním dopravní nádoby na hromadu nebo na dopravní prostředek,</v>
      </c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/>
      <c r="B392" s="155"/>
      <c r="C392" s="186" t="s">
        <v>256</v>
      </c>
      <c r="D392" s="157"/>
      <c r="E392" s="158">
        <v>600.19736</v>
      </c>
      <c r="F392" s="156"/>
      <c r="G392" s="156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  <c r="U392" s="156"/>
      <c r="V392" s="156"/>
      <c r="W392" s="156"/>
      <c r="X392" s="156"/>
      <c r="Y392" s="147"/>
      <c r="Z392" s="147"/>
      <c r="AA392" s="147"/>
      <c r="AB392" s="147"/>
      <c r="AC392" s="147"/>
      <c r="AD392" s="147"/>
      <c r="AE392" s="147"/>
      <c r="AF392" s="147"/>
      <c r="AG392" s="147" t="s">
        <v>122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68">
        <v>27</v>
      </c>
      <c r="B393" s="169" t="s">
        <v>257</v>
      </c>
      <c r="C393" s="185" t="s">
        <v>258</v>
      </c>
      <c r="D393" s="170" t="s">
        <v>116</v>
      </c>
      <c r="E393" s="171">
        <v>594.06915000000004</v>
      </c>
      <c r="F393" s="172"/>
      <c r="G393" s="173">
        <f>ROUND(E393*F393,2)</f>
        <v>0</v>
      </c>
      <c r="H393" s="172"/>
      <c r="I393" s="173">
        <f>ROUND(E393*H393,2)</f>
        <v>0</v>
      </c>
      <c r="J393" s="172"/>
      <c r="K393" s="173">
        <f>ROUND(E393*J393,2)</f>
        <v>0</v>
      </c>
      <c r="L393" s="173">
        <v>21</v>
      </c>
      <c r="M393" s="173">
        <f>G393*(1+L393/100)</f>
        <v>0</v>
      </c>
      <c r="N393" s="173">
        <v>0</v>
      </c>
      <c r="O393" s="173">
        <f>ROUND(E393*N393,2)</f>
        <v>0</v>
      </c>
      <c r="P393" s="173">
        <v>0</v>
      </c>
      <c r="Q393" s="173">
        <f>ROUND(E393*P393,2)</f>
        <v>0</v>
      </c>
      <c r="R393" s="173" t="s">
        <v>104</v>
      </c>
      <c r="S393" s="173" t="s">
        <v>105</v>
      </c>
      <c r="T393" s="174" t="s">
        <v>105</v>
      </c>
      <c r="U393" s="156">
        <v>0.91300000000000003</v>
      </c>
      <c r="V393" s="156">
        <f>ROUND(E393*U393,2)</f>
        <v>542.39</v>
      </c>
      <c r="W393" s="156"/>
      <c r="X393" s="156" t="s">
        <v>106</v>
      </c>
      <c r="Y393" s="147"/>
      <c r="Z393" s="147"/>
      <c r="AA393" s="147"/>
      <c r="AB393" s="147"/>
      <c r="AC393" s="147"/>
      <c r="AD393" s="147"/>
      <c r="AE393" s="147"/>
      <c r="AF393" s="147"/>
      <c r="AG393" s="147" t="s">
        <v>137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252" t="s">
        <v>249</v>
      </c>
      <c r="D394" s="253"/>
      <c r="E394" s="253"/>
      <c r="F394" s="253"/>
      <c r="G394" s="253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  <c r="U394" s="156"/>
      <c r="V394" s="156"/>
      <c r="W394" s="156"/>
      <c r="X394" s="156"/>
      <c r="Y394" s="147"/>
      <c r="Z394" s="147"/>
      <c r="AA394" s="147"/>
      <c r="AB394" s="147"/>
      <c r="AC394" s="147"/>
      <c r="AD394" s="147"/>
      <c r="AE394" s="147"/>
      <c r="AF394" s="147"/>
      <c r="AG394" s="147" t="s">
        <v>109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75" t="str">
        <f>C394</f>
        <v>bez naložení do dopravní nádoby, ale s vyprázdněním dopravní nádoby na hromadu nebo na dopravní prostředek,</v>
      </c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68">
        <v>28</v>
      </c>
      <c r="B395" s="169" t="s">
        <v>259</v>
      </c>
      <c r="C395" s="185" t="s">
        <v>260</v>
      </c>
      <c r="D395" s="170" t="s">
        <v>116</v>
      </c>
      <c r="E395" s="171">
        <v>4109.7007000000003</v>
      </c>
      <c r="F395" s="172"/>
      <c r="G395" s="173">
        <f>ROUND(E395*F395,2)</f>
        <v>0</v>
      </c>
      <c r="H395" s="172"/>
      <c r="I395" s="173">
        <f>ROUND(E395*H395,2)</f>
        <v>0</v>
      </c>
      <c r="J395" s="172"/>
      <c r="K395" s="173">
        <f>ROUND(E395*J395,2)</f>
        <v>0</v>
      </c>
      <c r="L395" s="173">
        <v>21</v>
      </c>
      <c r="M395" s="173">
        <f>G395*(1+L395/100)</f>
        <v>0</v>
      </c>
      <c r="N395" s="173">
        <v>0</v>
      </c>
      <c r="O395" s="173">
        <f>ROUND(E395*N395,2)</f>
        <v>0</v>
      </c>
      <c r="P395" s="173">
        <v>0</v>
      </c>
      <c r="Q395" s="173">
        <f>ROUND(E395*P395,2)</f>
        <v>0</v>
      </c>
      <c r="R395" s="173" t="s">
        <v>104</v>
      </c>
      <c r="S395" s="173" t="s">
        <v>105</v>
      </c>
      <c r="T395" s="174" t="s">
        <v>105</v>
      </c>
      <c r="U395" s="156">
        <v>1.0999999999999999E-2</v>
      </c>
      <c r="V395" s="156">
        <f>ROUND(E395*U395,2)</f>
        <v>45.21</v>
      </c>
      <c r="W395" s="156"/>
      <c r="X395" s="156" t="s">
        <v>106</v>
      </c>
      <c r="Y395" s="147"/>
      <c r="Z395" s="147"/>
      <c r="AA395" s="147"/>
      <c r="AB395" s="147"/>
      <c r="AC395" s="147"/>
      <c r="AD395" s="147"/>
      <c r="AE395" s="147"/>
      <c r="AF395" s="147"/>
      <c r="AG395" s="147" t="s">
        <v>137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54"/>
      <c r="B396" s="155"/>
      <c r="C396" s="252" t="s">
        <v>261</v>
      </c>
      <c r="D396" s="253"/>
      <c r="E396" s="253"/>
      <c r="F396" s="253"/>
      <c r="G396" s="253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  <c r="U396" s="156"/>
      <c r="V396" s="156"/>
      <c r="W396" s="156"/>
      <c r="X396" s="156"/>
      <c r="Y396" s="147"/>
      <c r="Z396" s="147"/>
      <c r="AA396" s="147"/>
      <c r="AB396" s="147"/>
      <c r="AC396" s="147"/>
      <c r="AD396" s="147"/>
      <c r="AE396" s="147"/>
      <c r="AF396" s="147"/>
      <c r="AG396" s="147" t="s">
        <v>109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54"/>
      <c r="B397" s="155"/>
      <c r="C397" s="186" t="s">
        <v>262</v>
      </c>
      <c r="D397" s="157"/>
      <c r="E397" s="158">
        <v>4109.7007000000003</v>
      </c>
      <c r="F397" s="156"/>
      <c r="G397" s="156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  <c r="U397" s="156"/>
      <c r="V397" s="156"/>
      <c r="W397" s="156"/>
      <c r="X397" s="156"/>
      <c r="Y397" s="147"/>
      <c r="Z397" s="147"/>
      <c r="AA397" s="147"/>
      <c r="AB397" s="147"/>
      <c r="AC397" s="147"/>
      <c r="AD397" s="147"/>
      <c r="AE397" s="147"/>
      <c r="AF397" s="147"/>
      <c r="AG397" s="147" t="s">
        <v>122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68">
        <v>29</v>
      </c>
      <c r="B398" s="169" t="s">
        <v>263</v>
      </c>
      <c r="C398" s="185" t="s">
        <v>264</v>
      </c>
      <c r="D398" s="170" t="s">
        <v>116</v>
      </c>
      <c r="E398" s="171">
        <v>725.24130000000002</v>
      </c>
      <c r="F398" s="172"/>
      <c r="G398" s="173">
        <f>ROUND(E398*F398,2)</f>
        <v>0</v>
      </c>
      <c r="H398" s="172"/>
      <c r="I398" s="173">
        <f>ROUND(E398*H398,2)</f>
        <v>0</v>
      </c>
      <c r="J398" s="172"/>
      <c r="K398" s="173">
        <f>ROUND(E398*J398,2)</f>
        <v>0</v>
      </c>
      <c r="L398" s="173">
        <v>21</v>
      </c>
      <c r="M398" s="173">
        <f>G398*(1+L398/100)</f>
        <v>0</v>
      </c>
      <c r="N398" s="173">
        <v>0</v>
      </c>
      <c r="O398" s="173">
        <f>ROUND(E398*N398,2)</f>
        <v>0</v>
      </c>
      <c r="P398" s="173">
        <v>0</v>
      </c>
      <c r="Q398" s="173">
        <f>ROUND(E398*P398,2)</f>
        <v>0</v>
      </c>
      <c r="R398" s="173" t="s">
        <v>104</v>
      </c>
      <c r="S398" s="173" t="s">
        <v>105</v>
      </c>
      <c r="T398" s="174" t="s">
        <v>105</v>
      </c>
      <c r="U398" s="156">
        <v>1.2E-2</v>
      </c>
      <c r="V398" s="156">
        <f>ROUND(E398*U398,2)</f>
        <v>8.6999999999999993</v>
      </c>
      <c r="W398" s="156"/>
      <c r="X398" s="156" t="s">
        <v>106</v>
      </c>
      <c r="Y398" s="147"/>
      <c r="Z398" s="147"/>
      <c r="AA398" s="147"/>
      <c r="AB398" s="147"/>
      <c r="AC398" s="147"/>
      <c r="AD398" s="147"/>
      <c r="AE398" s="147"/>
      <c r="AF398" s="147"/>
      <c r="AG398" s="147" t="s">
        <v>137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54"/>
      <c r="B399" s="155"/>
      <c r="C399" s="252" t="s">
        <v>261</v>
      </c>
      <c r="D399" s="253"/>
      <c r="E399" s="253"/>
      <c r="F399" s="253"/>
      <c r="G399" s="253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  <c r="U399" s="156"/>
      <c r="V399" s="156"/>
      <c r="W399" s="156"/>
      <c r="X399" s="156"/>
      <c r="Y399" s="147"/>
      <c r="Z399" s="147"/>
      <c r="AA399" s="147"/>
      <c r="AB399" s="147"/>
      <c r="AC399" s="147"/>
      <c r="AD399" s="147"/>
      <c r="AE399" s="147"/>
      <c r="AF399" s="147"/>
      <c r="AG399" s="147" t="s">
        <v>109</v>
      </c>
      <c r="AH399" s="147"/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186" t="s">
        <v>265</v>
      </c>
      <c r="D400" s="157"/>
      <c r="E400" s="158">
        <v>725.24130000000002</v>
      </c>
      <c r="F400" s="156"/>
      <c r="G400" s="156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  <c r="U400" s="156"/>
      <c r="V400" s="156"/>
      <c r="W400" s="156"/>
      <c r="X400" s="156"/>
      <c r="Y400" s="147"/>
      <c r="Z400" s="147"/>
      <c r="AA400" s="147"/>
      <c r="AB400" s="147"/>
      <c r="AC400" s="147"/>
      <c r="AD400" s="147"/>
      <c r="AE400" s="147"/>
      <c r="AF400" s="147"/>
      <c r="AG400" s="147" t="s">
        <v>122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68">
        <v>30</v>
      </c>
      <c r="B401" s="169" t="s">
        <v>266</v>
      </c>
      <c r="C401" s="185" t="s">
        <v>267</v>
      </c>
      <c r="D401" s="170" t="s">
        <v>116</v>
      </c>
      <c r="E401" s="171">
        <v>39.456000000000003</v>
      </c>
      <c r="F401" s="172"/>
      <c r="G401" s="173">
        <f>ROUND(E401*F401,2)</f>
        <v>0</v>
      </c>
      <c r="H401" s="172"/>
      <c r="I401" s="173">
        <f>ROUND(E401*H401,2)</f>
        <v>0</v>
      </c>
      <c r="J401" s="172"/>
      <c r="K401" s="173">
        <f>ROUND(E401*J401,2)</f>
        <v>0</v>
      </c>
      <c r="L401" s="173">
        <v>21</v>
      </c>
      <c r="M401" s="173">
        <f>G401*(1+L401/100)</f>
        <v>0</v>
      </c>
      <c r="N401" s="173">
        <v>1.8907700000000001</v>
      </c>
      <c r="O401" s="173">
        <f>ROUND(E401*N401,2)</f>
        <v>74.599999999999994</v>
      </c>
      <c r="P401" s="173">
        <v>0</v>
      </c>
      <c r="Q401" s="173">
        <f>ROUND(E401*P401,2)</f>
        <v>0</v>
      </c>
      <c r="R401" s="173" t="s">
        <v>268</v>
      </c>
      <c r="S401" s="173" t="s">
        <v>105</v>
      </c>
      <c r="T401" s="174" t="s">
        <v>105</v>
      </c>
      <c r="U401" s="156">
        <v>1.32</v>
      </c>
      <c r="V401" s="156">
        <f>ROUND(E401*U401,2)</f>
        <v>52.08</v>
      </c>
      <c r="W401" s="156"/>
      <c r="X401" s="156" t="s">
        <v>106</v>
      </c>
      <c r="Y401" s="147"/>
      <c r="Z401" s="147"/>
      <c r="AA401" s="147"/>
      <c r="AB401" s="147"/>
      <c r="AC401" s="147"/>
      <c r="AD401" s="147"/>
      <c r="AE401" s="147"/>
      <c r="AF401" s="147"/>
      <c r="AG401" s="147" t="s">
        <v>137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252" t="s">
        <v>269</v>
      </c>
      <c r="D402" s="253"/>
      <c r="E402" s="253"/>
      <c r="F402" s="253"/>
      <c r="G402" s="253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  <c r="U402" s="156"/>
      <c r="V402" s="156"/>
      <c r="W402" s="156"/>
      <c r="X402" s="156"/>
      <c r="Y402" s="147"/>
      <c r="Z402" s="147"/>
      <c r="AA402" s="147"/>
      <c r="AB402" s="147"/>
      <c r="AC402" s="147"/>
      <c r="AD402" s="147"/>
      <c r="AE402" s="147"/>
      <c r="AF402" s="147"/>
      <c r="AG402" s="147" t="s">
        <v>109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186" t="s">
        <v>270</v>
      </c>
      <c r="D403" s="157"/>
      <c r="E403" s="158">
        <v>39.456000000000003</v>
      </c>
      <c r="F403" s="156"/>
      <c r="G403" s="156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  <c r="U403" s="156"/>
      <c r="V403" s="156"/>
      <c r="W403" s="156"/>
      <c r="X403" s="156"/>
      <c r="Y403" s="147"/>
      <c r="Z403" s="147"/>
      <c r="AA403" s="147"/>
      <c r="AB403" s="147"/>
      <c r="AC403" s="147"/>
      <c r="AD403" s="147"/>
      <c r="AE403" s="147"/>
      <c r="AF403" s="147"/>
      <c r="AG403" s="147" t="s">
        <v>122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68">
        <v>31</v>
      </c>
      <c r="B404" s="169" t="s">
        <v>271</v>
      </c>
      <c r="C404" s="185" t="s">
        <v>272</v>
      </c>
      <c r="D404" s="170" t="s">
        <v>116</v>
      </c>
      <c r="E404" s="171">
        <v>333.27640000000002</v>
      </c>
      <c r="F404" s="172"/>
      <c r="G404" s="173">
        <f>ROUND(E404*F404,2)</f>
        <v>0</v>
      </c>
      <c r="H404" s="172"/>
      <c r="I404" s="173">
        <f>ROUND(E404*H404,2)</f>
        <v>0</v>
      </c>
      <c r="J404" s="172"/>
      <c r="K404" s="173">
        <f>ROUND(E404*J404,2)</f>
        <v>0</v>
      </c>
      <c r="L404" s="173">
        <v>21</v>
      </c>
      <c r="M404" s="173">
        <f>G404*(1+L404/100)</f>
        <v>0</v>
      </c>
      <c r="N404" s="173">
        <v>1.7</v>
      </c>
      <c r="O404" s="173">
        <f>ROUND(E404*N404,2)</f>
        <v>566.57000000000005</v>
      </c>
      <c r="P404" s="173">
        <v>0</v>
      </c>
      <c r="Q404" s="173">
        <f>ROUND(E404*P404,2)</f>
        <v>0</v>
      </c>
      <c r="R404" s="173" t="s">
        <v>104</v>
      </c>
      <c r="S404" s="173" t="s">
        <v>105</v>
      </c>
      <c r="T404" s="174" t="s">
        <v>105</v>
      </c>
      <c r="U404" s="156">
        <v>1.59</v>
      </c>
      <c r="V404" s="156">
        <f>ROUND(E404*U404,2)</f>
        <v>529.91</v>
      </c>
      <c r="W404" s="156"/>
      <c r="X404" s="156" t="s">
        <v>106</v>
      </c>
      <c r="Y404" s="147"/>
      <c r="Z404" s="147"/>
      <c r="AA404" s="147"/>
      <c r="AB404" s="147"/>
      <c r="AC404" s="147"/>
      <c r="AD404" s="147"/>
      <c r="AE404" s="147"/>
      <c r="AF404" s="147"/>
      <c r="AG404" s="147" t="s">
        <v>137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ht="22.5" outlineLevel="1" x14ac:dyDescent="0.2">
      <c r="A405" s="154"/>
      <c r="B405" s="155"/>
      <c r="C405" s="252" t="s">
        <v>273</v>
      </c>
      <c r="D405" s="253"/>
      <c r="E405" s="253"/>
      <c r="F405" s="253"/>
      <c r="G405" s="253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  <c r="U405" s="156"/>
      <c r="V405" s="156"/>
      <c r="W405" s="156"/>
      <c r="X405" s="156"/>
      <c r="Y405" s="147"/>
      <c r="Z405" s="147"/>
      <c r="AA405" s="147"/>
      <c r="AB405" s="147"/>
      <c r="AC405" s="147"/>
      <c r="AD405" s="147"/>
      <c r="AE405" s="147"/>
      <c r="AF405" s="147"/>
      <c r="AG405" s="147" t="s">
        <v>109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75" t="str">
        <f>C405</f>
        <v>sypaninou z vhodných hornin tř. 1 - 4 nebo materiálem připraveným podél výkopu ve vzdálenosti do 3 m od jeho kraje, pro jakoukoliv hloubku výkopu a jakoukoliv míru zhutnění,</v>
      </c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54"/>
      <c r="B406" s="155"/>
      <c r="C406" s="186" t="s">
        <v>274</v>
      </c>
      <c r="D406" s="157"/>
      <c r="E406" s="158">
        <v>189.37</v>
      </c>
      <c r="F406" s="156"/>
      <c r="G406" s="156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  <c r="U406" s="156"/>
      <c r="V406" s="156"/>
      <c r="W406" s="156"/>
      <c r="X406" s="156"/>
      <c r="Y406" s="147"/>
      <c r="Z406" s="147"/>
      <c r="AA406" s="147"/>
      <c r="AB406" s="147"/>
      <c r="AC406" s="147"/>
      <c r="AD406" s="147"/>
      <c r="AE406" s="147"/>
      <c r="AF406" s="147"/>
      <c r="AG406" s="147" t="s">
        <v>122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54"/>
      <c r="B407" s="155"/>
      <c r="C407" s="186" t="s">
        <v>275</v>
      </c>
      <c r="D407" s="157"/>
      <c r="E407" s="158">
        <v>113.43600000000001</v>
      </c>
      <c r="F407" s="156"/>
      <c r="G407" s="156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  <c r="U407" s="156"/>
      <c r="V407" s="156"/>
      <c r="W407" s="156"/>
      <c r="X407" s="156"/>
      <c r="Y407" s="147"/>
      <c r="Z407" s="147"/>
      <c r="AA407" s="147"/>
      <c r="AB407" s="147"/>
      <c r="AC407" s="147"/>
      <c r="AD407" s="147"/>
      <c r="AE407" s="147"/>
      <c r="AF407" s="147"/>
      <c r="AG407" s="147" t="s">
        <v>122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54"/>
      <c r="B408" s="155"/>
      <c r="C408" s="186" t="s">
        <v>276</v>
      </c>
      <c r="D408" s="157"/>
      <c r="E408" s="158">
        <v>30.470400000000001</v>
      </c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  <c r="U408" s="156"/>
      <c r="V408" s="156"/>
      <c r="W408" s="156"/>
      <c r="X408" s="156"/>
      <c r="Y408" s="147"/>
      <c r="Z408" s="147"/>
      <c r="AA408" s="147"/>
      <c r="AB408" s="147"/>
      <c r="AC408" s="147"/>
      <c r="AD408" s="147"/>
      <c r="AE408" s="147"/>
      <c r="AF408" s="147"/>
      <c r="AG408" s="147" t="s">
        <v>122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ht="22.5" outlineLevel="1" x14ac:dyDescent="0.2">
      <c r="A409" s="168">
        <v>32</v>
      </c>
      <c r="B409" s="169" t="s">
        <v>277</v>
      </c>
      <c r="C409" s="185" t="s">
        <v>278</v>
      </c>
      <c r="D409" s="170" t="s">
        <v>116</v>
      </c>
      <c r="E409" s="171">
        <v>4462.2096000000001</v>
      </c>
      <c r="F409" s="172"/>
      <c r="G409" s="173">
        <f>ROUND(E409*F409,2)</f>
        <v>0</v>
      </c>
      <c r="H409" s="172"/>
      <c r="I409" s="173">
        <f>ROUND(E409*H409,2)</f>
        <v>0</v>
      </c>
      <c r="J409" s="172"/>
      <c r="K409" s="173">
        <f>ROUND(E409*J409,2)</f>
        <v>0</v>
      </c>
      <c r="L409" s="173">
        <v>21</v>
      </c>
      <c r="M409" s="173">
        <f>G409*(1+L409/100)</f>
        <v>0</v>
      </c>
      <c r="N409" s="173">
        <v>0</v>
      </c>
      <c r="O409" s="173">
        <f>ROUND(E409*N409,2)</f>
        <v>0</v>
      </c>
      <c r="P409" s="173">
        <v>0</v>
      </c>
      <c r="Q409" s="173">
        <f>ROUND(E409*P409,2)</f>
        <v>0</v>
      </c>
      <c r="R409" s="173" t="s">
        <v>104</v>
      </c>
      <c r="S409" s="173" t="s">
        <v>105</v>
      </c>
      <c r="T409" s="174" t="s">
        <v>105</v>
      </c>
      <c r="U409" s="156">
        <v>0.2</v>
      </c>
      <c r="V409" s="156">
        <f>ROUND(E409*U409,2)</f>
        <v>892.44</v>
      </c>
      <c r="W409" s="156"/>
      <c r="X409" s="156" t="s">
        <v>106</v>
      </c>
      <c r="Y409" s="147"/>
      <c r="Z409" s="147"/>
      <c r="AA409" s="147"/>
      <c r="AB409" s="147"/>
      <c r="AC409" s="147"/>
      <c r="AD409" s="147"/>
      <c r="AE409" s="147"/>
      <c r="AF409" s="147"/>
      <c r="AG409" s="147" t="s">
        <v>137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252" t="s">
        <v>279</v>
      </c>
      <c r="D410" s="253"/>
      <c r="E410" s="253"/>
      <c r="F410" s="253"/>
      <c r="G410" s="253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  <c r="U410" s="156"/>
      <c r="V410" s="156"/>
      <c r="W410" s="156"/>
      <c r="X410" s="156"/>
      <c r="Y410" s="147"/>
      <c r="Z410" s="147"/>
      <c r="AA410" s="147"/>
      <c r="AB410" s="147"/>
      <c r="AC410" s="147"/>
      <c r="AD410" s="147"/>
      <c r="AE410" s="147"/>
      <c r="AF410" s="147"/>
      <c r="AG410" s="147" t="s">
        <v>109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54"/>
      <c r="B411" s="155"/>
      <c r="C411" s="186" t="s">
        <v>280</v>
      </c>
      <c r="D411" s="157"/>
      <c r="E411" s="158">
        <v>79.975999999999999</v>
      </c>
      <c r="F411" s="156"/>
      <c r="G411" s="156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  <c r="U411" s="156"/>
      <c r="V411" s="156"/>
      <c r="W411" s="156"/>
      <c r="X411" s="156"/>
      <c r="Y411" s="147"/>
      <c r="Z411" s="147"/>
      <c r="AA411" s="147"/>
      <c r="AB411" s="147"/>
      <c r="AC411" s="147"/>
      <c r="AD411" s="147"/>
      <c r="AE411" s="147"/>
      <c r="AF411" s="147"/>
      <c r="AG411" s="147" t="s">
        <v>122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186" t="s">
        <v>281</v>
      </c>
      <c r="D412" s="157"/>
      <c r="E412" s="158">
        <v>4754.9660000000003</v>
      </c>
      <c r="F412" s="156"/>
      <c r="G412" s="156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  <c r="U412" s="156"/>
      <c r="V412" s="156"/>
      <c r="W412" s="156"/>
      <c r="X412" s="156"/>
      <c r="Y412" s="147"/>
      <c r="Z412" s="147"/>
      <c r="AA412" s="147"/>
      <c r="AB412" s="147"/>
      <c r="AC412" s="147"/>
      <c r="AD412" s="147"/>
      <c r="AE412" s="147"/>
      <c r="AF412" s="147"/>
      <c r="AG412" s="147" t="s">
        <v>122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54"/>
      <c r="B413" s="155"/>
      <c r="C413" s="186" t="s">
        <v>282</v>
      </c>
      <c r="D413" s="157"/>
      <c r="E413" s="158">
        <v>-372.73239999999998</v>
      </c>
      <c r="F413" s="156"/>
      <c r="G413" s="156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  <c r="U413" s="156"/>
      <c r="V413" s="156"/>
      <c r="W413" s="156"/>
      <c r="X413" s="156"/>
      <c r="Y413" s="147"/>
      <c r="Z413" s="147"/>
      <c r="AA413" s="147"/>
      <c r="AB413" s="147"/>
      <c r="AC413" s="147"/>
      <c r="AD413" s="147"/>
      <c r="AE413" s="147"/>
      <c r="AF413" s="147"/>
      <c r="AG413" s="147" t="s">
        <v>122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ht="22.5" outlineLevel="1" x14ac:dyDescent="0.2">
      <c r="A414" s="168">
        <v>33</v>
      </c>
      <c r="B414" s="169" t="s">
        <v>283</v>
      </c>
      <c r="C414" s="185" t="s">
        <v>284</v>
      </c>
      <c r="D414" s="170" t="s">
        <v>116</v>
      </c>
      <c r="E414" s="171">
        <v>352.50889999999998</v>
      </c>
      <c r="F414" s="172"/>
      <c r="G414" s="173">
        <f>ROUND(E414*F414,2)</f>
        <v>0</v>
      </c>
      <c r="H414" s="172"/>
      <c r="I414" s="173">
        <f>ROUND(E414*H414,2)</f>
        <v>0</v>
      </c>
      <c r="J414" s="172"/>
      <c r="K414" s="173">
        <f>ROUND(E414*J414,2)</f>
        <v>0</v>
      </c>
      <c r="L414" s="173">
        <v>21</v>
      </c>
      <c r="M414" s="173">
        <f>G414*(1+L414/100)</f>
        <v>0</v>
      </c>
      <c r="N414" s="173">
        <v>0</v>
      </c>
      <c r="O414" s="173">
        <f>ROUND(E414*N414,2)</f>
        <v>0</v>
      </c>
      <c r="P414" s="173">
        <v>0</v>
      </c>
      <c r="Q414" s="173">
        <f>ROUND(E414*P414,2)</f>
        <v>0</v>
      </c>
      <c r="R414" s="173" t="s">
        <v>104</v>
      </c>
      <c r="S414" s="173" t="s">
        <v>105</v>
      </c>
      <c r="T414" s="174" t="s">
        <v>105</v>
      </c>
      <c r="U414" s="156">
        <v>0.05</v>
      </c>
      <c r="V414" s="156">
        <f>ROUND(E414*U414,2)</f>
        <v>17.63</v>
      </c>
      <c r="W414" s="156"/>
      <c r="X414" s="156" t="s">
        <v>106</v>
      </c>
      <c r="Y414" s="147"/>
      <c r="Z414" s="147"/>
      <c r="AA414" s="147"/>
      <c r="AB414" s="147"/>
      <c r="AC414" s="147"/>
      <c r="AD414" s="147"/>
      <c r="AE414" s="147"/>
      <c r="AF414" s="147"/>
      <c r="AG414" s="147" t="s">
        <v>137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54"/>
      <c r="B415" s="155"/>
      <c r="C415" s="186" t="s">
        <v>285</v>
      </c>
      <c r="D415" s="157"/>
      <c r="E415" s="158">
        <v>352.50889999999998</v>
      </c>
      <c r="F415" s="156"/>
      <c r="G415" s="156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  <c r="U415" s="156"/>
      <c r="V415" s="156"/>
      <c r="W415" s="156"/>
      <c r="X415" s="156"/>
      <c r="Y415" s="147"/>
      <c r="Z415" s="147"/>
      <c r="AA415" s="147"/>
      <c r="AB415" s="147"/>
      <c r="AC415" s="147"/>
      <c r="AD415" s="147"/>
      <c r="AE415" s="147"/>
      <c r="AF415" s="147"/>
      <c r="AG415" s="147" t="s">
        <v>122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ht="22.5" outlineLevel="1" x14ac:dyDescent="0.2">
      <c r="A416" s="168">
        <v>34</v>
      </c>
      <c r="B416" s="169" t="s">
        <v>286</v>
      </c>
      <c r="C416" s="185" t="s">
        <v>287</v>
      </c>
      <c r="D416" s="170" t="s">
        <v>116</v>
      </c>
      <c r="E416" s="171">
        <v>725.24130000000002</v>
      </c>
      <c r="F416" s="172"/>
      <c r="G416" s="173">
        <f>ROUND(E416*F416,2)</f>
        <v>0</v>
      </c>
      <c r="H416" s="172"/>
      <c r="I416" s="173">
        <f>ROUND(E416*H416,2)</f>
        <v>0</v>
      </c>
      <c r="J416" s="172"/>
      <c r="K416" s="173">
        <f>ROUND(E416*J416,2)</f>
        <v>0</v>
      </c>
      <c r="L416" s="173">
        <v>21</v>
      </c>
      <c r="M416" s="173">
        <f>G416*(1+L416/100)</f>
        <v>0</v>
      </c>
      <c r="N416" s="173">
        <v>0</v>
      </c>
      <c r="O416" s="173">
        <f>ROUND(E416*N416,2)</f>
        <v>0</v>
      </c>
      <c r="P416" s="173">
        <v>0</v>
      </c>
      <c r="Q416" s="173">
        <f>ROUND(E416*P416,2)</f>
        <v>0</v>
      </c>
      <c r="R416" s="173" t="s">
        <v>104</v>
      </c>
      <c r="S416" s="173" t="s">
        <v>105</v>
      </c>
      <c r="T416" s="174" t="s">
        <v>105</v>
      </c>
      <c r="U416" s="156">
        <v>0.06</v>
      </c>
      <c r="V416" s="156">
        <f>ROUND(E416*U416,2)</f>
        <v>43.51</v>
      </c>
      <c r="W416" s="156"/>
      <c r="X416" s="156" t="s">
        <v>106</v>
      </c>
      <c r="Y416" s="147"/>
      <c r="Z416" s="147"/>
      <c r="AA416" s="147"/>
      <c r="AB416" s="147"/>
      <c r="AC416" s="147"/>
      <c r="AD416" s="147"/>
      <c r="AE416" s="147"/>
      <c r="AF416" s="147"/>
      <c r="AG416" s="147" t="s">
        <v>137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54"/>
      <c r="B417" s="155"/>
      <c r="C417" s="186" t="s">
        <v>288</v>
      </c>
      <c r="D417" s="157"/>
      <c r="E417" s="158">
        <v>725.24130000000002</v>
      </c>
      <c r="F417" s="156"/>
      <c r="G417" s="156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  <c r="U417" s="156"/>
      <c r="V417" s="156"/>
      <c r="W417" s="156"/>
      <c r="X417" s="156"/>
      <c r="Y417" s="147"/>
      <c r="Z417" s="147"/>
      <c r="AA417" s="147"/>
      <c r="AB417" s="147"/>
      <c r="AC417" s="147"/>
      <c r="AD417" s="147"/>
      <c r="AE417" s="147"/>
      <c r="AF417" s="147"/>
      <c r="AG417" s="147" t="s">
        <v>122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ht="22.5" outlineLevel="1" x14ac:dyDescent="0.2">
      <c r="A418" s="168">
        <v>35</v>
      </c>
      <c r="B418" s="169" t="s">
        <v>289</v>
      </c>
      <c r="C418" s="185" t="s">
        <v>290</v>
      </c>
      <c r="D418" s="170" t="s">
        <v>116</v>
      </c>
      <c r="E418" s="171">
        <v>387.32810000000001</v>
      </c>
      <c r="F418" s="172"/>
      <c r="G418" s="173">
        <f>ROUND(E418*F418,2)</f>
        <v>0</v>
      </c>
      <c r="H418" s="172"/>
      <c r="I418" s="173">
        <f>ROUND(E418*H418,2)</f>
        <v>0</v>
      </c>
      <c r="J418" s="172"/>
      <c r="K418" s="173">
        <f>ROUND(E418*J418,2)</f>
        <v>0</v>
      </c>
      <c r="L418" s="173">
        <v>21</v>
      </c>
      <c r="M418" s="173">
        <f>G418*(1+L418/100)</f>
        <v>0</v>
      </c>
      <c r="N418" s="173">
        <v>0</v>
      </c>
      <c r="O418" s="173">
        <f>ROUND(E418*N418,2)</f>
        <v>0</v>
      </c>
      <c r="P418" s="173">
        <v>0</v>
      </c>
      <c r="Q418" s="173">
        <f>ROUND(E418*P418,2)</f>
        <v>0</v>
      </c>
      <c r="R418" s="173" t="s">
        <v>104</v>
      </c>
      <c r="S418" s="173" t="s">
        <v>105</v>
      </c>
      <c r="T418" s="174" t="s">
        <v>105</v>
      </c>
      <c r="U418" s="156">
        <v>0.01</v>
      </c>
      <c r="V418" s="156">
        <f>ROUND(E418*U418,2)</f>
        <v>3.87</v>
      </c>
      <c r="W418" s="156"/>
      <c r="X418" s="156" t="s">
        <v>106</v>
      </c>
      <c r="Y418" s="147"/>
      <c r="Z418" s="147"/>
      <c r="AA418" s="147"/>
      <c r="AB418" s="147"/>
      <c r="AC418" s="147"/>
      <c r="AD418" s="147"/>
      <c r="AE418" s="147"/>
      <c r="AF418" s="147"/>
      <c r="AG418" s="147" t="s">
        <v>137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54"/>
      <c r="B419" s="155"/>
      <c r="C419" s="252" t="s">
        <v>261</v>
      </c>
      <c r="D419" s="253"/>
      <c r="E419" s="253"/>
      <c r="F419" s="253"/>
      <c r="G419" s="253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  <c r="U419" s="156"/>
      <c r="V419" s="156"/>
      <c r="W419" s="156"/>
      <c r="X419" s="156"/>
      <c r="Y419" s="147"/>
      <c r="Z419" s="147"/>
      <c r="AA419" s="147"/>
      <c r="AB419" s="147"/>
      <c r="AC419" s="147"/>
      <c r="AD419" s="147"/>
      <c r="AE419" s="147"/>
      <c r="AF419" s="147"/>
      <c r="AG419" s="147" t="s">
        <v>109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186" t="s">
        <v>291</v>
      </c>
      <c r="D420" s="157"/>
      <c r="E420" s="158">
        <v>387.32810000000001</v>
      </c>
      <c r="F420" s="156"/>
      <c r="G420" s="156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  <c r="U420" s="156"/>
      <c r="V420" s="156"/>
      <c r="W420" s="156"/>
      <c r="X420" s="156"/>
      <c r="Y420" s="147"/>
      <c r="Z420" s="147"/>
      <c r="AA420" s="147"/>
      <c r="AB420" s="147"/>
      <c r="AC420" s="147"/>
      <c r="AD420" s="147"/>
      <c r="AE420" s="147"/>
      <c r="AF420" s="147"/>
      <c r="AG420" s="147" t="s">
        <v>122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ht="22.5" outlineLevel="1" x14ac:dyDescent="0.2">
      <c r="A421" s="168">
        <v>36</v>
      </c>
      <c r="B421" s="169" t="s">
        <v>292</v>
      </c>
      <c r="C421" s="185" t="s">
        <v>293</v>
      </c>
      <c r="D421" s="170" t="s">
        <v>116</v>
      </c>
      <c r="E421" s="171">
        <v>725.24130000000002</v>
      </c>
      <c r="F421" s="172"/>
      <c r="G421" s="173">
        <f>ROUND(E421*F421,2)</f>
        <v>0</v>
      </c>
      <c r="H421" s="172"/>
      <c r="I421" s="173">
        <f>ROUND(E421*H421,2)</f>
        <v>0</v>
      </c>
      <c r="J421" s="172"/>
      <c r="K421" s="173">
        <f>ROUND(E421*J421,2)</f>
        <v>0</v>
      </c>
      <c r="L421" s="173">
        <v>21</v>
      </c>
      <c r="M421" s="173">
        <f>G421*(1+L421/100)</f>
        <v>0</v>
      </c>
      <c r="N421" s="173">
        <v>0</v>
      </c>
      <c r="O421" s="173">
        <f>ROUND(E421*N421,2)</f>
        <v>0</v>
      </c>
      <c r="P421" s="173">
        <v>0</v>
      </c>
      <c r="Q421" s="173">
        <f>ROUND(E421*P421,2)</f>
        <v>0</v>
      </c>
      <c r="R421" s="173" t="s">
        <v>104</v>
      </c>
      <c r="S421" s="173" t="s">
        <v>105</v>
      </c>
      <c r="T421" s="174" t="s">
        <v>105</v>
      </c>
      <c r="U421" s="156">
        <v>5.5999999999999999E-3</v>
      </c>
      <c r="V421" s="156">
        <f>ROUND(E421*U421,2)</f>
        <v>4.0599999999999996</v>
      </c>
      <c r="W421" s="156"/>
      <c r="X421" s="156" t="s">
        <v>106</v>
      </c>
      <c r="Y421" s="147"/>
      <c r="Z421" s="147"/>
      <c r="AA421" s="147"/>
      <c r="AB421" s="147"/>
      <c r="AC421" s="147"/>
      <c r="AD421" s="147"/>
      <c r="AE421" s="147"/>
      <c r="AF421" s="147"/>
      <c r="AG421" s="147" t="s">
        <v>137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252" t="s">
        <v>261</v>
      </c>
      <c r="D422" s="253"/>
      <c r="E422" s="253"/>
      <c r="F422" s="253"/>
      <c r="G422" s="253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  <c r="U422" s="156"/>
      <c r="V422" s="156"/>
      <c r="W422" s="156"/>
      <c r="X422" s="156"/>
      <c r="Y422" s="147"/>
      <c r="Z422" s="147"/>
      <c r="AA422" s="147"/>
      <c r="AB422" s="147"/>
      <c r="AC422" s="147"/>
      <c r="AD422" s="147"/>
      <c r="AE422" s="147"/>
      <c r="AF422" s="147"/>
      <c r="AG422" s="147" t="s">
        <v>109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ht="33.75" outlineLevel="1" x14ac:dyDescent="0.2">
      <c r="A423" s="168">
        <v>37</v>
      </c>
      <c r="B423" s="169" t="s">
        <v>294</v>
      </c>
      <c r="C423" s="185" t="s">
        <v>295</v>
      </c>
      <c r="D423" s="170" t="s">
        <v>116</v>
      </c>
      <c r="E423" s="171">
        <v>1549.3124</v>
      </c>
      <c r="F423" s="172"/>
      <c r="G423" s="173">
        <f>ROUND(E423*F423,2)</f>
        <v>0</v>
      </c>
      <c r="H423" s="172"/>
      <c r="I423" s="173">
        <f>ROUND(E423*H423,2)</f>
        <v>0</v>
      </c>
      <c r="J423" s="172"/>
      <c r="K423" s="173">
        <f>ROUND(E423*J423,2)</f>
        <v>0</v>
      </c>
      <c r="L423" s="173">
        <v>21</v>
      </c>
      <c r="M423" s="173">
        <f>G423*(1+L423/100)</f>
        <v>0</v>
      </c>
      <c r="N423" s="173">
        <v>0</v>
      </c>
      <c r="O423" s="173">
        <f>ROUND(E423*N423,2)</f>
        <v>0</v>
      </c>
      <c r="P423" s="173">
        <v>0</v>
      </c>
      <c r="Q423" s="173">
        <f>ROUND(E423*P423,2)</f>
        <v>0</v>
      </c>
      <c r="R423" s="173" t="s">
        <v>104</v>
      </c>
      <c r="S423" s="173" t="s">
        <v>105</v>
      </c>
      <c r="T423" s="174" t="s">
        <v>105</v>
      </c>
      <c r="U423" s="156">
        <v>0</v>
      </c>
      <c r="V423" s="156">
        <f>ROUND(E423*U423,2)</f>
        <v>0</v>
      </c>
      <c r="W423" s="156"/>
      <c r="X423" s="156" t="s">
        <v>106</v>
      </c>
      <c r="Y423" s="147"/>
      <c r="Z423" s="147"/>
      <c r="AA423" s="147"/>
      <c r="AB423" s="147"/>
      <c r="AC423" s="147"/>
      <c r="AD423" s="147"/>
      <c r="AE423" s="147"/>
      <c r="AF423" s="147"/>
      <c r="AG423" s="147" t="s">
        <v>137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252" t="s">
        <v>261</v>
      </c>
      <c r="D424" s="253"/>
      <c r="E424" s="253"/>
      <c r="F424" s="253"/>
      <c r="G424" s="253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  <c r="U424" s="156"/>
      <c r="V424" s="156"/>
      <c r="W424" s="156"/>
      <c r="X424" s="156"/>
      <c r="Y424" s="147"/>
      <c r="Z424" s="147"/>
      <c r="AA424" s="147"/>
      <c r="AB424" s="147"/>
      <c r="AC424" s="147"/>
      <c r="AD424" s="147"/>
      <c r="AE424" s="147"/>
      <c r="AF424" s="147"/>
      <c r="AG424" s="147" t="s">
        <v>109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54"/>
      <c r="B425" s="155"/>
      <c r="C425" s="186" t="s">
        <v>296</v>
      </c>
      <c r="D425" s="157"/>
      <c r="E425" s="158">
        <v>1549.3124</v>
      </c>
      <c r="F425" s="156"/>
      <c r="G425" s="156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  <c r="U425" s="156"/>
      <c r="V425" s="156"/>
      <c r="W425" s="156"/>
      <c r="X425" s="156"/>
      <c r="Y425" s="147"/>
      <c r="Z425" s="147"/>
      <c r="AA425" s="147"/>
      <c r="AB425" s="147"/>
      <c r="AC425" s="147"/>
      <c r="AD425" s="147"/>
      <c r="AE425" s="147"/>
      <c r="AF425" s="147"/>
      <c r="AG425" s="147" t="s">
        <v>122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ht="33.75" outlineLevel="1" x14ac:dyDescent="0.2">
      <c r="A426" s="168">
        <v>38</v>
      </c>
      <c r="B426" s="169" t="s">
        <v>297</v>
      </c>
      <c r="C426" s="185" t="s">
        <v>298</v>
      </c>
      <c r="D426" s="170" t="s">
        <v>116</v>
      </c>
      <c r="E426" s="171">
        <v>2900.9652000000001</v>
      </c>
      <c r="F426" s="172"/>
      <c r="G426" s="173">
        <f>ROUND(E426*F426,2)</f>
        <v>0</v>
      </c>
      <c r="H426" s="172"/>
      <c r="I426" s="173">
        <f>ROUND(E426*H426,2)</f>
        <v>0</v>
      </c>
      <c r="J426" s="172"/>
      <c r="K426" s="173">
        <f>ROUND(E426*J426,2)</f>
        <v>0</v>
      </c>
      <c r="L426" s="173">
        <v>21</v>
      </c>
      <c r="M426" s="173">
        <f>G426*(1+L426/100)</f>
        <v>0</v>
      </c>
      <c r="N426" s="173">
        <v>0</v>
      </c>
      <c r="O426" s="173">
        <f>ROUND(E426*N426,2)</f>
        <v>0</v>
      </c>
      <c r="P426" s="173">
        <v>0</v>
      </c>
      <c r="Q426" s="173">
        <f>ROUND(E426*P426,2)</f>
        <v>0</v>
      </c>
      <c r="R426" s="173" t="s">
        <v>104</v>
      </c>
      <c r="S426" s="173" t="s">
        <v>105</v>
      </c>
      <c r="T426" s="174" t="s">
        <v>105</v>
      </c>
      <c r="U426" s="156">
        <v>0</v>
      </c>
      <c r="V426" s="156">
        <f>ROUND(E426*U426,2)</f>
        <v>0</v>
      </c>
      <c r="W426" s="156"/>
      <c r="X426" s="156" t="s">
        <v>106</v>
      </c>
      <c r="Y426" s="147"/>
      <c r="Z426" s="147"/>
      <c r="AA426" s="147"/>
      <c r="AB426" s="147"/>
      <c r="AC426" s="147"/>
      <c r="AD426" s="147"/>
      <c r="AE426" s="147"/>
      <c r="AF426" s="147"/>
      <c r="AG426" s="147" t="s">
        <v>137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252" t="s">
        <v>261</v>
      </c>
      <c r="D427" s="253"/>
      <c r="E427" s="253"/>
      <c r="F427" s="253"/>
      <c r="G427" s="253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  <c r="U427" s="156"/>
      <c r="V427" s="156"/>
      <c r="W427" s="156"/>
      <c r="X427" s="156"/>
      <c r="Y427" s="147"/>
      <c r="Z427" s="147"/>
      <c r="AA427" s="147"/>
      <c r="AB427" s="147"/>
      <c r="AC427" s="147"/>
      <c r="AD427" s="147"/>
      <c r="AE427" s="147"/>
      <c r="AF427" s="147"/>
      <c r="AG427" s="147" t="s">
        <v>109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54"/>
      <c r="B428" s="155"/>
      <c r="C428" s="186" t="s">
        <v>299</v>
      </c>
      <c r="D428" s="157"/>
      <c r="E428" s="158">
        <v>2900.9652000000001</v>
      </c>
      <c r="F428" s="156"/>
      <c r="G428" s="156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  <c r="U428" s="156"/>
      <c r="V428" s="156"/>
      <c r="W428" s="156"/>
      <c r="X428" s="156"/>
      <c r="Y428" s="147"/>
      <c r="Z428" s="147"/>
      <c r="AA428" s="147"/>
      <c r="AB428" s="147"/>
      <c r="AC428" s="147"/>
      <c r="AD428" s="147"/>
      <c r="AE428" s="147"/>
      <c r="AF428" s="147"/>
      <c r="AG428" s="147" t="s">
        <v>122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ht="56.25" outlineLevel="1" x14ac:dyDescent="0.2">
      <c r="A429" s="168">
        <v>39</v>
      </c>
      <c r="B429" s="169" t="s">
        <v>300</v>
      </c>
      <c r="C429" s="185" t="s">
        <v>301</v>
      </c>
      <c r="D429" s="170" t="s">
        <v>116</v>
      </c>
      <c r="E429" s="171">
        <v>1097.9719</v>
      </c>
      <c r="F429" s="172"/>
      <c r="G429" s="173">
        <f>ROUND(E429*F429,2)</f>
        <v>0</v>
      </c>
      <c r="H429" s="172"/>
      <c r="I429" s="173">
        <f>ROUND(E429*H429,2)</f>
        <v>0</v>
      </c>
      <c r="J429" s="172"/>
      <c r="K429" s="173">
        <f>ROUND(E429*J429,2)</f>
        <v>0</v>
      </c>
      <c r="L429" s="173">
        <v>21</v>
      </c>
      <c r="M429" s="173">
        <f>G429*(1+L429/100)</f>
        <v>0</v>
      </c>
      <c r="N429" s="173">
        <v>0</v>
      </c>
      <c r="O429" s="173">
        <f>ROUND(E429*N429,2)</f>
        <v>0</v>
      </c>
      <c r="P429" s="173">
        <v>0</v>
      </c>
      <c r="Q429" s="173">
        <f>ROUND(E429*P429,2)</f>
        <v>0</v>
      </c>
      <c r="R429" s="173" t="s">
        <v>104</v>
      </c>
      <c r="S429" s="173" t="s">
        <v>105</v>
      </c>
      <c r="T429" s="174" t="s">
        <v>105</v>
      </c>
      <c r="U429" s="156">
        <v>0.04</v>
      </c>
      <c r="V429" s="156">
        <f>ROUND(E429*U429,2)</f>
        <v>43.92</v>
      </c>
      <c r="W429" s="156"/>
      <c r="X429" s="156" t="s">
        <v>106</v>
      </c>
      <c r="Y429" s="147"/>
      <c r="Z429" s="147"/>
      <c r="AA429" s="147"/>
      <c r="AB429" s="147"/>
      <c r="AC429" s="147"/>
      <c r="AD429" s="147"/>
      <c r="AE429" s="147"/>
      <c r="AF429" s="147"/>
      <c r="AG429" s="147" t="s">
        <v>137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">
      <c r="A430" s="154"/>
      <c r="B430" s="155"/>
      <c r="C430" s="252" t="s">
        <v>302</v>
      </c>
      <c r="D430" s="253"/>
      <c r="E430" s="253"/>
      <c r="F430" s="253"/>
      <c r="G430" s="253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  <c r="U430" s="156"/>
      <c r="V430" s="156"/>
      <c r="W430" s="156"/>
      <c r="X430" s="156"/>
      <c r="Y430" s="147"/>
      <c r="Z430" s="147"/>
      <c r="AA430" s="147"/>
      <c r="AB430" s="147"/>
      <c r="AC430" s="147"/>
      <c r="AD430" s="147"/>
      <c r="AE430" s="147"/>
      <c r="AF430" s="147"/>
      <c r="AG430" s="147" t="s">
        <v>109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">
      <c r="A431" s="154"/>
      <c r="B431" s="155"/>
      <c r="C431" s="186" t="s">
        <v>303</v>
      </c>
      <c r="D431" s="157"/>
      <c r="E431" s="158">
        <v>372.73059999999998</v>
      </c>
      <c r="F431" s="156"/>
      <c r="G431" s="156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  <c r="U431" s="156"/>
      <c r="V431" s="156"/>
      <c r="W431" s="156"/>
      <c r="X431" s="156"/>
      <c r="Y431" s="147"/>
      <c r="Z431" s="147"/>
      <c r="AA431" s="147"/>
      <c r="AB431" s="147"/>
      <c r="AC431" s="147"/>
      <c r="AD431" s="147"/>
      <c r="AE431" s="147"/>
      <c r="AF431" s="147"/>
      <c r="AG431" s="147" t="s">
        <v>122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54"/>
      <c r="B432" s="155"/>
      <c r="C432" s="186" t="s">
        <v>288</v>
      </c>
      <c r="D432" s="157"/>
      <c r="E432" s="158">
        <v>725.24130000000002</v>
      </c>
      <c r="F432" s="156"/>
      <c r="G432" s="156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  <c r="U432" s="156"/>
      <c r="V432" s="156"/>
      <c r="W432" s="156"/>
      <c r="X432" s="156"/>
      <c r="Y432" s="147"/>
      <c r="Z432" s="147"/>
      <c r="AA432" s="147"/>
      <c r="AB432" s="147"/>
      <c r="AC432" s="147"/>
      <c r="AD432" s="147"/>
      <c r="AE432" s="147"/>
      <c r="AF432" s="147"/>
      <c r="AG432" s="147" t="s">
        <v>122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68">
        <v>40</v>
      </c>
      <c r="B433" s="169" t="s">
        <v>304</v>
      </c>
      <c r="C433" s="185" t="s">
        <v>305</v>
      </c>
      <c r="D433" s="170" t="s">
        <v>116</v>
      </c>
      <c r="E433" s="171">
        <v>372.73239999999998</v>
      </c>
      <c r="F433" s="172"/>
      <c r="G433" s="173">
        <f>ROUND(E433*F433,2)</f>
        <v>0</v>
      </c>
      <c r="H433" s="172"/>
      <c r="I433" s="173">
        <f>ROUND(E433*H433,2)</f>
        <v>0</v>
      </c>
      <c r="J433" s="172"/>
      <c r="K433" s="173">
        <f>ROUND(E433*J433,2)</f>
        <v>0</v>
      </c>
      <c r="L433" s="173">
        <v>21</v>
      </c>
      <c r="M433" s="173">
        <f>G433*(1+L433/100)</f>
        <v>0</v>
      </c>
      <c r="N433" s="173">
        <v>0</v>
      </c>
      <c r="O433" s="173">
        <f>ROUND(E433*N433,2)</f>
        <v>0</v>
      </c>
      <c r="P433" s="173">
        <v>0</v>
      </c>
      <c r="Q433" s="173">
        <f>ROUND(E433*P433,2)</f>
        <v>0</v>
      </c>
      <c r="R433" s="173" t="s">
        <v>104</v>
      </c>
      <c r="S433" s="173" t="s">
        <v>105</v>
      </c>
      <c r="T433" s="174" t="s">
        <v>105</v>
      </c>
      <c r="U433" s="156">
        <v>0</v>
      </c>
      <c r="V433" s="156">
        <f>ROUND(E433*U433,2)</f>
        <v>0</v>
      </c>
      <c r="W433" s="156"/>
      <c r="X433" s="156" t="s">
        <v>106</v>
      </c>
      <c r="Y433" s="147"/>
      <c r="Z433" s="147"/>
      <c r="AA433" s="147"/>
      <c r="AB433" s="147"/>
      <c r="AC433" s="147"/>
      <c r="AD433" s="147"/>
      <c r="AE433" s="147"/>
      <c r="AF433" s="147"/>
      <c r="AG433" s="147" t="s">
        <v>137</v>
      </c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54"/>
      <c r="B434" s="155"/>
      <c r="C434" s="186" t="s">
        <v>306</v>
      </c>
      <c r="D434" s="157"/>
      <c r="E434" s="158">
        <v>372.73239999999998</v>
      </c>
      <c r="F434" s="156"/>
      <c r="G434" s="156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  <c r="U434" s="156"/>
      <c r="V434" s="156"/>
      <c r="W434" s="156"/>
      <c r="X434" s="156"/>
      <c r="Y434" s="147"/>
      <c r="Z434" s="147"/>
      <c r="AA434" s="147"/>
      <c r="AB434" s="147"/>
      <c r="AC434" s="147"/>
      <c r="AD434" s="147"/>
      <c r="AE434" s="147"/>
      <c r="AF434" s="147"/>
      <c r="AG434" s="147" t="s">
        <v>122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68">
        <v>41</v>
      </c>
      <c r="B435" s="169" t="s">
        <v>307</v>
      </c>
      <c r="C435" s="185" t="s">
        <v>308</v>
      </c>
      <c r="D435" s="170" t="s">
        <v>116</v>
      </c>
      <c r="E435" s="171">
        <v>725.24130000000002</v>
      </c>
      <c r="F435" s="172"/>
      <c r="G435" s="173">
        <f>ROUND(E435*F435,2)</f>
        <v>0</v>
      </c>
      <c r="H435" s="172"/>
      <c r="I435" s="173">
        <f>ROUND(E435*H435,2)</f>
        <v>0</v>
      </c>
      <c r="J435" s="172"/>
      <c r="K435" s="173">
        <f>ROUND(E435*J435,2)</f>
        <v>0</v>
      </c>
      <c r="L435" s="173">
        <v>21</v>
      </c>
      <c r="M435" s="173">
        <f>G435*(1+L435/100)</f>
        <v>0</v>
      </c>
      <c r="N435" s="173">
        <v>0</v>
      </c>
      <c r="O435" s="173">
        <f>ROUND(E435*N435,2)</f>
        <v>0</v>
      </c>
      <c r="P435" s="173">
        <v>0</v>
      </c>
      <c r="Q435" s="173">
        <f>ROUND(E435*P435,2)</f>
        <v>0</v>
      </c>
      <c r="R435" s="173" t="s">
        <v>104</v>
      </c>
      <c r="S435" s="173" t="s">
        <v>105</v>
      </c>
      <c r="T435" s="174" t="s">
        <v>105</v>
      </c>
      <c r="U435" s="156">
        <v>0</v>
      </c>
      <c r="V435" s="156">
        <f>ROUND(E435*U435,2)</f>
        <v>0</v>
      </c>
      <c r="W435" s="156"/>
      <c r="X435" s="156" t="s">
        <v>106</v>
      </c>
      <c r="Y435" s="147"/>
      <c r="Z435" s="147"/>
      <c r="AA435" s="147"/>
      <c r="AB435" s="147"/>
      <c r="AC435" s="147"/>
      <c r="AD435" s="147"/>
      <c r="AE435" s="147"/>
      <c r="AF435" s="147"/>
      <c r="AG435" s="147" t="s">
        <v>137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54"/>
      <c r="B436" s="155"/>
      <c r="C436" s="186" t="s">
        <v>288</v>
      </c>
      <c r="D436" s="157"/>
      <c r="E436" s="158">
        <v>725.24130000000002</v>
      </c>
      <c r="F436" s="156"/>
      <c r="G436" s="156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  <c r="U436" s="156"/>
      <c r="V436" s="156"/>
      <c r="W436" s="156"/>
      <c r="X436" s="156"/>
      <c r="Y436" s="147"/>
      <c r="Z436" s="147"/>
      <c r="AA436" s="147"/>
      <c r="AB436" s="147"/>
      <c r="AC436" s="147"/>
      <c r="AD436" s="147"/>
      <c r="AE436" s="147"/>
      <c r="AF436" s="147"/>
      <c r="AG436" s="147" t="s">
        <v>122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x14ac:dyDescent="0.2">
      <c r="A437" s="162" t="s">
        <v>99</v>
      </c>
      <c r="B437" s="163" t="s">
        <v>61</v>
      </c>
      <c r="C437" s="184" t="s">
        <v>62</v>
      </c>
      <c r="D437" s="164"/>
      <c r="E437" s="165"/>
      <c r="F437" s="166"/>
      <c r="G437" s="166">
        <f>SUMIF(AG438:AG462,"&lt;&gt;NOR",G438:G462)</f>
        <v>0</v>
      </c>
      <c r="H437" s="166"/>
      <c r="I437" s="166">
        <f>SUM(I438:I462)</f>
        <v>0</v>
      </c>
      <c r="J437" s="166"/>
      <c r="K437" s="166">
        <f>SUM(K438:K462)</f>
        <v>0</v>
      </c>
      <c r="L437" s="166"/>
      <c r="M437" s="166">
        <f>SUM(M438:M462)</f>
        <v>0</v>
      </c>
      <c r="N437" s="166"/>
      <c r="O437" s="166">
        <f>SUM(O438:O462)</f>
        <v>80.320000000000007</v>
      </c>
      <c r="P437" s="166"/>
      <c r="Q437" s="166">
        <f>SUM(Q438:Q462)</f>
        <v>0</v>
      </c>
      <c r="R437" s="166"/>
      <c r="S437" s="166"/>
      <c r="T437" s="167"/>
      <c r="U437" s="161"/>
      <c r="V437" s="161">
        <f>SUM(V438:V462)</f>
        <v>163.78</v>
      </c>
      <c r="W437" s="161"/>
      <c r="X437" s="161"/>
      <c r="AG437" t="s">
        <v>100</v>
      </c>
    </row>
    <row r="438" spans="1:60" outlineLevel="1" x14ac:dyDescent="0.2">
      <c r="A438" s="168">
        <v>42</v>
      </c>
      <c r="B438" s="169" t="s">
        <v>309</v>
      </c>
      <c r="C438" s="185" t="s">
        <v>310</v>
      </c>
      <c r="D438" s="170" t="s">
        <v>116</v>
      </c>
      <c r="E438" s="171">
        <v>24.745629999999998</v>
      </c>
      <c r="F438" s="172"/>
      <c r="G438" s="173">
        <f>ROUND(E438*F438,2)</f>
        <v>0</v>
      </c>
      <c r="H438" s="172"/>
      <c r="I438" s="173">
        <f>ROUND(E438*H438,2)</f>
        <v>0</v>
      </c>
      <c r="J438" s="172"/>
      <c r="K438" s="173">
        <f>ROUND(E438*J438,2)</f>
        <v>0</v>
      </c>
      <c r="L438" s="173">
        <v>21</v>
      </c>
      <c r="M438" s="173">
        <f>G438*(1+L438/100)</f>
        <v>0</v>
      </c>
      <c r="N438" s="173">
        <v>1.63</v>
      </c>
      <c r="O438" s="173">
        <f>ROUND(E438*N438,2)</f>
        <v>40.340000000000003</v>
      </c>
      <c r="P438" s="173">
        <v>0</v>
      </c>
      <c r="Q438" s="173">
        <f>ROUND(E438*P438,2)</f>
        <v>0</v>
      </c>
      <c r="R438" s="173" t="s">
        <v>311</v>
      </c>
      <c r="S438" s="173" t="s">
        <v>105</v>
      </c>
      <c r="T438" s="174" t="s">
        <v>105</v>
      </c>
      <c r="U438" s="156">
        <v>0.92</v>
      </c>
      <c r="V438" s="156">
        <f>ROUND(E438*U438,2)</f>
        <v>22.77</v>
      </c>
      <c r="W438" s="156"/>
      <c r="X438" s="156" t="s">
        <v>106</v>
      </c>
      <c r="Y438" s="147"/>
      <c r="Z438" s="147"/>
      <c r="AA438" s="147"/>
      <c r="AB438" s="147"/>
      <c r="AC438" s="147"/>
      <c r="AD438" s="147"/>
      <c r="AE438" s="147"/>
      <c r="AF438" s="147"/>
      <c r="AG438" s="147" t="s">
        <v>137</v>
      </c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54"/>
      <c r="B439" s="155"/>
      <c r="C439" s="252" t="s">
        <v>312</v>
      </c>
      <c r="D439" s="253"/>
      <c r="E439" s="253"/>
      <c r="F439" s="253"/>
      <c r="G439" s="253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  <c r="U439" s="156"/>
      <c r="V439" s="156"/>
      <c r="W439" s="156"/>
      <c r="X439" s="156"/>
      <c r="Y439" s="147"/>
      <c r="Z439" s="147"/>
      <c r="AA439" s="147"/>
      <c r="AB439" s="147"/>
      <c r="AC439" s="147"/>
      <c r="AD439" s="147"/>
      <c r="AE439" s="147"/>
      <c r="AF439" s="147"/>
      <c r="AG439" s="147" t="s">
        <v>109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54"/>
      <c r="B440" s="155"/>
      <c r="C440" s="186" t="s">
        <v>313</v>
      </c>
      <c r="D440" s="157"/>
      <c r="E440" s="158">
        <v>24.745629999999998</v>
      </c>
      <c r="F440" s="156"/>
      <c r="G440" s="156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  <c r="U440" s="156"/>
      <c r="V440" s="156"/>
      <c r="W440" s="156"/>
      <c r="X440" s="156"/>
      <c r="Y440" s="147"/>
      <c r="Z440" s="147"/>
      <c r="AA440" s="147"/>
      <c r="AB440" s="147"/>
      <c r="AC440" s="147"/>
      <c r="AD440" s="147"/>
      <c r="AE440" s="147"/>
      <c r="AF440" s="147"/>
      <c r="AG440" s="147" t="s">
        <v>122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68">
        <v>43</v>
      </c>
      <c r="B441" s="169" t="s">
        <v>314</v>
      </c>
      <c r="C441" s="185" t="s">
        <v>315</v>
      </c>
      <c r="D441" s="170" t="s">
        <v>216</v>
      </c>
      <c r="E441" s="171">
        <v>780</v>
      </c>
      <c r="F441" s="172"/>
      <c r="G441" s="173">
        <f>ROUND(E441*F441,2)</f>
        <v>0</v>
      </c>
      <c r="H441" s="172"/>
      <c r="I441" s="173">
        <f>ROUND(E441*H441,2)</f>
        <v>0</v>
      </c>
      <c r="J441" s="172"/>
      <c r="K441" s="173">
        <f>ROUND(E441*J441,2)</f>
        <v>0</v>
      </c>
      <c r="L441" s="173">
        <v>21</v>
      </c>
      <c r="M441" s="173">
        <f>G441*(1+L441/100)</f>
        <v>0</v>
      </c>
      <c r="N441" s="173">
        <v>1.8000000000000001E-4</v>
      </c>
      <c r="O441" s="173">
        <f>ROUND(E441*N441,2)</f>
        <v>0.14000000000000001</v>
      </c>
      <c r="P441" s="173">
        <v>0</v>
      </c>
      <c r="Q441" s="173">
        <f>ROUND(E441*P441,2)</f>
        <v>0</v>
      </c>
      <c r="R441" s="173" t="s">
        <v>311</v>
      </c>
      <c r="S441" s="173" t="s">
        <v>105</v>
      </c>
      <c r="T441" s="174" t="s">
        <v>105</v>
      </c>
      <c r="U441" s="156">
        <v>0.08</v>
      </c>
      <c r="V441" s="156">
        <f>ROUND(E441*U441,2)</f>
        <v>62.4</v>
      </c>
      <c r="W441" s="156"/>
      <c r="X441" s="156" t="s">
        <v>106</v>
      </c>
      <c r="Y441" s="147"/>
      <c r="Z441" s="147"/>
      <c r="AA441" s="147"/>
      <c r="AB441" s="147"/>
      <c r="AC441" s="147"/>
      <c r="AD441" s="147"/>
      <c r="AE441" s="147"/>
      <c r="AF441" s="147"/>
      <c r="AG441" s="147" t="s">
        <v>137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252" t="s">
        <v>316</v>
      </c>
      <c r="D442" s="253"/>
      <c r="E442" s="253"/>
      <c r="F442" s="253"/>
      <c r="G442" s="253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  <c r="U442" s="156"/>
      <c r="V442" s="156"/>
      <c r="W442" s="156"/>
      <c r="X442" s="156"/>
      <c r="Y442" s="147"/>
      <c r="Z442" s="147"/>
      <c r="AA442" s="147"/>
      <c r="AB442" s="147"/>
      <c r="AC442" s="147"/>
      <c r="AD442" s="147"/>
      <c r="AE442" s="147"/>
      <c r="AF442" s="147"/>
      <c r="AG442" s="147" t="s">
        <v>109</v>
      </c>
      <c r="AH442" s="147"/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54"/>
      <c r="B443" s="155"/>
      <c r="C443" s="186" t="s">
        <v>317</v>
      </c>
      <c r="D443" s="157"/>
      <c r="E443" s="158">
        <v>780</v>
      </c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  <c r="U443" s="156"/>
      <c r="V443" s="156"/>
      <c r="W443" s="156"/>
      <c r="X443" s="156"/>
      <c r="Y443" s="147"/>
      <c r="Z443" s="147"/>
      <c r="AA443" s="147"/>
      <c r="AB443" s="147"/>
      <c r="AC443" s="147"/>
      <c r="AD443" s="147"/>
      <c r="AE443" s="147"/>
      <c r="AF443" s="147"/>
      <c r="AG443" s="147" t="s">
        <v>122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ht="22.5" outlineLevel="1" x14ac:dyDescent="0.2">
      <c r="A444" s="176">
        <v>44</v>
      </c>
      <c r="B444" s="177" t="s">
        <v>318</v>
      </c>
      <c r="C444" s="188" t="s">
        <v>319</v>
      </c>
      <c r="D444" s="178" t="s">
        <v>320</v>
      </c>
      <c r="E444" s="179">
        <v>780</v>
      </c>
      <c r="F444" s="180"/>
      <c r="G444" s="181">
        <f>ROUND(E444*F444,2)</f>
        <v>0</v>
      </c>
      <c r="H444" s="180"/>
      <c r="I444" s="181">
        <f>ROUND(E444*H444,2)</f>
        <v>0</v>
      </c>
      <c r="J444" s="180"/>
      <c r="K444" s="181">
        <f>ROUND(E444*J444,2)</f>
        <v>0</v>
      </c>
      <c r="L444" s="181">
        <v>21</v>
      </c>
      <c r="M444" s="181">
        <f>G444*(1+L444/100)</f>
        <v>0</v>
      </c>
      <c r="N444" s="181">
        <v>1.2199999999999999E-3</v>
      </c>
      <c r="O444" s="181">
        <f>ROUND(E444*N444,2)</f>
        <v>0.95</v>
      </c>
      <c r="P444" s="181">
        <v>0</v>
      </c>
      <c r="Q444" s="181">
        <f>ROUND(E444*P444,2)</f>
        <v>0</v>
      </c>
      <c r="R444" s="181" t="s">
        <v>321</v>
      </c>
      <c r="S444" s="181" t="s">
        <v>105</v>
      </c>
      <c r="T444" s="182" t="s">
        <v>105</v>
      </c>
      <c r="U444" s="156">
        <v>0</v>
      </c>
      <c r="V444" s="156">
        <f>ROUND(E444*U444,2)</f>
        <v>0</v>
      </c>
      <c r="W444" s="156"/>
      <c r="X444" s="156" t="s">
        <v>322</v>
      </c>
      <c r="Y444" s="147"/>
      <c r="Z444" s="147"/>
      <c r="AA444" s="147"/>
      <c r="AB444" s="147"/>
      <c r="AC444" s="147"/>
      <c r="AD444" s="147"/>
      <c r="AE444" s="147"/>
      <c r="AF444" s="147"/>
      <c r="AG444" s="147" t="s">
        <v>323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68">
        <v>45</v>
      </c>
      <c r="B445" s="169" t="s">
        <v>324</v>
      </c>
      <c r="C445" s="185" t="s">
        <v>325</v>
      </c>
      <c r="D445" s="170" t="s">
        <v>116</v>
      </c>
      <c r="E445" s="171">
        <v>8.0640000000000001</v>
      </c>
      <c r="F445" s="172"/>
      <c r="G445" s="173">
        <f>ROUND(E445*F445,2)</f>
        <v>0</v>
      </c>
      <c r="H445" s="172"/>
      <c r="I445" s="173">
        <f>ROUND(E445*H445,2)</f>
        <v>0</v>
      </c>
      <c r="J445" s="172"/>
      <c r="K445" s="173">
        <f>ROUND(E445*J445,2)</f>
        <v>0</v>
      </c>
      <c r="L445" s="173">
        <v>21</v>
      </c>
      <c r="M445" s="173">
        <f>G445*(1+L445/100)</f>
        <v>0</v>
      </c>
      <c r="N445" s="173">
        <v>2.5249999999999999</v>
      </c>
      <c r="O445" s="173">
        <f>ROUND(E445*N445,2)</f>
        <v>20.36</v>
      </c>
      <c r="P445" s="173">
        <v>0</v>
      </c>
      <c r="Q445" s="173">
        <f>ROUND(E445*P445,2)</f>
        <v>0</v>
      </c>
      <c r="R445" s="173" t="s">
        <v>326</v>
      </c>
      <c r="S445" s="173" t="s">
        <v>105</v>
      </c>
      <c r="T445" s="174" t="s">
        <v>105</v>
      </c>
      <c r="U445" s="156">
        <v>0.48</v>
      </c>
      <c r="V445" s="156">
        <f>ROUND(E445*U445,2)</f>
        <v>3.87</v>
      </c>
      <c r="W445" s="156"/>
      <c r="X445" s="156" t="s">
        <v>106</v>
      </c>
      <c r="Y445" s="147"/>
      <c r="Z445" s="147"/>
      <c r="AA445" s="147"/>
      <c r="AB445" s="147"/>
      <c r="AC445" s="147"/>
      <c r="AD445" s="147"/>
      <c r="AE445" s="147"/>
      <c r="AF445" s="147"/>
      <c r="AG445" s="147" t="s">
        <v>137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54"/>
      <c r="B446" s="155"/>
      <c r="C446" s="252" t="s">
        <v>327</v>
      </c>
      <c r="D446" s="253"/>
      <c r="E446" s="253"/>
      <c r="F446" s="253"/>
      <c r="G446" s="253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  <c r="U446" s="156"/>
      <c r="V446" s="156"/>
      <c r="W446" s="156"/>
      <c r="X446" s="156"/>
      <c r="Y446" s="147"/>
      <c r="Z446" s="147"/>
      <c r="AA446" s="147"/>
      <c r="AB446" s="147"/>
      <c r="AC446" s="147"/>
      <c r="AD446" s="147"/>
      <c r="AE446" s="147"/>
      <c r="AF446" s="147"/>
      <c r="AG446" s="147" t="s">
        <v>109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54"/>
      <c r="B447" s="155"/>
      <c r="C447" s="186" t="s">
        <v>328</v>
      </c>
      <c r="D447" s="157"/>
      <c r="E447" s="158">
        <v>8.0640000000000001</v>
      </c>
      <c r="F447" s="156"/>
      <c r="G447" s="156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  <c r="U447" s="156"/>
      <c r="V447" s="156"/>
      <c r="W447" s="156"/>
      <c r="X447" s="156"/>
      <c r="Y447" s="147"/>
      <c r="Z447" s="147"/>
      <c r="AA447" s="147"/>
      <c r="AB447" s="147"/>
      <c r="AC447" s="147"/>
      <c r="AD447" s="147"/>
      <c r="AE447" s="147"/>
      <c r="AF447" s="147"/>
      <c r="AG447" s="147" t="s">
        <v>122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68">
        <v>46</v>
      </c>
      <c r="B448" s="169" t="s">
        <v>329</v>
      </c>
      <c r="C448" s="185" t="s">
        <v>330</v>
      </c>
      <c r="D448" s="170" t="s">
        <v>216</v>
      </c>
      <c r="E448" s="171">
        <v>26.88</v>
      </c>
      <c r="F448" s="172"/>
      <c r="G448" s="173">
        <f>ROUND(E448*F448,2)</f>
        <v>0</v>
      </c>
      <c r="H448" s="172"/>
      <c r="I448" s="173">
        <f>ROUND(E448*H448,2)</f>
        <v>0</v>
      </c>
      <c r="J448" s="172"/>
      <c r="K448" s="173">
        <f>ROUND(E448*J448,2)</f>
        <v>0</v>
      </c>
      <c r="L448" s="173">
        <v>21</v>
      </c>
      <c r="M448" s="173">
        <f>G448*(1+L448/100)</f>
        <v>0</v>
      </c>
      <c r="N448" s="173">
        <v>3.9199999999999999E-2</v>
      </c>
      <c r="O448" s="173">
        <f>ROUND(E448*N448,2)</f>
        <v>1.05</v>
      </c>
      <c r="P448" s="173">
        <v>0</v>
      </c>
      <c r="Q448" s="173">
        <f>ROUND(E448*P448,2)</f>
        <v>0</v>
      </c>
      <c r="R448" s="173" t="s">
        <v>326</v>
      </c>
      <c r="S448" s="173" t="s">
        <v>105</v>
      </c>
      <c r="T448" s="174" t="s">
        <v>105</v>
      </c>
      <c r="U448" s="156">
        <v>1.6</v>
      </c>
      <c r="V448" s="156">
        <f>ROUND(E448*U448,2)</f>
        <v>43.01</v>
      </c>
      <c r="W448" s="156"/>
      <c r="X448" s="156" t="s">
        <v>106</v>
      </c>
      <c r="Y448" s="147"/>
      <c r="Z448" s="147"/>
      <c r="AA448" s="147"/>
      <c r="AB448" s="147"/>
      <c r="AC448" s="147"/>
      <c r="AD448" s="147"/>
      <c r="AE448" s="147"/>
      <c r="AF448" s="147"/>
      <c r="AG448" s="147" t="s">
        <v>137</v>
      </c>
      <c r="AH448" s="147"/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ht="22.5" outlineLevel="1" x14ac:dyDescent="0.2">
      <c r="A449" s="154"/>
      <c r="B449" s="155"/>
      <c r="C449" s="252" t="s">
        <v>331</v>
      </c>
      <c r="D449" s="253"/>
      <c r="E449" s="253"/>
      <c r="F449" s="253"/>
      <c r="G449" s="253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  <c r="U449" s="156"/>
      <c r="V449" s="156"/>
      <c r="W449" s="156"/>
      <c r="X449" s="156"/>
      <c r="Y449" s="147"/>
      <c r="Z449" s="147"/>
      <c r="AA449" s="147"/>
      <c r="AB449" s="147"/>
      <c r="AC449" s="147"/>
      <c r="AD449" s="147"/>
      <c r="AE449" s="147"/>
      <c r="AF449" s="147"/>
      <c r="AG449" s="147" t="s">
        <v>109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75" t="str">
        <f>C449</f>
        <v>svislé nebo šikmé (odkloněné) , půdorysně přímé nebo zalomené, stěn základových desek ve volných nebo zapažených jámách, rýhách, šachtách, včetně případných vzpěr,</v>
      </c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186" t="s">
        <v>332</v>
      </c>
      <c r="D450" s="157"/>
      <c r="E450" s="158">
        <v>26.88</v>
      </c>
      <c r="F450" s="156"/>
      <c r="G450" s="156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  <c r="U450" s="156"/>
      <c r="V450" s="156"/>
      <c r="W450" s="156"/>
      <c r="X450" s="156"/>
      <c r="Y450" s="147"/>
      <c r="Z450" s="147"/>
      <c r="AA450" s="147"/>
      <c r="AB450" s="147"/>
      <c r="AC450" s="147"/>
      <c r="AD450" s="147"/>
      <c r="AE450" s="147"/>
      <c r="AF450" s="147"/>
      <c r="AG450" s="147" t="s">
        <v>122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68">
        <v>47</v>
      </c>
      <c r="B451" s="169" t="s">
        <v>333</v>
      </c>
      <c r="C451" s="185" t="s">
        <v>334</v>
      </c>
      <c r="D451" s="170" t="s">
        <v>216</v>
      </c>
      <c r="E451" s="171">
        <v>26.88</v>
      </c>
      <c r="F451" s="172"/>
      <c r="G451" s="173">
        <f>ROUND(E451*F451,2)</f>
        <v>0</v>
      </c>
      <c r="H451" s="172"/>
      <c r="I451" s="173">
        <f>ROUND(E451*H451,2)</f>
        <v>0</v>
      </c>
      <c r="J451" s="172"/>
      <c r="K451" s="173">
        <f>ROUND(E451*J451,2)</f>
        <v>0</v>
      </c>
      <c r="L451" s="173">
        <v>21</v>
      </c>
      <c r="M451" s="173">
        <f>G451*(1+L451/100)</f>
        <v>0</v>
      </c>
      <c r="N451" s="173">
        <v>0</v>
      </c>
      <c r="O451" s="173">
        <f>ROUND(E451*N451,2)</f>
        <v>0</v>
      </c>
      <c r="P451" s="173">
        <v>0</v>
      </c>
      <c r="Q451" s="173">
        <f>ROUND(E451*P451,2)</f>
        <v>0</v>
      </c>
      <c r="R451" s="173" t="s">
        <v>326</v>
      </c>
      <c r="S451" s="173" t="s">
        <v>105</v>
      </c>
      <c r="T451" s="174" t="s">
        <v>105</v>
      </c>
      <c r="U451" s="156">
        <v>0.32</v>
      </c>
      <c r="V451" s="156">
        <f>ROUND(E451*U451,2)</f>
        <v>8.6</v>
      </c>
      <c r="W451" s="156"/>
      <c r="X451" s="156" t="s">
        <v>106</v>
      </c>
      <c r="Y451" s="147"/>
      <c r="Z451" s="147"/>
      <c r="AA451" s="147"/>
      <c r="AB451" s="147"/>
      <c r="AC451" s="147"/>
      <c r="AD451" s="147"/>
      <c r="AE451" s="147"/>
      <c r="AF451" s="147"/>
      <c r="AG451" s="147" t="s">
        <v>137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ht="22.5" outlineLevel="1" x14ac:dyDescent="0.2">
      <c r="A452" s="154"/>
      <c r="B452" s="155"/>
      <c r="C452" s="252" t="s">
        <v>331</v>
      </c>
      <c r="D452" s="253"/>
      <c r="E452" s="253"/>
      <c r="F452" s="253"/>
      <c r="G452" s="253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  <c r="U452" s="156"/>
      <c r="V452" s="156"/>
      <c r="W452" s="156"/>
      <c r="X452" s="156"/>
      <c r="Y452" s="147"/>
      <c r="Z452" s="147"/>
      <c r="AA452" s="147"/>
      <c r="AB452" s="147"/>
      <c r="AC452" s="147"/>
      <c r="AD452" s="147"/>
      <c r="AE452" s="147"/>
      <c r="AF452" s="147"/>
      <c r="AG452" s="147" t="s">
        <v>109</v>
      </c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75" t="str">
        <f>C452</f>
        <v>svislé nebo šikmé (odkloněné) , půdorysně přímé nebo zalomené, stěn základových desek ve volných nebo zapažených jámách, rýhách, šachtách, včetně případných vzpěr,</v>
      </c>
      <c r="BB452" s="147"/>
      <c r="BC452" s="147"/>
      <c r="BD452" s="147"/>
      <c r="BE452" s="147"/>
      <c r="BF452" s="147"/>
      <c r="BG452" s="147"/>
      <c r="BH452" s="147"/>
    </row>
    <row r="453" spans="1:60" ht="22.5" outlineLevel="1" x14ac:dyDescent="0.2">
      <c r="A453" s="168">
        <v>48</v>
      </c>
      <c r="B453" s="169" t="s">
        <v>335</v>
      </c>
      <c r="C453" s="185" t="s">
        <v>336</v>
      </c>
      <c r="D453" s="170" t="s">
        <v>116</v>
      </c>
      <c r="E453" s="171">
        <v>6.6761999999999997</v>
      </c>
      <c r="F453" s="172"/>
      <c r="G453" s="173">
        <f>ROUND(E453*F453,2)</f>
        <v>0</v>
      </c>
      <c r="H453" s="172"/>
      <c r="I453" s="173">
        <f>ROUND(E453*H453,2)</f>
        <v>0</v>
      </c>
      <c r="J453" s="172"/>
      <c r="K453" s="173">
        <f>ROUND(E453*J453,2)</f>
        <v>0</v>
      </c>
      <c r="L453" s="173">
        <v>21</v>
      </c>
      <c r="M453" s="173">
        <f>G453*(1+L453/100)</f>
        <v>0</v>
      </c>
      <c r="N453" s="173">
        <v>2.5249999999999999</v>
      </c>
      <c r="O453" s="173">
        <f>ROUND(E453*N453,2)</f>
        <v>16.86</v>
      </c>
      <c r="P453" s="173">
        <v>0</v>
      </c>
      <c r="Q453" s="173">
        <f>ROUND(E453*P453,2)</f>
        <v>0</v>
      </c>
      <c r="R453" s="173" t="s">
        <v>326</v>
      </c>
      <c r="S453" s="173" t="s">
        <v>105</v>
      </c>
      <c r="T453" s="174" t="s">
        <v>105</v>
      </c>
      <c r="U453" s="156">
        <v>0.59</v>
      </c>
      <c r="V453" s="156">
        <f>ROUND(E453*U453,2)</f>
        <v>3.94</v>
      </c>
      <c r="W453" s="156"/>
      <c r="X453" s="156" t="s">
        <v>106</v>
      </c>
      <c r="Y453" s="147"/>
      <c r="Z453" s="147"/>
      <c r="AA453" s="147"/>
      <c r="AB453" s="147"/>
      <c r="AC453" s="147"/>
      <c r="AD453" s="147"/>
      <c r="AE453" s="147"/>
      <c r="AF453" s="147"/>
      <c r="AG453" s="147" t="s">
        <v>137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186" t="s">
        <v>337</v>
      </c>
      <c r="D454" s="157"/>
      <c r="E454" s="158">
        <v>4.2249999999999996</v>
      </c>
      <c r="F454" s="156"/>
      <c r="G454" s="156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  <c r="U454" s="156"/>
      <c r="V454" s="156"/>
      <c r="W454" s="156"/>
      <c r="X454" s="156"/>
      <c r="Y454" s="147"/>
      <c r="Z454" s="147"/>
      <c r="AA454" s="147"/>
      <c r="AB454" s="147"/>
      <c r="AC454" s="147"/>
      <c r="AD454" s="147"/>
      <c r="AE454" s="147"/>
      <c r="AF454" s="147"/>
      <c r="AG454" s="147" t="s">
        <v>122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54"/>
      <c r="B455" s="155"/>
      <c r="C455" s="186" t="s">
        <v>338</v>
      </c>
      <c r="D455" s="157"/>
      <c r="E455" s="158">
        <v>-1.0047999999999999</v>
      </c>
      <c r="F455" s="156"/>
      <c r="G455" s="156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  <c r="U455" s="156"/>
      <c r="V455" s="156"/>
      <c r="W455" s="156"/>
      <c r="X455" s="156"/>
      <c r="Y455" s="147"/>
      <c r="Z455" s="147"/>
      <c r="AA455" s="147"/>
      <c r="AB455" s="147"/>
      <c r="AC455" s="147"/>
      <c r="AD455" s="147"/>
      <c r="AE455" s="147"/>
      <c r="AF455" s="147"/>
      <c r="AG455" s="147" t="s">
        <v>122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54"/>
      <c r="B456" s="155"/>
      <c r="C456" s="186" t="s">
        <v>339</v>
      </c>
      <c r="D456" s="157"/>
      <c r="E456" s="158">
        <v>3.456</v>
      </c>
      <c r="F456" s="156"/>
      <c r="G456" s="156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  <c r="U456" s="156"/>
      <c r="V456" s="156"/>
      <c r="W456" s="156"/>
      <c r="X456" s="156"/>
      <c r="Y456" s="147"/>
      <c r="Z456" s="147"/>
      <c r="AA456" s="147"/>
      <c r="AB456" s="147"/>
      <c r="AC456" s="147"/>
      <c r="AD456" s="147"/>
      <c r="AE456" s="147"/>
      <c r="AF456" s="147"/>
      <c r="AG456" s="147" t="s">
        <v>122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68">
        <v>49</v>
      </c>
      <c r="B457" s="169" t="s">
        <v>340</v>
      </c>
      <c r="C457" s="185" t="s">
        <v>341</v>
      </c>
      <c r="D457" s="170" t="s">
        <v>216</v>
      </c>
      <c r="E457" s="171">
        <v>17.608000000000001</v>
      </c>
      <c r="F457" s="172"/>
      <c r="G457" s="173">
        <f>ROUND(E457*F457,2)</f>
        <v>0</v>
      </c>
      <c r="H457" s="172"/>
      <c r="I457" s="173">
        <f>ROUND(E457*H457,2)</f>
        <v>0</v>
      </c>
      <c r="J457" s="172"/>
      <c r="K457" s="173">
        <f>ROUND(E457*J457,2)</f>
        <v>0</v>
      </c>
      <c r="L457" s="173">
        <v>21</v>
      </c>
      <c r="M457" s="173">
        <f>G457*(1+L457/100)</f>
        <v>0</v>
      </c>
      <c r="N457" s="173">
        <v>3.5249999999999997E-2</v>
      </c>
      <c r="O457" s="173">
        <f>ROUND(E457*N457,2)</f>
        <v>0.62</v>
      </c>
      <c r="P457" s="173">
        <v>0</v>
      </c>
      <c r="Q457" s="173">
        <f>ROUND(E457*P457,2)</f>
        <v>0</v>
      </c>
      <c r="R457" s="173" t="s">
        <v>326</v>
      </c>
      <c r="S457" s="173" t="s">
        <v>105</v>
      </c>
      <c r="T457" s="174" t="s">
        <v>105</v>
      </c>
      <c r="U457" s="156">
        <v>0.74</v>
      </c>
      <c r="V457" s="156">
        <f>ROUND(E457*U457,2)</f>
        <v>13.03</v>
      </c>
      <c r="W457" s="156"/>
      <c r="X457" s="156" t="s">
        <v>106</v>
      </c>
      <c r="Y457" s="147"/>
      <c r="Z457" s="147"/>
      <c r="AA457" s="147"/>
      <c r="AB457" s="147"/>
      <c r="AC457" s="147"/>
      <c r="AD457" s="147"/>
      <c r="AE457" s="147"/>
      <c r="AF457" s="147"/>
      <c r="AG457" s="147" t="s">
        <v>137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ht="22.5" outlineLevel="1" x14ac:dyDescent="0.2">
      <c r="A458" s="154"/>
      <c r="B458" s="155"/>
      <c r="C458" s="252" t="s">
        <v>342</v>
      </c>
      <c r="D458" s="253"/>
      <c r="E458" s="253"/>
      <c r="F458" s="253"/>
      <c r="G458" s="253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  <c r="U458" s="156"/>
      <c r="V458" s="156"/>
      <c r="W458" s="156"/>
      <c r="X458" s="156"/>
      <c r="Y458" s="147"/>
      <c r="Z458" s="147"/>
      <c r="AA458" s="147"/>
      <c r="AB458" s="147"/>
      <c r="AC458" s="147"/>
      <c r="AD458" s="147"/>
      <c r="AE458" s="147"/>
      <c r="AF458" s="147"/>
      <c r="AG458" s="147" t="s">
        <v>109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75" t="str">
        <f>C458</f>
        <v>bednění svislé nebo šikmé (odkloněné), půdorysně přímé nebo zalomené základových zdí ve volných nebo zapažených jámách, rýhách, šachtách, včetně případných vzpěr,</v>
      </c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54"/>
      <c r="B459" s="155"/>
      <c r="C459" s="186" t="s">
        <v>343</v>
      </c>
      <c r="D459" s="157"/>
      <c r="E459" s="158">
        <v>13</v>
      </c>
      <c r="F459" s="156"/>
      <c r="G459" s="156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  <c r="U459" s="156"/>
      <c r="V459" s="156"/>
      <c r="W459" s="156"/>
      <c r="X459" s="156"/>
      <c r="Y459" s="147"/>
      <c r="Z459" s="147"/>
      <c r="AA459" s="147"/>
      <c r="AB459" s="147"/>
      <c r="AC459" s="147"/>
      <c r="AD459" s="147"/>
      <c r="AE459" s="147"/>
      <c r="AF459" s="147"/>
      <c r="AG459" s="147" t="s">
        <v>122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54"/>
      <c r="B460" s="155"/>
      <c r="C460" s="186" t="s">
        <v>344</v>
      </c>
      <c r="D460" s="157"/>
      <c r="E460" s="158">
        <v>4.6100000000000003</v>
      </c>
      <c r="F460" s="156"/>
      <c r="G460" s="156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  <c r="U460" s="156"/>
      <c r="V460" s="156"/>
      <c r="W460" s="156"/>
      <c r="X460" s="156"/>
      <c r="Y460" s="147"/>
      <c r="Z460" s="147"/>
      <c r="AA460" s="147"/>
      <c r="AB460" s="147"/>
      <c r="AC460" s="147"/>
      <c r="AD460" s="147"/>
      <c r="AE460" s="147"/>
      <c r="AF460" s="147"/>
      <c r="AG460" s="147" t="s">
        <v>122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68">
        <v>50</v>
      </c>
      <c r="B461" s="169" t="s">
        <v>345</v>
      </c>
      <c r="C461" s="185" t="s">
        <v>346</v>
      </c>
      <c r="D461" s="170" t="s">
        <v>216</v>
      </c>
      <c r="E461" s="171">
        <v>17.608000000000001</v>
      </c>
      <c r="F461" s="172"/>
      <c r="G461" s="173">
        <f>ROUND(E461*F461,2)</f>
        <v>0</v>
      </c>
      <c r="H461" s="172"/>
      <c r="I461" s="173">
        <f>ROUND(E461*H461,2)</f>
        <v>0</v>
      </c>
      <c r="J461" s="172"/>
      <c r="K461" s="173">
        <f>ROUND(E461*J461,2)</f>
        <v>0</v>
      </c>
      <c r="L461" s="173">
        <v>21</v>
      </c>
      <c r="M461" s="173">
        <f>G461*(1+L461/100)</f>
        <v>0</v>
      </c>
      <c r="N461" s="173">
        <v>0</v>
      </c>
      <c r="O461" s="173">
        <f>ROUND(E461*N461,2)</f>
        <v>0</v>
      </c>
      <c r="P461" s="173">
        <v>0</v>
      </c>
      <c r="Q461" s="173">
        <f>ROUND(E461*P461,2)</f>
        <v>0</v>
      </c>
      <c r="R461" s="173" t="s">
        <v>326</v>
      </c>
      <c r="S461" s="173" t="s">
        <v>105</v>
      </c>
      <c r="T461" s="174" t="s">
        <v>105</v>
      </c>
      <c r="U461" s="156">
        <v>0.35</v>
      </c>
      <c r="V461" s="156">
        <f>ROUND(E461*U461,2)</f>
        <v>6.16</v>
      </c>
      <c r="W461" s="156"/>
      <c r="X461" s="156" t="s">
        <v>106</v>
      </c>
      <c r="Y461" s="147"/>
      <c r="Z461" s="147"/>
      <c r="AA461" s="147"/>
      <c r="AB461" s="147"/>
      <c r="AC461" s="147"/>
      <c r="AD461" s="147"/>
      <c r="AE461" s="147"/>
      <c r="AF461" s="147"/>
      <c r="AG461" s="147" t="s">
        <v>137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ht="22.5" outlineLevel="1" x14ac:dyDescent="0.2">
      <c r="A462" s="154"/>
      <c r="B462" s="155"/>
      <c r="C462" s="252" t="s">
        <v>342</v>
      </c>
      <c r="D462" s="253"/>
      <c r="E462" s="253"/>
      <c r="F462" s="253"/>
      <c r="G462" s="253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  <c r="U462" s="156"/>
      <c r="V462" s="156"/>
      <c r="W462" s="156"/>
      <c r="X462" s="156"/>
      <c r="Y462" s="147"/>
      <c r="Z462" s="147"/>
      <c r="AA462" s="147"/>
      <c r="AB462" s="147"/>
      <c r="AC462" s="147"/>
      <c r="AD462" s="147"/>
      <c r="AE462" s="147"/>
      <c r="AF462" s="147"/>
      <c r="AG462" s="147" t="s">
        <v>109</v>
      </c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75" t="str">
        <f>C462</f>
        <v>bednění svislé nebo šikmé (odkloněné), půdorysně přímé nebo zalomené základových zdí ve volných nebo zapažených jámách, rýhách, šachtách, včetně případných vzpěr,</v>
      </c>
      <c r="BB462" s="147"/>
      <c r="BC462" s="147"/>
      <c r="BD462" s="147"/>
      <c r="BE462" s="147"/>
      <c r="BF462" s="147"/>
      <c r="BG462" s="147"/>
      <c r="BH462" s="147"/>
    </row>
    <row r="463" spans="1:60" x14ac:dyDescent="0.2">
      <c r="A463" s="162" t="s">
        <v>99</v>
      </c>
      <c r="B463" s="163" t="s">
        <v>63</v>
      </c>
      <c r="C463" s="184" t="s">
        <v>64</v>
      </c>
      <c r="D463" s="164"/>
      <c r="E463" s="165"/>
      <c r="F463" s="166"/>
      <c r="G463" s="166">
        <f>SUMIF(AG464:AG472,"&lt;&gt;NOR",G464:G472)</f>
        <v>0</v>
      </c>
      <c r="H463" s="166"/>
      <c r="I463" s="166">
        <f>SUM(I464:I472)</f>
        <v>0</v>
      </c>
      <c r="J463" s="166"/>
      <c r="K463" s="166">
        <f>SUM(K464:K472)</f>
        <v>0</v>
      </c>
      <c r="L463" s="166"/>
      <c r="M463" s="166">
        <f>SUM(M464:M472)</f>
        <v>0</v>
      </c>
      <c r="N463" s="166"/>
      <c r="O463" s="166">
        <f>SUM(O464:O472)</f>
        <v>1670.34</v>
      </c>
      <c r="P463" s="166"/>
      <c r="Q463" s="166">
        <f>SUM(Q464:Q472)</f>
        <v>0</v>
      </c>
      <c r="R463" s="166"/>
      <c r="S463" s="166"/>
      <c r="T463" s="167"/>
      <c r="U463" s="161"/>
      <c r="V463" s="161">
        <f>SUM(V464:V472)</f>
        <v>1212.1199999999999</v>
      </c>
      <c r="W463" s="161"/>
      <c r="X463" s="161"/>
      <c r="AG463" t="s">
        <v>100</v>
      </c>
    </row>
    <row r="464" spans="1:60" ht="22.5" outlineLevel="1" x14ac:dyDescent="0.2">
      <c r="A464" s="168">
        <v>51</v>
      </c>
      <c r="B464" s="169" t="s">
        <v>347</v>
      </c>
      <c r="C464" s="185" t="s">
        <v>348</v>
      </c>
      <c r="D464" s="170" t="s">
        <v>116</v>
      </c>
      <c r="E464" s="171">
        <v>187.2</v>
      </c>
      <c r="F464" s="172"/>
      <c r="G464" s="173">
        <f>ROUND(E464*F464,2)</f>
        <v>0</v>
      </c>
      <c r="H464" s="172"/>
      <c r="I464" s="173">
        <f>ROUND(E464*H464,2)</f>
        <v>0</v>
      </c>
      <c r="J464" s="172"/>
      <c r="K464" s="173">
        <f>ROUND(E464*J464,2)</f>
        <v>0</v>
      </c>
      <c r="L464" s="173">
        <v>21</v>
      </c>
      <c r="M464" s="173">
        <f>G464*(1+L464/100)</f>
        <v>0</v>
      </c>
      <c r="N464" s="173">
        <v>2.5</v>
      </c>
      <c r="O464" s="173">
        <f>ROUND(E464*N464,2)</f>
        <v>468</v>
      </c>
      <c r="P464" s="173">
        <v>0</v>
      </c>
      <c r="Q464" s="173">
        <f>ROUND(E464*P464,2)</f>
        <v>0</v>
      </c>
      <c r="R464" s="173" t="s">
        <v>268</v>
      </c>
      <c r="S464" s="173" t="s">
        <v>105</v>
      </c>
      <c r="T464" s="174" t="s">
        <v>105</v>
      </c>
      <c r="U464" s="156">
        <v>1.45</v>
      </c>
      <c r="V464" s="156">
        <f>ROUND(E464*U464,2)</f>
        <v>271.44</v>
      </c>
      <c r="W464" s="156"/>
      <c r="X464" s="156" t="s">
        <v>106</v>
      </c>
      <c r="Y464" s="147"/>
      <c r="Z464" s="147"/>
      <c r="AA464" s="147"/>
      <c r="AB464" s="147"/>
      <c r="AC464" s="147"/>
      <c r="AD464" s="147"/>
      <c r="AE464" s="147"/>
      <c r="AF464" s="147"/>
      <c r="AG464" s="147" t="s">
        <v>137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54"/>
      <c r="B465" s="155"/>
      <c r="C465" s="252" t="s">
        <v>349</v>
      </c>
      <c r="D465" s="253"/>
      <c r="E465" s="253"/>
      <c r="F465" s="253"/>
      <c r="G465" s="253"/>
      <c r="H465" s="156"/>
      <c r="I465" s="156"/>
      <c r="J465" s="156"/>
      <c r="K465" s="156"/>
      <c r="L465" s="156"/>
      <c r="M465" s="156"/>
      <c r="N465" s="156"/>
      <c r="O465" s="156"/>
      <c r="P465" s="156"/>
      <c r="Q465" s="156"/>
      <c r="R465" s="156"/>
      <c r="S465" s="156"/>
      <c r="T465" s="156"/>
      <c r="U465" s="156"/>
      <c r="V465" s="156"/>
      <c r="W465" s="156"/>
      <c r="X465" s="156"/>
      <c r="Y465" s="147"/>
      <c r="Z465" s="147"/>
      <c r="AA465" s="147"/>
      <c r="AB465" s="147"/>
      <c r="AC465" s="147"/>
      <c r="AD465" s="147"/>
      <c r="AE465" s="147"/>
      <c r="AF465" s="147"/>
      <c r="AG465" s="147" t="s">
        <v>109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54"/>
      <c r="B466" s="155"/>
      <c r="C466" s="186" t="s">
        <v>350</v>
      </c>
      <c r="D466" s="157"/>
      <c r="E466" s="158">
        <v>187.2</v>
      </c>
      <c r="F466" s="156"/>
      <c r="G466" s="156"/>
      <c r="H466" s="156"/>
      <c r="I466" s="156"/>
      <c r="J466" s="156"/>
      <c r="K466" s="156"/>
      <c r="L466" s="156"/>
      <c r="M466" s="156"/>
      <c r="N466" s="156"/>
      <c r="O466" s="156"/>
      <c r="P466" s="156"/>
      <c r="Q466" s="156"/>
      <c r="R466" s="156"/>
      <c r="S466" s="156"/>
      <c r="T466" s="156"/>
      <c r="U466" s="156"/>
      <c r="V466" s="156"/>
      <c r="W466" s="156"/>
      <c r="X466" s="156"/>
      <c r="Y466" s="147"/>
      <c r="Z466" s="147"/>
      <c r="AA466" s="147"/>
      <c r="AB466" s="147"/>
      <c r="AC466" s="147"/>
      <c r="AD466" s="147"/>
      <c r="AE466" s="147"/>
      <c r="AF466" s="147"/>
      <c r="AG466" s="147" t="s">
        <v>122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ht="22.5" outlineLevel="1" x14ac:dyDescent="0.2">
      <c r="A467" s="168">
        <v>52</v>
      </c>
      <c r="B467" s="169" t="s">
        <v>351</v>
      </c>
      <c r="C467" s="185" t="s">
        <v>352</v>
      </c>
      <c r="D467" s="170" t="s">
        <v>116</v>
      </c>
      <c r="E467" s="171">
        <v>468</v>
      </c>
      <c r="F467" s="172"/>
      <c r="G467" s="173">
        <f>ROUND(E467*F467,2)</f>
        <v>0</v>
      </c>
      <c r="H467" s="172"/>
      <c r="I467" s="173">
        <f>ROUND(E467*H467,2)</f>
        <v>0</v>
      </c>
      <c r="J467" s="172"/>
      <c r="K467" s="173">
        <f>ROUND(E467*J467,2)</f>
        <v>0</v>
      </c>
      <c r="L467" s="173">
        <v>21</v>
      </c>
      <c r="M467" s="173">
        <f>G467*(1+L467/100)</f>
        <v>0</v>
      </c>
      <c r="N467" s="173">
        <v>2.5</v>
      </c>
      <c r="O467" s="173">
        <f>ROUND(E467*N467,2)</f>
        <v>1170</v>
      </c>
      <c r="P467" s="173">
        <v>0</v>
      </c>
      <c r="Q467" s="173">
        <f>ROUND(E467*P467,2)</f>
        <v>0</v>
      </c>
      <c r="R467" s="173" t="s">
        <v>268</v>
      </c>
      <c r="S467" s="173" t="s">
        <v>105</v>
      </c>
      <c r="T467" s="174" t="s">
        <v>105</v>
      </c>
      <c r="U467" s="156">
        <v>1.37</v>
      </c>
      <c r="V467" s="156">
        <f>ROUND(E467*U467,2)</f>
        <v>641.16</v>
      </c>
      <c r="W467" s="156"/>
      <c r="X467" s="156" t="s">
        <v>106</v>
      </c>
      <c r="Y467" s="147"/>
      <c r="Z467" s="147"/>
      <c r="AA467" s="147"/>
      <c r="AB467" s="147"/>
      <c r="AC467" s="147"/>
      <c r="AD467" s="147"/>
      <c r="AE467" s="147"/>
      <c r="AF467" s="147"/>
      <c r="AG467" s="147" t="s">
        <v>137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54"/>
      <c r="B468" s="155"/>
      <c r="C468" s="252" t="s">
        <v>349</v>
      </c>
      <c r="D468" s="253"/>
      <c r="E468" s="253"/>
      <c r="F468" s="253"/>
      <c r="G468" s="253"/>
      <c r="H468" s="156"/>
      <c r="I468" s="156"/>
      <c r="J468" s="156"/>
      <c r="K468" s="156"/>
      <c r="L468" s="156"/>
      <c r="M468" s="156"/>
      <c r="N468" s="156"/>
      <c r="O468" s="156"/>
      <c r="P468" s="156"/>
      <c r="Q468" s="156"/>
      <c r="R468" s="156"/>
      <c r="S468" s="156"/>
      <c r="T468" s="156"/>
      <c r="U468" s="156"/>
      <c r="V468" s="156"/>
      <c r="W468" s="156"/>
      <c r="X468" s="156"/>
      <c r="Y468" s="147"/>
      <c r="Z468" s="147"/>
      <c r="AA468" s="147"/>
      <c r="AB468" s="147"/>
      <c r="AC468" s="147"/>
      <c r="AD468" s="147"/>
      <c r="AE468" s="147"/>
      <c r="AF468" s="147"/>
      <c r="AG468" s="147" t="s">
        <v>109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54"/>
      <c r="B469" s="155"/>
      <c r="C469" s="186" t="s">
        <v>353</v>
      </c>
      <c r="D469" s="157"/>
      <c r="E469" s="158">
        <v>468</v>
      </c>
      <c r="F469" s="156"/>
      <c r="G469" s="156"/>
      <c r="H469" s="156"/>
      <c r="I469" s="156"/>
      <c r="J469" s="156"/>
      <c r="K469" s="156"/>
      <c r="L469" s="156"/>
      <c r="M469" s="156"/>
      <c r="N469" s="156"/>
      <c r="O469" s="156"/>
      <c r="P469" s="156"/>
      <c r="Q469" s="156"/>
      <c r="R469" s="156"/>
      <c r="S469" s="156"/>
      <c r="T469" s="156"/>
      <c r="U469" s="156"/>
      <c r="V469" s="156"/>
      <c r="W469" s="156"/>
      <c r="X469" s="156"/>
      <c r="Y469" s="147"/>
      <c r="Z469" s="147"/>
      <c r="AA469" s="147"/>
      <c r="AB469" s="147"/>
      <c r="AC469" s="147"/>
      <c r="AD469" s="147"/>
      <c r="AE469" s="147"/>
      <c r="AF469" s="147"/>
      <c r="AG469" s="147" t="s">
        <v>122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ht="22.5" outlineLevel="1" x14ac:dyDescent="0.2">
      <c r="A470" s="168">
        <v>53</v>
      </c>
      <c r="B470" s="169" t="s">
        <v>354</v>
      </c>
      <c r="C470" s="185" t="s">
        <v>355</v>
      </c>
      <c r="D470" s="170" t="s">
        <v>320</v>
      </c>
      <c r="E470" s="171">
        <v>624</v>
      </c>
      <c r="F470" s="172"/>
      <c r="G470" s="173">
        <f>ROUND(E470*F470,2)</f>
        <v>0</v>
      </c>
      <c r="H470" s="172"/>
      <c r="I470" s="173">
        <f>ROUND(E470*H470,2)</f>
        <v>0</v>
      </c>
      <c r="J470" s="172"/>
      <c r="K470" s="173">
        <f>ROUND(E470*J470,2)</f>
        <v>0</v>
      </c>
      <c r="L470" s="173">
        <v>21</v>
      </c>
      <c r="M470" s="173">
        <f>G470*(1+L470/100)</f>
        <v>0</v>
      </c>
      <c r="N470" s="173">
        <v>5.1819999999999998E-2</v>
      </c>
      <c r="O470" s="173">
        <f>ROUND(E470*N470,2)</f>
        <v>32.340000000000003</v>
      </c>
      <c r="P470" s="173">
        <v>0</v>
      </c>
      <c r="Q470" s="173">
        <f>ROUND(E470*P470,2)</f>
        <v>0</v>
      </c>
      <c r="R470" s="173" t="s">
        <v>268</v>
      </c>
      <c r="S470" s="173" t="s">
        <v>105</v>
      </c>
      <c r="T470" s="174" t="s">
        <v>105</v>
      </c>
      <c r="U470" s="156">
        <v>0.48</v>
      </c>
      <c r="V470" s="156">
        <f>ROUND(E470*U470,2)</f>
        <v>299.52</v>
      </c>
      <c r="W470" s="156"/>
      <c r="X470" s="156" t="s">
        <v>106</v>
      </c>
      <c r="Y470" s="147"/>
      <c r="Z470" s="147"/>
      <c r="AA470" s="147"/>
      <c r="AB470" s="147"/>
      <c r="AC470" s="147"/>
      <c r="AD470" s="147"/>
      <c r="AE470" s="147"/>
      <c r="AF470" s="147"/>
      <c r="AG470" s="147" t="s">
        <v>137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54"/>
      <c r="B471" s="155"/>
      <c r="C471" s="252" t="s">
        <v>356</v>
      </c>
      <c r="D471" s="253"/>
      <c r="E471" s="253"/>
      <c r="F471" s="253"/>
      <c r="G471" s="253"/>
      <c r="H471" s="156"/>
      <c r="I471" s="156"/>
      <c r="J471" s="156"/>
      <c r="K471" s="156"/>
      <c r="L471" s="156"/>
      <c r="M471" s="156"/>
      <c r="N471" s="156"/>
      <c r="O471" s="156"/>
      <c r="P471" s="156"/>
      <c r="Q471" s="156"/>
      <c r="R471" s="156"/>
      <c r="S471" s="156"/>
      <c r="T471" s="156"/>
      <c r="U471" s="156"/>
      <c r="V471" s="156"/>
      <c r="W471" s="156"/>
      <c r="X471" s="156"/>
      <c r="Y471" s="147"/>
      <c r="Z471" s="147"/>
      <c r="AA471" s="147"/>
      <c r="AB471" s="147"/>
      <c r="AC471" s="147"/>
      <c r="AD471" s="147"/>
      <c r="AE471" s="147"/>
      <c r="AF471" s="147"/>
      <c r="AG471" s="147" t="s">
        <v>109</v>
      </c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54"/>
      <c r="B472" s="155"/>
      <c r="C472" s="186" t="s">
        <v>357</v>
      </c>
      <c r="D472" s="157"/>
      <c r="E472" s="158">
        <v>624</v>
      </c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  <c r="P472" s="156"/>
      <c r="Q472" s="156"/>
      <c r="R472" s="156"/>
      <c r="S472" s="156"/>
      <c r="T472" s="156"/>
      <c r="U472" s="156"/>
      <c r="V472" s="156"/>
      <c r="W472" s="156"/>
      <c r="X472" s="156"/>
      <c r="Y472" s="147"/>
      <c r="Z472" s="147"/>
      <c r="AA472" s="147"/>
      <c r="AB472" s="147"/>
      <c r="AC472" s="147"/>
      <c r="AD472" s="147"/>
      <c r="AE472" s="147"/>
      <c r="AF472" s="147"/>
      <c r="AG472" s="147" t="s">
        <v>122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x14ac:dyDescent="0.2">
      <c r="A473" s="162" t="s">
        <v>99</v>
      </c>
      <c r="B473" s="163" t="s">
        <v>65</v>
      </c>
      <c r="C473" s="184" t="s">
        <v>66</v>
      </c>
      <c r="D473" s="164"/>
      <c r="E473" s="165"/>
      <c r="F473" s="166"/>
      <c r="G473" s="166">
        <f>SUMIF(AG474:AG545,"&lt;&gt;NOR",G474:G545)</f>
        <v>0</v>
      </c>
      <c r="H473" s="166"/>
      <c r="I473" s="166">
        <f>SUM(I474:I545)</f>
        <v>0</v>
      </c>
      <c r="J473" s="166"/>
      <c r="K473" s="166">
        <f>SUM(K474:K545)</f>
        <v>0</v>
      </c>
      <c r="L473" s="166"/>
      <c r="M473" s="166">
        <f>SUM(M474:M545)</f>
        <v>0</v>
      </c>
      <c r="N473" s="166"/>
      <c r="O473" s="166">
        <f>SUM(O474:O545)</f>
        <v>151.19</v>
      </c>
      <c r="P473" s="166"/>
      <c r="Q473" s="166">
        <f>SUM(Q474:Q545)</f>
        <v>0</v>
      </c>
      <c r="R473" s="166"/>
      <c r="S473" s="166"/>
      <c r="T473" s="167"/>
      <c r="U473" s="161"/>
      <c r="V473" s="161">
        <f>SUM(V474:V545)</f>
        <v>956.38000000000011</v>
      </c>
      <c r="W473" s="161"/>
      <c r="X473" s="161"/>
      <c r="AG473" t="s">
        <v>100</v>
      </c>
    </row>
    <row r="474" spans="1:60" ht="22.5" outlineLevel="1" x14ac:dyDescent="0.2">
      <c r="A474" s="168">
        <v>54</v>
      </c>
      <c r="B474" s="169" t="s">
        <v>358</v>
      </c>
      <c r="C474" s="185" t="s">
        <v>359</v>
      </c>
      <c r="D474" s="170" t="s">
        <v>360</v>
      </c>
      <c r="E474" s="171">
        <v>39</v>
      </c>
      <c r="F474" s="172"/>
      <c r="G474" s="173">
        <f>ROUND(E474*F474,2)</f>
        <v>0</v>
      </c>
      <c r="H474" s="172"/>
      <c r="I474" s="173">
        <f>ROUND(E474*H474,2)</f>
        <v>0</v>
      </c>
      <c r="J474" s="172"/>
      <c r="K474" s="173">
        <f>ROUND(E474*J474,2)</f>
        <v>0</v>
      </c>
      <c r="L474" s="173">
        <v>21</v>
      </c>
      <c r="M474" s="173">
        <f>G474*(1+L474/100)</f>
        <v>0</v>
      </c>
      <c r="N474" s="173">
        <v>7.3349999999999999E-2</v>
      </c>
      <c r="O474" s="173">
        <f>ROUND(E474*N474,2)</f>
        <v>2.86</v>
      </c>
      <c r="P474" s="173">
        <v>0</v>
      </c>
      <c r="Q474" s="173">
        <f>ROUND(E474*P474,2)</f>
        <v>0</v>
      </c>
      <c r="R474" s="173" t="s">
        <v>268</v>
      </c>
      <c r="S474" s="173" t="s">
        <v>105</v>
      </c>
      <c r="T474" s="174" t="s">
        <v>105</v>
      </c>
      <c r="U474" s="156">
        <v>1.56</v>
      </c>
      <c r="V474" s="156">
        <f>ROUND(E474*U474,2)</f>
        <v>60.84</v>
      </c>
      <c r="W474" s="156"/>
      <c r="X474" s="156" t="s">
        <v>106</v>
      </c>
      <c r="Y474" s="147"/>
      <c r="Z474" s="147"/>
      <c r="AA474" s="147"/>
      <c r="AB474" s="147"/>
      <c r="AC474" s="147"/>
      <c r="AD474" s="147"/>
      <c r="AE474" s="147"/>
      <c r="AF474" s="147"/>
      <c r="AG474" s="147" t="s">
        <v>137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54"/>
      <c r="B475" s="155"/>
      <c r="C475" s="252" t="s">
        <v>361</v>
      </c>
      <c r="D475" s="253"/>
      <c r="E475" s="253"/>
      <c r="F475" s="253"/>
      <c r="G475" s="253"/>
      <c r="H475" s="156"/>
      <c r="I475" s="156"/>
      <c r="J475" s="156"/>
      <c r="K475" s="156"/>
      <c r="L475" s="156"/>
      <c r="M475" s="156"/>
      <c r="N475" s="156"/>
      <c r="O475" s="156"/>
      <c r="P475" s="156"/>
      <c r="Q475" s="156"/>
      <c r="R475" s="156"/>
      <c r="S475" s="156"/>
      <c r="T475" s="156"/>
      <c r="U475" s="156"/>
      <c r="V475" s="156"/>
      <c r="W475" s="156"/>
      <c r="X475" s="156"/>
      <c r="Y475" s="147"/>
      <c r="Z475" s="147"/>
      <c r="AA475" s="147"/>
      <c r="AB475" s="147"/>
      <c r="AC475" s="147"/>
      <c r="AD475" s="147"/>
      <c r="AE475" s="147"/>
      <c r="AF475" s="147"/>
      <c r="AG475" s="147" t="s">
        <v>109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ht="22.5" outlineLevel="1" x14ac:dyDescent="0.2">
      <c r="A476" s="168">
        <v>55</v>
      </c>
      <c r="B476" s="169" t="s">
        <v>362</v>
      </c>
      <c r="C476" s="185" t="s">
        <v>363</v>
      </c>
      <c r="D476" s="170" t="s">
        <v>320</v>
      </c>
      <c r="E476" s="171">
        <v>780</v>
      </c>
      <c r="F476" s="172"/>
      <c r="G476" s="173">
        <f>ROUND(E476*F476,2)</f>
        <v>0</v>
      </c>
      <c r="H476" s="172"/>
      <c r="I476" s="173">
        <f>ROUND(E476*H476,2)</f>
        <v>0</v>
      </c>
      <c r="J476" s="172"/>
      <c r="K476" s="173">
        <f>ROUND(E476*J476,2)</f>
        <v>0</v>
      </c>
      <c r="L476" s="173">
        <v>21</v>
      </c>
      <c r="M476" s="173">
        <f>G476*(1+L476/100)</f>
        <v>0</v>
      </c>
      <c r="N476" s="173">
        <v>5.3830000000000003E-2</v>
      </c>
      <c r="O476" s="173">
        <f>ROUND(E476*N476,2)</f>
        <v>41.99</v>
      </c>
      <c r="P476" s="173">
        <v>0</v>
      </c>
      <c r="Q476" s="173">
        <f>ROUND(E476*P476,2)</f>
        <v>0</v>
      </c>
      <c r="R476" s="173" t="s">
        <v>268</v>
      </c>
      <c r="S476" s="173" t="s">
        <v>105</v>
      </c>
      <c r="T476" s="174" t="s">
        <v>105</v>
      </c>
      <c r="U476" s="156">
        <v>0.5</v>
      </c>
      <c r="V476" s="156">
        <f>ROUND(E476*U476,2)</f>
        <v>390</v>
      </c>
      <c r="W476" s="156"/>
      <c r="X476" s="156" t="s">
        <v>106</v>
      </c>
      <c r="Y476" s="147"/>
      <c r="Z476" s="147"/>
      <c r="AA476" s="147"/>
      <c r="AB476" s="147"/>
      <c r="AC476" s="147"/>
      <c r="AD476" s="147"/>
      <c r="AE476" s="147"/>
      <c r="AF476" s="147"/>
      <c r="AG476" s="147" t="s">
        <v>137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54"/>
      <c r="B477" s="155"/>
      <c r="C477" s="252" t="s">
        <v>361</v>
      </c>
      <c r="D477" s="253"/>
      <c r="E477" s="253"/>
      <c r="F477" s="253"/>
      <c r="G477" s="253"/>
      <c r="H477" s="156"/>
      <c r="I477" s="156"/>
      <c r="J477" s="156"/>
      <c r="K477" s="156"/>
      <c r="L477" s="156"/>
      <c r="M477" s="156"/>
      <c r="N477" s="156"/>
      <c r="O477" s="156"/>
      <c r="P477" s="156"/>
      <c r="Q477" s="156"/>
      <c r="R477" s="156"/>
      <c r="S477" s="156"/>
      <c r="T477" s="156"/>
      <c r="U477" s="156"/>
      <c r="V477" s="156"/>
      <c r="W477" s="156"/>
      <c r="X477" s="156"/>
      <c r="Y477" s="147"/>
      <c r="Z477" s="147"/>
      <c r="AA477" s="147"/>
      <c r="AB477" s="147"/>
      <c r="AC477" s="147"/>
      <c r="AD477" s="147"/>
      <c r="AE477" s="147"/>
      <c r="AF477" s="147"/>
      <c r="AG477" s="147" t="s">
        <v>109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68">
        <v>56</v>
      </c>
      <c r="B478" s="169" t="s">
        <v>364</v>
      </c>
      <c r="C478" s="185" t="s">
        <v>365</v>
      </c>
      <c r="D478" s="170" t="s">
        <v>360</v>
      </c>
      <c r="E478" s="171">
        <v>39</v>
      </c>
      <c r="F478" s="172"/>
      <c r="G478" s="173">
        <f>ROUND(E478*F478,2)</f>
        <v>0</v>
      </c>
      <c r="H478" s="172"/>
      <c r="I478" s="173">
        <f>ROUND(E478*H478,2)</f>
        <v>0</v>
      </c>
      <c r="J478" s="172"/>
      <c r="K478" s="173">
        <f>ROUND(E478*J478,2)</f>
        <v>0</v>
      </c>
      <c r="L478" s="173">
        <v>21</v>
      </c>
      <c r="M478" s="173">
        <f>G478*(1+L478/100)</f>
        <v>0</v>
      </c>
      <c r="N478" s="173">
        <v>6.0000000000000002E-5</v>
      </c>
      <c r="O478" s="173">
        <f>ROUND(E478*N478,2)</f>
        <v>0</v>
      </c>
      <c r="P478" s="173">
        <v>0</v>
      </c>
      <c r="Q478" s="173">
        <f>ROUND(E478*P478,2)</f>
        <v>0</v>
      </c>
      <c r="R478" s="173" t="s">
        <v>268</v>
      </c>
      <c r="S478" s="173" t="s">
        <v>105</v>
      </c>
      <c r="T478" s="174" t="s">
        <v>105</v>
      </c>
      <c r="U478" s="156">
        <v>0.26100000000000001</v>
      </c>
      <c r="V478" s="156">
        <f>ROUND(E478*U478,2)</f>
        <v>10.18</v>
      </c>
      <c r="W478" s="156"/>
      <c r="X478" s="156" t="s">
        <v>106</v>
      </c>
      <c r="Y478" s="147"/>
      <c r="Z478" s="147"/>
      <c r="AA478" s="147"/>
      <c r="AB478" s="147"/>
      <c r="AC478" s="147"/>
      <c r="AD478" s="147"/>
      <c r="AE478" s="147"/>
      <c r="AF478" s="147"/>
      <c r="AG478" s="147" t="s">
        <v>137</v>
      </c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">
      <c r="A479" s="154"/>
      <c r="B479" s="155"/>
      <c r="C479" s="252" t="s">
        <v>366</v>
      </c>
      <c r="D479" s="253"/>
      <c r="E479" s="253"/>
      <c r="F479" s="253"/>
      <c r="G479" s="253"/>
      <c r="H479" s="156"/>
      <c r="I479" s="156"/>
      <c r="J479" s="156"/>
      <c r="K479" s="156"/>
      <c r="L479" s="156"/>
      <c r="M479" s="156"/>
      <c r="N479" s="156"/>
      <c r="O479" s="156"/>
      <c r="P479" s="156"/>
      <c r="Q479" s="156"/>
      <c r="R479" s="156"/>
      <c r="S479" s="156"/>
      <c r="T479" s="156"/>
      <c r="U479" s="156"/>
      <c r="V479" s="156"/>
      <c r="W479" s="156"/>
      <c r="X479" s="156"/>
      <c r="Y479" s="147"/>
      <c r="Z479" s="147"/>
      <c r="AA479" s="147"/>
      <c r="AB479" s="147"/>
      <c r="AC479" s="147"/>
      <c r="AD479" s="147"/>
      <c r="AE479" s="147"/>
      <c r="AF479" s="147"/>
      <c r="AG479" s="147" t="s">
        <v>109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68">
        <v>57</v>
      </c>
      <c r="B480" s="169" t="s">
        <v>367</v>
      </c>
      <c r="C480" s="185" t="s">
        <v>368</v>
      </c>
      <c r="D480" s="170" t="s">
        <v>360</v>
      </c>
      <c r="E480" s="171">
        <v>39</v>
      </c>
      <c r="F480" s="172"/>
      <c r="G480" s="173">
        <f>ROUND(E480*F480,2)</f>
        <v>0</v>
      </c>
      <c r="H480" s="172"/>
      <c r="I480" s="173">
        <f>ROUND(E480*H480,2)</f>
        <v>0</v>
      </c>
      <c r="J480" s="172"/>
      <c r="K480" s="173">
        <f>ROUND(E480*J480,2)</f>
        <v>0</v>
      </c>
      <c r="L480" s="173">
        <v>21</v>
      </c>
      <c r="M480" s="173">
        <f>G480*(1+L480/100)</f>
        <v>0</v>
      </c>
      <c r="N480" s="173">
        <v>3.0000000000000001E-5</v>
      </c>
      <c r="O480" s="173">
        <f>ROUND(E480*N480,2)</f>
        <v>0</v>
      </c>
      <c r="P480" s="173">
        <v>0</v>
      </c>
      <c r="Q480" s="173">
        <f>ROUND(E480*P480,2)</f>
        <v>0</v>
      </c>
      <c r="R480" s="173" t="s">
        <v>268</v>
      </c>
      <c r="S480" s="173" t="s">
        <v>105</v>
      </c>
      <c r="T480" s="174" t="s">
        <v>105</v>
      </c>
      <c r="U480" s="156">
        <v>0.26100000000000001</v>
      </c>
      <c r="V480" s="156">
        <f>ROUND(E480*U480,2)</f>
        <v>10.18</v>
      </c>
      <c r="W480" s="156"/>
      <c r="X480" s="156" t="s">
        <v>106</v>
      </c>
      <c r="Y480" s="147"/>
      <c r="Z480" s="147"/>
      <c r="AA480" s="147"/>
      <c r="AB480" s="147"/>
      <c r="AC480" s="147"/>
      <c r="AD480" s="147"/>
      <c r="AE480" s="147"/>
      <c r="AF480" s="147"/>
      <c r="AG480" s="147" t="s">
        <v>107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">
      <c r="A481" s="154"/>
      <c r="B481" s="155"/>
      <c r="C481" s="252" t="s">
        <v>366</v>
      </c>
      <c r="D481" s="253"/>
      <c r="E481" s="253"/>
      <c r="F481" s="253"/>
      <c r="G481" s="253"/>
      <c r="H481" s="156"/>
      <c r="I481" s="156"/>
      <c r="J481" s="156"/>
      <c r="K481" s="156"/>
      <c r="L481" s="156"/>
      <c r="M481" s="156"/>
      <c r="N481" s="156"/>
      <c r="O481" s="156"/>
      <c r="P481" s="156"/>
      <c r="Q481" s="156"/>
      <c r="R481" s="156"/>
      <c r="S481" s="156"/>
      <c r="T481" s="156"/>
      <c r="U481" s="156"/>
      <c r="V481" s="156"/>
      <c r="W481" s="156"/>
      <c r="X481" s="156"/>
      <c r="Y481" s="147"/>
      <c r="Z481" s="147"/>
      <c r="AA481" s="147"/>
      <c r="AB481" s="147"/>
      <c r="AC481" s="147"/>
      <c r="AD481" s="147"/>
      <c r="AE481" s="147"/>
      <c r="AF481" s="147"/>
      <c r="AG481" s="147" t="s">
        <v>109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">
      <c r="A482" s="154"/>
      <c r="B482" s="155"/>
      <c r="C482" s="186" t="s">
        <v>369</v>
      </c>
      <c r="D482" s="157"/>
      <c r="E482" s="158">
        <v>39</v>
      </c>
      <c r="F482" s="156"/>
      <c r="G482" s="156"/>
      <c r="H482" s="156"/>
      <c r="I482" s="156"/>
      <c r="J482" s="156"/>
      <c r="K482" s="156"/>
      <c r="L482" s="156"/>
      <c r="M482" s="156"/>
      <c r="N482" s="156"/>
      <c r="O482" s="156"/>
      <c r="P482" s="156"/>
      <c r="Q482" s="156"/>
      <c r="R482" s="156"/>
      <c r="S482" s="156"/>
      <c r="T482" s="156"/>
      <c r="U482" s="156"/>
      <c r="V482" s="156"/>
      <c r="W482" s="156"/>
      <c r="X482" s="156"/>
      <c r="Y482" s="147"/>
      <c r="Z482" s="147"/>
      <c r="AA482" s="147"/>
      <c r="AB482" s="147"/>
      <c r="AC482" s="147"/>
      <c r="AD482" s="147"/>
      <c r="AE482" s="147"/>
      <c r="AF482" s="147"/>
      <c r="AG482" s="147" t="s">
        <v>122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ht="33.75" outlineLevel="1" x14ac:dyDescent="0.2">
      <c r="A483" s="168">
        <v>58</v>
      </c>
      <c r="B483" s="169" t="s">
        <v>370</v>
      </c>
      <c r="C483" s="185" t="s">
        <v>371</v>
      </c>
      <c r="D483" s="170" t="s">
        <v>320</v>
      </c>
      <c r="E483" s="171">
        <v>205.5</v>
      </c>
      <c r="F483" s="172"/>
      <c r="G483" s="173">
        <f>ROUND(E483*F483,2)</f>
        <v>0</v>
      </c>
      <c r="H483" s="172"/>
      <c r="I483" s="173">
        <f>ROUND(E483*H483,2)</f>
        <v>0</v>
      </c>
      <c r="J483" s="172"/>
      <c r="K483" s="173">
        <f>ROUND(E483*J483,2)</f>
        <v>0</v>
      </c>
      <c r="L483" s="173">
        <v>21</v>
      </c>
      <c r="M483" s="173">
        <f>G483*(1+L483/100)</f>
        <v>0</v>
      </c>
      <c r="N483" s="173">
        <v>2.2000000000000001E-3</v>
      </c>
      <c r="O483" s="173">
        <f>ROUND(E483*N483,2)</f>
        <v>0.45</v>
      </c>
      <c r="P483" s="173">
        <v>0</v>
      </c>
      <c r="Q483" s="173">
        <f>ROUND(E483*P483,2)</f>
        <v>0</v>
      </c>
      <c r="R483" s="173" t="s">
        <v>268</v>
      </c>
      <c r="S483" s="173" t="s">
        <v>105</v>
      </c>
      <c r="T483" s="174" t="s">
        <v>105</v>
      </c>
      <c r="U483" s="156">
        <v>7.0000000000000007E-2</v>
      </c>
      <c r="V483" s="156">
        <f>ROUND(E483*U483,2)</f>
        <v>14.39</v>
      </c>
      <c r="W483" s="156"/>
      <c r="X483" s="156" t="s">
        <v>106</v>
      </c>
      <c r="Y483" s="147"/>
      <c r="Z483" s="147"/>
      <c r="AA483" s="147"/>
      <c r="AB483" s="147"/>
      <c r="AC483" s="147"/>
      <c r="AD483" s="147"/>
      <c r="AE483" s="147"/>
      <c r="AF483" s="147"/>
      <c r="AG483" s="147" t="s">
        <v>137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54"/>
      <c r="B484" s="155"/>
      <c r="C484" s="252" t="s">
        <v>372</v>
      </c>
      <c r="D484" s="253"/>
      <c r="E484" s="253"/>
      <c r="F484" s="253"/>
      <c r="G484" s="253"/>
      <c r="H484" s="156"/>
      <c r="I484" s="156"/>
      <c r="J484" s="156"/>
      <c r="K484" s="156"/>
      <c r="L484" s="156"/>
      <c r="M484" s="156"/>
      <c r="N484" s="156"/>
      <c r="O484" s="156"/>
      <c r="P484" s="156"/>
      <c r="Q484" s="156"/>
      <c r="R484" s="156"/>
      <c r="S484" s="156"/>
      <c r="T484" s="156"/>
      <c r="U484" s="156"/>
      <c r="V484" s="156"/>
      <c r="W484" s="156"/>
      <c r="X484" s="156"/>
      <c r="Y484" s="147"/>
      <c r="Z484" s="147"/>
      <c r="AA484" s="147"/>
      <c r="AB484" s="147"/>
      <c r="AC484" s="147"/>
      <c r="AD484" s="147"/>
      <c r="AE484" s="147"/>
      <c r="AF484" s="147"/>
      <c r="AG484" s="147" t="s">
        <v>109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">
      <c r="A485" s="154"/>
      <c r="B485" s="155"/>
      <c r="C485" s="186" t="s">
        <v>373</v>
      </c>
      <c r="D485" s="157"/>
      <c r="E485" s="158">
        <v>54</v>
      </c>
      <c r="F485" s="156"/>
      <c r="G485" s="156"/>
      <c r="H485" s="156"/>
      <c r="I485" s="156"/>
      <c r="J485" s="156"/>
      <c r="K485" s="156"/>
      <c r="L485" s="156"/>
      <c r="M485" s="156"/>
      <c r="N485" s="156"/>
      <c r="O485" s="156"/>
      <c r="P485" s="156"/>
      <c r="Q485" s="156"/>
      <c r="R485" s="156"/>
      <c r="S485" s="156"/>
      <c r="T485" s="156"/>
      <c r="U485" s="156"/>
      <c r="V485" s="156"/>
      <c r="W485" s="156"/>
      <c r="X485" s="156"/>
      <c r="Y485" s="147"/>
      <c r="Z485" s="147"/>
      <c r="AA485" s="147"/>
      <c r="AB485" s="147"/>
      <c r="AC485" s="147"/>
      <c r="AD485" s="147"/>
      <c r="AE485" s="147"/>
      <c r="AF485" s="147"/>
      <c r="AG485" s="147" t="s">
        <v>122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">
      <c r="A486" s="154"/>
      <c r="B486" s="155"/>
      <c r="C486" s="186" t="s">
        <v>374</v>
      </c>
      <c r="D486" s="157"/>
      <c r="E486" s="158">
        <v>27</v>
      </c>
      <c r="F486" s="156"/>
      <c r="G486" s="156"/>
      <c r="H486" s="156"/>
      <c r="I486" s="156"/>
      <c r="J486" s="156"/>
      <c r="K486" s="156"/>
      <c r="L486" s="156"/>
      <c r="M486" s="156"/>
      <c r="N486" s="156"/>
      <c r="O486" s="156"/>
      <c r="P486" s="156"/>
      <c r="Q486" s="156"/>
      <c r="R486" s="156"/>
      <c r="S486" s="156"/>
      <c r="T486" s="156"/>
      <c r="U486" s="156"/>
      <c r="V486" s="156"/>
      <c r="W486" s="156"/>
      <c r="X486" s="156"/>
      <c r="Y486" s="147"/>
      <c r="Z486" s="147"/>
      <c r="AA486" s="147"/>
      <c r="AB486" s="147"/>
      <c r="AC486" s="147"/>
      <c r="AD486" s="147"/>
      <c r="AE486" s="147"/>
      <c r="AF486" s="147"/>
      <c r="AG486" s="147" t="s">
        <v>122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">
      <c r="A487" s="154"/>
      <c r="B487" s="155"/>
      <c r="C487" s="186" t="s">
        <v>375</v>
      </c>
      <c r="D487" s="157"/>
      <c r="E487" s="158">
        <v>7</v>
      </c>
      <c r="F487" s="156"/>
      <c r="G487" s="156"/>
      <c r="H487" s="156"/>
      <c r="I487" s="156"/>
      <c r="J487" s="156"/>
      <c r="K487" s="156"/>
      <c r="L487" s="156"/>
      <c r="M487" s="156"/>
      <c r="N487" s="156"/>
      <c r="O487" s="156"/>
      <c r="P487" s="156"/>
      <c r="Q487" s="156"/>
      <c r="R487" s="156"/>
      <c r="S487" s="156"/>
      <c r="T487" s="156"/>
      <c r="U487" s="156"/>
      <c r="V487" s="156"/>
      <c r="W487" s="156"/>
      <c r="X487" s="156"/>
      <c r="Y487" s="147"/>
      <c r="Z487" s="147"/>
      <c r="AA487" s="147"/>
      <c r="AB487" s="147"/>
      <c r="AC487" s="147"/>
      <c r="AD487" s="147"/>
      <c r="AE487" s="147"/>
      <c r="AF487" s="147"/>
      <c r="AG487" s="147" t="s">
        <v>122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">
      <c r="A488" s="154"/>
      <c r="B488" s="155"/>
      <c r="C488" s="186" t="s">
        <v>376</v>
      </c>
      <c r="D488" s="157"/>
      <c r="E488" s="158">
        <v>9</v>
      </c>
      <c r="F488" s="156"/>
      <c r="G488" s="156"/>
      <c r="H488" s="156"/>
      <c r="I488" s="156"/>
      <c r="J488" s="156"/>
      <c r="K488" s="156"/>
      <c r="L488" s="156"/>
      <c r="M488" s="156"/>
      <c r="N488" s="156"/>
      <c r="O488" s="156"/>
      <c r="P488" s="156"/>
      <c r="Q488" s="156"/>
      <c r="R488" s="156"/>
      <c r="S488" s="156"/>
      <c r="T488" s="156"/>
      <c r="U488" s="156"/>
      <c r="V488" s="156"/>
      <c r="W488" s="156"/>
      <c r="X488" s="156"/>
      <c r="Y488" s="147"/>
      <c r="Z488" s="147"/>
      <c r="AA488" s="147"/>
      <c r="AB488" s="147"/>
      <c r="AC488" s="147"/>
      <c r="AD488" s="147"/>
      <c r="AE488" s="147"/>
      <c r="AF488" s="147"/>
      <c r="AG488" s="147" t="s">
        <v>122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54"/>
      <c r="B489" s="155"/>
      <c r="C489" s="186" t="s">
        <v>377</v>
      </c>
      <c r="D489" s="157"/>
      <c r="E489" s="158">
        <v>40.5</v>
      </c>
      <c r="F489" s="156"/>
      <c r="G489" s="156"/>
      <c r="H489" s="156"/>
      <c r="I489" s="156"/>
      <c r="J489" s="156"/>
      <c r="K489" s="156"/>
      <c r="L489" s="156"/>
      <c r="M489" s="156"/>
      <c r="N489" s="156"/>
      <c r="O489" s="156"/>
      <c r="P489" s="156"/>
      <c r="Q489" s="156"/>
      <c r="R489" s="156"/>
      <c r="S489" s="156"/>
      <c r="T489" s="156"/>
      <c r="U489" s="156"/>
      <c r="V489" s="156"/>
      <c r="W489" s="156"/>
      <c r="X489" s="156"/>
      <c r="Y489" s="147"/>
      <c r="Z489" s="147"/>
      <c r="AA489" s="147"/>
      <c r="AB489" s="147"/>
      <c r="AC489" s="147"/>
      <c r="AD489" s="147"/>
      <c r="AE489" s="147"/>
      <c r="AF489" s="147"/>
      <c r="AG489" s="147" t="s">
        <v>122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54"/>
      <c r="B490" s="155"/>
      <c r="C490" s="186" t="s">
        <v>378</v>
      </c>
      <c r="D490" s="157"/>
      <c r="E490" s="158">
        <v>12</v>
      </c>
      <c r="F490" s="156"/>
      <c r="G490" s="156"/>
      <c r="H490" s="156"/>
      <c r="I490" s="156"/>
      <c r="J490" s="156"/>
      <c r="K490" s="156"/>
      <c r="L490" s="156"/>
      <c r="M490" s="156"/>
      <c r="N490" s="156"/>
      <c r="O490" s="156"/>
      <c r="P490" s="156"/>
      <c r="Q490" s="156"/>
      <c r="R490" s="156"/>
      <c r="S490" s="156"/>
      <c r="T490" s="156"/>
      <c r="U490" s="156"/>
      <c r="V490" s="156"/>
      <c r="W490" s="156"/>
      <c r="X490" s="156"/>
      <c r="Y490" s="147"/>
      <c r="Z490" s="147"/>
      <c r="AA490" s="147"/>
      <c r="AB490" s="147"/>
      <c r="AC490" s="147"/>
      <c r="AD490" s="147"/>
      <c r="AE490" s="147"/>
      <c r="AF490" s="147"/>
      <c r="AG490" s="147" t="s">
        <v>122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">
      <c r="A491" s="154"/>
      <c r="B491" s="155"/>
      <c r="C491" s="186" t="s">
        <v>379</v>
      </c>
      <c r="D491" s="157"/>
      <c r="E491" s="158">
        <v>9</v>
      </c>
      <c r="F491" s="156"/>
      <c r="G491" s="156"/>
      <c r="H491" s="156"/>
      <c r="I491" s="156"/>
      <c r="J491" s="156"/>
      <c r="K491" s="156"/>
      <c r="L491" s="156"/>
      <c r="M491" s="156"/>
      <c r="N491" s="156"/>
      <c r="O491" s="156"/>
      <c r="P491" s="156"/>
      <c r="Q491" s="156"/>
      <c r="R491" s="156"/>
      <c r="S491" s="156"/>
      <c r="T491" s="156"/>
      <c r="U491" s="156"/>
      <c r="V491" s="156"/>
      <c r="W491" s="156"/>
      <c r="X491" s="156"/>
      <c r="Y491" s="147"/>
      <c r="Z491" s="147"/>
      <c r="AA491" s="147"/>
      <c r="AB491" s="147"/>
      <c r="AC491" s="147"/>
      <c r="AD491" s="147"/>
      <c r="AE491" s="147"/>
      <c r="AF491" s="147"/>
      <c r="AG491" s="147" t="s">
        <v>122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">
      <c r="A492" s="154"/>
      <c r="B492" s="155"/>
      <c r="C492" s="186" t="s">
        <v>380</v>
      </c>
      <c r="D492" s="157"/>
      <c r="E492" s="158">
        <v>4.5</v>
      </c>
      <c r="F492" s="156"/>
      <c r="G492" s="156"/>
      <c r="H492" s="156"/>
      <c r="I492" s="156"/>
      <c r="J492" s="156"/>
      <c r="K492" s="156"/>
      <c r="L492" s="156"/>
      <c r="M492" s="156"/>
      <c r="N492" s="156"/>
      <c r="O492" s="156"/>
      <c r="P492" s="156"/>
      <c r="Q492" s="156"/>
      <c r="R492" s="156"/>
      <c r="S492" s="156"/>
      <c r="T492" s="156"/>
      <c r="U492" s="156"/>
      <c r="V492" s="156"/>
      <c r="W492" s="156"/>
      <c r="X492" s="156"/>
      <c r="Y492" s="147"/>
      <c r="Z492" s="147"/>
      <c r="AA492" s="147"/>
      <c r="AB492" s="147"/>
      <c r="AC492" s="147"/>
      <c r="AD492" s="147"/>
      <c r="AE492" s="147"/>
      <c r="AF492" s="147"/>
      <c r="AG492" s="147" t="s">
        <v>122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">
      <c r="A493" s="154"/>
      <c r="B493" s="155"/>
      <c r="C493" s="186" t="s">
        <v>381</v>
      </c>
      <c r="D493" s="157"/>
      <c r="E493" s="158">
        <v>8.5</v>
      </c>
      <c r="F493" s="156"/>
      <c r="G493" s="156"/>
      <c r="H493" s="156"/>
      <c r="I493" s="156"/>
      <c r="J493" s="156"/>
      <c r="K493" s="156"/>
      <c r="L493" s="156"/>
      <c r="M493" s="156"/>
      <c r="N493" s="156"/>
      <c r="O493" s="156"/>
      <c r="P493" s="156"/>
      <c r="Q493" s="156"/>
      <c r="R493" s="156"/>
      <c r="S493" s="156"/>
      <c r="T493" s="156"/>
      <c r="U493" s="156"/>
      <c r="V493" s="156"/>
      <c r="W493" s="156"/>
      <c r="X493" s="156"/>
      <c r="Y493" s="147"/>
      <c r="Z493" s="147"/>
      <c r="AA493" s="147"/>
      <c r="AB493" s="147"/>
      <c r="AC493" s="147"/>
      <c r="AD493" s="147"/>
      <c r="AE493" s="147"/>
      <c r="AF493" s="147"/>
      <c r="AG493" s="147" t="s">
        <v>122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">
      <c r="A494" s="154"/>
      <c r="B494" s="155"/>
      <c r="C494" s="186" t="s">
        <v>382</v>
      </c>
      <c r="D494" s="157"/>
      <c r="E494" s="158">
        <v>6</v>
      </c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  <c r="P494" s="156"/>
      <c r="Q494" s="156"/>
      <c r="R494" s="156"/>
      <c r="S494" s="156"/>
      <c r="T494" s="156"/>
      <c r="U494" s="156"/>
      <c r="V494" s="156"/>
      <c r="W494" s="156"/>
      <c r="X494" s="156"/>
      <c r="Y494" s="147"/>
      <c r="Z494" s="147"/>
      <c r="AA494" s="147"/>
      <c r="AB494" s="147"/>
      <c r="AC494" s="147"/>
      <c r="AD494" s="147"/>
      <c r="AE494" s="147"/>
      <c r="AF494" s="147"/>
      <c r="AG494" s="147" t="s">
        <v>122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54"/>
      <c r="B495" s="155"/>
      <c r="C495" s="186" t="s">
        <v>383</v>
      </c>
      <c r="D495" s="157"/>
      <c r="E495" s="158">
        <v>9</v>
      </c>
      <c r="F495" s="156"/>
      <c r="G495" s="156"/>
      <c r="H495" s="156"/>
      <c r="I495" s="156"/>
      <c r="J495" s="156"/>
      <c r="K495" s="156"/>
      <c r="L495" s="156"/>
      <c r="M495" s="156"/>
      <c r="N495" s="156"/>
      <c r="O495" s="156"/>
      <c r="P495" s="156"/>
      <c r="Q495" s="156"/>
      <c r="R495" s="156"/>
      <c r="S495" s="156"/>
      <c r="T495" s="156"/>
      <c r="U495" s="156"/>
      <c r="V495" s="156"/>
      <c r="W495" s="156"/>
      <c r="X495" s="156"/>
      <c r="Y495" s="147"/>
      <c r="Z495" s="147"/>
      <c r="AA495" s="147"/>
      <c r="AB495" s="147"/>
      <c r="AC495" s="147"/>
      <c r="AD495" s="147"/>
      <c r="AE495" s="147"/>
      <c r="AF495" s="147"/>
      <c r="AG495" s="147" t="s">
        <v>122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">
      <c r="A496" s="154"/>
      <c r="B496" s="155"/>
      <c r="C496" s="186" t="s">
        <v>384</v>
      </c>
      <c r="D496" s="157"/>
      <c r="E496" s="158">
        <v>7</v>
      </c>
      <c r="F496" s="156"/>
      <c r="G496" s="156"/>
      <c r="H496" s="156"/>
      <c r="I496" s="156"/>
      <c r="J496" s="156"/>
      <c r="K496" s="156"/>
      <c r="L496" s="156"/>
      <c r="M496" s="156"/>
      <c r="N496" s="156"/>
      <c r="O496" s="156"/>
      <c r="P496" s="156"/>
      <c r="Q496" s="156"/>
      <c r="R496" s="156"/>
      <c r="S496" s="156"/>
      <c r="T496" s="156"/>
      <c r="U496" s="156"/>
      <c r="V496" s="156"/>
      <c r="W496" s="156"/>
      <c r="X496" s="156"/>
      <c r="Y496" s="147"/>
      <c r="Z496" s="147"/>
      <c r="AA496" s="147"/>
      <c r="AB496" s="147"/>
      <c r="AC496" s="147"/>
      <c r="AD496" s="147"/>
      <c r="AE496" s="147"/>
      <c r="AF496" s="147"/>
      <c r="AG496" s="147" t="s">
        <v>122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">
      <c r="A497" s="154"/>
      <c r="B497" s="155"/>
      <c r="C497" s="186" t="s">
        <v>385</v>
      </c>
      <c r="D497" s="157"/>
      <c r="E497" s="158">
        <v>4.5</v>
      </c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47"/>
      <c r="Z497" s="147"/>
      <c r="AA497" s="147"/>
      <c r="AB497" s="147"/>
      <c r="AC497" s="147"/>
      <c r="AD497" s="147"/>
      <c r="AE497" s="147"/>
      <c r="AF497" s="147"/>
      <c r="AG497" s="147" t="s">
        <v>122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">
      <c r="A498" s="154"/>
      <c r="B498" s="155"/>
      <c r="C498" s="186" t="s">
        <v>386</v>
      </c>
      <c r="D498" s="157"/>
      <c r="E498" s="158">
        <v>7.5</v>
      </c>
      <c r="F498" s="156"/>
      <c r="G498" s="156"/>
      <c r="H498" s="156"/>
      <c r="I498" s="156"/>
      <c r="J498" s="156"/>
      <c r="K498" s="156"/>
      <c r="L498" s="156"/>
      <c r="M498" s="156"/>
      <c r="N498" s="156"/>
      <c r="O498" s="156"/>
      <c r="P498" s="156"/>
      <c r="Q498" s="156"/>
      <c r="R498" s="156"/>
      <c r="S498" s="156"/>
      <c r="T498" s="156"/>
      <c r="U498" s="156"/>
      <c r="V498" s="156"/>
      <c r="W498" s="156"/>
      <c r="X498" s="156"/>
      <c r="Y498" s="147"/>
      <c r="Z498" s="147"/>
      <c r="AA498" s="147"/>
      <c r="AB498" s="147"/>
      <c r="AC498" s="147"/>
      <c r="AD498" s="147"/>
      <c r="AE498" s="147"/>
      <c r="AF498" s="147"/>
      <c r="AG498" s="147" t="s">
        <v>122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ht="22.5" outlineLevel="1" x14ac:dyDescent="0.2">
      <c r="A499" s="168">
        <v>59</v>
      </c>
      <c r="B499" s="169" t="s">
        <v>387</v>
      </c>
      <c r="C499" s="185" t="s">
        <v>388</v>
      </c>
      <c r="D499" s="170" t="s">
        <v>320</v>
      </c>
      <c r="E499" s="171">
        <v>28</v>
      </c>
      <c r="F499" s="172"/>
      <c r="G499" s="173">
        <f>ROUND(E499*F499,2)</f>
        <v>0</v>
      </c>
      <c r="H499" s="172"/>
      <c r="I499" s="173">
        <f>ROUND(E499*H499,2)</f>
        <v>0</v>
      </c>
      <c r="J499" s="172"/>
      <c r="K499" s="173">
        <f>ROUND(E499*J499,2)</f>
        <v>0</v>
      </c>
      <c r="L499" s="173">
        <v>21</v>
      </c>
      <c r="M499" s="173">
        <f>G499*(1+L499/100)</f>
        <v>0</v>
      </c>
      <c r="N499" s="173">
        <v>0</v>
      </c>
      <c r="O499" s="173">
        <f>ROUND(E499*N499,2)</f>
        <v>0</v>
      </c>
      <c r="P499" s="173">
        <v>0</v>
      </c>
      <c r="Q499" s="173">
        <f>ROUND(E499*P499,2)</f>
        <v>0</v>
      </c>
      <c r="R499" s="173" t="s">
        <v>268</v>
      </c>
      <c r="S499" s="173" t="s">
        <v>105</v>
      </c>
      <c r="T499" s="174" t="s">
        <v>105</v>
      </c>
      <c r="U499" s="156">
        <v>7.9000000000000001E-2</v>
      </c>
      <c r="V499" s="156">
        <f>ROUND(E499*U499,2)</f>
        <v>2.21</v>
      </c>
      <c r="W499" s="156"/>
      <c r="X499" s="156" t="s">
        <v>106</v>
      </c>
      <c r="Y499" s="147"/>
      <c r="Z499" s="147"/>
      <c r="AA499" s="147"/>
      <c r="AB499" s="147"/>
      <c r="AC499" s="147"/>
      <c r="AD499" s="147"/>
      <c r="AE499" s="147"/>
      <c r="AF499" s="147"/>
      <c r="AG499" s="147" t="s">
        <v>137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54"/>
      <c r="B500" s="155"/>
      <c r="C500" s="252" t="s">
        <v>389</v>
      </c>
      <c r="D500" s="253"/>
      <c r="E500" s="253"/>
      <c r="F500" s="253"/>
      <c r="G500" s="253"/>
      <c r="H500" s="156"/>
      <c r="I500" s="156"/>
      <c r="J500" s="156"/>
      <c r="K500" s="156"/>
      <c r="L500" s="156"/>
      <c r="M500" s="156"/>
      <c r="N500" s="156"/>
      <c r="O500" s="156"/>
      <c r="P500" s="156"/>
      <c r="Q500" s="156"/>
      <c r="R500" s="156"/>
      <c r="S500" s="156"/>
      <c r="T500" s="156"/>
      <c r="U500" s="156"/>
      <c r="V500" s="156"/>
      <c r="W500" s="156"/>
      <c r="X500" s="156"/>
      <c r="Y500" s="147"/>
      <c r="Z500" s="147"/>
      <c r="AA500" s="147"/>
      <c r="AB500" s="147"/>
      <c r="AC500" s="147"/>
      <c r="AD500" s="147"/>
      <c r="AE500" s="147"/>
      <c r="AF500" s="147"/>
      <c r="AG500" s="147" t="s">
        <v>109</v>
      </c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ht="33.75" outlineLevel="1" x14ac:dyDescent="0.2">
      <c r="A501" s="168">
        <v>60</v>
      </c>
      <c r="B501" s="169" t="s">
        <v>390</v>
      </c>
      <c r="C501" s="185" t="s">
        <v>391</v>
      </c>
      <c r="D501" s="170" t="s">
        <v>392</v>
      </c>
      <c r="E501" s="171">
        <v>39</v>
      </c>
      <c r="F501" s="172"/>
      <c r="G501" s="173">
        <f>ROUND(E501*F501,2)</f>
        <v>0</v>
      </c>
      <c r="H501" s="172"/>
      <c r="I501" s="173">
        <f>ROUND(E501*H501,2)</f>
        <v>0</v>
      </c>
      <c r="J501" s="172"/>
      <c r="K501" s="173">
        <f>ROUND(E501*J501,2)</f>
        <v>0</v>
      </c>
      <c r="L501" s="173">
        <v>21</v>
      </c>
      <c r="M501" s="173">
        <f>G501*(1+L501/100)</f>
        <v>0</v>
      </c>
      <c r="N501" s="173">
        <v>1.2999999999999999E-4</v>
      </c>
      <c r="O501" s="173">
        <f>ROUND(E501*N501,2)</f>
        <v>0.01</v>
      </c>
      <c r="P501" s="173">
        <v>0</v>
      </c>
      <c r="Q501" s="173">
        <f>ROUND(E501*P501,2)</f>
        <v>0</v>
      </c>
      <c r="R501" s="173" t="s">
        <v>268</v>
      </c>
      <c r="S501" s="173" t="s">
        <v>105</v>
      </c>
      <c r="T501" s="174" t="s">
        <v>105</v>
      </c>
      <c r="U501" s="156">
        <v>6.2</v>
      </c>
      <c r="V501" s="156">
        <f>ROUND(E501*U501,2)</f>
        <v>241.8</v>
      </c>
      <c r="W501" s="156"/>
      <c r="X501" s="156" t="s">
        <v>106</v>
      </c>
      <c r="Y501" s="147"/>
      <c r="Z501" s="147"/>
      <c r="AA501" s="147"/>
      <c r="AB501" s="147"/>
      <c r="AC501" s="147"/>
      <c r="AD501" s="147"/>
      <c r="AE501" s="147"/>
      <c r="AF501" s="147"/>
      <c r="AG501" s="147" t="s">
        <v>137</v>
      </c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">
      <c r="A502" s="154"/>
      <c r="B502" s="155"/>
      <c r="C502" s="252" t="s">
        <v>389</v>
      </c>
      <c r="D502" s="253"/>
      <c r="E502" s="253"/>
      <c r="F502" s="253"/>
      <c r="G502" s="253"/>
      <c r="H502" s="156"/>
      <c r="I502" s="156"/>
      <c r="J502" s="156"/>
      <c r="K502" s="156"/>
      <c r="L502" s="156"/>
      <c r="M502" s="156"/>
      <c r="N502" s="156"/>
      <c r="O502" s="156"/>
      <c r="P502" s="156"/>
      <c r="Q502" s="156"/>
      <c r="R502" s="156"/>
      <c r="S502" s="156"/>
      <c r="T502" s="156"/>
      <c r="U502" s="156"/>
      <c r="V502" s="156"/>
      <c r="W502" s="156"/>
      <c r="X502" s="156"/>
      <c r="Y502" s="147"/>
      <c r="Z502" s="147"/>
      <c r="AA502" s="147"/>
      <c r="AB502" s="147"/>
      <c r="AC502" s="147"/>
      <c r="AD502" s="147"/>
      <c r="AE502" s="147"/>
      <c r="AF502" s="147"/>
      <c r="AG502" s="147" t="s">
        <v>109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ht="22.5" outlineLevel="1" x14ac:dyDescent="0.2">
      <c r="A503" s="168">
        <v>61</v>
      </c>
      <c r="B503" s="169" t="s">
        <v>393</v>
      </c>
      <c r="C503" s="185" t="s">
        <v>394</v>
      </c>
      <c r="D503" s="170" t="s">
        <v>360</v>
      </c>
      <c r="E503" s="171">
        <v>58</v>
      </c>
      <c r="F503" s="172"/>
      <c r="G503" s="173">
        <f>ROUND(E503*F503,2)</f>
        <v>0</v>
      </c>
      <c r="H503" s="172"/>
      <c r="I503" s="173">
        <f>ROUND(E503*H503,2)</f>
        <v>0</v>
      </c>
      <c r="J503" s="172"/>
      <c r="K503" s="173">
        <f>ROUND(E503*J503,2)</f>
        <v>0</v>
      </c>
      <c r="L503" s="173">
        <v>21</v>
      </c>
      <c r="M503" s="173">
        <f>G503*(1+L503/100)</f>
        <v>0</v>
      </c>
      <c r="N503" s="173">
        <v>0</v>
      </c>
      <c r="O503" s="173">
        <f>ROUND(E503*N503,2)</f>
        <v>0</v>
      </c>
      <c r="P503" s="173">
        <v>0</v>
      </c>
      <c r="Q503" s="173">
        <f>ROUND(E503*P503,2)</f>
        <v>0</v>
      </c>
      <c r="R503" s="173" t="s">
        <v>268</v>
      </c>
      <c r="S503" s="173" t="s">
        <v>105</v>
      </c>
      <c r="T503" s="174" t="s">
        <v>105</v>
      </c>
      <c r="U503" s="156">
        <v>0.9</v>
      </c>
      <c r="V503" s="156">
        <f>ROUND(E503*U503,2)</f>
        <v>52.2</v>
      </c>
      <c r="W503" s="156"/>
      <c r="X503" s="156" t="s">
        <v>106</v>
      </c>
      <c r="Y503" s="147"/>
      <c r="Z503" s="147"/>
      <c r="AA503" s="147"/>
      <c r="AB503" s="147"/>
      <c r="AC503" s="147"/>
      <c r="AD503" s="147"/>
      <c r="AE503" s="147"/>
      <c r="AF503" s="147"/>
      <c r="AG503" s="147" t="s">
        <v>137</v>
      </c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54"/>
      <c r="B504" s="155"/>
      <c r="C504" s="252" t="s">
        <v>395</v>
      </c>
      <c r="D504" s="253"/>
      <c r="E504" s="253"/>
      <c r="F504" s="253"/>
      <c r="G504" s="253"/>
      <c r="H504" s="156"/>
      <c r="I504" s="156"/>
      <c r="J504" s="156"/>
      <c r="K504" s="156"/>
      <c r="L504" s="156"/>
      <c r="M504" s="156"/>
      <c r="N504" s="156"/>
      <c r="O504" s="156"/>
      <c r="P504" s="156"/>
      <c r="Q504" s="156"/>
      <c r="R504" s="156"/>
      <c r="S504" s="156"/>
      <c r="T504" s="156"/>
      <c r="U504" s="156"/>
      <c r="V504" s="156"/>
      <c r="W504" s="156"/>
      <c r="X504" s="156"/>
      <c r="Y504" s="147"/>
      <c r="Z504" s="147"/>
      <c r="AA504" s="147"/>
      <c r="AB504" s="147"/>
      <c r="AC504" s="147"/>
      <c r="AD504" s="147"/>
      <c r="AE504" s="147"/>
      <c r="AF504" s="147"/>
      <c r="AG504" s="147" t="s">
        <v>109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ht="22.5" outlineLevel="1" x14ac:dyDescent="0.2">
      <c r="A505" s="168">
        <v>62</v>
      </c>
      <c r="B505" s="169" t="s">
        <v>396</v>
      </c>
      <c r="C505" s="185" t="s">
        <v>394</v>
      </c>
      <c r="D505" s="170" t="s">
        <v>360</v>
      </c>
      <c r="E505" s="171">
        <v>28</v>
      </c>
      <c r="F505" s="172"/>
      <c r="G505" s="173">
        <f>ROUND(E505*F505,2)</f>
        <v>0</v>
      </c>
      <c r="H505" s="172"/>
      <c r="I505" s="173">
        <f>ROUND(E505*H505,2)</f>
        <v>0</v>
      </c>
      <c r="J505" s="172"/>
      <c r="K505" s="173">
        <f>ROUND(E505*J505,2)</f>
        <v>0</v>
      </c>
      <c r="L505" s="173">
        <v>21</v>
      </c>
      <c r="M505" s="173">
        <f>G505*(1+L505/100)</f>
        <v>0</v>
      </c>
      <c r="N505" s="173">
        <v>0</v>
      </c>
      <c r="O505" s="173">
        <f>ROUND(E505*N505,2)</f>
        <v>0</v>
      </c>
      <c r="P505" s="173">
        <v>0</v>
      </c>
      <c r="Q505" s="173">
        <f>ROUND(E505*P505,2)</f>
        <v>0</v>
      </c>
      <c r="R505" s="173" t="s">
        <v>268</v>
      </c>
      <c r="S505" s="173" t="s">
        <v>105</v>
      </c>
      <c r="T505" s="174" t="s">
        <v>105</v>
      </c>
      <c r="U505" s="156">
        <v>0.9</v>
      </c>
      <c r="V505" s="156">
        <f>ROUND(E505*U505,2)</f>
        <v>25.2</v>
      </c>
      <c r="W505" s="156"/>
      <c r="X505" s="156" t="s">
        <v>106</v>
      </c>
      <c r="Y505" s="147"/>
      <c r="Z505" s="147"/>
      <c r="AA505" s="147"/>
      <c r="AB505" s="147"/>
      <c r="AC505" s="147"/>
      <c r="AD505" s="147"/>
      <c r="AE505" s="147"/>
      <c r="AF505" s="147"/>
      <c r="AG505" s="147" t="s">
        <v>137</v>
      </c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54"/>
      <c r="B506" s="155"/>
      <c r="C506" s="252" t="s">
        <v>395</v>
      </c>
      <c r="D506" s="253"/>
      <c r="E506" s="253"/>
      <c r="F506" s="253"/>
      <c r="G506" s="253"/>
      <c r="H506" s="156"/>
      <c r="I506" s="156"/>
      <c r="J506" s="156"/>
      <c r="K506" s="156"/>
      <c r="L506" s="156"/>
      <c r="M506" s="156"/>
      <c r="N506" s="156"/>
      <c r="O506" s="156"/>
      <c r="P506" s="156"/>
      <c r="Q506" s="156"/>
      <c r="R506" s="156"/>
      <c r="S506" s="156"/>
      <c r="T506" s="156"/>
      <c r="U506" s="156"/>
      <c r="V506" s="156"/>
      <c r="W506" s="156"/>
      <c r="X506" s="156"/>
      <c r="Y506" s="147"/>
      <c r="Z506" s="147"/>
      <c r="AA506" s="147"/>
      <c r="AB506" s="147"/>
      <c r="AC506" s="147"/>
      <c r="AD506" s="147"/>
      <c r="AE506" s="147"/>
      <c r="AF506" s="147"/>
      <c r="AG506" s="147" t="s">
        <v>109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ht="22.5" outlineLevel="1" x14ac:dyDescent="0.2">
      <c r="A507" s="168">
        <v>63</v>
      </c>
      <c r="B507" s="169" t="s">
        <v>397</v>
      </c>
      <c r="C507" s="185" t="s">
        <v>398</v>
      </c>
      <c r="D507" s="170" t="s">
        <v>360</v>
      </c>
      <c r="E507" s="171">
        <v>28</v>
      </c>
      <c r="F507" s="172"/>
      <c r="G507" s="173">
        <f>ROUND(E507*F507,2)</f>
        <v>0</v>
      </c>
      <c r="H507" s="172"/>
      <c r="I507" s="173">
        <f>ROUND(E507*H507,2)</f>
        <v>0</v>
      </c>
      <c r="J507" s="172"/>
      <c r="K507" s="173">
        <f>ROUND(E507*J507,2)</f>
        <v>0</v>
      </c>
      <c r="L507" s="173">
        <v>21</v>
      </c>
      <c r="M507" s="173">
        <f>G507*(1+L507/100)</f>
        <v>0</v>
      </c>
      <c r="N507" s="173">
        <v>0</v>
      </c>
      <c r="O507" s="173">
        <f>ROUND(E507*N507,2)</f>
        <v>0</v>
      </c>
      <c r="P507" s="173">
        <v>0</v>
      </c>
      <c r="Q507" s="173">
        <f>ROUND(E507*P507,2)</f>
        <v>0</v>
      </c>
      <c r="R507" s="173" t="s">
        <v>268</v>
      </c>
      <c r="S507" s="173" t="s">
        <v>105</v>
      </c>
      <c r="T507" s="174" t="s">
        <v>105</v>
      </c>
      <c r="U507" s="156">
        <v>2.2519999999999998</v>
      </c>
      <c r="V507" s="156">
        <f>ROUND(E507*U507,2)</f>
        <v>63.06</v>
      </c>
      <c r="W507" s="156"/>
      <c r="X507" s="156" t="s">
        <v>106</v>
      </c>
      <c r="Y507" s="147"/>
      <c r="Z507" s="147"/>
      <c r="AA507" s="147"/>
      <c r="AB507" s="147"/>
      <c r="AC507" s="147"/>
      <c r="AD507" s="147"/>
      <c r="AE507" s="147"/>
      <c r="AF507" s="147"/>
      <c r="AG507" s="147" t="s">
        <v>137</v>
      </c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">
      <c r="A508" s="154"/>
      <c r="B508" s="155"/>
      <c r="C508" s="252" t="s">
        <v>395</v>
      </c>
      <c r="D508" s="253"/>
      <c r="E508" s="253"/>
      <c r="F508" s="253"/>
      <c r="G508" s="253"/>
      <c r="H508" s="156"/>
      <c r="I508" s="156"/>
      <c r="J508" s="156"/>
      <c r="K508" s="156"/>
      <c r="L508" s="156"/>
      <c r="M508" s="156"/>
      <c r="N508" s="156"/>
      <c r="O508" s="156"/>
      <c r="P508" s="156"/>
      <c r="Q508" s="156"/>
      <c r="R508" s="156"/>
      <c r="S508" s="156"/>
      <c r="T508" s="156"/>
      <c r="U508" s="156"/>
      <c r="V508" s="156"/>
      <c r="W508" s="156"/>
      <c r="X508" s="156"/>
      <c r="Y508" s="147"/>
      <c r="Z508" s="147"/>
      <c r="AA508" s="147"/>
      <c r="AB508" s="147"/>
      <c r="AC508" s="147"/>
      <c r="AD508" s="147"/>
      <c r="AE508" s="147"/>
      <c r="AF508" s="147"/>
      <c r="AG508" s="147" t="s">
        <v>109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">
      <c r="A509" s="176">
        <v>64</v>
      </c>
      <c r="B509" s="177" t="s">
        <v>399</v>
      </c>
      <c r="C509" s="188" t="s">
        <v>400</v>
      </c>
      <c r="D509" s="178" t="s">
        <v>360</v>
      </c>
      <c r="E509" s="179">
        <v>39</v>
      </c>
      <c r="F509" s="180"/>
      <c r="G509" s="181">
        <f t="shared" ref="G509:G514" si="0">ROUND(E509*F509,2)</f>
        <v>0</v>
      </c>
      <c r="H509" s="180"/>
      <c r="I509" s="181">
        <f t="shared" ref="I509:I514" si="1">ROUND(E509*H509,2)</f>
        <v>0</v>
      </c>
      <c r="J509" s="180"/>
      <c r="K509" s="181">
        <f t="shared" ref="K509:K514" si="2">ROUND(E509*J509,2)</f>
        <v>0</v>
      </c>
      <c r="L509" s="181">
        <v>21</v>
      </c>
      <c r="M509" s="181">
        <f t="shared" ref="M509:M514" si="3">G509*(1+L509/100)</f>
        <v>0</v>
      </c>
      <c r="N509" s="181">
        <v>0</v>
      </c>
      <c r="O509" s="181">
        <f t="shared" ref="O509:O514" si="4">ROUND(E509*N509,2)</f>
        <v>0</v>
      </c>
      <c r="P509" s="181">
        <v>0</v>
      </c>
      <c r="Q509" s="181">
        <f t="shared" ref="Q509:Q514" si="5">ROUND(E509*P509,2)</f>
        <v>0</v>
      </c>
      <c r="R509" s="181" t="s">
        <v>268</v>
      </c>
      <c r="S509" s="181" t="s">
        <v>105</v>
      </c>
      <c r="T509" s="182" t="s">
        <v>105</v>
      </c>
      <c r="U509" s="156">
        <v>0.65</v>
      </c>
      <c r="V509" s="156">
        <f t="shared" ref="V509:V514" si="6">ROUND(E509*U509,2)</f>
        <v>25.35</v>
      </c>
      <c r="W509" s="156"/>
      <c r="X509" s="156" t="s">
        <v>106</v>
      </c>
      <c r="Y509" s="147"/>
      <c r="Z509" s="147"/>
      <c r="AA509" s="147"/>
      <c r="AB509" s="147"/>
      <c r="AC509" s="147"/>
      <c r="AD509" s="147"/>
      <c r="AE509" s="147"/>
      <c r="AF509" s="147"/>
      <c r="AG509" s="147" t="s">
        <v>107</v>
      </c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">
      <c r="A510" s="176">
        <v>65</v>
      </c>
      <c r="B510" s="177" t="s">
        <v>401</v>
      </c>
      <c r="C510" s="188" t="s">
        <v>402</v>
      </c>
      <c r="D510" s="178" t="s">
        <v>360</v>
      </c>
      <c r="E510" s="179">
        <v>28</v>
      </c>
      <c r="F510" s="180"/>
      <c r="G510" s="181">
        <f t="shared" si="0"/>
        <v>0</v>
      </c>
      <c r="H510" s="180"/>
      <c r="I510" s="181">
        <f t="shared" si="1"/>
        <v>0</v>
      </c>
      <c r="J510" s="180"/>
      <c r="K510" s="181">
        <f t="shared" si="2"/>
        <v>0</v>
      </c>
      <c r="L510" s="181">
        <v>21</v>
      </c>
      <c r="M510" s="181">
        <f t="shared" si="3"/>
        <v>0</v>
      </c>
      <c r="N510" s="181">
        <v>7.0200000000000002E-3</v>
      </c>
      <c r="O510" s="181">
        <f t="shared" si="4"/>
        <v>0.2</v>
      </c>
      <c r="P510" s="181">
        <v>0</v>
      </c>
      <c r="Q510" s="181">
        <f t="shared" si="5"/>
        <v>0</v>
      </c>
      <c r="R510" s="181" t="s">
        <v>268</v>
      </c>
      <c r="S510" s="181" t="s">
        <v>105</v>
      </c>
      <c r="T510" s="182" t="s">
        <v>105</v>
      </c>
      <c r="U510" s="156">
        <v>1.3140000000000001</v>
      </c>
      <c r="V510" s="156">
        <f t="shared" si="6"/>
        <v>36.79</v>
      </c>
      <c r="W510" s="156"/>
      <c r="X510" s="156" t="s">
        <v>106</v>
      </c>
      <c r="Y510" s="147"/>
      <c r="Z510" s="147"/>
      <c r="AA510" s="147"/>
      <c r="AB510" s="147"/>
      <c r="AC510" s="147"/>
      <c r="AD510" s="147"/>
      <c r="AE510" s="147"/>
      <c r="AF510" s="147"/>
      <c r="AG510" s="147" t="s">
        <v>137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">
      <c r="A511" s="176">
        <v>66</v>
      </c>
      <c r="B511" s="177" t="s">
        <v>403</v>
      </c>
      <c r="C511" s="188" t="s">
        <v>404</v>
      </c>
      <c r="D511" s="178" t="s">
        <v>320</v>
      </c>
      <c r="E511" s="179">
        <v>780</v>
      </c>
      <c r="F511" s="180"/>
      <c r="G511" s="181">
        <f t="shared" si="0"/>
        <v>0</v>
      </c>
      <c r="H511" s="180"/>
      <c r="I511" s="181">
        <f t="shared" si="1"/>
        <v>0</v>
      </c>
      <c r="J511" s="180"/>
      <c r="K511" s="181">
        <f t="shared" si="2"/>
        <v>0</v>
      </c>
      <c r="L511" s="181">
        <v>21</v>
      </c>
      <c r="M511" s="181">
        <f t="shared" si="3"/>
        <v>0</v>
      </c>
      <c r="N511" s="181">
        <v>0</v>
      </c>
      <c r="O511" s="181">
        <f t="shared" si="4"/>
        <v>0</v>
      </c>
      <c r="P511" s="181">
        <v>0</v>
      </c>
      <c r="Q511" s="181">
        <f t="shared" si="5"/>
        <v>0</v>
      </c>
      <c r="R511" s="181"/>
      <c r="S511" s="181" t="s">
        <v>105</v>
      </c>
      <c r="T511" s="182" t="s">
        <v>105</v>
      </c>
      <c r="U511" s="156">
        <v>0</v>
      </c>
      <c r="V511" s="156">
        <f t="shared" si="6"/>
        <v>0</v>
      </c>
      <c r="W511" s="156"/>
      <c r="X511" s="156" t="s">
        <v>106</v>
      </c>
      <c r="Y511" s="147"/>
      <c r="Z511" s="147"/>
      <c r="AA511" s="147"/>
      <c r="AB511" s="147"/>
      <c r="AC511" s="147"/>
      <c r="AD511" s="147"/>
      <c r="AE511" s="147"/>
      <c r="AF511" s="147"/>
      <c r="AG511" s="147" t="s">
        <v>107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">
      <c r="A512" s="176">
        <v>67</v>
      </c>
      <c r="B512" s="177" t="s">
        <v>405</v>
      </c>
      <c r="C512" s="188" t="s">
        <v>406</v>
      </c>
      <c r="D512" s="178" t="s">
        <v>320</v>
      </c>
      <c r="E512" s="179">
        <v>780</v>
      </c>
      <c r="F512" s="180"/>
      <c r="G512" s="181">
        <f t="shared" si="0"/>
        <v>0</v>
      </c>
      <c r="H512" s="180"/>
      <c r="I512" s="181">
        <f t="shared" si="1"/>
        <v>0</v>
      </c>
      <c r="J512" s="180"/>
      <c r="K512" s="181">
        <f t="shared" si="2"/>
        <v>0</v>
      </c>
      <c r="L512" s="181">
        <v>21</v>
      </c>
      <c r="M512" s="181">
        <f t="shared" si="3"/>
        <v>0</v>
      </c>
      <c r="N512" s="181">
        <v>0</v>
      </c>
      <c r="O512" s="181">
        <f t="shared" si="4"/>
        <v>0</v>
      </c>
      <c r="P512" s="181">
        <v>0</v>
      </c>
      <c r="Q512" s="181">
        <f t="shared" si="5"/>
        <v>0</v>
      </c>
      <c r="R512" s="181" t="s">
        <v>268</v>
      </c>
      <c r="S512" s="181" t="s">
        <v>105</v>
      </c>
      <c r="T512" s="182" t="s">
        <v>105</v>
      </c>
      <c r="U512" s="156">
        <v>3.1E-2</v>
      </c>
      <c r="V512" s="156">
        <f t="shared" si="6"/>
        <v>24.18</v>
      </c>
      <c r="W512" s="156"/>
      <c r="X512" s="156" t="s">
        <v>106</v>
      </c>
      <c r="Y512" s="147"/>
      <c r="Z512" s="147"/>
      <c r="AA512" s="147"/>
      <c r="AB512" s="147"/>
      <c r="AC512" s="147"/>
      <c r="AD512" s="147"/>
      <c r="AE512" s="147"/>
      <c r="AF512" s="147"/>
      <c r="AG512" s="147" t="s">
        <v>137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76">
        <v>68</v>
      </c>
      <c r="B513" s="177" t="s">
        <v>407</v>
      </c>
      <c r="C513" s="188" t="s">
        <v>408</v>
      </c>
      <c r="D513" s="178" t="s">
        <v>409</v>
      </c>
      <c r="E513" s="179">
        <v>1</v>
      </c>
      <c r="F513" s="180"/>
      <c r="G513" s="181">
        <f t="shared" si="0"/>
        <v>0</v>
      </c>
      <c r="H513" s="180"/>
      <c r="I513" s="181">
        <f t="shared" si="1"/>
        <v>0</v>
      </c>
      <c r="J513" s="180"/>
      <c r="K513" s="181">
        <f t="shared" si="2"/>
        <v>0</v>
      </c>
      <c r="L513" s="181">
        <v>21</v>
      </c>
      <c r="M513" s="181">
        <f t="shared" si="3"/>
        <v>0</v>
      </c>
      <c r="N513" s="181">
        <v>0</v>
      </c>
      <c r="O513" s="181">
        <f t="shared" si="4"/>
        <v>0</v>
      </c>
      <c r="P513" s="181">
        <v>0</v>
      </c>
      <c r="Q513" s="181">
        <f t="shared" si="5"/>
        <v>0</v>
      </c>
      <c r="R513" s="181"/>
      <c r="S513" s="181" t="s">
        <v>410</v>
      </c>
      <c r="T513" s="182" t="s">
        <v>411</v>
      </c>
      <c r="U513" s="156">
        <v>0</v>
      </c>
      <c r="V513" s="156">
        <f t="shared" si="6"/>
        <v>0</v>
      </c>
      <c r="W513" s="156"/>
      <c r="X513" s="156" t="s">
        <v>106</v>
      </c>
      <c r="Y513" s="147"/>
      <c r="Z513" s="147"/>
      <c r="AA513" s="147"/>
      <c r="AB513" s="147"/>
      <c r="AC513" s="147"/>
      <c r="AD513" s="147"/>
      <c r="AE513" s="147"/>
      <c r="AF513" s="147"/>
      <c r="AG513" s="147" t="s">
        <v>137</v>
      </c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68">
        <v>69</v>
      </c>
      <c r="B514" s="169" t="s">
        <v>412</v>
      </c>
      <c r="C514" s="185" t="s">
        <v>413</v>
      </c>
      <c r="D514" s="170" t="s">
        <v>360</v>
      </c>
      <c r="E514" s="171">
        <v>39</v>
      </c>
      <c r="F514" s="172"/>
      <c r="G514" s="173">
        <f t="shared" si="0"/>
        <v>0</v>
      </c>
      <c r="H514" s="172"/>
      <c r="I514" s="173">
        <f t="shared" si="1"/>
        <v>0</v>
      </c>
      <c r="J514" s="172"/>
      <c r="K514" s="173">
        <f t="shared" si="2"/>
        <v>0</v>
      </c>
      <c r="L514" s="173">
        <v>21</v>
      </c>
      <c r="M514" s="173">
        <f t="shared" si="3"/>
        <v>0</v>
      </c>
      <c r="N514" s="173">
        <v>8.8999999999999995E-4</v>
      </c>
      <c r="O514" s="173">
        <f t="shared" si="4"/>
        <v>0.03</v>
      </c>
      <c r="P514" s="173">
        <v>0</v>
      </c>
      <c r="Q514" s="173">
        <f t="shared" si="5"/>
        <v>0</v>
      </c>
      <c r="R514" s="173" t="s">
        <v>321</v>
      </c>
      <c r="S514" s="173" t="s">
        <v>105</v>
      </c>
      <c r="T514" s="174" t="s">
        <v>105</v>
      </c>
      <c r="U514" s="156">
        <v>0</v>
      </c>
      <c r="V514" s="156">
        <f t="shared" si="6"/>
        <v>0</v>
      </c>
      <c r="W514" s="156"/>
      <c r="X514" s="156" t="s">
        <v>322</v>
      </c>
      <c r="Y514" s="147"/>
      <c r="Z514" s="147"/>
      <c r="AA514" s="147"/>
      <c r="AB514" s="147"/>
      <c r="AC514" s="147"/>
      <c r="AD514" s="147"/>
      <c r="AE514" s="147"/>
      <c r="AF514" s="147"/>
      <c r="AG514" s="147" t="s">
        <v>323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">
      <c r="A515" s="154"/>
      <c r="B515" s="155"/>
      <c r="C515" s="186" t="s">
        <v>369</v>
      </c>
      <c r="D515" s="157"/>
      <c r="E515" s="158">
        <v>39</v>
      </c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  <c r="S515" s="156"/>
      <c r="T515" s="156"/>
      <c r="U515" s="156"/>
      <c r="V515" s="156"/>
      <c r="W515" s="156"/>
      <c r="X515" s="156"/>
      <c r="Y515" s="147"/>
      <c r="Z515" s="147"/>
      <c r="AA515" s="147"/>
      <c r="AB515" s="147"/>
      <c r="AC515" s="147"/>
      <c r="AD515" s="147"/>
      <c r="AE515" s="147"/>
      <c r="AF515" s="147"/>
      <c r="AG515" s="147" t="s">
        <v>122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ht="22.5" outlineLevel="1" x14ac:dyDescent="0.2">
      <c r="A516" s="168">
        <v>70</v>
      </c>
      <c r="B516" s="169" t="s">
        <v>414</v>
      </c>
      <c r="C516" s="185" t="s">
        <v>415</v>
      </c>
      <c r="D516" s="170" t="s">
        <v>360</v>
      </c>
      <c r="E516" s="171">
        <v>39</v>
      </c>
      <c r="F516" s="172"/>
      <c r="G516" s="173">
        <f>ROUND(E516*F516,2)</f>
        <v>0</v>
      </c>
      <c r="H516" s="172"/>
      <c r="I516" s="173">
        <f>ROUND(E516*H516,2)</f>
        <v>0</v>
      </c>
      <c r="J516" s="172"/>
      <c r="K516" s="173">
        <f>ROUND(E516*J516,2)</f>
        <v>0</v>
      </c>
      <c r="L516" s="173">
        <v>21</v>
      </c>
      <c r="M516" s="173">
        <f>G516*(1+L516/100)</f>
        <v>0</v>
      </c>
      <c r="N516" s="173">
        <v>5.5E-2</v>
      </c>
      <c r="O516" s="173">
        <f>ROUND(E516*N516,2)</f>
        <v>2.15</v>
      </c>
      <c r="P516" s="173">
        <v>0</v>
      </c>
      <c r="Q516" s="173">
        <f>ROUND(E516*P516,2)</f>
        <v>0</v>
      </c>
      <c r="R516" s="173" t="s">
        <v>321</v>
      </c>
      <c r="S516" s="173" t="s">
        <v>105</v>
      </c>
      <c r="T516" s="174" t="s">
        <v>105</v>
      </c>
      <c r="U516" s="156">
        <v>0</v>
      </c>
      <c r="V516" s="156">
        <f>ROUND(E516*U516,2)</f>
        <v>0</v>
      </c>
      <c r="W516" s="156"/>
      <c r="X516" s="156" t="s">
        <v>322</v>
      </c>
      <c r="Y516" s="147"/>
      <c r="Z516" s="147"/>
      <c r="AA516" s="147"/>
      <c r="AB516" s="147"/>
      <c r="AC516" s="147"/>
      <c r="AD516" s="147"/>
      <c r="AE516" s="147"/>
      <c r="AF516" s="147"/>
      <c r="AG516" s="147" t="s">
        <v>323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">
      <c r="A517" s="154"/>
      <c r="B517" s="155"/>
      <c r="C517" s="186" t="s">
        <v>369</v>
      </c>
      <c r="D517" s="157"/>
      <c r="E517" s="158">
        <v>39</v>
      </c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  <c r="Y517" s="147"/>
      <c r="Z517" s="147"/>
      <c r="AA517" s="147"/>
      <c r="AB517" s="147"/>
      <c r="AC517" s="147"/>
      <c r="AD517" s="147"/>
      <c r="AE517" s="147"/>
      <c r="AF517" s="147"/>
      <c r="AG517" s="147" t="s">
        <v>122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">
      <c r="A518" s="168">
        <v>71</v>
      </c>
      <c r="B518" s="169" t="s">
        <v>416</v>
      </c>
      <c r="C518" s="185" t="s">
        <v>417</v>
      </c>
      <c r="D518" s="170" t="s">
        <v>409</v>
      </c>
      <c r="E518" s="171">
        <v>50</v>
      </c>
      <c r="F518" s="172"/>
      <c r="G518" s="173">
        <f>ROUND(E518*F518,2)</f>
        <v>0</v>
      </c>
      <c r="H518" s="172"/>
      <c r="I518" s="173">
        <f>ROUND(E518*H518,2)</f>
        <v>0</v>
      </c>
      <c r="J518" s="172"/>
      <c r="K518" s="173">
        <f>ROUND(E518*J518,2)</f>
        <v>0</v>
      </c>
      <c r="L518" s="173">
        <v>21</v>
      </c>
      <c r="M518" s="173">
        <f>G518*(1+L518/100)</f>
        <v>0</v>
      </c>
      <c r="N518" s="173">
        <v>0</v>
      </c>
      <c r="O518" s="173">
        <f>ROUND(E518*N518,2)</f>
        <v>0</v>
      </c>
      <c r="P518" s="173">
        <v>0</v>
      </c>
      <c r="Q518" s="173">
        <f>ROUND(E518*P518,2)</f>
        <v>0</v>
      </c>
      <c r="R518" s="173"/>
      <c r="S518" s="173" t="s">
        <v>410</v>
      </c>
      <c r="T518" s="174" t="s">
        <v>411</v>
      </c>
      <c r="U518" s="156">
        <v>0</v>
      </c>
      <c r="V518" s="156">
        <f>ROUND(E518*U518,2)</f>
        <v>0</v>
      </c>
      <c r="W518" s="156"/>
      <c r="X518" s="156" t="s">
        <v>106</v>
      </c>
      <c r="Y518" s="147"/>
      <c r="Z518" s="147"/>
      <c r="AA518" s="147"/>
      <c r="AB518" s="147"/>
      <c r="AC518" s="147"/>
      <c r="AD518" s="147"/>
      <c r="AE518" s="147"/>
      <c r="AF518" s="147"/>
      <c r="AG518" s="147" t="s">
        <v>107</v>
      </c>
      <c r="AH518" s="147"/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54"/>
      <c r="B519" s="155"/>
      <c r="C519" s="186" t="s">
        <v>418</v>
      </c>
      <c r="D519" s="157"/>
      <c r="E519" s="158">
        <v>50</v>
      </c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  <c r="Y519" s="147"/>
      <c r="Z519" s="147"/>
      <c r="AA519" s="147"/>
      <c r="AB519" s="147"/>
      <c r="AC519" s="147"/>
      <c r="AD519" s="147"/>
      <c r="AE519" s="147"/>
      <c r="AF519" s="147"/>
      <c r="AG519" s="147" t="s">
        <v>122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68">
        <v>72</v>
      </c>
      <c r="B520" s="169" t="s">
        <v>419</v>
      </c>
      <c r="C520" s="185" t="s">
        <v>420</v>
      </c>
      <c r="D520" s="170" t="s">
        <v>360</v>
      </c>
      <c r="E520" s="171">
        <v>22</v>
      </c>
      <c r="F520" s="172"/>
      <c r="G520" s="173">
        <f>ROUND(E520*F520,2)</f>
        <v>0</v>
      </c>
      <c r="H520" s="172"/>
      <c r="I520" s="173">
        <f>ROUND(E520*H520,2)</f>
        <v>0</v>
      </c>
      <c r="J520" s="172"/>
      <c r="K520" s="173">
        <f>ROUND(E520*J520,2)</f>
        <v>0</v>
      </c>
      <c r="L520" s="173">
        <v>21</v>
      </c>
      <c r="M520" s="173">
        <f>G520*(1+L520/100)</f>
        <v>0</v>
      </c>
      <c r="N520" s="173">
        <v>4.8000000000000001E-2</v>
      </c>
      <c r="O520" s="173">
        <f>ROUND(E520*N520,2)</f>
        <v>1.06</v>
      </c>
      <c r="P520" s="173">
        <v>0</v>
      </c>
      <c r="Q520" s="173">
        <f>ROUND(E520*P520,2)</f>
        <v>0</v>
      </c>
      <c r="R520" s="173" t="s">
        <v>321</v>
      </c>
      <c r="S520" s="173" t="s">
        <v>105</v>
      </c>
      <c r="T520" s="174" t="s">
        <v>105</v>
      </c>
      <c r="U520" s="156">
        <v>0</v>
      </c>
      <c r="V520" s="156">
        <f>ROUND(E520*U520,2)</f>
        <v>0</v>
      </c>
      <c r="W520" s="156"/>
      <c r="X520" s="156" t="s">
        <v>322</v>
      </c>
      <c r="Y520" s="147"/>
      <c r="Z520" s="147"/>
      <c r="AA520" s="147"/>
      <c r="AB520" s="147"/>
      <c r="AC520" s="147"/>
      <c r="AD520" s="147"/>
      <c r="AE520" s="147"/>
      <c r="AF520" s="147"/>
      <c r="AG520" s="147" t="s">
        <v>323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2">
      <c r="A521" s="154"/>
      <c r="B521" s="155"/>
      <c r="C521" s="186" t="s">
        <v>421</v>
      </c>
      <c r="D521" s="157"/>
      <c r="E521" s="158">
        <v>22</v>
      </c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47"/>
      <c r="Z521" s="147"/>
      <c r="AA521" s="147"/>
      <c r="AB521" s="147"/>
      <c r="AC521" s="147"/>
      <c r="AD521" s="147"/>
      <c r="AE521" s="147"/>
      <c r="AF521" s="147"/>
      <c r="AG521" s="147" t="s">
        <v>122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">
      <c r="A522" s="168">
        <v>73</v>
      </c>
      <c r="B522" s="169" t="s">
        <v>422</v>
      </c>
      <c r="C522" s="185" t="s">
        <v>423</v>
      </c>
      <c r="D522" s="170" t="s">
        <v>360</v>
      </c>
      <c r="E522" s="171">
        <v>39</v>
      </c>
      <c r="F522" s="172"/>
      <c r="G522" s="173">
        <f>ROUND(E522*F522,2)</f>
        <v>0</v>
      </c>
      <c r="H522" s="172"/>
      <c r="I522" s="173">
        <f>ROUND(E522*H522,2)</f>
        <v>0</v>
      </c>
      <c r="J522" s="172"/>
      <c r="K522" s="173">
        <f>ROUND(E522*J522,2)</f>
        <v>0</v>
      </c>
      <c r="L522" s="173">
        <v>21</v>
      </c>
      <c r="M522" s="173">
        <f>G522*(1+L522/100)</f>
        <v>0</v>
      </c>
      <c r="N522" s="173">
        <v>1.175E-2</v>
      </c>
      <c r="O522" s="173">
        <f>ROUND(E522*N522,2)</f>
        <v>0.46</v>
      </c>
      <c r="P522" s="173">
        <v>0</v>
      </c>
      <c r="Q522" s="173">
        <f>ROUND(E522*P522,2)</f>
        <v>0</v>
      </c>
      <c r="R522" s="173" t="s">
        <v>321</v>
      </c>
      <c r="S522" s="173" t="s">
        <v>105</v>
      </c>
      <c r="T522" s="174" t="s">
        <v>105</v>
      </c>
      <c r="U522" s="156">
        <v>0</v>
      </c>
      <c r="V522" s="156">
        <f>ROUND(E522*U522,2)</f>
        <v>0</v>
      </c>
      <c r="W522" s="156"/>
      <c r="X522" s="156" t="s">
        <v>322</v>
      </c>
      <c r="Y522" s="147"/>
      <c r="Z522" s="147"/>
      <c r="AA522" s="147"/>
      <c r="AB522" s="147"/>
      <c r="AC522" s="147"/>
      <c r="AD522" s="147"/>
      <c r="AE522" s="147"/>
      <c r="AF522" s="147"/>
      <c r="AG522" s="147" t="s">
        <v>323</v>
      </c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">
      <c r="A523" s="154"/>
      <c r="B523" s="155"/>
      <c r="C523" s="186" t="s">
        <v>369</v>
      </c>
      <c r="D523" s="157"/>
      <c r="E523" s="158">
        <v>39</v>
      </c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47"/>
      <c r="Z523" s="147"/>
      <c r="AA523" s="147"/>
      <c r="AB523" s="147"/>
      <c r="AC523" s="147"/>
      <c r="AD523" s="147"/>
      <c r="AE523" s="147"/>
      <c r="AF523" s="147"/>
      <c r="AG523" s="147" t="s">
        <v>122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ht="22.5" outlineLevel="1" x14ac:dyDescent="0.2">
      <c r="A524" s="176">
        <v>74</v>
      </c>
      <c r="B524" s="177" t="s">
        <v>424</v>
      </c>
      <c r="C524" s="188" t="s">
        <v>425</v>
      </c>
      <c r="D524" s="178" t="s">
        <v>360</v>
      </c>
      <c r="E524" s="179">
        <v>39</v>
      </c>
      <c r="F524" s="180"/>
      <c r="G524" s="181">
        <f>ROUND(E524*F524,2)</f>
        <v>0</v>
      </c>
      <c r="H524" s="180"/>
      <c r="I524" s="181">
        <f>ROUND(E524*H524,2)</f>
        <v>0</v>
      </c>
      <c r="J524" s="180"/>
      <c r="K524" s="181">
        <f>ROUND(E524*J524,2)</f>
        <v>0</v>
      </c>
      <c r="L524" s="181">
        <v>21</v>
      </c>
      <c r="M524" s="181">
        <f>G524*(1+L524/100)</f>
        <v>0</v>
      </c>
      <c r="N524" s="181">
        <v>6.1999999999999998E-3</v>
      </c>
      <c r="O524" s="181">
        <f>ROUND(E524*N524,2)</f>
        <v>0.24</v>
      </c>
      <c r="P524" s="181">
        <v>0</v>
      </c>
      <c r="Q524" s="181">
        <f>ROUND(E524*P524,2)</f>
        <v>0</v>
      </c>
      <c r="R524" s="181" t="s">
        <v>321</v>
      </c>
      <c r="S524" s="181" t="s">
        <v>105</v>
      </c>
      <c r="T524" s="182" t="s">
        <v>105</v>
      </c>
      <c r="U524" s="156">
        <v>0</v>
      </c>
      <c r="V524" s="156">
        <f>ROUND(E524*U524,2)</f>
        <v>0</v>
      </c>
      <c r="W524" s="156"/>
      <c r="X524" s="156" t="s">
        <v>322</v>
      </c>
      <c r="Y524" s="147"/>
      <c r="Z524" s="147"/>
      <c r="AA524" s="147"/>
      <c r="AB524" s="147"/>
      <c r="AC524" s="147"/>
      <c r="AD524" s="147"/>
      <c r="AE524" s="147"/>
      <c r="AF524" s="147"/>
      <c r="AG524" s="147" t="s">
        <v>426</v>
      </c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ht="22.5" outlineLevel="1" x14ac:dyDescent="0.2">
      <c r="A525" s="168">
        <v>75</v>
      </c>
      <c r="B525" s="169" t="s">
        <v>427</v>
      </c>
      <c r="C525" s="185" t="s">
        <v>428</v>
      </c>
      <c r="D525" s="170" t="s">
        <v>360</v>
      </c>
      <c r="E525" s="171">
        <v>39</v>
      </c>
      <c r="F525" s="172"/>
      <c r="G525" s="173">
        <f>ROUND(E525*F525,2)</f>
        <v>0</v>
      </c>
      <c r="H525" s="172"/>
      <c r="I525" s="173">
        <f>ROUND(E525*H525,2)</f>
        <v>0</v>
      </c>
      <c r="J525" s="172"/>
      <c r="K525" s="173">
        <f>ROUND(E525*J525,2)</f>
        <v>0</v>
      </c>
      <c r="L525" s="173">
        <v>21</v>
      </c>
      <c r="M525" s="173">
        <f>G525*(1+L525/100)</f>
        <v>0</v>
      </c>
      <c r="N525" s="173">
        <v>5.5E-2</v>
      </c>
      <c r="O525" s="173">
        <f>ROUND(E525*N525,2)</f>
        <v>2.15</v>
      </c>
      <c r="P525" s="173">
        <v>0</v>
      </c>
      <c r="Q525" s="173">
        <f>ROUND(E525*P525,2)</f>
        <v>0</v>
      </c>
      <c r="R525" s="173" t="s">
        <v>321</v>
      </c>
      <c r="S525" s="173" t="s">
        <v>105</v>
      </c>
      <c r="T525" s="174" t="s">
        <v>105</v>
      </c>
      <c r="U525" s="156">
        <v>0</v>
      </c>
      <c r="V525" s="156">
        <f>ROUND(E525*U525,2)</f>
        <v>0</v>
      </c>
      <c r="W525" s="156"/>
      <c r="X525" s="156" t="s">
        <v>322</v>
      </c>
      <c r="Y525" s="147"/>
      <c r="Z525" s="147"/>
      <c r="AA525" s="147"/>
      <c r="AB525" s="147"/>
      <c r="AC525" s="147"/>
      <c r="AD525" s="147"/>
      <c r="AE525" s="147"/>
      <c r="AF525" s="147"/>
      <c r="AG525" s="147" t="s">
        <v>323</v>
      </c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">
      <c r="A526" s="154"/>
      <c r="B526" s="155"/>
      <c r="C526" s="186" t="s">
        <v>369</v>
      </c>
      <c r="D526" s="157"/>
      <c r="E526" s="158">
        <v>39</v>
      </c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  <c r="S526" s="156"/>
      <c r="T526" s="156"/>
      <c r="U526" s="156"/>
      <c r="V526" s="156"/>
      <c r="W526" s="156"/>
      <c r="X526" s="156"/>
      <c r="Y526" s="147"/>
      <c r="Z526" s="147"/>
      <c r="AA526" s="147"/>
      <c r="AB526" s="147"/>
      <c r="AC526" s="147"/>
      <c r="AD526" s="147"/>
      <c r="AE526" s="147"/>
      <c r="AF526" s="147"/>
      <c r="AG526" s="147" t="s">
        <v>122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ht="22.5" outlineLevel="1" x14ac:dyDescent="0.2">
      <c r="A527" s="168">
        <v>76</v>
      </c>
      <c r="B527" s="169" t="s">
        <v>429</v>
      </c>
      <c r="C527" s="185" t="s">
        <v>654</v>
      </c>
      <c r="D527" s="170" t="s">
        <v>360</v>
      </c>
      <c r="E527" s="171">
        <v>28</v>
      </c>
      <c r="F527" s="172"/>
      <c r="G527" s="173">
        <f>ROUND(E527*F527,2)</f>
        <v>0</v>
      </c>
      <c r="H527" s="172"/>
      <c r="I527" s="173">
        <f>ROUND(E527*H527,2)</f>
        <v>0</v>
      </c>
      <c r="J527" s="172"/>
      <c r="K527" s="173">
        <f>ROUND(E527*J527,2)</f>
        <v>0</v>
      </c>
      <c r="L527" s="173">
        <v>21</v>
      </c>
      <c r="M527" s="173">
        <f>G527*(1+L527/100)</f>
        <v>0</v>
      </c>
      <c r="N527" s="173">
        <v>0.158</v>
      </c>
      <c r="O527" s="173">
        <f>ROUND(E527*N527,2)</f>
        <v>4.42</v>
      </c>
      <c r="P527" s="173">
        <v>0</v>
      </c>
      <c r="Q527" s="173">
        <f>ROUND(E527*P527,2)</f>
        <v>0</v>
      </c>
      <c r="R527" s="173" t="s">
        <v>321</v>
      </c>
      <c r="S527" s="173" t="s">
        <v>105</v>
      </c>
      <c r="T527" s="174" t="s">
        <v>411</v>
      </c>
      <c r="U527" s="156">
        <v>0</v>
      </c>
      <c r="V527" s="156">
        <f>ROUND(E527*U527,2)</f>
        <v>0</v>
      </c>
      <c r="W527" s="156"/>
      <c r="X527" s="156" t="s">
        <v>322</v>
      </c>
      <c r="Y527" s="147"/>
      <c r="Z527" s="147"/>
      <c r="AA527" s="147"/>
      <c r="AB527" s="147"/>
      <c r="AC527" s="147"/>
      <c r="AD527" s="147"/>
      <c r="AE527" s="147"/>
      <c r="AF527" s="147"/>
      <c r="AG527" s="147" t="s">
        <v>426</v>
      </c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">
      <c r="A528" s="154"/>
      <c r="B528" s="155"/>
      <c r="C528" s="186" t="s">
        <v>430</v>
      </c>
      <c r="D528" s="157"/>
      <c r="E528" s="158">
        <v>28</v>
      </c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47"/>
      <c r="Z528" s="147"/>
      <c r="AA528" s="147"/>
      <c r="AB528" s="147"/>
      <c r="AC528" s="147"/>
      <c r="AD528" s="147"/>
      <c r="AE528" s="147"/>
      <c r="AF528" s="147"/>
      <c r="AG528" s="147" t="s">
        <v>122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ht="22.5" outlineLevel="1" x14ac:dyDescent="0.2">
      <c r="A529" s="168">
        <v>77</v>
      </c>
      <c r="B529" s="169" t="s">
        <v>431</v>
      </c>
      <c r="C529" s="185" t="s">
        <v>432</v>
      </c>
      <c r="D529" s="170" t="s">
        <v>360</v>
      </c>
      <c r="E529" s="171">
        <v>5</v>
      </c>
      <c r="F529" s="172"/>
      <c r="G529" s="173">
        <f>ROUND(E529*F529,2)</f>
        <v>0</v>
      </c>
      <c r="H529" s="172"/>
      <c r="I529" s="173">
        <f>ROUND(E529*H529,2)</f>
        <v>0</v>
      </c>
      <c r="J529" s="172"/>
      <c r="K529" s="173">
        <f>ROUND(E529*J529,2)</f>
        <v>0</v>
      </c>
      <c r="L529" s="173">
        <v>21</v>
      </c>
      <c r="M529" s="173">
        <f>G529*(1+L529/100)</f>
        <v>0</v>
      </c>
      <c r="N529" s="173">
        <v>1.6140000000000001</v>
      </c>
      <c r="O529" s="173">
        <f>ROUND(E529*N529,2)</f>
        <v>8.07</v>
      </c>
      <c r="P529" s="173">
        <v>0</v>
      </c>
      <c r="Q529" s="173">
        <f>ROUND(E529*P529,2)</f>
        <v>0</v>
      </c>
      <c r="R529" s="173" t="s">
        <v>321</v>
      </c>
      <c r="S529" s="173" t="s">
        <v>105</v>
      </c>
      <c r="T529" s="174" t="s">
        <v>411</v>
      </c>
      <c r="U529" s="156">
        <v>0</v>
      </c>
      <c r="V529" s="156">
        <f>ROUND(E529*U529,2)</f>
        <v>0</v>
      </c>
      <c r="W529" s="156"/>
      <c r="X529" s="156" t="s">
        <v>322</v>
      </c>
      <c r="Y529" s="147"/>
      <c r="Z529" s="147"/>
      <c r="AA529" s="147"/>
      <c r="AB529" s="147"/>
      <c r="AC529" s="147"/>
      <c r="AD529" s="147"/>
      <c r="AE529" s="147"/>
      <c r="AF529" s="147"/>
      <c r="AG529" s="147" t="s">
        <v>323</v>
      </c>
      <c r="AH529" s="147"/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">
      <c r="A530" s="154"/>
      <c r="B530" s="155"/>
      <c r="C530" s="186" t="s">
        <v>433</v>
      </c>
      <c r="D530" s="157"/>
      <c r="E530" s="158">
        <v>5</v>
      </c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47"/>
      <c r="Z530" s="147"/>
      <c r="AA530" s="147"/>
      <c r="AB530" s="147"/>
      <c r="AC530" s="147"/>
      <c r="AD530" s="147"/>
      <c r="AE530" s="147"/>
      <c r="AF530" s="147"/>
      <c r="AG530" s="147" t="s">
        <v>122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ht="22.5" outlineLevel="1" x14ac:dyDescent="0.2">
      <c r="A531" s="168">
        <v>78</v>
      </c>
      <c r="B531" s="169" t="s">
        <v>434</v>
      </c>
      <c r="C531" s="185" t="s">
        <v>435</v>
      </c>
      <c r="D531" s="170" t="s">
        <v>360</v>
      </c>
      <c r="E531" s="171">
        <v>19</v>
      </c>
      <c r="F531" s="172"/>
      <c r="G531" s="173">
        <f>ROUND(E531*F531,2)</f>
        <v>0</v>
      </c>
      <c r="H531" s="172"/>
      <c r="I531" s="173">
        <f>ROUND(E531*H531,2)</f>
        <v>0</v>
      </c>
      <c r="J531" s="172"/>
      <c r="K531" s="173">
        <f>ROUND(E531*J531,2)</f>
        <v>0</v>
      </c>
      <c r="L531" s="173">
        <v>21</v>
      </c>
      <c r="M531" s="173">
        <f>G531*(1+L531/100)</f>
        <v>0</v>
      </c>
      <c r="N531" s="173">
        <v>1.6140000000000001</v>
      </c>
      <c r="O531" s="173">
        <f>ROUND(E531*N531,2)</f>
        <v>30.67</v>
      </c>
      <c r="P531" s="173">
        <v>0</v>
      </c>
      <c r="Q531" s="173">
        <f>ROUND(E531*P531,2)</f>
        <v>0</v>
      </c>
      <c r="R531" s="173"/>
      <c r="S531" s="173" t="s">
        <v>410</v>
      </c>
      <c r="T531" s="174" t="s">
        <v>411</v>
      </c>
      <c r="U531" s="156">
        <v>0</v>
      </c>
      <c r="V531" s="156">
        <f>ROUND(E531*U531,2)</f>
        <v>0</v>
      </c>
      <c r="W531" s="156"/>
      <c r="X531" s="156" t="s">
        <v>322</v>
      </c>
      <c r="Y531" s="147"/>
      <c r="Z531" s="147"/>
      <c r="AA531" s="147"/>
      <c r="AB531" s="147"/>
      <c r="AC531" s="147"/>
      <c r="AD531" s="147"/>
      <c r="AE531" s="147"/>
      <c r="AF531" s="147"/>
      <c r="AG531" s="147" t="s">
        <v>323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">
      <c r="A532" s="154"/>
      <c r="B532" s="155"/>
      <c r="C532" s="186" t="s">
        <v>436</v>
      </c>
      <c r="D532" s="157"/>
      <c r="E532" s="158">
        <v>19</v>
      </c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47"/>
      <c r="Z532" s="147"/>
      <c r="AA532" s="147"/>
      <c r="AB532" s="147"/>
      <c r="AC532" s="147"/>
      <c r="AD532" s="147"/>
      <c r="AE532" s="147"/>
      <c r="AF532" s="147"/>
      <c r="AG532" s="147" t="s">
        <v>122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ht="22.5" outlineLevel="1" x14ac:dyDescent="0.2">
      <c r="A533" s="168">
        <v>79</v>
      </c>
      <c r="B533" s="169" t="s">
        <v>437</v>
      </c>
      <c r="C533" s="185" t="s">
        <v>438</v>
      </c>
      <c r="D533" s="170" t="s">
        <v>360</v>
      </c>
      <c r="E533" s="171">
        <v>4</v>
      </c>
      <c r="F533" s="172"/>
      <c r="G533" s="173">
        <f>ROUND(E533*F533,2)</f>
        <v>0</v>
      </c>
      <c r="H533" s="172"/>
      <c r="I533" s="173">
        <f>ROUND(E533*H533,2)</f>
        <v>0</v>
      </c>
      <c r="J533" s="172"/>
      <c r="K533" s="173">
        <f>ROUND(E533*J533,2)</f>
        <v>0</v>
      </c>
      <c r="L533" s="173">
        <v>21</v>
      </c>
      <c r="M533" s="173">
        <f>G533*(1+L533/100)</f>
        <v>0</v>
      </c>
      <c r="N533" s="173">
        <v>1.6140000000000001</v>
      </c>
      <c r="O533" s="173">
        <f>ROUND(E533*N533,2)</f>
        <v>6.46</v>
      </c>
      <c r="P533" s="173">
        <v>0</v>
      </c>
      <c r="Q533" s="173">
        <f>ROUND(E533*P533,2)</f>
        <v>0</v>
      </c>
      <c r="R533" s="173"/>
      <c r="S533" s="173" t="s">
        <v>410</v>
      </c>
      <c r="T533" s="174" t="s">
        <v>411</v>
      </c>
      <c r="U533" s="156">
        <v>0</v>
      </c>
      <c r="V533" s="156">
        <f>ROUND(E533*U533,2)</f>
        <v>0</v>
      </c>
      <c r="W533" s="156"/>
      <c r="X533" s="156" t="s">
        <v>322</v>
      </c>
      <c r="Y533" s="147"/>
      <c r="Z533" s="147"/>
      <c r="AA533" s="147"/>
      <c r="AB533" s="147"/>
      <c r="AC533" s="147"/>
      <c r="AD533" s="147"/>
      <c r="AE533" s="147"/>
      <c r="AF533" s="147"/>
      <c r="AG533" s="147" t="s">
        <v>323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">
      <c r="A534" s="154"/>
      <c r="B534" s="155"/>
      <c r="C534" s="186" t="s">
        <v>63</v>
      </c>
      <c r="D534" s="157"/>
      <c r="E534" s="158">
        <v>4</v>
      </c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47"/>
      <c r="Z534" s="147"/>
      <c r="AA534" s="147"/>
      <c r="AB534" s="147"/>
      <c r="AC534" s="147"/>
      <c r="AD534" s="147"/>
      <c r="AE534" s="147"/>
      <c r="AF534" s="147"/>
      <c r="AG534" s="147" t="s">
        <v>122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">
      <c r="A535" s="176">
        <v>80</v>
      </c>
      <c r="B535" s="177" t="s">
        <v>439</v>
      </c>
      <c r="C535" s="188" t="s">
        <v>440</v>
      </c>
      <c r="D535" s="178" t="s">
        <v>360</v>
      </c>
      <c r="E535" s="179">
        <v>15</v>
      </c>
      <c r="F535" s="180"/>
      <c r="G535" s="181">
        <f>ROUND(E535*F535,2)</f>
        <v>0</v>
      </c>
      <c r="H535" s="180"/>
      <c r="I535" s="181">
        <f>ROUND(E535*H535,2)</f>
        <v>0</v>
      </c>
      <c r="J535" s="180"/>
      <c r="K535" s="181">
        <f>ROUND(E535*J535,2)</f>
        <v>0</v>
      </c>
      <c r="L535" s="181">
        <v>21</v>
      </c>
      <c r="M535" s="181">
        <f>G535*(1+L535/100)</f>
        <v>0</v>
      </c>
      <c r="N535" s="181">
        <v>0.185</v>
      </c>
      <c r="O535" s="181">
        <f>ROUND(E535*N535,2)</f>
        <v>2.78</v>
      </c>
      <c r="P535" s="181">
        <v>0</v>
      </c>
      <c r="Q535" s="181">
        <f>ROUND(E535*P535,2)</f>
        <v>0</v>
      </c>
      <c r="R535" s="181" t="s">
        <v>321</v>
      </c>
      <c r="S535" s="181" t="s">
        <v>105</v>
      </c>
      <c r="T535" s="182" t="s">
        <v>105</v>
      </c>
      <c r="U535" s="156">
        <v>0</v>
      </c>
      <c r="V535" s="156">
        <f>ROUND(E535*U535,2)</f>
        <v>0</v>
      </c>
      <c r="W535" s="156"/>
      <c r="X535" s="156" t="s">
        <v>322</v>
      </c>
      <c r="Y535" s="147"/>
      <c r="Z535" s="147"/>
      <c r="AA535" s="147"/>
      <c r="AB535" s="147"/>
      <c r="AC535" s="147"/>
      <c r="AD535" s="147"/>
      <c r="AE535" s="147"/>
      <c r="AF535" s="147"/>
      <c r="AG535" s="147" t="s">
        <v>426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">
      <c r="A536" s="176">
        <v>81</v>
      </c>
      <c r="B536" s="177" t="s">
        <v>441</v>
      </c>
      <c r="C536" s="188" t="s">
        <v>442</v>
      </c>
      <c r="D536" s="178" t="s">
        <v>360</v>
      </c>
      <c r="E536" s="179">
        <v>11</v>
      </c>
      <c r="F536" s="180"/>
      <c r="G536" s="181">
        <f>ROUND(E536*F536,2)</f>
        <v>0</v>
      </c>
      <c r="H536" s="180"/>
      <c r="I536" s="181">
        <f>ROUND(E536*H536,2)</f>
        <v>0</v>
      </c>
      <c r="J536" s="180"/>
      <c r="K536" s="181">
        <f>ROUND(E536*J536,2)</f>
        <v>0</v>
      </c>
      <c r="L536" s="181">
        <v>21</v>
      </c>
      <c r="M536" s="181">
        <f>G536*(1+L536/100)</f>
        <v>0</v>
      </c>
      <c r="N536" s="181">
        <v>0.37</v>
      </c>
      <c r="O536" s="181">
        <f>ROUND(E536*N536,2)</f>
        <v>4.07</v>
      </c>
      <c r="P536" s="181">
        <v>0</v>
      </c>
      <c r="Q536" s="181">
        <f>ROUND(E536*P536,2)</f>
        <v>0</v>
      </c>
      <c r="R536" s="181" t="s">
        <v>321</v>
      </c>
      <c r="S536" s="181" t="s">
        <v>105</v>
      </c>
      <c r="T536" s="182" t="s">
        <v>105</v>
      </c>
      <c r="U536" s="156">
        <v>0</v>
      </c>
      <c r="V536" s="156">
        <f>ROUND(E536*U536,2)</f>
        <v>0</v>
      </c>
      <c r="W536" s="156"/>
      <c r="X536" s="156" t="s">
        <v>322</v>
      </c>
      <c r="Y536" s="147"/>
      <c r="Z536" s="147"/>
      <c r="AA536" s="147"/>
      <c r="AB536" s="147"/>
      <c r="AC536" s="147"/>
      <c r="AD536" s="147"/>
      <c r="AE536" s="147"/>
      <c r="AF536" s="147"/>
      <c r="AG536" s="147" t="s">
        <v>426</v>
      </c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ht="22.5" outlineLevel="1" x14ac:dyDescent="0.2">
      <c r="A537" s="176">
        <v>82</v>
      </c>
      <c r="B537" s="177" t="s">
        <v>443</v>
      </c>
      <c r="C537" s="188" t="s">
        <v>444</v>
      </c>
      <c r="D537" s="178" t="s">
        <v>360</v>
      </c>
      <c r="E537" s="179">
        <v>32</v>
      </c>
      <c r="F537" s="180"/>
      <c r="G537" s="181">
        <f>ROUND(E537*F537,2)</f>
        <v>0</v>
      </c>
      <c r="H537" s="180"/>
      <c r="I537" s="181">
        <f>ROUND(E537*H537,2)</f>
        <v>0</v>
      </c>
      <c r="J537" s="180"/>
      <c r="K537" s="181">
        <f>ROUND(E537*J537,2)</f>
        <v>0</v>
      </c>
      <c r="L537" s="181">
        <v>21</v>
      </c>
      <c r="M537" s="181">
        <f>G537*(1+L537/100)</f>
        <v>0</v>
      </c>
      <c r="N537" s="181">
        <v>0.74</v>
      </c>
      <c r="O537" s="181">
        <f>ROUND(E537*N537,2)</f>
        <v>23.68</v>
      </c>
      <c r="P537" s="181">
        <v>0</v>
      </c>
      <c r="Q537" s="181">
        <f>ROUND(E537*P537,2)</f>
        <v>0</v>
      </c>
      <c r="R537" s="181" t="s">
        <v>321</v>
      </c>
      <c r="S537" s="181" t="s">
        <v>105</v>
      </c>
      <c r="T537" s="182" t="s">
        <v>105</v>
      </c>
      <c r="U537" s="156">
        <v>0</v>
      </c>
      <c r="V537" s="156">
        <f>ROUND(E537*U537,2)</f>
        <v>0</v>
      </c>
      <c r="W537" s="156"/>
      <c r="X537" s="156" t="s">
        <v>322</v>
      </c>
      <c r="Y537" s="147"/>
      <c r="Z537" s="147"/>
      <c r="AA537" s="147"/>
      <c r="AB537" s="147"/>
      <c r="AC537" s="147"/>
      <c r="AD537" s="147"/>
      <c r="AE537" s="147"/>
      <c r="AF537" s="147"/>
      <c r="AG537" s="147" t="s">
        <v>426</v>
      </c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ht="22.5" outlineLevel="1" x14ac:dyDescent="0.2">
      <c r="A538" s="168">
        <v>83</v>
      </c>
      <c r="B538" s="169" t="s">
        <v>445</v>
      </c>
      <c r="C538" s="185" t="s">
        <v>446</v>
      </c>
      <c r="D538" s="170" t="s">
        <v>360</v>
      </c>
      <c r="E538" s="171">
        <v>28</v>
      </c>
      <c r="F538" s="172"/>
      <c r="G538" s="173">
        <f>ROUND(E538*F538,2)</f>
        <v>0</v>
      </c>
      <c r="H538" s="172"/>
      <c r="I538" s="173">
        <f>ROUND(E538*H538,2)</f>
        <v>0</v>
      </c>
      <c r="J538" s="172"/>
      <c r="K538" s="173">
        <f>ROUND(E538*J538,2)</f>
        <v>0</v>
      </c>
      <c r="L538" s="173">
        <v>21</v>
      </c>
      <c r="M538" s="173">
        <f>G538*(1+L538/100)</f>
        <v>0</v>
      </c>
      <c r="N538" s="173">
        <v>0.61</v>
      </c>
      <c r="O538" s="173">
        <f>ROUND(E538*N538,2)</f>
        <v>17.079999999999998</v>
      </c>
      <c r="P538" s="173">
        <v>0</v>
      </c>
      <c r="Q538" s="173">
        <f>ROUND(E538*P538,2)</f>
        <v>0</v>
      </c>
      <c r="R538" s="173" t="s">
        <v>321</v>
      </c>
      <c r="S538" s="173" t="s">
        <v>105</v>
      </c>
      <c r="T538" s="174" t="s">
        <v>105</v>
      </c>
      <c r="U538" s="156">
        <v>0</v>
      </c>
      <c r="V538" s="156">
        <f>ROUND(E538*U538,2)</f>
        <v>0</v>
      </c>
      <c r="W538" s="156"/>
      <c r="X538" s="156" t="s">
        <v>322</v>
      </c>
      <c r="Y538" s="147"/>
      <c r="Z538" s="147"/>
      <c r="AA538" s="147"/>
      <c r="AB538" s="147"/>
      <c r="AC538" s="147"/>
      <c r="AD538" s="147"/>
      <c r="AE538" s="147"/>
      <c r="AF538" s="147"/>
      <c r="AG538" s="147" t="s">
        <v>426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">
      <c r="A539" s="154"/>
      <c r="B539" s="155"/>
      <c r="C539" s="186" t="s">
        <v>430</v>
      </c>
      <c r="D539" s="157"/>
      <c r="E539" s="158">
        <v>28</v>
      </c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  <c r="S539" s="156"/>
      <c r="T539" s="156"/>
      <c r="U539" s="156"/>
      <c r="V539" s="156"/>
      <c r="W539" s="156"/>
      <c r="X539" s="156"/>
      <c r="Y539" s="147"/>
      <c r="Z539" s="147"/>
      <c r="AA539" s="147"/>
      <c r="AB539" s="147"/>
      <c r="AC539" s="147"/>
      <c r="AD539" s="147"/>
      <c r="AE539" s="147"/>
      <c r="AF539" s="147"/>
      <c r="AG539" s="147" t="s">
        <v>122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">
      <c r="A540" s="176">
        <v>84</v>
      </c>
      <c r="B540" s="177" t="s">
        <v>447</v>
      </c>
      <c r="C540" s="188" t="s">
        <v>448</v>
      </c>
      <c r="D540" s="178" t="s">
        <v>360</v>
      </c>
      <c r="E540" s="179">
        <v>1</v>
      </c>
      <c r="F540" s="180"/>
      <c r="G540" s="181">
        <f t="shared" ref="G540:G545" si="7">ROUND(E540*F540,2)</f>
        <v>0</v>
      </c>
      <c r="H540" s="180"/>
      <c r="I540" s="181">
        <f t="shared" ref="I540:I545" si="8">ROUND(E540*H540,2)</f>
        <v>0</v>
      </c>
      <c r="J540" s="180"/>
      <c r="K540" s="181">
        <f t="shared" ref="K540:K545" si="9">ROUND(E540*J540,2)</f>
        <v>0</v>
      </c>
      <c r="L540" s="181">
        <v>21</v>
      </c>
      <c r="M540" s="181">
        <f t="shared" ref="M540:M545" si="10">G540*(1+L540/100)</f>
        <v>0</v>
      </c>
      <c r="N540" s="181">
        <v>2.4E-2</v>
      </c>
      <c r="O540" s="181">
        <f t="shared" ref="O540:O545" si="11">ROUND(E540*N540,2)</f>
        <v>0.02</v>
      </c>
      <c r="P540" s="181">
        <v>0</v>
      </c>
      <c r="Q540" s="181">
        <f t="shared" ref="Q540:Q545" si="12">ROUND(E540*P540,2)</f>
        <v>0</v>
      </c>
      <c r="R540" s="181" t="s">
        <v>321</v>
      </c>
      <c r="S540" s="181" t="s">
        <v>105</v>
      </c>
      <c r="T540" s="182" t="s">
        <v>105</v>
      </c>
      <c r="U540" s="156">
        <v>0</v>
      </c>
      <c r="V540" s="156">
        <f t="shared" ref="V540:V545" si="13">ROUND(E540*U540,2)</f>
        <v>0</v>
      </c>
      <c r="W540" s="156"/>
      <c r="X540" s="156" t="s">
        <v>322</v>
      </c>
      <c r="Y540" s="147"/>
      <c r="Z540" s="147"/>
      <c r="AA540" s="147"/>
      <c r="AB540" s="147"/>
      <c r="AC540" s="147"/>
      <c r="AD540" s="147"/>
      <c r="AE540" s="147"/>
      <c r="AF540" s="147"/>
      <c r="AG540" s="147" t="s">
        <v>426</v>
      </c>
      <c r="AH540" s="147"/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">
      <c r="A541" s="176">
        <v>85</v>
      </c>
      <c r="B541" s="177" t="s">
        <v>449</v>
      </c>
      <c r="C541" s="188" t="s">
        <v>450</v>
      </c>
      <c r="D541" s="178" t="s">
        <v>360</v>
      </c>
      <c r="E541" s="179">
        <v>7</v>
      </c>
      <c r="F541" s="180"/>
      <c r="G541" s="181">
        <f t="shared" si="7"/>
        <v>0</v>
      </c>
      <c r="H541" s="180"/>
      <c r="I541" s="181">
        <f t="shared" si="8"/>
        <v>0</v>
      </c>
      <c r="J541" s="180"/>
      <c r="K541" s="181">
        <f t="shared" si="9"/>
        <v>0</v>
      </c>
      <c r="L541" s="181">
        <v>21</v>
      </c>
      <c r="M541" s="181">
        <f t="shared" si="10"/>
        <v>0</v>
      </c>
      <c r="N541" s="181">
        <v>3.9E-2</v>
      </c>
      <c r="O541" s="181">
        <f t="shared" si="11"/>
        <v>0.27</v>
      </c>
      <c r="P541" s="181">
        <v>0</v>
      </c>
      <c r="Q541" s="181">
        <f t="shared" si="12"/>
        <v>0</v>
      </c>
      <c r="R541" s="181" t="s">
        <v>321</v>
      </c>
      <c r="S541" s="181" t="s">
        <v>105</v>
      </c>
      <c r="T541" s="182" t="s">
        <v>105</v>
      </c>
      <c r="U541" s="156">
        <v>0</v>
      </c>
      <c r="V541" s="156">
        <f t="shared" si="13"/>
        <v>0</v>
      </c>
      <c r="W541" s="156"/>
      <c r="X541" s="156" t="s">
        <v>322</v>
      </c>
      <c r="Y541" s="147"/>
      <c r="Z541" s="147"/>
      <c r="AA541" s="147"/>
      <c r="AB541" s="147"/>
      <c r="AC541" s="147"/>
      <c r="AD541" s="147"/>
      <c r="AE541" s="147"/>
      <c r="AF541" s="147"/>
      <c r="AG541" s="147" t="s">
        <v>426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2">
      <c r="A542" s="176">
        <v>86</v>
      </c>
      <c r="B542" s="177" t="s">
        <v>451</v>
      </c>
      <c r="C542" s="188" t="s">
        <v>452</v>
      </c>
      <c r="D542" s="178" t="s">
        <v>360</v>
      </c>
      <c r="E542" s="179">
        <v>4</v>
      </c>
      <c r="F542" s="180"/>
      <c r="G542" s="181">
        <f t="shared" si="7"/>
        <v>0</v>
      </c>
      <c r="H542" s="180"/>
      <c r="I542" s="181">
        <f t="shared" si="8"/>
        <v>0</v>
      </c>
      <c r="J542" s="180"/>
      <c r="K542" s="181">
        <f t="shared" si="9"/>
        <v>0</v>
      </c>
      <c r="L542" s="181">
        <v>21</v>
      </c>
      <c r="M542" s="181">
        <f t="shared" si="10"/>
        <v>0</v>
      </c>
      <c r="N542" s="181">
        <v>5.0999999999999997E-2</v>
      </c>
      <c r="O542" s="181">
        <f t="shared" si="11"/>
        <v>0.2</v>
      </c>
      <c r="P542" s="181">
        <v>0</v>
      </c>
      <c r="Q542" s="181">
        <f t="shared" si="12"/>
        <v>0</v>
      </c>
      <c r="R542" s="181" t="s">
        <v>321</v>
      </c>
      <c r="S542" s="181" t="s">
        <v>105</v>
      </c>
      <c r="T542" s="182" t="s">
        <v>105</v>
      </c>
      <c r="U542" s="156">
        <v>0</v>
      </c>
      <c r="V542" s="156">
        <f t="shared" si="13"/>
        <v>0</v>
      </c>
      <c r="W542" s="156"/>
      <c r="X542" s="156" t="s">
        <v>322</v>
      </c>
      <c r="Y542" s="147"/>
      <c r="Z542" s="147"/>
      <c r="AA542" s="147"/>
      <c r="AB542" s="147"/>
      <c r="AC542" s="147"/>
      <c r="AD542" s="147"/>
      <c r="AE542" s="147"/>
      <c r="AF542" s="147"/>
      <c r="AG542" s="147" t="s">
        <v>426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">
      <c r="A543" s="176">
        <v>87</v>
      </c>
      <c r="B543" s="177" t="s">
        <v>453</v>
      </c>
      <c r="C543" s="188" t="s">
        <v>454</v>
      </c>
      <c r="D543" s="178" t="s">
        <v>360</v>
      </c>
      <c r="E543" s="179">
        <v>17</v>
      </c>
      <c r="F543" s="180"/>
      <c r="G543" s="181">
        <f t="shared" si="7"/>
        <v>0</v>
      </c>
      <c r="H543" s="180"/>
      <c r="I543" s="181">
        <f t="shared" si="8"/>
        <v>0</v>
      </c>
      <c r="J543" s="180"/>
      <c r="K543" s="181">
        <f t="shared" si="9"/>
        <v>0</v>
      </c>
      <c r="L543" s="181">
        <v>21</v>
      </c>
      <c r="M543" s="181">
        <f t="shared" si="10"/>
        <v>0</v>
      </c>
      <c r="N543" s="181">
        <v>0.08</v>
      </c>
      <c r="O543" s="181">
        <f t="shared" si="11"/>
        <v>1.36</v>
      </c>
      <c r="P543" s="181">
        <v>0</v>
      </c>
      <c r="Q543" s="181">
        <f t="shared" si="12"/>
        <v>0</v>
      </c>
      <c r="R543" s="181" t="s">
        <v>321</v>
      </c>
      <c r="S543" s="181" t="s">
        <v>105</v>
      </c>
      <c r="T543" s="182" t="s">
        <v>105</v>
      </c>
      <c r="U543" s="156">
        <v>0</v>
      </c>
      <c r="V543" s="156">
        <f t="shared" si="13"/>
        <v>0</v>
      </c>
      <c r="W543" s="156"/>
      <c r="X543" s="156" t="s">
        <v>322</v>
      </c>
      <c r="Y543" s="147"/>
      <c r="Z543" s="147"/>
      <c r="AA543" s="147"/>
      <c r="AB543" s="147"/>
      <c r="AC543" s="147"/>
      <c r="AD543" s="147"/>
      <c r="AE543" s="147"/>
      <c r="AF543" s="147"/>
      <c r="AG543" s="147" t="s">
        <v>426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">
      <c r="A544" s="176">
        <v>88</v>
      </c>
      <c r="B544" s="177" t="s">
        <v>455</v>
      </c>
      <c r="C544" s="188" t="s">
        <v>456</v>
      </c>
      <c r="D544" s="178" t="s">
        <v>360</v>
      </c>
      <c r="E544" s="179">
        <v>5</v>
      </c>
      <c r="F544" s="180"/>
      <c r="G544" s="181">
        <f t="shared" si="7"/>
        <v>0</v>
      </c>
      <c r="H544" s="180"/>
      <c r="I544" s="181">
        <f t="shared" si="8"/>
        <v>0</v>
      </c>
      <c r="J544" s="180"/>
      <c r="K544" s="181">
        <f t="shared" si="9"/>
        <v>0</v>
      </c>
      <c r="L544" s="181">
        <v>21</v>
      </c>
      <c r="M544" s="181">
        <f t="shared" si="10"/>
        <v>0</v>
      </c>
      <c r="N544" s="181">
        <v>6.8000000000000005E-2</v>
      </c>
      <c r="O544" s="181">
        <f t="shared" si="11"/>
        <v>0.34</v>
      </c>
      <c r="P544" s="181">
        <v>0</v>
      </c>
      <c r="Q544" s="181">
        <f t="shared" si="12"/>
        <v>0</v>
      </c>
      <c r="R544" s="181" t="s">
        <v>321</v>
      </c>
      <c r="S544" s="181" t="s">
        <v>105</v>
      </c>
      <c r="T544" s="182" t="s">
        <v>105</v>
      </c>
      <c r="U544" s="156">
        <v>0</v>
      </c>
      <c r="V544" s="156">
        <f t="shared" si="13"/>
        <v>0</v>
      </c>
      <c r="W544" s="156"/>
      <c r="X544" s="156" t="s">
        <v>322</v>
      </c>
      <c r="Y544" s="147"/>
      <c r="Z544" s="147"/>
      <c r="AA544" s="147"/>
      <c r="AB544" s="147"/>
      <c r="AC544" s="147"/>
      <c r="AD544" s="147"/>
      <c r="AE544" s="147"/>
      <c r="AF544" s="147"/>
      <c r="AG544" s="147" t="s">
        <v>426</v>
      </c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ht="22.5" outlineLevel="1" x14ac:dyDescent="0.2">
      <c r="A545" s="176">
        <v>89</v>
      </c>
      <c r="B545" s="177" t="s">
        <v>457</v>
      </c>
      <c r="C545" s="188" t="s">
        <v>458</v>
      </c>
      <c r="D545" s="178" t="s">
        <v>360</v>
      </c>
      <c r="E545" s="179">
        <v>86</v>
      </c>
      <c r="F545" s="180"/>
      <c r="G545" s="181">
        <f t="shared" si="7"/>
        <v>0</v>
      </c>
      <c r="H545" s="180"/>
      <c r="I545" s="181">
        <f t="shared" si="8"/>
        <v>0</v>
      </c>
      <c r="J545" s="180"/>
      <c r="K545" s="181">
        <f t="shared" si="9"/>
        <v>0</v>
      </c>
      <c r="L545" s="181">
        <v>21</v>
      </c>
      <c r="M545" s="181">
        <f t="shared" si="10"/>
        <v>0</v>
      </c>
      <c r="N545" s="181">
        <v>2E-3</v>
      </c>
      <c r="O545" s="181">
        <f t="shared" si="11"/>
        <v>0.17</v>
      </c>
      <c r="P545" s="181">
        <v>0</v>
      </c>
      <c r="Q545" s="181">
        <f t="shared" si="12"/>
        <v>0</v>
      </c>
      <c r="R545" s="181" t="s">
        <v>321</v>
      </c>
      <c r="S545" s="181" t="s">
        <v>105</v>
      </c>
      <c r="T545" s="182" t="s">
        <v>105</v>
      </c>
      <c r="U545" s="156">
        <v>0</v>
      </c>
      <c r="V545" s="156">
        <f t="shared" si="13"/>
        <v>0</v>
      </c>
      <c r="W545" s="156"/>
      <c r="X545" s="156" t="s">
        <v>322</v>
      </c>
      <c r="Y545" s="147"/>
      <c r="Z545" s="147"/>
      <c r="AA545" s="147"/>
      <c r="AB545" s="147"/>
      <c r="AC545" s="147"/>
      <c r="AD545" s="147"/>
      <c r="AE545" s="147"/>
      <c r="AF545" s="147"/>
      <c r="AG545" s="147" t="s">
        <v>323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x14ac:dyDescent="0.2">
      <c r="A546" s="162" t="s">
        <v>99</v>
      </c>
      <c r="B546" s="163" t="s">
        <v>67</v>
      </c>
      <c r="C546" s="184" t="s">
        <v>68</v>
      </c>
      <c r="D546" s="164"/>
      <c r="E546" s="165"/>
      <c r="F546" s="166"/>
      <c r="G546" s="166">
        <f>SUMIF(AG547:AG549,"&lt;&gt;NOR",G547:G549)</f>
        <v>0</v>
      </c>
      <c r="H546" s="166"/>
      <c r="I546" s="166">
        <f>SUM(I547:I549)</f>
        <v>0</v>
      </c>
      <c r="J546" s="166"/>
      <c r="K546" s="166">
        <f>SUM(K547:K549)</f>
        <v>0</v>
      </c>
      <c r="L546" s="166"/>
      <c r="M546" s="166">
        <f>SUM(M547:M549)</f>
        <v>0</v>
      </c>
      <c r="N546" s="166"/>
      <c r="O546" s="166">
        <f>SUM(O547:O549)</f>
        <v>0</v>
      </c>
      <c r="P546" s="166"/>
      <c r="Q546" s="166">
        <f>SUM(Q547:Q549)</f>
        <v>0</v>
      </c>
      <c r="R546" s="166"/>
      <c r="S546" s="166"/>
      <c r="T546" s="167"/>
      <c r="U546" s="161"/>
      <c r="V546" s="161">
        <f>SUM(V547:V549)</f>
        <v>209.17</v>
      </c>
      <c r="W546" s="161"/>
      <c r="X546" s="161"/>
      <c r="AG546" t="s">
        <v>100</v>
      </c>
    </row>
    <row r="547" spans="1:60" outlineLevel="1" x14ac:dyDescent="0.2">
      <c r="A547" s="168">
        <v>90</v>
      </c>
      <c r="B547" s="169" t="s">
        <v>459</v>
      </c>
      <c r="C547" s="185" t="s">
        <v>460</v>
      </c>
      <c r="D547" s="170" t="s">
        <v>461</v>
      </c>
      <c r="E547" s="171">
        <v>2102.2186099999999</v>
      </c>
      <c r="F547" s="172"/>
      <c r="G547" s="173">
        <f>ROUND(E547*F547,2)</f>
        <v>0</v>
      </c>
      <c r="H547" s="172"/>
      <c r="I547" s="173">
        <f>ROUND(E547*H547,2)</f>
        <v>0</v>
      </c>
      <c r="J547" s="172"/>
      <c r="K547" s="173">
        <f>ROUND(E547*J547,2)</f>
        <v>0</v>
      </c>
      <c r="L547" s="173">
        <v>21</v>
      </c>
      <c r="M547" s="173">
        <f>G547*(1+L547/100)</f>
        <v>0</v>
      </c>
      <c r="N547" s="173">
        <v>0</v>
      </c>
      <c r="O547" s="173">
        <f>ROUND(E547*N547,2)</f>
        <v>0</v>
      </c>
      <c r="P547" s="173">
        <v>0</v>
      </c>
      <c r="Q547" s="173">
        <f>ROUND(E547*P547,2)</f>
        <v>0</v>
      </c>
      <c r="R547" s="173" t="s">
        <v>268</v>
      </c>
      <c r="S547" s="173" t="s">
        <v>105</v>
      </c>
      <c r="T547" s="174" t="s">
        <v>105</v>
      </c>
      <c r="U547" s="156">
        <v>9.9500000000000005E-2</v>
      </c>
      <c r="V547" s="156">
        <f>ROUND(E547*U547,2)</f>
        <v>209.17</v>
      </c>
      <c r="W547" s="156"/>
      <c r="X547" s="156" t="s">
        <v>106</v>
      </c>
      <c r="Y547" s="147"/>
      <c r="Z547" s="147"/>
      <c r="AA547" s="147"/>
      <c r="AB547" s="147"/>
      <c r="AC547" s="147"/>
      <c r="AD547" s="147"/>
      <c r="AE547" s="147"/>
      <c r="AF547" s="147"/>
      <c r="AG547" s="147" t="s">
        <v>137</v>
      </c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2">
      <c r="A548" s="154"/>
      <c r="B548" s="155"/>
      <c r="C548" s="252" t="s">
        <v>462</v>
      </c>
      <c r="D548" s="253"/>
      <c r="E548" s="253"/>
      <c r="F548" s="253"/>
      <c r="G548" s="253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47"/>
      <c r="Z548" s="147"/>
      <c r="AA548" s="147"/>
      <c r="AB548" s="147"/>
      <c r="AC548" s="147"/>
      <c r="AD548" s="147"/>
      <c r="AE548" s="147"/>
      <c r="AF548" s="147"/>
      <c r="AG548" s="147" t="s">
        <v>109</v>
      </c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">
      <c r="A549" s="154"/>
      <c r="B549" s="155"/>
      <c r="C549" s="186" t="s">
        <v>463</v>
      </c>
      <c r="D549" s="157"/>
      <c r="E549" s="158">
        <v>2102.2199999999998</v>
      </c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47"/>
      <c r="Z549" s="147"/>
      <c r="AA549" s="147"/>
      <c r="AB549" s="147"/>
      <c r="AC549" s="147"/>
      <c r="AD549" s="147"/>
      <c r="AE549" s="147"/>
      <c r="AF549" s="147"/>
      <c r="AG549" s="147" t="s">
        <v>122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x14ac:dyDescent="0.2">
      <c r="A550" s="162" t="s">
        <v>99</v>
      </c>
      <c r="B550" s="163" t="s">
        <v>69</v>
      </c>
      <c r="C550" s="184" t="s">
        <v>70</v>
      </c>
      <c r="D550" s="164"/>
      <c r="E550" s="165"/>
      <c r="F550" s="166"/>
      <c r="G550" s="166">
        <f>SUMIF(AG551:AG553,"&lt;&gt;NOR",G551:G553)</f>
        <v>0</v>
      </c>
      <c r="H550" s="166"/>
      <c r="I550" s="166">
        <f>SUM(I551:I553)</f>
        <v>0</v>
      </c>
      <c r="J550" s="166"/>
      <c r="K550" s="166">
        <f>SUM(K551:K553)</f>
        <v>0</v>
      </c>
      <c r="L550" s="166"/>
      <c r="M550" s="166">
        <f>SUM(M551:M553)</f>
        <v>0</v>
      </c>
      <c r="N550" s="166"/>
      <c r="O550" s="166">
        <f>SUM(O551:O553)</f>
        <v>0.01</v>
      </c>
      <c r="P550" s="166"/>
      <c r="Q550" s="166">
        <f>SUM(Q551:Q553)</f>
        <v>0</v>
      </c>
      <c r="R550" s="166"/>
      <c r="S550" s="166"/>
      <c r="T550" s="167"/>
      <c r="U550" s="161"/>
      <c r="V550" s="161">
        <f>SUM(V551:V553)</f>
        <v>0.54</v>
      </c>
      <c r="W550" s="161"/>
      <c r="X550" s="161"/>
      <c r="AG550" t="s">
        <v>100</v>
      </c>
    </row>
    <row r="551" spans="1:60" ht="22.5" outlineLevel="1" x14ac:dyDescent="0.2">
      <c r="A551" s="176">
        <v>91</v>
      </c>
      <c r="B551" s="177" t="s">
        <v>464</v>
      </c>
      <c r="C551" s="188" t="s">
        <v>465</v>
      </c>
      <c r="D551" s="178" t="s">
        <v>216</v>
      </c>
      <c r="E551" s="179">
        <v>17.608000000000001</v>
      </c>
      <c r="F551" s="180"/>
      <c r="G551" s="181">
        <f>ROUND(E551*F551,2)</f>
        <v>0</v>
      </c>
      <c r="H551" s="180"/>
      <c r="I551" s="181">
        <f>ROUND(E551*H551,2)</f>
        <v>0</v>
      </c>
      <c r="J551" s="180"/>
      <c r="K551" s="181">
        <f>ROUND(E551*J551,2)</f>
        <v>0</v>
      </c>
      <c r="L551" s="181">
        <v>21</v>
      </c>
      <c r="M551" s="181">
        <f>G551*(1+L551/100)</f>
        <v>0</v>
      </c>
      <c r="N551" s="181">
        <v>4.4000000000000002E-4</v>
      </c>
      <c r="O551" s="181">
        <f>ROUND(E551*N551,2)</f>
        <v>0.01</v>
      </c>
      <c r="P551" s="181">
        <v>0</v>
      </c>
      <c r="Q551" s="181">
        <f>ROUND(E551*P551,2)</f>
        <v>0</v>
      </c>
      <c r="R551" s="181" t="s">
        <v>466</v>
      </c>
      <c r="S551" s="181" t="s">
        <v>105</v>
      </c>
      <c r="T551" s="182" t="s">
        <v>105</v>
      </c>
      <c r="U551" s="156">
        <v>0.03</v>
      </c>
      <c r="V551" s="156">
        <f>ROUND(E551*U551,2)</f>
        <v>0.53</v>
      </c>
      <c r="W551" s="156"/>
      <c r="X551" s="156" t="s">
        <v>106</v>
      </c>
      <c r="Y551" s="147"/>
      <c r="Z551" s="147"/>
      <c r="AA551" s="147"/>
      <c r="AB551" s="147"/>
      <c r="AC551" s="147"/>
      <c r="AD551" s="147"/>
      <c r="AE551" s="147"/>
      <c r="AF551" s="147"/>
      <c r="AG551" s="147" t="s">
        <v>137</v>
      </c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">
      <c r="A552" s="168">
        <v>92</v>
      </c>
      <c r="B552" s="169" t="s">
        <v>467</v>
      </c>
      <c r="C552" s="185" t="s">
        <v>468</v>
      </c>
      <c r="D552" s="170" t="s">
        <v>461</v>
      </c>
      <c r="E552" s="171">
        <v>7.7499999999999999E-3</v>
      </c>
      <c r="F552" s="172"/>
      <c r="G552" s="173">
        <f>ROUND(E552*F552,2)</f>
        <v>0</v>
      </c>
      <c r="H552" s="172"/>
      <c r="I552" s="173">
        <f>ROUND(E552*H552,2)</f>
        <v>0</v>
      </c>
      <c r="J552" s="172"/>
      <c r="K552" s="173">
        <f>ROUND(E552*J552,2)</f>
        <v>0</v>
      </c>
      <c r="L552" s="173">
        <v>21</v>
      </c>
      <c r="M552" s="173">
        <f>G552*(1+L552/100)</f>
        <v>0</v>
      </c>
      <c r="N552" s="173">
        <v>0</v>
      </c>
      <c r="O552" s="173">
        <f>ROUND(E552*N552,2)</f>
        <v>0</v>
      </c>
      <c r="P552" s="173">
        <v>0</v>
      </c>
      <c r="Q552" s="173">
        <f>ROUND(E552*P552,2)</f>
        <v>0</v>
      </c>
      <c r="R552" s="173" t="s">
        <v>466</v>
      </c>
      <c r="S552" s="173" t="s">
        <v>105</v>
      </c>
      <c r="T552" s="174" t="s">
        <v>105</v>
      </c>
      <c r="U552" s="156">
        <v>1.5669999999999999</v>
      </c>
      <c r="V552" s="156">
        <f>ROUND(E552*U552,2)</f>
        <v>0.01</v>
      </c>
      <c r="W552" s="156"/>
      <c r="X552" s="156" t="s">
        <v>469</v>
      </c>
      <c r="Y552" s="147"/>
      <c r="Z552" s="147"/>
      <c r="AA552" s="147"/>
      <c r="AB552" s="147"/>
      <c r="AC552" s="147"/>
      <c r="AD552" s="147"/>
      <c r="AE552" s="147"/>
      <c r="AF552" s="147"/>
      <c r="AG552" s="147" t="s">
        <v>470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">
      <c r="A553" s="154"/>
      <c r="B553" s="155"/>
      <c r="C553" s="252" t="s">
        <v>471</v>
      </c>
      <c r="D553" s="253"/>
      <c r="E553" s="253"/>
      <c r="F553" s="253"/>
      <c r="G553" s="253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47"/>
      <c r="Z553" s="147"/>
      <c r="AA553" s="147"/>
      <c r="AB553" s="147"/>
      <c r="AC553" s="147"/>
      <c r="AD553" s="147"/>
      <c r="AE553" s="147"/>
      <c r="AF553" s="147"/>
      <c r="AG553" s="147" t="s">
        <v>109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x14ac:dyDescent="0.2">
      <c r="A554" s="5"/>
      <c r="B554" s="6"/>
      <c r="C554" s="189"/>
      <c r="D554" s="8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AE554">
        <v>15</v>
      </c>
      <c r="AF554">
        <v>21</v>
      </c>
    </row>
    <row r="555" spans="1:60" x14ac:dyDescent="0.2">
      <c r="A555" s="150"/>
      <c r="B555" s="151" t="s">
        <v>29</v>
      </c>
      <c r="C555" s="190"/>
      <c r="D555" s="152"/>
      <c r="E555" s="153"/>
      <c r="F555" s="153"/>
      <c r="G555" s="183">
        <f>G8+G437+G463+G473+G546+G550</f>
        <v>0</v>
      </c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AE555">
        <f>SUMIF(L7:L553,AE554,G7:G553)</f>
        <v>0</v>
      </c>
      <c r="AF555">
        <f>SUMIF(L7:L553,AF554,G7:G553)</f>
        <v>0</v>
      </c>
      <c r="AG555" t="s">
        <v>472</v>
      </c>
    </row>
    <row r="556" spans="1:60" x14ac:dyDescent="0.2">
      <c r="C556" s="191"/>
      <c r="D556" s="138"/>
      <c r="AG556" t="s">
        <v>473</v>
      </c>
    </row>
    <row r="557" spans="1:60" x14ac:dyDescent="0.2">
      <c r="D557" s="138"/>
    </row>
    <row r="558" spans="1:60" x14ac:dyDescent="0.2">
      <c r="D558" s="138"/>
    </row>
    <row r="559" spans="1:60" x14ac:dyDescent="0.2">
      <c r="D559" s="138"/>
    </row>
    <row r="560" spans="1:60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</sheetData>
  <sheetProtection password="C613" sheet="1" objects="1" scenarios="1"/>
  <mergeCells count="63">
    <mergeCell ref="C508:G508"/>
    <mergeCell ref="C548:G548"/>
    <mergeCell ref="C553:G553"/>
    <mergeCell ref="C481:G481"/>
    <mergeCell ref="C484:G484"/>
    <mergeCell ref="C500:G500"/>
    <mergeCell ref="C502:G502"/>
    <mergeCell ref="C504:G504"/>
    <mergeCell ref="C506:G506"/>
    <mergeCell ref="C479:G479"/>
    <mergeCell ref="C442:G442"/>
    <mergeCell ref="C446:G446"/>
    <mergeCell ref="C449:G449"/>
    <mergeCell ref="C452:G452"/>
    <mergeCell ref="C458:G458"/>
    <mergeCell ref="C462:G462"/>
    <mergeCell ref="C465:G465"/>
    <mergeCell ref="C468:G468"/>
    <mergeCell ref="C471:G471"/>
    <mergeCell ref="C475:G475"/>
    <mergeCell ref="C477:G477"/>
    <mergeCell ref="C439:G439"/>
    <mergeCell ref="C394:G394"/>
    <mergeCell ref="C396:G396"/>
    <mergeCell ref="C399:G399"/>
    <mergeCell ref="C402:G402"/>
    <mergeCell ref="C405:G405"/>
    <mergeCell ref="C410:G410"/>
    <mergeCell ref="C419:G419"/>
    <mergeCell ref="C422:G422"/>
    <mergeCell ref="C424:G424"/>
    <mergeCell ref="C427:G427"/>
    <mergeCell ref="C430:G430"/>
    <mergeCell ref="C391:G391"/>
    <mergeCell ref="C214:G214"/>
    <mergeCell ref="C261:G261"/>
    <mergeCell ref="C308:G308"/>
    <mergeCell ref="C355:G355"/>
    <mergeCell ref="C365:G365"/>
    <mergeCell ref="C375:G375"/>
    <mergeCell ref="C379:G379"/>
    <mergeCell ref="C381:G381"/>
    <mergeCell ref="C383:G383"/>
    <mergeCell ref="C385:G385"/>
    <mergeCell ref="C388:G388"/>
    <mergeCell ref="C212:G212"/>
    <mergeCell ref="C14:G14"/>
    <mergeCell ref="C16:G16"/>
    <mergeCell ref="C25:G25"/>
    <mergeCell ref="C34:G34"/>
    <mergeCell ref="C43:G43"/>
    <mergeCell ref="C52:G52"/>
    <mergeCell ref="C61:G61"/>
    <mergeCell ref="C70:G70"/>
    <mergeCell ref="C116:G116"/>
    <mergeCell ref="C163:G163"/>
    <mergeCell ref="C165:G165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13" sqref="C13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73</v>
      </c>
      <c r="B1" s="254"/>
      <c r="C1" s="254"/>
      <c r="D1" s="254"/>
      <c r="E1" s="254"/>
      <c r="F1" s="254"/>
      <c r="G1" s="254"/>
      <c r="AG1" t="s">
        <v>74</v>
      </c>
    </row>
    <row r="2" spans="1:60" ht="24.95" customHeight="1" x14ac:dyDescent="0.2">
      <c r="A2" s="139" t="s">
        <v>7</v>
      </c>
      <c r="B2" s="71" t="s">
        <v>43</v>
      </c>
      <c r="C2" s="255" t="s">
        <v>655</v>
      </c>
      <c r="D2" s="256"/>
      <c r="E2" s="256"/>
      <c r="F2" s="256"/>
      <c r="G2" s="257"/>
      <c r="AG2" t="s">
        <v>75</v>
      </c>
    </row>
    <row r="3" spans="1:60" ht="24.95" customHeight="1" x14ac:dyDescent="0.2">
      <c r="A3" s="139" t="s">
        <v>8</v>
      </c>
      <c r="B3" s="71" t="s">
        <v>45</v>
      </c>
      <c r="C3" s="255" t="s">
        <v>46</v>
      </c>
      <c r="D3" s="256"/>
      <c r="E3" s="256"/>
      <c r="F3" s="256"/>
      <c r="G3" s="257"/>
      <c r="AC3" s="83" t="s">
        <v>75</v>
      </c>
      <c r="AG3" t="s">
        <v>76</v>
      </c>
    </row>
    <row r="4" spans="1:60" ht="24.95" customHeight="1" x14ac:dyDescent="0.2">
      <c r="A4" s="140" t="s">
        <v>9</v>
      </c>
      <c r="B4" s="141" t="s">
        <v>49</v>
      </c>
      <c r="C4" s="258" t="s">
        <v>50</v>
      </c>
      <c r="D4" s="259"/>
      <c r="E4" s="259"/>
      <c r="F4" s="259"/>
      <c r="G4" s="260"/>
      <c r="AG4" t="s">
        <v>77</v>
      </c>
    </row>
    <row r="5" spans="1:60" x14ac:dyDescent="0.2">
      <c r="D5" s="138"/>
    </row>
    <row r="6" spans="1:60" ht="38.25" x14ac:dyDescent="0.2">
      <c r="A6" s="143" t="s">
        <v>78</v>
      </c>
      <c r="B6" s="145" t="s">
        <v>79</v>
      </c>
      <c r="C6" s="145" t="s">
        <v>80</v>
      </c>
      <c r="D6" s="144" t="s">
        <v>81</v>
      </c>
      <c r="E6" s="143" t="s">
        <v>82</v>
      </c>
      <c r="F6" s="142" t="s">
        <v>83</v>
      </c>
      <c r="G6" s="143" t="s">
        <v>29</v>
      </c>
      <c r="H6" s="146" t="s">
        <v>30</v>
      </c>
      <c r="I6" s="146" t="s">
        <v>84</v>
      </c>
      <c r="J6" s="146" t="s">
        <v>31</v>
      </c>
      <c r="K6" s="146" t="s">
        <v>85</v>
      </c>
      <c r="L6" s="146" t="s">
        <v>86</v>
      </c>
      <c r="M6" s="146" t="s">
        <v>87</v>
      </c>
      <c r="N6" s="146" t="s">
        <v>88</v>
      </c>
      <c r="O6" s="146" t="s">
        <v>89</v>
      </c>
      <c r="P6" s="146" t="s">
        <v>90</v>
      </c>
      <c r="Q6" s="146" t="s">
        <v>91</v>
      </c>
      <c r="R6" s="146" t="s">
        <v>92</v>
      </c>
      <c r="S6" s="146" t="s">
        <v>93</v>
      </c>
      <c r="T6" s="146" t="s">
        <v>94</v>
      </c>
      <c r="U6" s="146" t="s">
        <v>95</v>
      </c>
      <c r="V6" s="146" t="s">
        <v>96</v>
      </c>
      <c r="W6" s="146" t="s">
        <v>97</v>
      </c>
      <c r="X6" s="146" t="s">
        <v>98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99</v>
      </c>
      <c r="B8" s="163" t="s">
        <v>59</v>
      </c>
      <c r="C8" s="184" t="s">
        <v>60</v>
      </c>
      <c r="D8" s="164"/>
      <c r="E8" s="165"/>
      <c r="F8" s="166"/>
      <c r="G8" s="166">
        <f>SUMIF(AG9:AG88,"&lt;&gt;NOR",G9:G88)</f>
        <v>0</v>
      </c>
      <c r="H8" s="166"/>
      <c r="I8" s="166">
        <f>SUM(I9:I88)</f>
        <v>0</v>
      </c>
      <c r="J8" s="166"/>
      <c r="K8" s="166">
        <f>SUM(K9:K88)</f>
        <v>0</v>
      </c>
      <c r="L8" s="166"/>
      <c r="M8" s="166">
        <f>SUM(M9:M88)</f>
        <v>0</v>
      </c>
      <c r="N8" s="166"/>
      <c r="O8" s="166">
        <f>SUM(O9:O88)</f>
        <v>1015.2400000000001</v>
      </c>
      <c r="P8" s="166"/>
      <c r="Q8" s="166">
        <f>SUM(Q9:Q88)</f>
        <v>0</v>
      </c>
      <c r="R8" s="166"/>
      <c r="S8" s="166"/>
      <c r="T8" s="167"/>
      <c r="U8" s="161"/>
      <c r="V8" s="161">
        <f>SUM(V9:V88)</f>
        <v>3965.18</v>
      </c>
      <c r="W8" s="161"/>
      <c r="X8" s="161"/>
      <c r="AG8" t="s">
        <v>100</v>
      </c>
    </row>
    <row r="9" spans="1:60" ht="22.5" outlineLevel="1" x14ac:dyDescent="0.2">
      <c r="A9" s="168">
        <v>1</v>
      </c>
      <c r="B9" s="169" t="s">
        <v>101</v>
      </c>
      <c r="C9" s="185" t="s">
        <v>102</v>
      </c>
      <c r="D9" s="170" t="s">
        <v>103</v>
      </c>
      <c r="E9" s="171">
        <v>350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3" t="s">
        <v>104</v>
      </c>
      <c r="S9" s="173" t="s">
        <v>105</v>
      </c>
      <c r="T9" s="174" t="s">
        <v>105</v>
      </c>
      <c r="U9" s="156">
        <v>0.20300000000000001</v>
      </c>
      <c r="V9" s="156">
        <f>ROUND(E9*U9,2)</f>
        <v>71.05</v>
      </c>
      <c r="W9" s="156"/>
      <c r="X9" s="156" t="s">
        <v>106</v>
      </c>
      <c r="Y9" s="147"/>
      <c r="Z9" s="147"/>
      <c r="AA9" s="147"/>
      <c r="AB9" s="147"/>
      <c r="AC9" s="147"/>
      <c r="AD9" s="147"/>
      <c r="AE9" s="147"/>
      <c r="AF9" s="147"/>
      <c r="AG9" s="147" t="s">
        <v>107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54"/>
      <c r="B10" s="155"/>
      <c r="C10" s="252" t="s">
        <v>108</v>
      </c>
      <c r="D10" s="253"/>
      <c r="E10" s="253"/>
      <c r="F10" s="253"/>
      <c r="G10" s="253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109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5" t="str">
        <f>C10</f>
        <v>na vzdálenost od hladiny vody v jímce po výšku roviny proložené osou nejvyššího bodu výtlačného potrubí. Včetně odpadní potrubí v délce do 20 m.</v>
      </c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68">
        <v>2</v>
      </c>
      <c r="B11" s="169" t="s">
        <v>110</v>
      </c>
      <c r="C11" s="185" t="s">
        <v>111</v>
      </c>
      <c r="D11" s="170" t="s">
        <v>112</v>
      </c>
      <c r="E11" s="171">
        <v>43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3" t="s">
        <v>104</v>
      </c>
      <c r="S11" s="173" t="s">
        <v>105</v>
      </c>
      <c r="T11" s="174" t="s">
        <v>105</v>
      </c>
      <c r="U11" s="156">
        <v>0</v>
      </c>
      <c r="V11" s="156">
        <f>ROUND(E11*U11,2)</f>
        <v>0</v>
      </c>
      <c r="W11" s="156"/>
      <c r="X11" s="156" t="s">
        <v>106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107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54"/>
      <c r="B12" s="155"/>
      <c r="C12" s="252" t="s">
        <v>113</v>
      </c>
      <c r="D12" s="253"/>
      <c r="E12" s="253"/>
      <c r="F12" s="253"/>
      <c r="G12" s="253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109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5" t="str">
        <f>C12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8">
        <v>3</v>
      </c>
      <c r="B13" s="169" t="s">
        <v>474</v>
      </c>
      <c r="C13" s="185" t="s">
        <v>475</v>
      </c>
      <c r="D13" s="170" t="s">
        <v>116</v>
      </c>
      <c r="E13" s="171">
        <v>94.037999999999997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3">
        <v>0</v>
      </c>
      <c r="O13" s="173">
        <f>ROUND(E13*N13,2)</f>
        <v>0</v>
      </c>
      <c r="P13" s="173">
        <v>0</v>
      </c>
      <c r="Q13" s="173">
        <f>ROUND(E13*P13,2)</f>
        <v>0</v>
      </c>
      <c r="R13" s="173" t="s">
        <v>104</v>
      </c>
      <c r="S13" s="173" t="s">
        <v>105</v>
      </c>
      <c r="T13" s="174" t="s">
        <v>105</v>
      </c>
      <c r="U13" s="156">
        <v>0.13</v>
      </c>
      <c r="V13" s="156">
        <f>ROUND(E13*U13,2)</f>
        <v>12.22</v>
      </c>
      <c r="W13" s="156"/>
      <c r="X13" s="156" t="s">
        <v>106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137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3.75" outlineLevel="1" x14ac:dyDescent="0.2">
      <c r="A14" s="154"/>
      <c r="B14" s="155"/>
      <c r="C14" s="252" t="s">
        <v>147</v>
      </c>
      <c r="D14" s="253"/>
      <c r="E14" s="253"/>
      <c r="F14" s="253"/>
      <c r="G14" s="253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109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5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6" t="s">
        <v>476</v>
      </c>
      <c r="D15" s="157"/>
      <c r="E15" s="158">
        <v>7.3415999999999997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122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6" t="s">
        <v>477</v>
      </c>
      <c r="D16" s="157"/>
      <c r="E16" s="158">
        <v>70.946399999999997</v>
      </c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122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6" t="s">
        <v>478</v>
      </c>
      <c r="D17" s="157"/>
      <c r="E17" s="158">
        <v>15.75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122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8">
        <v>4</v>
      </c>
      <c r="B18" s="169" t="s">
        <v>479</v>
      </c>
      <c r="C18" s="185" t="s">
        <v>480</v>
      </c>
      <c r="D18" s="170" t="s">
        <v>116</v>
      </c>
      <c r="E18" s="171">
        <v>940.38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21</v>
      </c>
      <c r="M18" s="173">
        <f>G18*(1+L18/100)</f>
        <v>0</v>
      </c>
      <c r="N18" s="173">
        <v>0</v>
      </c>
      <c r="O18" s="173">
        <f>ROUND(E18*N18,2)</f>
        <v>0</v>
      </c>
      <c r="P18" s="173">
        <v>0</v>
      </c>
      <c r="Q18" s="173">
        <f>ROUND(E18*P18,2)</f>
        <v>0</v>
      </c>
      <c r="R18" s="173" t="s">
        <v>104</v>
      </c>
      <c r="S18" s="173" t="s">
        <v>105</v>
      </c>
      <c r="T18" s="174" t="s">
        <v>105</v>
      </c>
      <c r="U18" s="156">
        <v>0.11</v>
      </c>
      <c r="V18" s="156">
        <f>ROUND(E18*U18,2)</f>
        <v>103.44</v>
      </c>
      <c r="W18" s="156"/>
      <c r="X18" s="156" t="s">
        <v>106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137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1" x14ac:dyDescent="0.2">
      <c r="A19" s="154"/>
      <c r="B19" s="155"/>
      <c r="C19" s="252" t="s">
        <v>147</v>
      </c>
      <c r="D19" s="253"/>
      <c r="E19" s="253"/>
      <c r="F19" s="253"/>
      <c r="G19" s="253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109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5" t="str">
        <f>C19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6" t="s">
        <v>481</v>
      </c>
      <c r="D20" s="157"/>
      <c r="E20" s="158">
        <v>73.415999999999997</v>
      </c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122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6" t="s">
        <v>482</v>
      </c>
      <c r="D21" s="157"/>
      <c r="E21" s="158">
        <v>709.46400000000006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122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6" t="s">
        <v>483</v>
      </c>
      <c r="D22" s="157"/>
      <c r="E22" s="158">
        <v>157.5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122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8">
        <v>5</v>
      </c>
      <c r="B23" s="169" t="s">
        <v>194</v>
      </c>
      <c r="C23" s="185" t="s">
        <v>195</v>
      </c>
      <c r="D23" s="170" t="s">
        <v>116</v>
      </c>
      <c r="E23" s="171">
        <v>940.38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3" t="s">
        <v>104</v>
      </c>
      <c r="S23" s="173" t="s">
        <v>105</v>
      </c>
      <c r="T23" s="174" t="s">
        <v>105</v>
      </c>
      <c r="U23" s="156">
        <v>0.08</v>
      </c>
      <c r="V23" s="156">
        <f>ROUND(E23*U23,2)</f>
        <v>75.23</v>
      </c>
      <c r="W23" s="156"/>
      <c r="X23" s="156" t="s">
        <v>106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137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3.75" outlineLevel="1" x14ac:dyDescent="0.2">
      <c r="A24" s="154"/>
      <c r="B24" s="155"/>
      <c r="C24" s="252" t="s">
        <v>147</v>
      </c>
      <c r="D24" s="253"/>
      <c r="E24" s="253"/>
      <c r="F24" s="253"/>
      <c r="G24" s="253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109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5" t="str">
        <f>C24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8">
        <v>6</v>
      </c>
      <c r="B25" s="169" t="s">
        <v>196</v>
      </c>
      <c r="C25" s="185" t="s">
        <v>197</v>
      </c>
      <c r="D25" s="170" t="s">
        <v>116</v>
      </c>
      <c r="E25" s="171">
        <v>564.22799999999995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3" t="s">
        <v>104</v>
      </c>
      <c r="S25" s="173" t="s">
        <v>105</v>
      </c>
      <c r="T25" s="174" t="s">
        <v>105</v>
      </c>
      <c r="U25" s="156">
        <v>0.3</v>
      </c>
      <c r="V25" s="156">
        <f>ROUND(E25*U25,2)</f>
        <v>169.27</v>
      </c>
      <c r="W25" s="156"/>
      <c r="X25" s="156" t="s">
        <v>106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137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33.75" outlineLevel="1" x14ac:dyDescent="0.2">
      <c r="A26" s="154"/>
      <c r="B26" s="155"/>
      <c r="C26" s="252" t="s">
        <v>147</v>
      </c>
      <c r="D26" s="253"/>
      <c r="E26" s="253"/>
      <c r="F26" s="253"/>
      <c r="G26" s="253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109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5" t="str">
        <f>C26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6" t="s">
        <v>484</v>
      </c>
      <c r="D27" s="157"/>
      <c r="E27" s="158">
        <v>44.049599999999998</v>
      </c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122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6" t="s">
        <v>485</v>
      </c>
      <c r="D28" s="157"/>
      <c r="E28" s="158">
        <v>425.67840000000001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122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6" t="s">
        <v>486</v>
      </c>
      <c r="D29" s="157"/>
      <c r="E29" s="158">
        <v>94.5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122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8">
        <v>7</v>
      </c>
      <c r="B30" s="169" t="s">
        <v>200</v>
      </c>
      <c r="C30" s="185" t="s">
        <v>201</v>
      </c>
      <c r="D30" s="170" t="s">
        <v>116</v>
      </c>
      <c r="E30" s="171">
        <v>564.22799999999995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3">
        <v>0</v>
      </c>
      <c r="O30" s="173">
        <f>ROUND(E30*N30,2)</f>
        <v>0</v>
      </c>
      <c r="P30" s="173">
        <v>0</v>
      </c>
      <c r="Q30" s="173">
        <f>ROUND(E30*P30,2)</f>
        <v>0</v>
      </c>
      <c r="R30" s="173" t="s">
        <v>104</v>
      </c>
      <c r="S30" s="173" t="s">
        <v>105</v>
      </c>
      <c r="T30" s="174" t="s">
        <v>105</v>
      </c>
      <c r="U30" s="156">
        <v>0.14829999999999999</v>
      </c>
      <c r="V30" s="156">
        <f>ROUND(E30*U30,2)</f>
        <v>83.68</v>
      </c>
      <c r="W30" s="156"/>
      <c r="X30" s="156" t="s">
        <v>106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137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3.75" outlineLevel="1" x14ac:dyDescent="0.2">
      <c r="A31" s="154"/>
      <c r="B31" s="155"/>
      <c r="C31" s="252" t="s">
        <v>147</v>
      </c>
      <c r="D31" s="253"/>
      <c r="E31" s="253"/>
      <c r="F31" s="253"/>
      <c r="G31" s="253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109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75" t="str">
        <f>C31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68">
        <v>8</v>
      </c>
      <c r="B32" s="169" t="s">
        <v>202</v>
      </c>
      <c r="C32" s="185" t="s">
        <v>203</v>
      </c>
      <c r="D32" s="170" t="s">
        <v>116</v>
      </c>
      <c r="E32" s="171">
        <v>188.07599999999999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3">
        <v>0</v>
      </c>
      <c r="O32" s="173">
        <f>ROUND(E32*N32,2)</f>
        <v>0</v>
      </c>
      <c r="P32" s="173">
        <v>0</v>
      </c>
      <c r="Q32" s="173">
        <f>ROUND(E32*P32,2)</f>
        <v>0</v>
      </c>
      <c r="R32" s="173" t="s">
        <v>104</v>
      </c>
      <c r="S32" s="173" t="s">
        <v>105</v>
      </c>
      <c r="T32" s="174" t="s">
        <v>105</v>
      </c>
      <c r="U32" s="156">
        <v>0.53</v>
      </c>
      <c r="V32" s="156">
        <f>ROUND(E32*U32,2)</f>
        <v>99.68</v>
      </c>
      <c r="W32" s="156"/>
      <c r="X32" s="156" t="s">
        <v>106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137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33.75" outlineLevel="1" x14ac:dyDescent="0.2">
      <c r="A33" s="154"/>
      <c r="B33" s="155"/>
      <c r="C33" s="252" t="s">
        <v>147</v>
      </c>
      <c r="D33" s="253"/>
      <c r="E33" s="253"/>
      <c r="F33" s="253"/>
      <c r="G33" s="253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109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75" t="str">
        <f>C33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6" t="s">
        <v>487</v>
      </c>
      <c r="D34" s="157"/>
      <c r="E34" s="158">
        <v>14.683199999999999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122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6" t="s">
        <v>488</v>
      </c>
      <c r="D35" s="157"/>
      <c r="E35" s="158">
        <v>141.89279999999999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122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6" t="s">
        <v>489</v>
      </c>
      <c r="D36" s="157"/>
      <c r="E36" s="158">
        <v>31.5</v>
      </c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122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8">
        <v>9</v>
      </c>
      <c r="B37" s="169" t="s">
        <v>206</v>
      </c>
      <c r="C37" s="185" t="s">
        <v>207</v>
      </c>
      <c r="D37" s="170" t="s">
        <v>116</v>
      </c>
      <c r="E37" s="171">
        <v>94.037999999999997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3">
        <v>0</v>
      </c>
      <c r="O37" s="173">
        <f>ROUND(E37*N37,2)</f>
        <v>0</v>
      </c>
      <c r="P37" s="173">
        <v>0</v>
      </c>
      <c r="Q37" s="173">
        <f>ROUND(E37*P37,2)</f>
        <v>0</v>
      </c>
      <c r="R37" s="173" t="s">
        <v>104</v>
      </c>
      <c r="S37" s="173" t="s">
        <v>105</v>
      </c>
      <c r="T37" s="174" t="s">
        <v>105</v>
      </c>
      <c r="U37" s="156">
        <v>0.25</v>
      </c>
      <c r="V37" s="156">
        <f>ROUND(E37*U37,2)</f>
        <v>23.51</v>
      </c>
      <c r="W37" s="156"/>
      <c r="X37" s="156" t="s">
        <v>106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107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33.75" outlineLevel="1" x14ac:dyDescent="0.2">
      <c r="A38" s="154"/>
      <c r="B38" s="155"/>
      <c r="C38" s="252" t="s">
        <v>147</v>
      </c>
      <c r="D38" s="253"/>
      <c r="E38" s="253"/>
      <c r="F38" s="253"/>
      <c r="G38" s="253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109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75" t="str">
        <f>C38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6" t="s">
        <v>476</v>
      </c>
      <c r="D39" s="157"/>
      <c r="E39" s="158">
        <v>7.3415999999999997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122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6" t="s">
        <v>477</v>
      </c>
      <c r="D40" s="157"/>
      <c r="E40" s="158">
        <v>70.946399999999997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122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6" t="s">
        <v>478</v>
      </c>
      <c r="D41" s="157"/>
      <c r="E41" s="158">
        <v>15.75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122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68">
        <v>10</v>
      </c>
      <c r="B42" s="169" t="s">
        <v>214</v>
      </c>
      <c r="C42" s="185" t="s">
        <v>215</v>
      </c>
      <c r="D42" s="170" t="s">
        <v>216</v>
      </c>
      <c r="E42" s="171">
        <v>3358.5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3">
        <v>9.8999999999999999E-4</v>
      </c>
      <c r="O42" s="173">
        <f>ROUND(E42*N42,2)</f>
        <v>3.32</v>
      </c>
      <c r="P42" s="173">
        <v>0</v>
      </c>
      <c r="Q42" s="173">
        <f>ROUND(E42*P42,2)</f>
        <v>0</v>
      </c>
      <c r="R42" s="173" t="s">
        <v>104</v>
      </c>
      <c r="S42" s="173" t="s">
        <v>105</v>
      </c>
      <c r="T42" s="174" t="s">
        <v>105</v>
      </c>
      <c r="U42" s="156">
        <v>0.23599999999999999</v>
      </c>
      <c r="V42" s="156">
        <f>ROUND(E42*U42,2)</f>
        <v>792.61</v>
      </c>
      <c r="W42" s="156"/>
      <c r="X42" s="156" t="s">
        <v>106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137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52" t="s">
        <v>217</v>
      </c>
      <c r="D43" s="253"/>
      <c r="E43" s="253"/>
      <c r="F43" s="253"/>
      <c r="G43" s="253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109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6" t="s">
        <v>490</v>
      </c>
      <c r="D44" s="157"/>
      <c r="E44" s="158">
        <v>262.2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122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6" t="s">
        <v>491</v>
      </c>
      <c r="D45" s="157"/>
      <c r="E45" s="158">
        <v>2533.8000000000002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122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6" t="s">
        <v>492</v>
      </c>
      <c r="D46" s="157"/>
      <c r="E46" s="158">
        <v>562.5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122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8">
        <v>11</v>
      </c>
      <c r="B47" s="169" t="s">
        <v>240</v>
      </c>
      <c r="C47" s="185" t="s">
        <v>241</v>
      </c>
      <c r="D47" s="170" t="s">
        <v>216</v>
      </c>
      <c r="E47" s="171">
        <v>3358.5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3" t="s">
        <v>104</v>
      </c>
      <c r="S47" s="173" t="s">
        <v>105</v>
      </c>
      <c r="T47" s="174" t="s">
        <v>105</v>
      </c>
      <c r="U47" s="156">
        <v>7.0000000000000007E-2</v>
      </c>
      <c r="V47" s="156">
        <f>ROUND(E47*U47,2)</f>
        <v>235.1</v>
      </c>
      <c r="W47" s="156"/>
      <c r="X47" s="156" t="s">
        <v>106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137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2" t="s">
        <v>242</v>
      </c>
      <c r="D48" s="253"/>
      <c r="E48" s="253"/>
      <c r="F48" s="253"/>
      <c r="G48" s="253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109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8">
        <v>12</v>
      </c>
      <c r="B49" s="169" t="s">
        <v>247</v>
      </c>
      <c r="C49" s="185" t="s">
        <v>248</v>
      </c>
      <c r="D49" s="170" t="s">
        <v>116</v>
      </c>
      <c r="E49" s="171">
        <v>1598.646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73">
        <v>0</v>
      </c>
      <c r="O49" s="173">
        <f>ROUND(E49*N49,2)</f>
        <v>0</v>
      </c>
      <c r="P49" s="173">
        <v>0</v>
      </c>
      <c r="Q49" s="173">
        <f>ROUND(E49*P49,2)</f>
        <v>0</v>
      </c>
      <c r="R49" s="173" t="s">
        <v>104</v>
      </c>
      <c r="S49" s="173" t="s">
        <v>105</v>
      </c>
      <c r="T49" s="174" t="s">
        <v>105</v>
      </c>
      <c r="U49" s="156">
        <v>0.35</v>
      </c>
      <c r="V49" s="156">
        <f>ROUND(E49*U49,2)</f>
        <v>559.53</v>
      </c>
      <c r="W49" s="156"/>
      <c r="X49" s="156" t="s">
        <v>106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137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52" t="s">
        <v>249</v>
      </c>
      <c r="D50" s="253"/>
      <c r="E50" s="253"/>
      <c r="F50" s="253"/>
      <c r="G50" s="253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109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75" t="str">
        <f>C50</f>
        <v>bez naložení do dopravní nádoby, ale s vyprázdněním dopravní nádoby na hromadu nebo na dopravní prostředek,</v>
      </c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6" t="s">
        <v>493</v>
      </c>
      <c r="D51" s="157"/>
      <c r="E51" s="158">
        <v>1598.646</v>
      </c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122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8">
        <v>13</v>
      </c>
      <c r="B52" s="169" t="s">
        <v>494</v>
      </c>
      <c r="C52" s="185" t="s">
        <v>495</v>
      </c>
      <c r="D52" s="170" t="s">
        <v>116</v>
      </c>
      <c r="E52" s="171">
        <v>282.11399999999998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21</v>
      </c>
      <c r="M52" s="173">
        <f>G52*(1+L52/100)</f>
        <v>0</v>
      </c>
      <c r="N52" s="173">
        <v>0</v>
      </c>
      <c r="O52" s="173">
        <f>ROUND(E52*N52,2)</f>
        <v>0</v>
      </c>
      <c r="P52" s="173">
        <v>0</v>
      </c>
      <c r="Q52" s="173">
        <f>ROUND(E52*P52,2)</f>
        <v>0</v>
      </c>
      <c r="R52" s="173" t="s">
        <v>104</v>
      </c>
      <c r="S52" s="173" t="s">
        <v>105</v>
      </c>
      <c r="T52" s="174" t="s">
        <v>105</v>
      </c>
      <c r="U52" s="156">
        <v>0.48399999999999999</v>
      </c>
      <c r="V52" s="156">
        <f>ROUND(E52*U52,2)</f>
        <v>136.54</v>
      </c>
      <c r="W52" s="156"/>
      <c r="X52" s="156" t="s">
        <v>106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107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2" t="s">
        <v>249</v>
      </c>
      <c r="D53" s="253"/>
      <c r="E53" s="253"/>
      <c r="F53" s="253"/>
      <c r="G53" s="253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109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75" t="str">
        <f>C53</f>
        <v>bez naložení do dopravní nádoby, ale s vyprázdněním dopravní nádoby na hromadu nebo na dopravní prostředek,</v>
      </c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6" t="s">
        <v>496</v>
      </c>
      <c r="D54" s="157"/>
      <c r="E54" s="158">
        <v>282.11399999999998</v>
      </c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122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8">
        <v>14</v>
      </c>
      <c r="B55" s="169" t="s">
        <v>259</v>
      </c>
      <c r="C55" s="185" t="s">
        <v>260</v>
      </c>
      <c r="D55" s="170" t="s">
        <v>116</v>
      </c>
      <c r="E55" s="171">
        <v>1598.646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3">
        <v>0</v>
      </c>
      <c r="O55" s="173">
        <f>ROUND(E55*N55,2)</f>
        <v>0</v>
      </c>
      <c r="P55" s="173">
        <v>0</v>
      </c>
      <c r="Q55" s="173">
        <f>ROUND(E55*P55,2)</f>
        <v>0</v>
      </c>
      <c r="R55" s="173" t="s">
        <v>104</v>
      </c>
      <c r="S55" s="173" t="s">
        <v>105</v>
      </c>
      <c r="T55" s="174" t="s">
        <v>105</v>
      </c>
      <c r="U55" s="156">
        <v>1.0999999999999999E-2</v>
      </c>
      <c r="V55" s="156">
        <f>ROUND(E55*U55,2)</f>
        <v>17.59</v>
      </c>
      <c r="W55" s="156"/>
      <c r="X55" s="156" t="s">
        <v>106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137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52" t="s">
        <v>261</v>
      </c>
      <c r="D56" s="253"/>
      <c r="E56" s="253"/>
      <c r="F56" s="253"/>
      <c r="G56" s="253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109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68">
        <v>15</v>
      </c>
      <c r="B57" s="169" t="s">
        <v>263</v>
      </c>
      <c r="C57" s="185" t="s">
        <v>264</v>
      </c>
      <c r="D57" s="170" t="s">
        <v>116</v>
      </c>
      <c r="E57" s="171">
        <v>282.11399999999998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3">
        <v>0</v>
      </c>
      <c r="O57" s="173">
        <f>ROUND(E57*N57,2)</f>
        <v>0</v>
      </c>
      <c r="P57" s="173">
        <v>0</v>
      </c>
      <c r="Q57" s="173">
        <f>ROUND(E57*P57,2)</f>
        <v>0</v>
      </c>
      <c r="R57" s="173" t="s">
        <v>104</v>
      </c>
      <c r="S57" s="173" t="s">
        <v>105</v>
      </c>
      <c r="T57" s="174" t="s">
        <v>105</v>
      </c>
      <c r="U57" s="156">
        <v>1.2E-2</v>
      </c>
      <c r="V57" s="156">
        <f>ROUND(E57*U57,2)</f>
        <v>3.39</v>
      </c>
      <c r="W57" s="156"/>
      <c r="X57" s="156" t="s">
        <v>106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107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2" t="s">
        <v>261</v>
      </c>
      <c r="D58" s="253"/>
      <c r="E58" s="253"/>
      <c r="F58" s="253"/>
      <c r="G58" s="253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109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68">
        <v>16</v>
      </c>
      <c r="B59" s="169" t="s">
        <v>289</v>
      </c>
      <c r="C59" s="185" t="s">
        <v>290</v>
      </c>
      <c r="D59" s="170" t="s">
        <v>116</v>
      </c>
      <c r="E59" s="171">
        <v>357.99599999999998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73">
        <v>0</v>
      </c>
      <c r="O59" s="173">
        <f>ROUND(E59*N59,2)</f>
        <v>0</v>
      </c>
      <c r="P59" s="173">
        <v>0</v>
      </c>
      <c r="Q59" s="173">
        <f>ROUND(E59*P59,2)</f>
        <v>0</v>
      </c>
      <c r="R59" s="173" t="s">
        <v>104</v>
      </c>
      <c r="S59" s="173" t="s">
        <v>105</v>
      </c>
      <c r="T59" s="174" t="s">
        <v>105</v>
      </c>
      <c r="U59" s="156">
        <v>1.0999999999999999E-2</v>
      </c>
      <c r="V59" s="156">
        <f>ROUND(E59*U59,2)</f>
        <v>3.94</v>
      </c>
      <c r="W59" s="156"/>
      <c r="X59" s="156" t="s">
        <v>106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137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52" t="s">
        <v>261</v>
      </c>
      <c r="D60" s="253"/>
      <c r="E60" s="253"/>
      <c r="F60" s="253"/>
      <c r="G60" s="253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109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68">
        <v>17</v>
      </c>
      <c r="B61" s="169" t="s">
        <v>497</v>
      </c>
      <c r="C61" s="185" t="s">
        <v>293</v>
      </c>
      <c r="D61" s="170" t="s">
        <v>116</v>
      </c>
      <c r="E61" s="171">
        <v>282.11399999999998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3">
        <v>0</v>
      </c>
      <c r="O61" s="173">
        <f>ROUND(E61*N61,2)</f>
        <v>0</v>
      </c>
      <c r="P61" s="173">
        <v>0</v>
      </c>
      <c r="Q61" s="173">
        <f>ROUND(E61*P61,2)</f>
        <v>0</v>
      </c>
      <c r="R61" s="173" t="s">
        <v>104</v>
      </c>
      <c r="S61" s="173" t="s">
        <v>105</v>
      </c>
      <c r="T61" s="174" t="s">
        <v>105</v>
      </c>
      <c r="U61" s="156">
        <v>1.2E-2</v>
      </c>
      <c r="V61" s="156">
        <f>ROUND(E61*U61,2)</f>
        <v>3.39</v>
      </c>
      <c r="W61" s="156"/>
      <c r="X61" s="156" t="s">
        <v>106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137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52" t="s">
        <v>261</v>
      </c>
      <c r="D62" s="253"/>
      <c r="E62" s="253"/>
      <c r="F62" s="253"/>
      <c r="G62" s="253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109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33.75" outlineLevel="1" x14ac:dyDescent="0.2">
      <c r="A63" s="168">
        <v>18</v>
      </c>
      <c r="B63" s="169" t="s">
        <v>294</v>
      </c>
      <c r="C63" s="185" t="s">
        <v>295</v>
      </c>
      <c r="D63" s="170" t="s">
        <v>116</v>
      </c>
      <c r="E63" s="171">
        <v>1431.9839999999999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3">
        <v>0</v>
      </c>
      <c r="O63" s="173">
        <f>ROUND(E63*N63,2)</f>
        <v>0</v>
      </c>
      <c r="P63" s="173">
        <v>0</v>
      </c>
      <c r="Q63" s="173">
        <f>ROUND(E63*P63,2)</f>
        <v>0</v>
      </c>
      <c r="R63" s="173" t="s">
        <v>104</v>
      </c>
      <c r="S63" s="173" t="s">
        <v>105</v>
      </c>
      <c r="T63" s="174" t="s">
        <v>105</v>
      </c>
      <c r="U63" s="156">
        <v>0</v>
      </c>
      <c r="V63" s="156">
        <f>ROUND(E63*U63,2)</f>
        <v>0</v>
      </c>
      <c r="W63" s="156"/>
      <c r="X63" s="156" t="s">
        <v>106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137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52" t="s">
        <v>261</v>
      </c>
      <c r="D64" s="253"/>
      <c r="E64" s="253"/>
      <c r="F64" s="253"/>
      <c r="G64" s="253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109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6" t="s">
        <v>498</v>
      </c>
      <c r="D65" s="157"/>
      <c r="E65" s="158">
        <v>1431.9839999999999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122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33.75" outlineLevel="1" x14ac:dyDescent="0.2">
      <c r="A66" s="168">
        <v>19</v>
      </c>
      <c r="B66" s="169" t="s">
        <v>297</v>
      </c>
      <c r="C66" s="185" t="s">
        <v>298</v>
      </c>
      <c r="D66" s="170" t="s">
        <v>116</v>
      </c>
      <c r="E66" s="171">
        <v>1128.4559999999999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3">
        <v>0</v>
      </c>
      <c r="O66" s="173">
        <f>ROUND(E66*N66,2)</f>
        <v>0</v>
      </c>
      <c r="P66" s="173">
        <v>0</v>
      </c>
      <c r="Q66" s="173">
        <f>ROUND(E66*P66,2)</f>
        <v>0</v>
      </c>
      <c r="R66" s="173" t="s">
        <v>104</v>
      </c>
      <c r="S66" s="173" t="s">
        <v>105</v>
      </c>
      <c r="T66" s="174" t="s">
        <v>105</v>
      </c>
      <c r="U66" s="156">
        <v>0</v>
      </c>
      <c r="V66" s="156">
        <f>ROUND(E66*U66,2)</f>
        <v>0</v>
      </c>
      <c r="W66" s="156"/>
      <c r="X66" s="156" t="s">
        <v>106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137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52" t="s">
        <v>261</v>
      </c>
      <c r="D67" s="253"/>
      <c r="E67" s="253"/>
      <c r="F67" s="253"/>
      <c r="G67" s="253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109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6" t="s">
        <v>499</v>
      </c>
      <c r="D68" s="157"/>
      <c r="E68" s="158">
        <v>1128.4559999999999</v>
      </c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122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68">
        <v>20</v>
      </c>
      <c r="B69" s="169" t="s">
        <v>283</v>
      </c>
      <c r="C69" s="185" t="s">
        <v>284</v>
      </c>
      <c r="D69" s="170" t="s">
        <v>116</v>
      </c>
      <c r="E69" s="171">
        <v>357.99959999999999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21</v>
      </c>
      <c r="M69" s="173">
        <f>G69*(1+L69/100)</f>
        <v>0</v>
      </c>
      <c r="N69" s="173">
        <v>0</v>
      </c>
      <c r="O69" s="173">
        <f>ROUND(E69*N69,2)</f>
        <v>0</v>
      </c>
      <c r="P69" s="173">
        <v>0</v>
      </c>
      <c r="Q69" s="173">
        <f>ROUND(E69*P69,2)</f>
        <v>0</v>
      </c>
      <c r="R69" s="173" t="s">
        <v>104</v>
      </c>
      <c r="S69" s="173" t="s">
        <v>105</v>
      </c>
      <c r="T69" s="174" t="s">
        <v>105</v>
      </c>
      <c r="U69" s="156">
        <v>0.05</v>
      </c>
      <c r="V69" s="156">
        <f>ROUND(E69*U69,2)</f>
        <v>17.899999999999999</v>
      </c>
      <c r="W69" s="156"/>
      <c r="X69" s="156" t="s">
        <v>106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137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6" t="s">
        <v>500</v>
      </c>
      <c r="D70" s="157"/>
      <c r="E70" s="158">
        <v>357.99959999999999</v>
      </c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122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6">
        <v>21</v>
      </c>
      <c r="B71" s="177" t="s">
        <v>501</v>
      </c>
      <c r="C71" s="188" t="s">
        <v>502</v>
      </c>
      <c r="D71" s="178" t="s">
        <v>116</v>
      </c>
      <c r="E71" s="179">
        <v>282.11399999999998</v>
      </c>
      <c r="F71" s="180"/>
      <c r="G71" s="181">
        <f>ROUND(E71*F71,2)</f>
        <v>0</v>
      </c>
      <c r="H71" s="180"/>
      <c r="I71" s="181">
        <f>ROUND(E71*H71,2)</f>
        <v>0</v>
      </c>
      <c r="J71" s="180"/>
      <c r="K71" s="181">
        <f>ROUND(E71*J71,2)</f>
        <v>0</v>
      </c>
      <c r="L71" s="181">
        <v>21</v>
      </c>
      <c r="M71" s="181">
        <f>G71*(1+L71/100)</f>
        <v>0</v>
      </c>
      <c r="N71" s="181">
        <v>0</v>
      </c>
      <c r="O71" s="181">
        <f>ROUND(E71*N71,2)</f>
        <v>0</v>
      </c>
      <c r="P71" s="181">
        <v>0</v>
      </c>
      <c r="Q71" s="181">
        <f>ROUND(E71*P71,2)</f>
        <v>0</v>
      </c>
      <c r="R71" s="181" t="s">
        <v>104</v>
      </c>
      <c r="S71" s="181" t="s">
        <v>105</v>
      </c>
      <c r="T71" s="182" t="s">
        <v>105</v>
      </c>
      <c r="U71" s="156">
        <v>0.89</v>
      </c>
      <c r="V71" s="156">
        <f>ROUND(E71*U71,2)</f>
        <v>251.08</v>
      </c>
      <c r="W71" s="156"/>
      <c r="X71" s="156" t="s">
        <v>106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137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68">
        <v>22</v>
      </c>
      <c r="B72" s="169" t="s">
        <v>277</v>
      </c>
      <c r="C72" s="185" t="s">
        <v>278</v>
      </c>
      <c r="D72" s="170" t="s">
        <v>116</v>
      </c>
      <c r="E72" s="171">
        <v>1240.6464000000001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3" t="s">
        <v>104</v>
      </c>
      <c r="S72" s="173" t="s">
        <v>105</v>
      </c>
      <c r="T72" s="174" t="s">
        <v>105</v>
      </c>
      <c r="U72" s="156">
        <v>0.2</v>
      </c>
      <c r="V72" s="156">
        <f>ROUND(E72*U72,2)</f>
        <v>248.13</v>
      </c>
      <c r="W72" s="156"/>
      <c r="X72" s="156" t="s">
        <v>106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137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52" t="s">
        <v>279</v>
      </c>
      <c r="D73" s="253"/>
      <c r="E73" s="253"/>
      <c r="F73" s="253"/>
      <c r="G73" s="253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109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6" t="s">
        <v>503</v>
      </c>
      <c r="D74" s="157"/>
      <c r="E74" s="158">
        <v>1240.6464000000001</v>
      </c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122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68">
        <v>23</v>
      </c>
      <c r="B75" s="169" t="s">
        <v>271</v>
      </c>
      <c r="C75" s="185" t="s">
        <v>272</v>
      </c>
      <c r="D75" s="170" t="s">
        <v>116</v>
      </c>
      <c r="E75" s="171">
        <v>505.77359999999999</v>
      </c>
      <c r="F75" s="172"/>
      <c r="G75" s="173">
        <f>ROUND(E75*F75,2)</f>
        <v>0</v>
      </c>
      <c r="H75" s="172"/>
      <c r="I75" s="173">
        <f>ROUND(E75*H75,2)</f>
        <v>0</v>
      </c>
      <c r="J75" s="172"/>
      <c r="K75" s="173">
        <f>ROUND(E75*J75,2)</f>
        <v>0</v>
      </c>
      <c r="L75" s="173">
        <v>21</v>
      </c>
      <c r="M75" s="173">
        <f>G75*(1+L75/100)</f>
        <v>0</v>
      </c>
      <c r="N75" s="173">
        <v>1.7</v>
      </c>
      <c r="O75" s="173">
        <f>ROUND(E75*N75,2)</f>
        <v>859.82</v>
      </c>
      <c r="P75" s="173">
        <v>0</v>
      </c>
      <c r="Q75" s="173">
        <f>ROUND(E75*P75,2)</f>
        <v>0</v>
      </c>
      <c r="R75" s="173" t="s">
        <v>104</v>
      </c>
      <c r="S75" s="173" t="s">
        <v>105</v>
      </c>
      <c r="T75" s="174" t="s">
        <v>105</v>
      </c>
      <c r="U75" s="156">
        <v>1.587</v>
      </c>
      <c r="V75" s="156">
        <f>ROUND(E75*U75,2)</f>
        <v>802.66</v>
      </c>
      <c r="W75" s="156"/>
      <c r="X75" s="156" t="s">
        <v>106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137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54"/>
      <c r="B76" s="155"/>
      <c r="C76" s="252" t="s">
        <v>273</v>
      </c>
      <c r="D76" s="253"/>
      <c r="E76" s="253"/>
      <c r="F76" s="253"/>
      <c r="G76" s="253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109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75" t="str">
        <f>C76</f>
        <v>sypaninou z vhodných hornin tř. 1 - 4 nebo materiálem připraveným podél výkopu ve vzdálenosti do 3 m od jeho kraje, pro jakoukoliv hloubku výkopu a jakoukoliv míru zhutnění,</v>
      </c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6" t="s">
        <v>504</v>
      </c>
      <c r="D77" s="157"/>
      <c r="E77" s="158">
        <v>43</v>
      </c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122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6" t="s">
        <v>505</v>
      </c>
      <c r="D78" s="157"/>
      <c r="E78" s="158">
        <v>395.27</v>
      </c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122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6" t="s">
        <v>506</v>
      </c>
      <c r="D79" s="157"/>
      <c r="E79" s="158">
        <v>67.5</v>
      </c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122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56.25" outlineLevel="1" x14ac:dyDescent="0.2">
      <c r="A80" s="168">
        <v>24</v>
      </c>
      <c r="B80" s="169" t="s">
        <v>300</v>
      </c>
      <c r="C80" s="185" t="s">
        <v>301</v>
      </c>
      <c r="D80" s="170" t="s">
        <v>116</v>
      </c>
      <c r="E80" s="171">
        <v>640.13599999999997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21</v>
      </c>
      <c r="M80" s="173">
        <f>G80*(1+L80/100)</f>
        <v>0</v>
      </c>
      <c r="N80" s="173">
        <v>0</v>
      </c>
      <c r="O80" s="173">
        <f>ROUND(E80*N80,2)</f>
        <v>0</v>
      </c>
      <c r="P80" s="173">
        <v>0</v>
      </c>
      <c r="Q80" s="173">
        <f>ROUND(E80*P80,2)</f>
        <v>0</v>
      </c>
      <c r="R80" s="173" t="s">
        <v>104</v>
      </c>
      <c r="S80" s="173" t="s">
        <v>105</v>
      </c>
      <c r="T80" s="174" t="s">
        <v>105</v>
      </c>
      <c r="U80" s="156">
        <v>4.2999999999999997E-2</v>
      </c>
      <c r="V80" s="156">
        <f>ROUND(E80*U80,2)</f>
        <v>27.53</v>
      </c>
      <c r="W80" s="156"/>
      <c r="X80" s="156" t="s">
        <v>106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137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52" t="s">
        <v>302</v>
      </c>
      <c r="D81" s="253"/>
      <c r="E81" s="253"/>
      <c r="F81" s="253"/>
      <c r="G81" s="253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109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6">
        <v>25</v>
      </c>
      <c r="B82" s="177" t="s">
        <v>304</v>
      </c>
      <c r="C82" s="188" t="s">
        <v>305</v>
      </c>
      <c r="D82" s="178" t="s">
        <v>116</v>
      </c>
      <c r="E82" s="179">
        <v>357.99599999999998</v>
      </c>
      <c r="F82" s="180"/>
      <c r="G82" s="181">
        <f>ROUND(E82*F82,2)</f>
        <v>0</v>
      </c>
      <c r="H82" s="180"/>
      <c r="I82" s="181">
        <f>ROUND(E82*H82,2)</f>
        <v>0</v>
      </c>
      <c r="J82" s="180"/>
      <c r="K82" s="181">
        <f>ROUND(E82*J82,2)</f>
        <v>0</v>
      </c>
      <c r="L82" s="181">
        <v>21</v>
      </c>
      <c r="M82" s="181">
        <f>G82*(1+L82/100)</f>
        <v>0</v>
      </c>
      <c r="N82" s="181">
        <v>0</v>
      </c>
      <c r="O82" s="181">
        <f>ROUND(E82*N82,2)</f>
        <v>0</v>
      </c>
      <c r="P82" s="181">
        <v>0</v>
      </c>
      <c r="Q82" s="181">
        <f>ROUND(E82*P82,2)</f>
        <v>0</v>
      </c>
      <c r="R82" s="181" t="s">
        <v>104</v>
      </c>
      <c r="S82" s="181" t="s">
        <v>105</v>
      </c>
      <c r="T82" s="182" t="s">
        <v>105</v>
      </c>
      <c r="U82" s="156">
        <v>0</v>
      </c>
      <c r="V82" s="156">
        <f>ROUND(E82*U82,2)</f>
        <v>0</v>
      </c>
      <c r="W82" s="156"/>
      <c r="X82" s="156" t="s">
        <v>106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137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6">
        <v>26</v>
      </c>
      <c r="B83" s="177" t="s">
        <v>307</v>
      </c>
      <c r="C83" s="188" t="s">
        <v>308</v>
      </c>
      <c r="D83" s="178" t="s">
        <v>116</v>
      </c>
      <c r="E83" s="179">
        <v>282.11399999999998</v>
      </c>
      <c r="F83" s="180"/>
      <c r="G83" s="181">
        <f>ROUND(E83*F83,2)</f>
        <v>0</v>
      </c>
      <c r="H83" s="180"/>
      <c r="I83" s="181">
        <f>ROUND(E83*H83,2)</f>
        <v>0</v>
      </c>
      <c r="J83" s="180"/>
      <c r="K83" s="181">
        <f>ROUND(E83*J83,2)</f>
        <v>0</v>
      </c>
      <c r="L83" s="181">
        <v>21</v>
      </c>
      <c r="M83" s="181">
        <f>G83*(1+L83/100)</f>
        <v>0</v>
      </c>
      <c r="N83" s="181">
        <v>0</v>
      </c>
      <c r="O83" s="181">
        <f>ROUND(E83*N83,2)</f>
        <v>0</v>
      </c>
      <c r="P83" s="181">
        <v>0</v>
      </c>
      <c r="Q83" s="181">
        <f>ROUND(E83*P83,2)</f>
        <v>0</v>
      </c>
      <c r="R83" s="181" t="s">
        <v>104</v>
      </c>
      <c r="S83" s="181" t="s">
        <v>105</v>
      </c>
      <c r="T83" s="182" t="s">
        <v>105</v>
      </c>
      <c r="U83" s="156">
        <v>0</v>
      </c>
      <c r="V83" s="156">
        <f>ROUND(E83*U83,2)</f>
        <v>0</v>
      </c>
      <c r="W83" s="156"/>
      <c r="X83" s="156" t="s">
        <v>106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137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68">
        <v>27</v>
      </c>
      <c r="B84" s="169" t="s">
        <v>507</v>
      </c>
      <c r="C84" s="185" t="s">
        <v>508</v>
      </c>
      <c r="D84" s="170" t="s">
        <v>116</v>
      </c>
      <c r="E84" s="171">
        <v>134.34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21</v>
      </c>
      <c r="M84" s="173">
        <f>G84*(1+L84/100)</f>
        <v>0</v>
      </c>
      <c r="N84" s="173">
        <v>1.1322000000000001</v>
      </c>
      <c r="O84" s="173">
        <f>ROUND(E84*N84,2)</f>
        <v>152.1</v>
      </c>
      <c r="P84" s="173">
        <v>0</v>
      </c>
      <c r="Q84" s="173">
        <f>ROUND(E84*P84,2)</f>
        <v>0</v>
      </c>
      <c r="R84" s="173" t="s">
        <v>268</v>
      </c>
      <c r="S84" s="173" t="s">
        <v>105</v>
      </c>
      <c r="T84" s="174" t="s">
        <v>105</v>
      </c>
      <c r="U84" s="156">
        <v>1.6950000000000001</v>
      </c>
      <c r="V84" s="156">
        <f>ROUND(E84*U84,2)</f>
        <v>227.71</v>
      </c>
      <c r="W84" s="156"/>
      <c r="X84" s="156" t="s">
        <v>106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137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52" t="s">
        <v>269</v>
      </c>
      <c r="D85" s="253"/>
      <c r="E85" s="253"/>
      <c r="F85" s="253"/>
      <c r="G85" s="253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109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6" t="s">
        <v>509</v>
      </c>
      <c r="D86" s="157"/>
      <c r="E86" s="158">
        <v>10.49</v>
      </c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122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6" t="s">
        <v>510</v>
      </c>
      <c r="D87" s="157"/>
      <c r="E87" s="158">
        <v>101.35</v>
      </c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47"/>
      <c r="AC87" s="147"/>
      <c r="AD87" s="147"/>
      <c r="AE87" s="147"/>
      <c r="AF87" s="147"/>
      <c r="AG87" s="147" t="s">
        <v>122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6" t="s">
        <v>511</v>
      </c>
      <c r="D88" s="157"/>
      <c r="E88" s="158">
        <v>22.5</v>
      </c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122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162" t="s">
        <v>99</v>
      </c>
      <c r="B89" s="163" t="s">
        <v>65</v>
      </c>
      <c r="C89" s="184" t="s">
        <v>66</v>
      </c>
      <c r="D89" s="164"/>
      <c r="E89" s="165"/>
      <c r="F89" s="166"/>
      <c r="G89" s="166">
        <f>SUMIF(AG90:AG156,"&lt;&gt;NOR",G90:G156)</f>
        <v>0</v>
      </c>
      <c r="H89" s="166"/>
      <c r="I89" s="166">
        <f>SUM(I90:I156)</f>
        <v>0</v>
      </c>
      <c r="J89" s="166"/>
      <c r="K89" s="166">
        <f>SUM(K90:K156)</f>
        <v>0</v>
      </c>
      <c r="L89" s="166"/>
      <c r="M89" s="166">
        <f>SUM(M90:M156)</f>
        <v>0</v>
      </c>
      <c r="N89" s="166"/>
      <c r="O89" s="166">
        <f>SUM(O90:O156)</f>
        <v>3.4400000000000004</v>
      </c>
      <c r="P89" s="166"/>
      <c r="Q89" s="166">
        <f>SUM(Q90:Q156)</f>
        <v>0</v>
      </c>
      <c r="R89" s="166"/>
      <c r="S89" s="166"/>
      <c r="T89" s="167"/>
      <c r="U89" s="161"/>
      <c r="V89" s="161">
        <f>SUM(V90:V156)</f>
        <v>870.32</v>
      </c>
      <c r="W89" s="161"/>
      <c r="X89" s="161"/>
      <c r="AG89" t="s">
        <v>100</v>
      </c>
    </row>
    <row r="90" spans="1:60" ht="22.5" outlineLevel="1" x14ac:dyDescent="0.2">
      <c r="A90" s="176">
        <v>28</v>
      </c>
      <c r="B90" s="177" t="s">
        <v>512</v>
      </c>
      <c r="C90" s="188" t="s">
        <v>513</v>
      </c>
      <c r="D90" s="178" t="s">
        <v>360</v>
      </c>
      <c r="E90" s="179">
        <v>8</v>
      </c>
      <c r="F90" s="180"/>
      <c r="G90" s="181">
        <f>ROUND(E90*F90,2)</f>
        <v>0</v>
      </c>
      <c r="H90" s="180"/>
      <c r="I90" s="181">
        <f>ROUND(E90*H90,2)</f>
        <v>0</v>
      </c>
      <c r="J90" s="180"/>
      <c r="K90" s="181">
        <f>ROUND(E90*J90,2)</f>
        <v>0</v>
      </c>
      <c r="L90" s="181">
        <v>21</v>
      </c>
      <c r="M90" s="181">
        <f>G90*(1+L90/100)</f>
        <v>0</v>
      </c>
      <c r="N90" s="181">
        <v>3.2000000000000003E-4</v>
      </c>
      <c r="O90" s="181">
        <f>ROUND(E90*N90,2)</f>
        <v>0</v>
      </c>
      <c r="P90" s="181">
        <v>0</v>
      </c>
      <c r="Q90" s="181">
        <f>ROUND(E90*P90,2)</f>
        <v>0</v>
      </c>
      <c r="R90" s="181" t="s">
        <v>268</v>
      </c>
      <c r="S90" s="181" t="s">
        <v>105</v>
      </c>
      <c r="T90" s="182" t="s">
        <v>105</v>
      </c>
      <c r="U90" s="156">
        <v>1.0940000000000001</v>
      </c>
      <c r="V90" s="156">
        <f>ROUND(E90*U90,2)</f>
        <v>8.75</v>
      </c>
      <c r="W90" s="156"/>
      <c r="X90" s="156" t="s">
        <v>106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137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76">
        <v>29</v>
      </c>
      <c r="B91" s="177" t="s">
        <v>514</v>
      </c>
      <c r="C91" s="188" t="s">
        <v>515</v>
      </c>
      <c r="D91" s="178" t="s">
        <v>360</v>
      </c>
      <c r="E91" s="179">
        <v>8</v>
      </c>
      <c r="F91" s="180"/>
      <c r="G91" s="181">
        <f>ROUND(E91*F91,2)</f>
        <v>0</v>
      </c>
      <c r="H91" s="180"/>
      <c r="I91" s="181">
        <f>ROUND(E91*H91,2)</f>
        <v>0</v>
      </c>
      <c r="J91" s="180"/>
      <c r="K91" s="181">
        <f>ROUND(E91*J91,2)</f>
        <v>0</v>
      </c>
      <c r="L91" s="181">
        <v>21</v>
      </c>
      <c r="M91" s="181">
        <f>G91*(1+L91/100)</f>
        <v>0</v>
      </c>
      <c r="N91" s="181">
        <v>4.0999999999999999E-4</v>
      </c>
      <c r="O91" s="181">
        <f>ROUND(E91*N91,2)</f>
        <v>0</v>
      </c>
      <c r="P91" s="181">
        <v>0</v>
      </c>
      <c r="Q91" s="181">
        <f>ROUND(E91*P91,2)</f>
        <v>0</v>
      </c>
      <c r="R91" s="181" t="s">
        <v>268</v>
      </c>
      <c r="S91" s="181" t="s">
        <v>105</v>
      </c>
      <c r="T91" s="182" t="s">
        <v>105</v>
      </c>
      <c r="U91" s="156">
        <v>0.85599999999999998</v>
      </c>
      <c r="V91" s="156">
        <f>ROUND(E91*U91,2)</f>
        <v>6.85</v>
      </c>
      <c r="W91" s="156"/>
      <c r="X91" s="156" t="s">
        <v>106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137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76">
        <v>30</v>
      </c>
      <c r="B92" s="177" t="s">
        <v>516</v>
      </c>
      <c r="C92" s="188" t="s">
        <v>517</v>
      </c>
      <c r="D92" s="178" t="s">
        <v>360</v>
      </c>
      <c r="E92" s="179">
        <v>9</v>
      </c>
      <c r="F92" s="180"/>
      <c r="G92" s="181">
        <f>ROUND(E92*F92,2)</f>
        <v>0</v>
      </c>
      <c r="H92" s="180"/>
      <c r="I92" s="181">
        <f>ROUND(E92*H92,2)</f>
        <v>0</v>
      </c>
      <c r="J92" s="180"/>
      <c r="K92" s="181">
        <f>ROUND(E92*J92,2)</f>
        <v>0</v>
      </c>
      <c r="L92" s="181">
        <v>21</v>
      </c>
      <c r="M92" s="181">
        <f>G92*(1+L92/100)</f>
        <v>0</v>
      </c>
      <c r="N92" s="181">
        <v>6.2E-4</v>
      </c>
      <c r="O92" s="181">
        <f>ROUND(E92*N92,2)</f>
        <v>0.01</v>
      </c>
      <c r="P92" s="181">
        <v>0</v>
      </c>
      <c r="Q92" s="181">
        <f>ROUND(E92*P92,2)</f>
        <v>0</v>
      </c>
      <c r="R92" s="181" t="s">
        <v>268</v>
      </c>
      <c r="S92" s="181" t="s">
        <v>105</v>
      </c>
      <c r="T92" s="182" t="s">
        <v>105</v>
      </c>
      <c r="U92" s="156">
        <v>1.24</v>
      </c>
      <c r="V92" s="156">
        <f>ROUND(E92*U92,2)</f>
        <v>11.16</v>
      </c>
      <c r="W92" s="156"/>
      <c r="X92" s="156" t="s">
        <v>106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137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68">
        <v>31</v>
      </c>
      <c r="B93" s="169" t="s">
        <v>518</v>
      </c>
      <c r="C93" s="185" t="s">
        <v>519</v>
      </c>
      <c r="D93" s="170" t="s">
        <v>360</v>
      </c>
      <c r="E93" s="171">
        <v>29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21</v>
      </c>
      <c r="M93" s="173">
        <f>G93*(1+L93/100)</f>
        <v>0</v>
      </c>
      <c r="N93" s="173">
        <v>0</v>
      </c>
      <c r="O93" s="173">
        <f>ROUND(E93*N93,2)</f>
        <v>0</v>
      </c>
      <c r="P93" s="173">
        <v>0</v>
      </c>
      <c r="Q93" s="173">
        <f>ROUND(E93*P93,2)</f>
        <v>0</v>
      </c>
      <c r="R93" s="173" t="s">
        <v>268</v>
      </c>
      <c r="S93" s="173" t="s">
        <v>105</v>
      </c>
      <c r="T93" s="174" t="s">
        <v>105</v>
      </c>
      <c r="U93" s="156">
        <v>1.2216</v>
      </c>
      <c r="V93" s="156">
        <f>ROUND(E93*U93,2)</f>
        <v>35.43</v>
      </c>
      <c r="W93" s="156"/>
      <c r="X93" s="156" t="s">
        <v>106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137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6" t="s">
        <v>520</v>
      </c>
      <c r="D94" s="157"/>
      <c r="E94" s="158">
        <v>15</v>
      </c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122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6" t="s">
        <v>521</v>
      </c>
      <c r="D95" s="157"/>
      <c r="E95" s="158">
        <v>5</v>
      </c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122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6" t="s">
        <v>522</v>
      </c>
      <c r="D96" s="157"/>
      <c r="E96" s="158">
        <v>2</v>
      </c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122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6" t="s">
        <v>523</v>
      </c>
      <c r="D97" s="157"/>
      <c r="E97" s="158">
        <v>2</v>
      </c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47"/>
      <c r="AC97" s="147"/>
      <c r="AD97" s="147"/>
      <c r="AE97" s="147"/>
      <c r="AF97" s="147"/>
      <c r="AG97" s="147" t="s">
        <v>122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6" t="s">
        <v>524</v>
      </c>
      <c r="D98" s="157"/>
      <c r="E98" s="158">
        <v>5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122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68">
        <v>32</v>
      </c>
      <c r="B99" s="169" t="s">
        <v>525</v>
      </c>
      <c r="C99" s="185" t="s">
        <v>526</v>
      </c>
      <c r="D99" s="170" t="s">
        <v>320</v>
      </c>
      <c r="E99" s="171">
        <v>187.5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21</v>
      </c>
      <c r="M99" s="173">
        <f>G99*(1+L99/100)</f>
        <v>0</v>
      </c>
      <c r="N99" s="173">
        <v>0</v>
      </c>
      <c r="O99" s="173">
        <f>ROUND(E99*N99,2)</f>
        <v>0</v>
      </c>
      <c r="P99" s="173">
        <v>0</v>
      </c>
      <c r="Q99" s="173">
        <f>ROUND(E99*P99,2)</f>
        <v>0</v>
      </c>
      <c r="R99" s="173" t="s">
        <v>268</v>
      </c>
      <c r="S99" s="173" t="s">
        <v>105</v>
      </c>
      <c r="T99" s="174" t="s">
        <v>105</v>
      </c>
      <c r="U99" s="156">
        <v>3.4000000000000002E-2</v>
      </c>
      <c r="V99" s="156">
        <f>ROUND(E99*U99,2)</f>
        <v>6.38</v>
      </c>
      <c r="W99" s="156"/>
      <c r="X99" s="156" t="s">
        <v>106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137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52" t="s">
        <v>269</v>
      </c>
      <c r="D100" s="253"/>
      <c r="E100" s="253"/>
      <c r="F100" s="253"/>
      <c r="G100" s="253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109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6" t="s">
        <v>527</v>
      </c>
      <c r="D101" s="157"/>
      <c r="E101" s="158">
        <v>187.5</v>
      </c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122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68">
        <v>33</v>
      </c>
      <c r="B102" s="169" t="s">
        <v>528</v>
      </c>
      <c r="C102" s="185" t="s">
        <v>529</v>
      </c>
      <c r="D102" s="170" t="s">
        <v>320</v>
      </c>
      <c r="E102" s="171">
        <v>844.6</v>
      </c>
      <c r="F102" s="172"/>
      <c r="G102" s="173">
        <f>ROUND(E102*F102,2)</f>
        <v>0</v>
      </c>
      <c r="H102" s="172"/>
      <c r="I102" s="173">
        <f>ROUND(E102*H102,2)</f>
        <v>0</v>
      </c>
      <c r="J102" s="172"/>
      <c r="K102" s="173">
        <f>ROUND(E102*J102,2)</f>
        <v>0</v>
      </c>
      <c r="L102" s="173">
        <v>21</v>
      </c>
      <c r="M102" s="173">
        <f>G102*(1+L102/100)</f>
        <v>0</v>
      </c>
      <c r="N102" s="173">
        <v>0</v>
      </c>
      <c r="O102" s="173">
        <f>ROUND(E102*N102,2)</f>
        <v>0</v>
      </c>
      <c r="P102" s="173">
        <v>0</v>
      </c>
      <c r="Q102" s="173">
        <f>ROUND(E102*P102,2)</f>
        <v>0</v>
      </c>
      <c r="R102" s="173" t="s">
        <v>268</v>
      </c>
      <c r="S102" s="173" t="s">
        <v>105</v>
      </c>
      <c r="T102" s="174" t="s">
        <v>105</v>
      </c>
      <c r="U102" s="156">
        <v>0.126</v>
      </c>
      <c r="V102" s="156">
        <f>ROUND(E102*U102,2)</f>
        <v>106.42</v>
      </c>
      <c r="W102" s="156"/>
      <c r="X102" s="156" t="s">
        <v>106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137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52" t="s">
        <v>269</v>
      </c>
      <c r="D103" s="253"/>
      <c r="E103" s="253"/>
      <c r="F103" s="253"/>
      <c r="G103" s="253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109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86" t="s">
        <v>530</v>
      </c>
      <c r="D104" s="157"/>
      <c r="E104" s="158">
        <v>844.6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122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68">
        <v>34</v>
      </c>
      <c r="B105" s="169" t="s">
        <v>531</v>
      </c>
      <c r="C105" s="185" t="s">
        <v>532</v>
      </c>
      <c r="D105" s="170" t="s">
        <v>320</v>
      </c>
      <c r="E105" s="171">
        <v>87.4</v>
      </c>
      <c r="F105" s="172"/>
      <c r="G105" s="173">
        <f>ROUND(E105*F105,2)</f>
        <v>0</v>
      </c>
      <c r="H105" s="172"/>
      <c r="I105" s="173">
        <f>ROUND(E105*H105,2)</f>
        <v>0</v>
      </c>
      <c r="J105" s="172"/>
      <c r="K105" s="173">
        <f>ROUND(E105*J105,2)</f>
        <v>0</v>
      </c>
      <c r="L105" s="173">
        <v>21</v>
      </c>
      <c r="M105" s="173">
        <f>G105*(1+L105/100)</f>
        <v>0</v>
      </c>
      <c r="N105" s="173">
        <v>0</v>
      </c>
      <c r="O105" s="173">
        <f>ROUND(E105*N105,2)</f>
        <v>0</v>
      </c>
      <c r="P105" s="173">
        <v>0</v>
      </c>
      <c r="Q105" s="173">
        <f>ROUND(E105*P105,2)</f>
        <v>0</v>
      </c>
      <c r="R105" s="173" t="s">
        <v>268</v>
      </c>
      <c r="S105" s="173" t="s">
        <v>105</v>
      </c>
      <c r="T105" s="174" t="s">
        <v>105</v>
      </c>
      <c r="U105" s="156">
        <v>0.17199999999999999</v>
      </c>
      <c r="V105" s="156">
        <f>ROUND(E105*U105,2)</f>
        <v>15.03</v>
      </c>
      <c r="W105" s="156"/>
      <c r="X105" s="156" t="s">
        <v>106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137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52" t="s">
        <v>269</v>
      </c>
      <c r="D106" s="253"/>
      <c r="E106" s="253"/>
      <c r="F106" s="253"/>
      <c r="G106" s="253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109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6" t="s">
        <v>533</v>
      </c>
      <c r="D107" s="157"/>
      <c r="E107" s="158">
        <v>87.4</v>
      </c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122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6">
        <v>35</v>
      </c>
      <c r="B108" s="177" t="s">
        <v>534</v>
      </c>
      <c r="C108" s="188" t="s">
        <v>535</v>
      </c>
      <c r="D108" s="178" t="s">
        <v>360</v>
      </c>
      <c r="E108" s="179">
        <v>39</v>
      </c>
      <c r="F108" s="180"/>
      <c r="G108" s="181">
        <f>ROUND(E108*F108,2)</f>
        <v>0</v>
      </c>
      <c r="H108" s="180"/>
      <c r="I108" s="181">
        <f>ROUND(E108*H108,2)</f>
        <v>0</v>
      </c>
      <c r="J108" s="180"/>
      <c r="K108" s="181">
        <f>ROUND(E108*J108,2)</f>
        <v>0</v>
      </c>
      <c r="L108" s="181">
        <v>21</v>
      </c>
      <c r="M108" s="181">
        <f>G108*(1+L108/100)</f>
        <v>0</v>
      </c>
      <c r="N108" s="181">
        <v>8.0000000000000007E-5</v>
      </c>
      <c r="O108" s="181">
        <f>ROUND(E108*N108,2)</f>
        <v>0</v>
      </c>
      <c r="P108" s="181">
        <v>0</v>
      </c>
      <c r="Q108" s="181">
        <f>ROUND(E108*P108,2)</f>
        <v>0</v>
      </c>
      <c r="R108" s="181" t="s">
        <v>268</v>
      </c>
      <c r="S108" s="181" t="s">
        <v>105</v>
      </c>
      <c r="T108" s="182" t="s">
        <v>105</v>
      </c>
      <c r="U108" s="156">
        <v>0.92</v>
      </c>
      <c r="V108" s="156">
        <f>ROUND(E108*U108,2)</f>
        <v>35.880000000000003</v>
      </c>
      <c r="W108" s="156"/>
      <c r="X108" s="156" t="s">
        <v>106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137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33.75" outlineLevel="1" x14ac:dyDescent="0.2">
      <c r="A109" s="176">
        <v>36</v>
      </c>
      <c r="B109" s="177" t="s">
        <v>536</v>
      </c>
      <c r="C109" s="188" t="s">
        <v>537</v>
      </c>
      <c r="D109" s="178" t="s">
        <v>360</v>
      </c>
      <c r="E109" s="179">
        <v>39</v>
      </c>
      <c r="F109" s="180"/>
      <c r="G109" s="181">
        <f>ROUND(E109*F109,2)</f>
        <v>0</v>
      </c>
      <c r="H109" s="180"/>
      <c r="I109" s="181">
        <f>ROUND(E109*H109,2)</f>
        <v>0</v>
      </c>
      <c r="J109" s="180"/>
      <c r="K109" s="181">
        <f>ROUND(E109*J109,2)</f>
        <v>0</v>
      </c>
      <c r="L109" s="181">
        <v>21</v>
      </c>
      <c r="M109" s="181">
        <f>G109*(1+L109/100)</f>
        <v>0</v>
      </c>
      <c r="N109" s="181">
        <v>0</v>
      </c>
      <c r="O109" s="181">
        <f>ROUND(E109*N109,2)</f>
        <v>0</v>
      </c>
      <c r="P109" s="181">
        <v>0</v>
      </c>
      <c r="Q109" s="181">
        <f>ROUND(E109*P109,2)</f>
        <v>0</v>
      </c>
      <c r="R109" s="181" t="s">
        <v>268</v>
      </c>
      <c r="S109" s="181" t="s">
        <v>105</v>
      </c>
      <c r="T109" s="182" t="s">
        <v>105</v>
      </c>
      <c r="U109" s="156">
        <v>3.4740000000000002</v>
      </c>
      <c r="V109" s="156">
        <f>ROUND(E109*U109,2)</f>
        <v>135.49</v>
      </c>
      <c r="W109" s="156"/>
      <c r="X109" s="156" t="s">
        <v>106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137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68">
        <v>37</v>
      </c>
      <c r="B110" s="169" t="s">
        <v>538</v>
      </c>
      <c r="C110" s="185" t="s">
        <v>539</v>
      </c>
      <c r="D110" s="170" t="s">
        <v>320</v>
      </c>
      <c r="E110" s="171">
        <v>1031.5999999999999</v>
      </c>
      <c r="F110" s="172"/>
      <c r="G110" s="173">
        <f>ROUND(E110*F110,2)</f>
        <v>0</v>
      </c>
      <c r="H110" s="172"/>
      <c r="I110" s="173">
        <f>ROUND(E110*H110,2)</f>
        <v>0</v>
      </c>
      <c r="J110" s="172"/>
      <c r="K110" s="173">
        <f>ROUND(E110*J110,2)</f>
        <v>0</v>
      </c>
      <c r="L110" s="173">
        <v>21</v>
      </c>
      <c r="M110" s="173">
        <f>G110*(1+L110/100)</f>
        <v>0</v>
      </c>
      <c r="N110" s="173">
        <v>0</v>
      </c>
      <c r="O110" s="173">
        <f>ROUND(E110*N110,2)</f>
        <v>0</v>
      </c>
      <c r="P110" s="173">
        <v>0</v>
      </c>
      <c r="Q110" s="173">
        <f>ROUND(E110*P110,2)</f>
        <v>0</v>
      </c>
      <c r="R110" s="173" t="s">
        <v>268</v>
      </c>
      <c r="S110" s="173" t="s">
        <v>105</v>
      </c>
      <c r="T110" s="174" t="s">
        <v>105</v>
      </c>
      <c r="U110" s="156">
        <v>4.3999999999999997E-2</v>
      </c>
      <c r="V110" s="156">
        <f>ROUND(E110*U110,2)</f>
        <v>45.39</v>
      </c>
      <c r="W110" s="156"/>
      <c r="X110" s="156" t="s">
        <v>106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137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52" t="s">
        <v>540</v>
      </c>
      <c r="D111" s="253"/>
      <c r="E111" s="253"/>
      <c r="F111" s="253"/>
      <c r="G111" s="253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109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75" t="str">
        <f>C111</f>
        <v>přísun, montáže, demontáže a odsunu zkoušecího čerpadla, napuštění tlakovou vodou a dodání vody pro tlakovou zkoušku,</v>
      </c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6" t="s">
        <v>541</v>
      </c>
      <c r="D112" s="157"/>
      <c r="E112" s="158">
        <v>1031.5999999999999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122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68">
        <v>38</v>
      </c>
      <c r="B113" s="169" t="s">
        <v>542</v>
      </c>
      <c r="C113" s="185" t="s">
        <v>543</v>
      </c>
      <c r="D113" s="170" t="s">
        <v>320</v>
      </c>
      <c r="E113" s="171">
        <v>87.4</v>
      </c>
      <c r="F113" s="172"/>
      <c r="G113" s="173">
        <f>ROUND(E113*F113,2)</f>
        <v>0</v>
      </c>
      <c r="H113" s="172"/>
      <c r="I113" s="173">
        <f>ROUND(E113*H113,2)</f>
        <v>0</v>
      </c>
      <c r="J113" s="172"/>
      <c r="K113" s="173">
        <f>ROUND(E113*J113,2)</f>
        <v>0</v>
      </c>
      <c r="L113" s="173">
        <v>21</v>
      </c>
      <c r="M113" s="173">
        <f>G113*(1+L113/100)</f>
        <v>0</v>
      </c>
      <c r="N113" s="173">
        <v>0</v>
      </c>
      <c r="O113" s="173">
        <f>ROUND(E113*N113,2)</f>
        <v>0</v>
      </c>
      <c r="P113" s="173">
        <v>0</v>
      </c>
      <c r="Q113" s="173">
        <f>ROUND(E113*P113,2)</f>
        <v>0</v>
      </c>
      <c r="R113" s="173" t="s">
        <v>268</v>
      </c>
      <c r="S113" s="173" t="s">
        <v>105</v>
      </c>
      <c r="T113" s="174" t="s">
        <v>105</v>
      </c>
      <c r="U113" s="156">
        <v>4.3999999999999997E-2</v>
      </c>
      <c r="V113" s="156">
        <f>ROUND(E113*U113,2)</f>
        <v>3.85</v>
      </c>
      <c r="W113" s="156"/>
      <c r="X113" s="156" t="s">
        <v>106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137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52" t="s">
        <v>540</v>
      </c>
      <c r="D114" s="253"/>
      <c r="E114" s="253"/>
      <c r="F114" s="253"/>
      <c r="G114" s="253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109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75" t="str">
        <f>C114</f>
        <v>přísun, montáže, demontáže a odsunu zkoušecího čerpadla, napuštění tlakovou vodou a dodání vody pro tlakovou zkoušku,</v>
      </c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6" t="s">
        <v>544</v>
      </c>
      <c r="D115" s="157"/>
      <c r="E115" s="158">
        <v>87.4</v>
      </c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122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68">
        <v>39</v>
      </c>
      <c r="B116" s="169" t="s">
        <v>545</v>
      </c>
      <c r="C116" s="185" t="s">
        <v>546</v>
      </c>
      <c r="D116" s="170" t="s">
        <v>320</v>
      </c>
      <c r="E116" s="171">
        <v>1031.5999999999999</v>
      </c>
      <c r="F116" s="172"/>
      <c r="G116" s="173">
        <f>ROUND(E116*F116,2)</f>
        <v>0</v>
      </c>
      <c r="H116" s="172"/>
      <c r="I116" s="173">
        <f>ROUND(E116*H116,2)</f>
        <v>0</v>
      </c>
      <c r="J116" s="172"/>
      <c r="K116" s="173">
        <f>ROUND(E116*J116,2)</f>
        <v>0</v>
      </c>
      <c r="L116" s="173">
        <v>21</v>
      </c>
      <c r="M116" s="173">
        <f>G116*(1+L116/100)</f>
        <v>0</v>
      </c>
      <c r="N116" s="173">
        <v>0</v>
      </c>
      <c r="O116" s="173">
        <f>ROUND(E116*N116,2)</f>
        <v>0</v>
      </c>
      <c r="P116" s="173">
        <v>0</v>
      </c>
      <c r="Q116" s="173">
        <f>ROUND(E116*P116,2)</f>
        <v>0</v>
      </c>
      <c r="R116" s="173" t="s">
        <v>268</v>
      </c>
      <c r="S116" s="173" t="s">
        <v>105</v>
      </c>
      <c r="T116" s="174" t="s">
        <v>105</v>
      </c>
      <c r="U116" s="156">
        <v>0.15</v>
      </c>
      <c r="V116" s="156">
        <f>ROUND(E116*U116,2)</f>
        <v>154.74</v>
      </c>
      <c r="W116" s="156"/>
      <c r="X116" s="156" t="s">
        <v>106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107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52" t="s">
        <v>547</v>
      </c>
      <c r="D117" s="253"/>
      <c r="E117" s="253"/>
      <c r="F117" s="253"/>
      <c r="G117" s="253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109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75" t="str">
        <f>C117</f>
        <v>napuštění a vypuštění vody, dodání vody a desinfekčního prostředku, náklady na bakteriologický rozbor vody,</v>
      </c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68">
        <v>40</v>
      </c>
      <c r="B118" s="169" t="s">
        <v>548</v>
      </c>
      <c r="C118" s="185" t="s">
        <v>549</v>
      </c>
      <c r="D118" s="170" t="s">
        <v>320</v>
      </c>
      <c r="E118" s="171">
        <v>1119</v>
      </c>
      <c r="F118" s="172"/>
      <c r="G118" s="173">
        <f>ROUND(E118*F118,2)</f>
        <v>0</v>
      </c>
      <c r="H118" s="172"/>
      <c r="I118" s="173">
        <f>ROUND(E118*H118,2)</f>
        <v>0</v>
      </c>
      <c r="J118" s="172"/>
      <c r="K118" s="173">
        <f>ROUND(E118*J118,2)</f>
        <v>0</v>
      </c>
      <c r="L118" s="173">
        <v>21</v>
      </c>
      <c r="M118" s="173">
        <f>G118*(1+L118/100)</f>
        <v>0</v>
      </c>
      <c r="N118" s="173">
        <v>0</v>
      </c>
      <c r="O118" s="173">
        <f>ROUND(E118*N118,2)</f>
        <v>0</v>
      </c>
      <c r="P118" s="173">
        <v>0</v>
      </c>
      <c r="Q118" s="173">
        <f>ROUND(E118*P118,2)</f>
        <v>0</v>
      </c>
      <c r="R118" s="173" t="s">
        <v>268</v>
      </c>
      <c r="S118" s="173" t="s">
        <v>105</v>
      </c>
      <c r="T118" s="174" t="s">
        <v>105</v>
      </c>
      <c r="U118" s="156">
        <v>0.21</v>
      </c>
      <c r="V118" s="156">
        <f>ROUND(E118*U118,2)</f>
        <v>234.99</v>
      </c>
      <c r="W118" s="156"/>
      <c r="X118" s="156" t="s">
        <v>106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137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52" t="s">
        <v>547</v>
      </c>
      <c r="D119" s="253"/>
      <c r="E119" s="253"/>
      <c r="F119" s="253"/>
      <c r="G119" s="253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109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75" t="str">
        <f>C119</f>
        <v>napuštění a vypuštění vody, dodání vody a desinfekčního prostředku, náklady na bakteriologický rozbor vody,</v>
      </c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6" t="s">
        <v>550</v>
      </c>
      <c r="D120" s="157"/>
      <c r="E120" s="158">
        <v>1119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6"/>
      <c r="U120" s="156"/>
      <c r="V120" s="156"/>
      <c r="W120" s="156"/>
      <c r="X120" s="156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122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76">
        <v>41</v>
      </c>
      <c r="B121" s="177" t="s">
        <v>551</v>
      </c>
      <c r="C121" s="188" t="s">
        <v>552</v>
      </c>
      <c r="D121" s="178" t="s">
        <v>360</v>
      </c>
      <c r="E121" s="179">
        <v>7</v>
      </c>
      <c r="F121" s="180"/>
      <c r="G121" s="181">
        <f>ROUND(E121*F121,2)</f>
        <v>0</v>
      </c>
      <c r="H121" s="180"/>
      <c r="I121" s="181">
        <f>ROUND(E121*H121,2)</f>
        <v>0</v>
      </c>
      <c r="J121" s="180"/>
      <c r="K121" s="181">
        <f>ROUND(E121*J121,2)</f>
        <v>0</v>
      </c>
      <c r="L121" s="181">
        <v>21</v>
      </c>
      <c r="M121" s="181">
        <f>G121*(1+L121/100)</f>
        <v>0</v>
      </c>
      <c r="N121" s="181">
        <v>2.4000000000000001E-4</v>
      </c>
      <c r="O121" s="181">
        <f>ROUND(E121*N121,2)</f>
        <v>0</v>
      </c>
      <c r="P121" s="181">
        <v>0</v>
      </c>
      <c r="Q121" s="181">
        <f>ROUND(E121*P121,2)</f>
        <v>0</v>
      </c>
      <c r="R121" s="181" t="s">
        <v>268</v>
      </c>
      <c r="S121" s="181" t="s">
        <v>105</v>
      </c>
      <c r="T121" s="182" t="s">
        <v>105</v>
      </c>
      <c r="U121" s="156">
        <v>0.40300000000000002</v>
      </c>
      <c r="V121" s="156">
        <f>ROUND(E121*U121,2)</f>
        <v>2.82</v>
      </c>
      <c r="W121" s="156"/>
      <c r="X121" s="156" t="s">
        <v>106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137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68">
        <v>42</v>
      </c>
      <c r="B122" s="169" t="s">
        <v>553</v>
      </c>
      <c r="C122" s="185" t="s">
        <v>554</v>
      </c>
      <c r="D122" s="170" t="s">
        <v>320</v>
      </c>
      <c r="E122" s="171">
        <v>1119</v>
      </c>
      <c r="F122" s="172"/>
      <c r="G122" s="173">
        <f>ROUND(E122*F122,2)</f>
        <v>0</v>
      </c>
      <c r="H122" s="172"/>
      <c r="I122" s="173">
        <f>ROUND(E122*H122,2)</f>
        <v>0</v>
      </c>
      <c r="J122" s="172"/>
      <c r="K122" s="173">
        <f>ROUND(E122*J122,2)</f>
        <v>0</v>
      </c>
      <c r="L122" s="173">
        <v>21</v>
      </c>
      <c r="M122" s="173">
        <f>G122*(1+L122/100)</f>
        <v>0</v>
      </c>
      <c r="N122" s="173">
        <v>0</v>
      </c>
      <c r="O122" s="173">
        <f>ROUND(E122*N122,2)</f>
        <v>0</v>
      </c>
      <c r="P122" s="173">
        <v>0</v>
      </c>
      <c r="Q122" s="173">
        <f>ROUND(E122*P122,2)</f>
        <v>0</v>
      </c>
      <c r="R122" s="173" t="s">
        <v>268</v>
      </c>
      <c r="S122" s="173" t="s">
        <v>105</v>
      </c>
      <c r="T122" s="174" t="s">
        <v>105</v>
      </c>
      <c r="U122" s="156">
        <v>2.5999999999999999E-2</v>
      </c>
      <c r="V122" s="156">
        <f>ROUND(E122*U122,2)</f>
        <v>29.09</v>
      </c>
      <c r="W122" s="156"/>
      <c r="X122" s="156" t="s">
        <v>106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137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6" t="s">
        <v>550</v>
      </c>
      <c r="D123" s="157"/>
      <c r="E123" s="158">
        <v>1119</v>
      </c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122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6">
        <v>43</v>
      </c>
      <c r="B124" s="177" t="s">
        <v>555</v>
      </c>
      <c r="C124" s="188" t="s">
        <v>556</v>
      </c>
      <c r="D124" s="178" t="s">
        <v>320</v>
      </c>
      <c r="E124" s="179">
        <v>1119</v>
      </c>
      <c r="F124" s="180"/>
      <c r="G124" s="181">
        <f t="shared" ref="G124:G129" si="0">ROUND(E124*F124,2)</f>
        <v>0</v>
      </c>
      <c r="H124" s="180"/>
      <c r="I124" s="181">
        <f t="shared" ref="I124:I129" si="1">ROUND(E124*H124,2)</f>
        <v>0</v>
      </c>
      <c r="J124" s="180"/>
      <c r="K124" s="181">
        <f t="shared" ref="K124:K129" si="2">ROUND(E124*J124,2)</f>
        <v>0</v>
      </c>
      <c r="L124" s="181">
        <v>21</v>
      </c>
      <c r="M124" s="181">
        <f t="shared" ref="M124:M129" si="3">G124*(1+L124/100)</f>
        <v>0</v>
      </c>
      <c r="N124" s="181">
        <v>8.0000000000000007E-5</v>
      </c>
      <c r="O124" s="181">
        <f t="shared" ref="O124:O129" si="4">ROUND(E124*N124,2)</f>
        <v>0.09</v>
      </c>
      <c r="P124" s="181">
        <v>0</v>
      </c>
      <c r="Q124" s="181">
        <f t="shared" ref="Q124:Q129" si="5">ROUND(E124*P124,2)</f>
        <v>0</v>
      </c>
      <c r="R124" s="181" t="s">
        <v>268</v>
      </c>
      <c r="S124" s="181" t="s">
        <v>105</v>
      </c>
      <c r="T124" s="182" t="s">
        <v>105</v>
      </c>
      <c r="U124" s="156">
        <v>3.4000000000000002E-2</v>
      </c>
      <c r="V124" s="156">
        <f t="shared" ref="V124:V129" si="6">ROUND(E124*U124,2)</f>
        <v>38.049999999999997</v>
      </c>
      <c r="W124" s="156"/>
      <c r="X124" s="156" t="s">
        <v>106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137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6">
        <v>44</v>
      </c>
      <c r="B125" s="177" t="s">
        <v>557</v>
      </c>
      <c r="C125" s="188" t="s">
        <v>558</v>
      </c>
      <c r="D125" s="178" t="s">
        <v>409</v>
      </c>
      <c r="E125" s="179">
        <v>2</v>
      </c>
      <c r="F125" s="180"/>
      <c r="G125" s="181">
        <f t="shared" si="0"/>
        <v>0</v>
      </c>
      <c r="H125" s="180"/>
      <c r="I125" s="181">
        <f t="shared" si="1"/>
        <v>0</v>
      </c>
      <c r="J125" s="180"/>
      <c r="K125" s="181">
        <f t="shared" si="2"/>
        <v>0</v>
      </c>
      <c r="L125" s="181">
        <v>21</v>
      </c>
      <c r="M125" s="181">
        <f t="shared" si="3"/>
        <v>0</v>
      </c>
      <c r="N125" s="181">
        <v>0</v>
      </c>
      <c r="O125" s="181">
        <f t="shared" si="4"/>
        <v>0</v>
      </c>
      <c r="P125" s="181">
        <v>0</v>
      </c>
      <c r="Q125" s="181">
        <f t="shared" si="5"/>
        <v>0</v>
      </c>
      <c r="R125" s="181"/>
      <c r="S125" s="181" t="s">
        <v>410</v>
      </c>
      <c r="T125" s="182" t="s">
        <v>411</v>
      </c>
      <c r="U125" s="156">
        <v>0</v>
      </c>
      <c r="V125" s="156">
        <f t="shared" si="6"/>
        <v>0</v>
      </c>
      <c r="W125" s="156"/>
      <c r="X125" s="156" t="s">
        <v>106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137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6">
        <v>45</v>
      </c>
      <c r="B126" s="177" t="s">
        <v>559</v>
      </c>
      <c r="C126" s="188" t="s">
        <v>560</v>
      </c>
      <c r="D126" s="178" t="s">
        <v>409</v>
      </c>
      <c r="E126" s="179">
        <v>2</v>
      </c>
      <c r="F126" s="180"/>
      <c r="G126" s="181">
        <f t="shared" si="0"/>
        <v>0</v>
      </c>
      <c r="H126" s="180"/>
      <c r="I126" s="181">
        <f t="shared" si="1"/>
        <v>0</v>
      </c>
      <c r="J126" s="180"/>
      <c r="K126" s="181">
        <f t="shared" si="2"/>
        <v>0</v>
      </c>
      <c r="L126" s="181">
        <v>21</v>
      </c>
      <c r="M126" s="181">
        <f t="shared" si="3"/>
        <v>0</v>
      </c>
      <c r="N126" s="181">
        <v>0</v>
      </c>
      <c r="O126" s="181">
        <f t="shared" si="4"/>
        <v>0</v>
      </c>
      <c r="P126" s="181">
        <v>0</v>
      </c>
      <c r="Q126" s="181">
        <f t="shared" si="5"/>
        <v>0</v>
      </c>
      <c r="R126" s="181"/>
      <c r="S126" s="181" t="s">
        <v>410</v>
      </c>
      <c r="T126" s="182" t="s">
        <v>411</v>
      </c>
      <c r="U126" s="156">
        <v>0</v>
      </c>
      <c r="V126" s="156">
        <f t="shared" si="6"/>
        <v>0</v>
      </c>
      <c r="W126" s="156"/>
      <c r="X126" s="156" t="s">
        <v>106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137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6">
        <v>46</v>
      </c>
      <c r="B127" s="177" t="s">
        <v>561</v>
      </c>
      <c r="C127" s="188" t="s">
        <v>562</v>
      </c>
      <c r="D127" s="178" t="s">
        <v>409</v>
      </c>
      <c r="E127" s="179">
        <v>4</v>
      </c>
      <c r="F127" s="180"/>
      <c r="G127" s="181">
        <f t="shared" si="0"/>
        <v>0</v>
      </c>
      <c r="H127" s="180"/>
      <c r="I127" s="181">
        <f t="shared" si="1"/>
        <v>0</v>
      </c>
      <c r="J127" s="180"/>
      <c r="K127" s="181">
        <f t="shared" si="2"/>
        <v>0</v>
      </c>
      <c r="L127" s="181">
        <v>21</v>
      </c>
      <c r="M127" s="181">
        <f t="shared" si="3"/>
        <v>0</v>
      </c>
      <c r="N127" s="181">
        <v>0</v>
      </c>
      <c r="O127" s="181">
        <f t="shared" si="4"/>
        <v>0</v>
      </c>
      <c r="P127" s="181">
        <v>0</v>
      </c>
      <c r="Q127" s="181">
        <f t="shared" si="5"/>
        <v>0</v>
      </c>
      <c r="R127" s="181"/>
      <c r="S127" s="181" t="s">
        <v>410</v>
      </c>
      <c r="T127" s="182" t="s">
        <v>411</v>
      </c>
      <c r="U127" s="156">
        <v>0</v>
      </c>
      <c r="V127" s="156">
        <f t="shared" si="6"/>
        <v>0</v>
      </c>
      <c r="W127" s="156"/>
      <c r="X127" s="156" t="s">
        <v>106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137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6">
        <v>47</v>
      </c>
      <c r="B128" s="177" t="s">
        <v>563</v>
      </c>
      <c r="C128" s="188" t="s">
        <v>564</v>
      </c>
      <c r="D128" s="178" t="s">
        <v>409</v>
      </c>
      <c r="E128" s="179">
        <v>1</v>
      </c>
      <c r="F128" s="180"/>
      <c r="G128" s="181">
        <f t="shared" si="0"/>
        <v>0</v>
      </c>
      <c r="H128" s="180"/>
      <c r="I128" s="181">
        <f t="shared" si="1"/>
        <v>0</v>
      </c>
      <c r="J128" s="180"/>
      <c r="K128" s="181">
        <f t="shared" si="2"/>
        <v>0</v>
      </c>
      <c r="L128" s="181">
        <v>21</v>
      </c>
      <c r="M128" s="181">
        <f t="shared" si="3"/>
        <v>0</v>
      </c>
      <c r="N128" s="181">
        <v>0</v>
      </c>
      <c r="O128" s="181">
        <f t="shared" si="4"/>
        <v>0</v>
      </c>
      <c r="P128" s="181">
        <v>0</v>
      </c>
      <c r="Q128" s="181">
        <f t="shared" si="5"/>
        <v>0</v>
      </c>
      <c r="R128" s="181"/>
      <c r="S128" s="181" t="s">
        <v>410</v>
      </c>
      <c r="T128" s="182" t="s">
        <v>411</v>
      </c>
      <c r="U128" s="156">
        <v>0</v>
      </c>
      <c r="V128" s="156">
        <f t="shared" si="6"/>
        <v>0</v>
      </c>
      <c r="W128" s="156"/>
      <c r="X128" s="156" t="s">
        <v>106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137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68">
        <v>48</v>
      </c>
      <c r="B129" s="169" t="s">
        <v>565</v>
      </c>
      <c r="C129" s="185" t="s">
        <v>566</v>
      </c>
      <c r="D129" s="170" t="s">
        <v>409</v>
      </c>
      <c r="E129" s="171">
        <v>6.18</v>
      </c>
      <c r="F129" s="172"/>
      <c r="G129" s="173">
        <f t="shared" si="0"/>
        <v>0</v>
      </c>
      <c r="H129" s="172"/>
      <c r="I129" s="173">
        <f t="shared" si="1"/>
        <v>0</v>
      </c>
      <c r="J129" s="172"/>
      <c r="K129" s="173">
        <f t="shared" si="2"/>
        <v>0</v>
      </c>
      <c r="L129" s="173">
        <v>21</v>
      </c>
      <c r="M129" s="173">
        <f t="shared" si="3"/>
        <v>0</v>
      </c>
      <c r="N129" s="173">
        <v>0</v>
      </c>
      <c r="O129" s="173">
        <f t="shared" si="4"/>
        <v>0</v>
      </c>
      <c r="P129" s="173">
        <v>0</v>
      </c>
      <c r="Q129" s="173">
        <f t="shared" si="5"/>
        <v>0</v>
      </c>
      <c r="R129" s="173"/>
      <c r="S129" s="173" t="s">
        <v>410</v>
      </c>
      <c r="T129" s="174" t="s">
        <v>411</v>
      </c>
      <c r="U129" s="156">
        <v>0</v>
      </c>
      <c r="V129" s="156">
        <f t="shared" si="6"/>
        <v>0</v>
      </c>
      <c r="W129" s="156"/>
      <c r="X129" s="156" t="s">
        <v>106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137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6" t="s">
        <v>567</v>
      </c>
      <c r="D130" s="157"/>
      <c r="E130" s="158">
        <v>6.18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122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6">
        <v>49</v>
      </c>
      <c r="B131" s="177" t="s">
        <v>568</v>
      </c>
      <c r="C131" s="188" t="s">
        <v>569</v>
      </c>
      <c r="D131" s="178" t="s">
        <v>409</v>
      </c>
      <c r="E131" s="179">
        <v>24</v>
      </c>
      <c r="F131" s="180"/>
      <c r="G131" s="181">
        <f>ROUND(E131*F131,2)</f>
        <v>0</v>
      </c>
      <c r="H131" s="180"/>
      <c r="I131" s="181">
        <f>ROUND(E131*H131,2)</f>
        <v>0</v>
      </c>
      <c r="J131" s="180"/>
      <c r="K131" s="181">
        <f>ROUND(E131*J131,2)</f>
        <v>0</v>
      </c>
      <c r="L131" s="181">
        <v>21</v>
      </c>
      <c r="M131" s="181">
        <f>G131*(1+L131/100)</f>
        <v>0</v>
      </c>
      <c r="N131" s="181">
        <v>0</v>
      </c>
      <c r="O131" s="181">
        <f>ROUND(E131*N131,2)</f>
        <v>0</v>
      </c>
      <c r="P131" s="181">
        <v>0</v>
      </c>
      <c r="Q131" s="181">
        <f>ROUND(E131*P131,2)</f>
        <v>0</v>
      </c>
      <c r="R131" s="181"/>
      <c r="S131" s="181" t="s">
        <v>410</v>
      </c>
      <c r="T131" s="182" t="s">
        <v>411</v>
      </c>
      <c r="U131" s="156">
        <v>0</v>
      </c>
      <c r="V131" s="156">
        <f>ROUND(E131*U131,2)</f>
        <v>0</v>
      </c>
      <c r="W131" s="156"/>
      <c r="X131" s="156" t="s">
        <v>106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137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68">
        <v>50</v>
      </c>
      <c r="B132" s="169" t="s">
        <v>570</v>
      </c>
      <c r="C132" s="185" t="s">
        <v>571</v>
      </c>
      <c r="D132" s="170" t="s">
        <v>409</v>
      </c>
      <c r="E132" s="171">
        <v>3.09</v>
      </c>
      <c r="F132" s="172"/>
      <c r="G132" s="173">
        <f>ROUND(E132*F132,2)</f>
        <v>0</v>
      </c>
      <c r="H132" s="172"/>
      <c r="I132" s="173">
        <f>ROUND(E132*H132,2)</f>
        <v>0</v>
      </c>
      <c r="J132" s="172"/>
      <c r="K132" s="173">
        <f>ROUND(E132*J132,2)</f>
        <v>0</v>
      </c>
      <c r="L132" s="173">
        <v>21</v>
      </c>
      <c r="M132" s="173">
        <f>G132*(1+L132/100)</f>
        <v>0</v>
      </c>
      <c r="N132" s="173">
        <v>0</v>
      </c>
      <c r="O132" s="173">
        <f>ROUND(E132*N132,2)</f>
        <v>0</v>
      </c>
      <c r="P132" s="173">
        <v>0</v>
      </c>
      <c r="Q132" s="173">
        <f>ROUND(E132*P132,2)</f>
        <v>0</v>
      </c>
      <c r="R132" s="173"/>
      <c r="S132" s="173" t="s">
        <v>410</v>
      </c>
      <c r="T132" s="174" t="s">
        <v>411</v>
      </c>
      <c r="U132" s="156">
        <v>0</v>
      </c>
      <c r="V132" s="156">
        <f>ROUND(E132*U132,2)</f>
        <v>0</v>
      </c>
      <c r="W132" s="156"/>
      <c r="X132" s="156" t="s">
        <v>106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137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6" t="s">
        <v>572</v>
      </c>
      <c r="D133" s="157"/>
      <c r="E133" s="158">
        <v>3.09</v>
      </c>
      <c r="F133" s="156"/>
      <c r="G133" s="15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122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68">
        <v>51</v>
      </c>
      <c r="B134" s="169" t="s">
        <v>573</v>
      </c>
      <c r="C134" s="185" t="s">
        <v>574</v>
      </c>
      <c r="D134" s="170" t="s">
        <v>409</v>
      </c>
      <c r="E134" s="171">
        <v>6.18</v>
      </c>
      <c r="F134" s="172"/>
      <c r="G134" s="173">
        <f>ROUND(E134*F134,2)</f>
        <v>0</v>
      </c>
      <c r="H134" s="172"/>
      <c r="I134" s="173">
        <f>ROUND(E134*H134,2)</f>
        <v>0</v>
      </c>
      <c r="J134" s="172"/>
      <c r="K134" s="173">
        <f>ROUND(E134*J134,2)</f>
        <v>0</v>
      </c>
      <c r="L134" s="173">
        <v>21</v>
      </c>
      <c r="M134" s="173">
        <f>G134*(1+L134/100)</f>
        <v>0</v>
      </c>
      <c r="N134" s="173">
        <v>0</v>
      </c>
      <c r="O134" s="173">
        <f>ROUND(E134*N134,2)</f>
        <v>0</v>
      </c>
      <c r="P134" s="173">
        <v>0</v>
      </c>
      <c r="Q134" s="173">
        <f>ROUND(E134*P134,2)</f>
        <v>0</v>
      </c>
      <c r="R134" s="173"/>
      <c r="S134" s="173" t="s">
        <v>410</v>
      </c>
      <c r="T134" s="174" t="s">
        <v>411</v>
      </c>
      <c r="U134" s="156">
        <v>0</v>
      </c>
      <c r="V134" s="156">
        <f>ROUND(E134*U134,2)</f>
        <v>0</v>
      </c>
      <c r="W134" s="156"/>
      <c r="X134" s="156" t="s">
        <v>106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137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86" t="s">
        <v>567</v>
      </c>
      <c r="D135" s="157"/>
      <c r="E135" s="158">
        <v>6.18</v>
      </c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122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68">
        <v>52</v>
      </c>
      <c r="B136" s="169" t="s">
        <v>575</v>
      </c>
      <c r="C136" s="185" t="s">
        <v>576</v>
      </c>
      <c r="D136" s="170" t="s">
        <v>409</v>
      </c>
      <c r="E136" s="171">
        <v>8.24</v>
      </c>
      <c r="F136" s="172"/>
      <c r="G136" s="173">
        <f>ROUND(E136*F136,2)</f>
        <v>0</v>
      </c>
      <c r="H136" s="172"/>
      <c r="I136" s="173">
        <f>ROUND(E136*H136,2)</f>
        <v>0</v>
      </c>
      <c r="J136" s="172"/>
      <c r="K136" s="173">
        <f>ROUND(E136*J136,2)</f>
        <v>0</v>
      </c>
      <c r="L136" s="173">
        <v>21</v>
      </c>
      <c r="M136" s="173">
        <f>G136*(1+L136/100)</f>
        <v>0</v>
      </c>
      <c r="N136" s="173">
        <v>0</v>
      </c>
      <c r="O136" s="173">
        <f>ROUND(E136*N136,2)</f>
        <v>0</v>
      </c>
      <c r="P136" s="173">
        <v>0</v>
      </c>
      <c r="Q136" s="173">
        <f>ROUND(E136*P136,2)</f>
        <v>0</v>
      </c>
      <c r="R136" s="173"/>
      <c r="S136" s="173" t="s">
        <v>410</v>
      </c>
      <c r="T136" s="174" t="s">
        <v>411</v>
      </c>
      <c r="U136" s="156">
        <v>0</v>
      </c>
      <c r="V136" s="156">
        <f>ROUND(E136*U136,2)</f>
        <v>0</v>
      </c>
      <c r="W136" s="156"/>
      <c r="X136" s="156" t="s">
        <v>106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137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6" t="s">
        <v>577</v>
      </c>
      <c r="D137" s="157"/>
      <c r="E137" s="158">
        <v>8.24</v>
      </c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122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68">
        <v>53</v>
      </c>
      <c r="B138" s="169" t="s">
        <v>578</v>
      </c>
      <c r="C138" s="185" t="s">
        <v>579</v>
      </c>
      <c r="D138" s="170" t="s">
        <v>580</v>
      </c>
      <c r="E138" s="171">
        <v>1</v>
      </c>
      <c r="F138" s="172"/>
      <c r="G138" s="173">
        <f>ROUND(E138*F138,2)</f>
        <v>0</v>
      </c>
      <c r="H138" s="172"/>
      <c r="I138" s="173">
        <f>ROUND(E138*H138,2)</f>
        <v>0</v>
      </c>
      <c r="J138" s="172"/>
      <c r="K138" s="173">
        <f>ROUND(E138*J138,2)</f>
        <v>0</v>
      </c>
      <c r="L138" s="173">
        <v>21</v>
      </c>
      <c r="M138" s="173">
        <f>G138*(1+L138/100)</f>
        <v>0</v>
      </c>
      <c r="N138" s="173">
        <v>0</v>
      </c>
      <c r="O138" s="173">
        <f>ROUND(E138*N138,2)</f>
        <v>0</v>
      </c>
      <c r="P138" s="173">
        <v>0</v>
      </c>
      <c r="Q138" s="173">
        <f>ROUND(E138*P138,2)</f>
        <v>0</v>
      </c>
      <c r="R138" s="173"/>
      <c r="S138" s="173" t="s">
        <v>410</v>
      </c>
      <c r="T138" s="174" t="s">
        <v>411</v>
      </c>
      <c r="U138" s="156">
        <v>0</v>
      </c>
      <c r="V138" s="156">
        <f>ROUND(E138*U138,2)</f>
        <v>0</v>
      </c>
      <c r="W138" s="156"/>
      <c r="X138" s="156" t="s">
        <v>106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107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6" t="s">
        <v>59</v>
      </c>
      <c r="D139" s="157"/>
      <c r="E139" s="158">
        <v>1</v>
      </c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122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2.5" outlineLevel="1" x14ac:dyDescent="0.2">
      <c r="A140" s="168">
        <v>54</v>
      </c>
      <c r="B140" s="169" t="s">
        <v>581</v>
      </c>
      <c r="C140" s="185" t="s">
        <v>582</v>
      </c>
      <c r="D140" s="170" t="s">
        <v>583</v>
      </c>
      <c r="E140" s="171">
        <v>193.125</v>
      </c>
      <c r="F140" s="172"/>
      <c r="G140" s="173">
        <f>ROUND(E140*F140,2)</f>
        <v>0</v>
      </c>
      <c r="H140" s="172"/>
      <c r="I140" s="173">
        <f>ROUND(E140*H140,2)</f>
        <v>0</v>
      </c>
      <c r="J140" s="172"/>
      <c r="K140" s="173">
        <f>ROUND(E140*J140,2)</f>
        <v>0</v>
      </c>
      <c r="L140" s="173">
        <v>21</v>
      </c>
      <c r="M140" s="173">
        <f>G140*(1+L140/100)</f>
        <v>0</v>
      </c>
      <c r="N140" s="173">
        <v>2.7999999999999998E-4</v>
      </c>
      <c r="O140" s="173">
        <f>ROUND(E140*N140,2)</f>
        <v>0.05</v>
      </c>
      <c r="P140" s="173">
        <v>0</v>
      </c>
      <c r="Q140" s="173">
        <f>ROUND(E140*P140,2)</f>
        <v>0</v>
      </c>
      <c r="R140" s="173" t="s">
        <v>321</v>
      </c>
      <c r="S140" s="173" t="s">
        <v>105</v>
      </c>
      <c r="T140" s="174" t="s">
        <v>105</v>
      </c>
      <c r="U140" s="156">
        <v>0</v>
      </c>
      <c r="V140" s="156">
        <f>ROUND(E140*U140,2)</f>
        <v>0</v>
      </c>
      <c r="W140" s="156"/>
      <c r="X140" s="156" t="s">
        <v>322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426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6" t="s">
        <v>584</v>
      </c>
      <c r="D141" s="157"/>
      <c r="E141" s="158">
        <v>193.13</v>
      </c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122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1" x14ac:dyDescent="0.2">
      <c r="A142" s="168">
        <v>55</v>
      </c>
      <c r="B142" s="169" t="s">
        <v>585</v>
      </c>
      <c r="C142" s="185" t="s">
        <v>586</v>
      </c>
      <c r="D142" s="170" t="s">
        <v>320</v>
      </c>
      <c r="E142" s="171">
        <v>869.93799999999999</v>
      </c>
      <c r="F142" s="172"/>
      <c r="G142" s="173">
        <f>ROUND(E142*F142,2)</f>
        <v>0</v>
      </c>
      <c r="H142" s="172"/>
      <c r="I142" s="173">
        <f>ROUND(E142*H142,2)</f>
        <v>0</v>
      </c>
      <c r="J142" s="172"/>
      <c r="K142" s="173">
        <f>ROUND(E142*J142,2)</f>
        <v>0</v>
      </c>
      <c r="L142" s="173">
        <v>21</v>
      </c>
      <c r="M142" s="173">
        <f>G142*(1+L142/100)</f>
        <v>0</v>
      </c>
      <c r="N142" s="173">
        <v>2.14E-3</v>
      </c>
      <c r="O142" s="173">
        <f>ROUND(E142*N142,2)</f>
        <v>1.86</v>
      </c>
      <c r="P142" s="173">
        <v>0</v>
      </c>
      <c r="Q142" s="173">
        <f>ROUND(E142*P142,2)</f>
        <v>0</v>
      </c>
      <c r="R142" s="173" t="s">
        <v>321</v>
      </c>
      <c r="S142" s="173" t="s">
        <v>105</v>
      </c>
      <c r="T142" s="174" t="s">
        <v>105</v>
      </c>
      <c r="U142" s="156">
        <v>0</v>
      </c>
      <c r="V142" s="156">
        <f>ROUND(E142*U142,2)</f>
        <v>0</v>
      </c>
      <c r="W142" s="156"/>
      <c r="X142" s="156" t="s">
        <v>322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426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86" t="s">
        <v>587</v>
      </c>
      <c r="D143" s="157"/>
      <c r="E143" s="158">
        <v>869.94</v>
      </c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122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68">
        <v>56</v>
      </c>
      <c r="B144" s="169" t="s">
        <v>588</v>
      </c>
      <c r="C144" s="185" t="s">
        <v>589</v>
      </c>
      <c r="D144" s="170" t="s">
        <v>320</v>
      </c>
      <c r="E144" s="171">
        <v>90.022000000000006</v>
      </c>
      <c r="F144" s="172"/>
      <c r="G144" s="173">
        <f>ROUND(E144*F144,2)</f>
        <v>0</v>
      </c>
      <c r="H144" s="172"/>
      <c r="I144" s="173">
        <f>ROUND(E144*H144,2)</f>
        <v>0</v>
      </c>
      <c r="J144" s="172"/>
      <c r="K144" s="173">
        <f>ROUND(E144*J144,2)</f>
        <v>0</v>
      </c>
      <c r="L144" s="173">
        <v>21</v>
      </c>
      <c r="M144" s="173">
        <f>G144*(1+L144/100)</f>
        <v>0</v>
      </c>
      <c r="N144" s="173">
        <v>3.1700000000000001E-3</v>
      </c>
      <c r="O144" s="173">
        <f>ROUND(E144*N144,2)</f>
        <v>0.28999999999999998</v>
      </c>
      <c r="P144" s="173">
        <v>0</v>
      </c>
      <c r="Q144" s="173">
        <f>ROUND(E144*P144,2)</f>
        <v>0</v>
      </c>
      <c r="R144" s="173" t="s">
        <v>321</v>
      </c>
      <c r="S144" s="173" t="s">
        <v>105</v>
      </c>
      <c r="T144" s="174" t="s">
        <v>105</v>
      </c>
      <c r="U144" s="156">
        <v>0</v>
      </c>
      <c r="V144" s="156">
        <f>ROUND(E144*U144,2)</f>
        <v>0</v>
      </c>
      <c r="W144" s="156"/>
      <c r="X144" s="156" t="s">
        <v>322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426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6" t="s">
        <v>590</v>
      </c>
      <c r="D145" s="157"/>
      <c r="E145" s="158">
        <v>90.02</v>
      </c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122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2.5" outlineLevel="1" x14ac:dyDescent="0.2">
      <c r="A146" s="176">
        <v>57</v>
      </c>
      <c r="B146" s="177" t="s">
        <v>591</v>
      </c>
      <c r="C146" s="188" t="s">
        <v>592</v>
      </c>
      <c r="D146" s="178" t="s">
        <v>360</v>
      </c>
      <c r="E146" s="179">
        <v>39</v>
      </c>
      <c r="F146" s="180"/>
      <c r="G146" s="181">
        <f>ROUND(E146*F146,2)</f>
        <v>0</v>
      </c>
      <c r="H146" s="180"/>
      <c r="I146" s="181">
        <f>ROUND(E146*H146,2)</f>
        <v>0</v>
      </c>
      <c r="J146" s="180"/>
      <c r="K146" s="181">
        <f>ROUND(E146*J146,2)</f>
        <v>0</v>
      </c>
      <c r="L146" s="181">
        <v>21</v>
      </c>
      <c r="M146" s="181">
        <f>G146*(1+L146/100)</f>
        <v>0</v>
      </c>
      <c r="N146" s="181">
        <v>2.5000000000000001E-3</v>
      </c>
      <c r="O146" s="181">
        <f>ROUND(E146*N146,2)</f>
        <v>0.1</v>
      </c>
      <c r="P146" s="181">
        <v>0</v>
      </c>
      <c r="Q146" s="181">
        <f>ROUND(E146*P146,2)</f>
        <v>0</v>
      </c>
      <c r="R146" s="181" t="s">
        <v>321</v>
      </c>
      <c r="S146" s="181" t="s">
        <v>105</v>
      </c>
      <c r="T146" s="182" t="s">
        <v>105</v>
      </c>
      <c r="U146" s="156">
        <v>0</v>
      </c>
      <c r="V146" s="156">
        <f>ROUND(E146*U146,2)</f>
        <v>0</v>
      </c>
      <c r="W146" s="156"/>
      <c r="X146" s="156" t="s">
        <v>322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426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33.75" outlineLevel="1" x14ac:dyDescent="0.2">
      <c r="A147" s="168">
        <v>58</v>
      </c>
      <c r="B147" s="169" t="s">
        <v>593</v>
      </c>
      <c r="C147" s="185" t="s">
        <v>594</v>
      </c>
      <c r="D147" s="170" t="s">
        <v>360</v>
      </c>
      <c r="E147" s="171">
        <v>15</v>
      </c>
      <c r="F147" s="172"/>
      <c r="G147" s="173">
        <f>ROUND(E147*F147,2)</f>
        <v>0</v>
      </c>
      <c r="H147" s="172"/>
      <c r="I147" s="173">
        <f>ROUND(E147*H147,2)</f>
        <v>0</v>
      </c>
      <c r="J147" s="172"/>
      <c r="K147" s="173">
        <f>ROUND(E147*J147,2)</f>
        <v>0</v>
      </c>
      <c r="L147" s="173">
        <v>21</v>
      </c>
      <c r="M147" s="173">
        <f>G147*(1+L147/100)</f>
        <v>0</v>
      </c>
      <c r="N147" s="173">
        <v>1.3100000000000001E-2</v>
      </c>
      <c r="O147" s="173">
        <f>ROUND(E147*N147,2)</f>
        <v>0.2</v>
      </c>
      <c r="P147" s="173">
        <v>0</v>
      </c>
      <c r="Q147" s="173">
        <f>ROUND(E147*P147,2)</f>
        <v>0</v>
      </c>
      <c r="R147" s="173" t="s">
        <v>321</v>
      </c>
      <c r="S147" s="173" t="s">
        <v>105</v>
      </c>
      <c r="T147" s="174" t="s">
        <v>105</v>
      </c>
      <c r="U147" s="156">
        <v>0</v>
      </c>
      <c r="V147" s="156">
        <f>ROUND(E147*U147,2)</f>
        <v>0</v>
      </c>
      <c r="W147" s="156"/>
      <c r="X147" s="156" t="s">
        <v>322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426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6" t="s">
        <v>595</v>
      </c>
      <c r="D148" s="157"/>
      <c r="E148" s="158">
        <v>15</v>
      </c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122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2.5" outlineLevel="1" x14ac:dyDescent="0.2">
      <c r="A149" s="176">
        <v>59</v>
      </c>
      <c r="B149" s="177" t="s">
        <v>596</v>
      </c>
      <c r="C149" s="188" t="s">
        <v>597</v>
      </c>
      <c r="D149" s="178" t="s">
        <v>360</v>
      </c>
      <c r="E149" s="179">
        <v>39</v>
      </c>
      <c r="F149" s="180"/>
      <c r="G149" s="181">
        <f>ROUND(E149*F149,2)</f>
        <v>0</v>
      </c>
      <c r="H149" s="180"/>
      <c r="I149" s="181">
        <f>ROUND(E149*H149,2)</f>
        <v>0</v>
      </c>
      <c r="J149" s="180"/>
      <c r="K149" s="181">
        <f>ROUND(E149*J149,2)</f>
        <v>0</v>
      </c>
      <c r="L149" s="181">
        <v>21</v>
      </c>
      <c r="M149" s="181">
        <f>G149*(1+L149/100)</f>
        <v>0</v>
      </c>
      <c r="N149" s="181">
        <v>2.5000000000000001E-3</v>
      </c>
      <c r="O149" s="181">
        <f>ROUND(E149*N149,2)</f>
        <v>0.1</v>
      </c>
      <c r="P149" s="181">
        <v>0</v>
      </c>
      <c r="Q149" s="181">
        <f>ROUND(E149*P149,2)</f>
        <v>0</v>
      </c>
      <c r="R149" s="181" t="s">
        <v>321</v>
      </c>
      <c r="S149" s="181" t="s">
        <v>105</v>
      </c>
      <c r="T149" s="182" t="s">
        <v>105</v>
      </c>
      <c r="U149" s="156">
        <v>0</v>
      </c>
      <c r="V149" s="156">
        <f>ROUND(E149*U149,2)</f>
        <v>0</v>
      </c>
      <c r="W149" s="156"/>
      <c r="X149" s="156" t="s">
        <v>322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426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33.75" outlineLevel="1" x14ac:dyDescent="0.2">
      <c r="A150" s="176">
        <v>60</v>
      </c>
      <c r="B150" s="177" t="s">
        <v>598</v>
      </c>
      <c r="C150" s="188" t="s">
        <v>599</v>
      </c>
      <c r="D150" s="178" t="s">
        <v>360</v>
      </c>
      <c r="E150" s="179">
        <v>5</v>
      </c>
      <c r="F150" s="180"/>
      <c r="G150" s="181">
        <f>ROUND(E150*F150,2)</f>
        <v>0</v>
      </c>
      <c r="H150" s="180"/>
      <c r="I150" s="181">
        <f>ROUND(E150*H150,2)</f>
        <v>0</v>
      </c>
      <c r="J150" s="180"/>
      <c r="K150" s="181">
        <f>ROUND(E150*J150,2)</f>
        <v>0</v>
      </c>
      <c r="L150" s="181">
        <v>21</v>
      </c>
      <c r="M150" s="181">
        <f>G150*(1+L150/100)</f>
        <v>0</v>
      </c>
      <c r="N150" s="181">
        <v>3.5999999999999997E-2</v>
      </c>
      <c r="O150" s="181">
        <f>ROUND(E150*N150,2)</f>
        <v>0.18</v>
      </c>
      <c r="P150" s="181">
        <v>0</v>
      </c>
      <c r="Q150" s="181">
        <f>ROUND(E150*P150,2)</f>
        <v>0</v>
      </c>
      <c r="R150" s="181" t="s">
        <v>321</v>
      </c>
      <c r="S150" s="181" t="s">
        <v>105</v>
      </c>
      <c r="T150" s="182" t="s">
        <v>105</v>
      </c>
      <c r="U150" s="156">
        <v>0</v>
      </c>
      <c r="V150" s="156">
        <f>ROUND(E150*U150,2)</f>
        <v>0</v>
      </c>
      <c r="W150" s="156"/>
      <c r="X150" s="156" t="s">
        <v>322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426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68">
        <v>61</v>
      </c>
      <c r="B151" s="169" t="s">
        <v>600</v>
      </c>
      <c r="C151" s="185" t="s">
        <v>601</v>
      </c>
      <c r="D151" s="170" t="s">
        <v>360</v>
      </c>
      <c r="E151" s="171">
        <v>2.06</v>
      </c>
      <c r="F151" s="172"/>
      <c r="G151" s="173">
        <f>ROUND(E151*F151,2)</f>
        <v>0</v>
      </c>
      <c r="H151" s="172"/>
      <c r="I151" s="173">
        <f>ROUND(E151*H151,2)</f>
        <v>0</v>
      </c>
      <c r="J151" s="172"/>
      <c r="K151" s="173">
        <f>ROUND(E151*J151,2)</f>
        <v>0</v>
      </c>
      <c r="L151" s="173">
        <v>21</v>
      </c>
      <c r="M151" s="173">
        <f>G151*(1+L151/100)</f>
        <v>0</v>
      </c>
      <c r="N151" s="173">
        <v>9.7999999999999997E-3</v>
      </c>
      <c r="O151" s="173">
        <f>ROUND(E151*N151,2)</f>
        <v>0.02</v>
      </c>
      <c r="P151" s="173">
        <v>0</v>
      </c>
      <c r="Q151" s="173">
        <f>ROUND(E151*P151,2)</f>
        <v>0</v>
      </c>
      <c r="R151" s="173" t="s">
        <v>321</v>
      </c>
      <c r="S151" s="173" t="s">
        <v>105</v>
      </c>
      <c r="T151" s="174" t="s">
        <v>105</v>
      </c>
      <c r="U151" s="156">
        <v>0</v>
      </c>
      <c r="V151" s="156">
        <f>ROUND(E151*U151,2)</f>
        <v>0</v>
      </c>
      <c r="W151" s="156"/>
      <c r="X151" s="156" t="s">
        <v>322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426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6" t="s">
        <v>602</v>
      </c>
      <c r="D152" s="157"/>
      <c r="E152" s="158">
        <v>2.06</v>
      </c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122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2.5" outlineLevel="1" x14ac:dyDescent="0.2">
      <c r="A153" s="176">
        <v>62</v>
      </c>
      <c r="B153" s="177" t="s">
        <v>603</v>
      </c>
      <c r="C153" s="188" t="s">
        <v>604</v>
      </c>
      <c r="D153" s="178" t="s">
        <v>360</v>
      </c>
      <c r="E153" s="179">
        <v>5</v>
      </c>
      <c r="F153" s="180"/>
      <c r="G153" s="181">
        <f>ROUND(E153*F153,2)</f>
        <v>0</v>
      </c>
      <c r="H153" s="180"/>
      <c r="I153" s="181">
        <f>ROUND(E153*H153,2)</f>
        <v>0</v>
      </c>
      <c r="J153" s="180"/>
      <c r="K153" s="181">
        <f>ROUND(E153*J153,2)</f>
        <v>0</v>
      </c>
      <c r="L153" s="181">
        <v>21</v>
      </c>
      <c r="M153" s="181">
        <f>G153*(1+L153/100)</f>
        <v>0</v>
      </c>
      <c r="N153" s="181">
        <v>8.9999999999999993E-3</v>
      </c>
      <c r="O153" s="181">
        <f>ROUND(E153*N153,2)</f>
        <v>0.05</v>
      </c>
      <c r="P153" s="181">
        <v>0</v>
      </c>
      <c r="Q153" s="181">
        <f>ROUND(E153*P153,2)</f>
        <v>0</v>
      </c>
      <c r="R153" s="181" t="s">
        <v>321</v>
      </c>
      <c r="S153" s="181" t="s">
        <v>105</v>
      </c>
      <c r="T153" s="182" t="s">
        <v>105</v>
      </c>
      <c r="U153" s="156">
        <v>0</v>
      </c>
      <c r="V153" s="156">
        <f>ROUND(E153*U153,2)</f>
        <v>0</v>
      </c>
      <c r="W153" s="156"/>
      <c r="X153" s="156" t="s">
        <v>322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426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6">
        <v>63</v>
      </c>
      <c r="B154" s="177" t="s">
        <v>605</v>
      </c>
      <c r="C154" s="188" t="s">
        <v>606</v>
      </c>
      <c r="D154" s="178" t="s">
        <v>360</v>
      </c>
      <c r="E154" s="179">
        <v>21</v>
      </c>
      <c r="F154" s="180"/>
      <c r="G154" s="181">
        <f>ROUND(E154*F154,2)</f>
        <v>0</v>
      </c>
      <c r="H154" s="180"/>
      <c r="I154" s="181">
        <f>ROUND(E154*H154,2)</f>
        <v>0</v>
      </c>
      <c r="J154" s="180"/>
      <c r="K154" s="181">
        <f>ROUND(E154*J154,2)</f>
        <v>0</v>
      </c>
      <c r="L154" s="181">
        <v>21</v>
      </c>
      <c r="M154" s="181">
        <f>G154*(1+L154/100)</f>
        <v>0</v>
      </c>
      <c r="N154" s="181">
        <v>1.6E-2</v>
      </c>
      <c r="O154" s="181">
        <f>ROUND(E154*N154,2)</f>
        <v>0.34</v>
      </c>
      <c r="P154" s="181">
        <v>0</v>
      </c>
      <c r="Q154" s="181">
        <f>ROUND(E154*P154,2)</f>
        <v>0</v>
      </c>
      <c r="R154" s="181"/>
      <c r="S154" s="181" t="s">
        <v>410</v>
      </c>
      <c r="T154" s="182" t="s">
        <v>411</v>
      </c>
      <c r="U154" s="156">
        <v>0</v>
      </c>
      <c r="V154" s="156">
        <f>ROUND(E154*U154,2)</f>
        <v>0</v>
      </c>
      <c r="W154" s="156"/>
      <c r="X154" s="156" t="s">
        <v>322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426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6">
        <v>64</v>
      </c>
      <c r="B155" s="177" t="s">
        <v>607</v>
      </c>
      <c r="C155" s="188" t="s">
        <v>608</v>
      </c>
      <c r="D155" s="178" t="s">
        <v>360</v>
      </c>
      <c r="E155" s="179">
        <v>21</v>
      </c>
      <c r="F155" s="180"/>
      <c r="G155" s="181">
        <f>ROUND(E155*F155,2)</f>
        <v>0</v>
      </c>
      <c r="H155" s="180"/>
      <c r="I155" s="181">
        <f>ROUND(E155*H155,2)</f>
        <v>0</v>
      </c>
      <c r="J155" s="180"/>
      <c r="K155" s="181">
        <f>ROUND(E155*J155,2)</f>
        <v>0</v>
      </c>
      <c r="L155" s="181">
        <v>21</v>
      </c>
      <c r="M155" s="181">
        <f>G155*(1+L155/100)</f>
        <v>0</v>
      </c>
      <c r="N155" s="181">
        <v>0</v>
      </c>
      <c r="O155" s="181">
        <f>ROUND(E155*N155,2)</f>
        <v>0</v>
      </c>
      <c r="P155" s="181">
        <v>0</v>
      </c>
      <c r="Q155" s="181">
        <f>ROUND(E155*P155,2)</f>
        <v>0</v>
      </c>
      <c r="R155" s="181"/>
      <c r="S155" s="181" t="s">
        <v>410</v>
      </c>
      <c r="T155" s="182" t="s">
        <v>411</v>
      </c>
      <c r="U155" s="156">
        <v>0</v>
      </c>
      <c r="V155" s="156">
        <f>ROUND(E155*U155,2)</f>
        <v>0</v>
      </c>
      <c r="W155" s="156"/>
      <c r="X155" s="156" t="s">
        <v>322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426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6">
        <v>65</v>
      </c>
      <c r="B156" s="177" t="s">
        <v>609</v>
      </c>
      <c r="C156" s="188" t="s">
        <v>610</v>
      </c>
      <c r="D156" s="178" t="s">
        <v>360</v>
      </c>
      <c r="E156" s="179">
        <v>5</v>
      </c>
      <c r="F156" s="180"/>
      <c r="G156" s="181">
        <f>ROUND(E156*F156,2)</f>
        <v>0</v>
      </c>
      <c r="H156" s="180"/>
      <c r="I156" s="181">
        <f>ROUND(E156*H156,2)</f>
        <v>0</v>
      </c>
      <c r="J156" s="180"/>
      <c r="K156" s="181">
        <f>ROUND(E156*J156,2)</f>
        <v>0</v>
      </c>
      <c r="L156" s="181">
        <v>21</v>
      </c>
      <c r="M156" s="181">
        <f>G156*(1+L156/100)</f>
        <v>0</v>
      </c>
      <c r="N156" s="181">
        <v>0.03</v>
      </c>
      <c r="O156" s="181">
        <f>ROUND(E156*N156,2)</f>
        <v>0.15</v>
      </c>
      <c r="P156" s="181">
        <v>0</v>
      </c>
      <c r="Q156" s="181">
        <f>ROUND(E156*P156,2)</f>
        <v>0</v>
      </c>
      <c r="R156" s="181"/>
      <c r="S156" s="181" t="s">
        <v>410</v>
      </c>
      <c r="T156" s="182" t="s">
        <v>411</v>
      </c>
      <c r="U156" s="156">
        <v>0</v>
      </c>
      <c r="V156" s="156">
        <f>ROUND(E156*U156,2)</f>
        <v>0</v>
      </c>
      <c r="W156" s="156"/>
      <c r="X156" s="156" t="s">
        <v>322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426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x14ac:dyDescent="0.2">
      <c r="A157" s="162" t="s">
        <v>99</v>
      </c>
      <c r="B157" s="163" t="s">
        <v>67</v>
      </c>
      <c r="C157" s="184" t="s">
        <v>68</v>
      </c>
      <c r="D157" s="164"/>
      <c r="E157" s="165"/>
      <c r="F157" s="166"/>
      <c r="G157" s="166">
        <f>SUMIF(AG158:AG160,"&lt;&gt;NOR",G158:G160)</f>
        <v>0</v>
      </c>
      <c r="H157" s="166"/>
      <c r="I157" s="166">
        <f>SUM(I158:I160)</f>
        <v>0</v>
      </c>
      <c r="J157" s="166"/>
      <c r="K157" s="166">
        <f>SUM(K158:K160)</f>
        <v>0</v>
      </c>
      <c r="L157" s="166"/>
      <c r="M157" s="166">
        <f>SUM(M158:M160)</f>
        <v>0</v>
      </c>
      <c r="N157" s="166"/>
      <c r="O157" s="166">
        <f>SUM(O158:O160)</f>
        <v>0</v>
      </c>
      <c r="P157" s="166"/>
      <c r="Q157" s="166">
        <f>SUM(Q158:Q160)</f>
        <v>0</v>
      </c>
      <c r="R157" s="166"/>
      <c r="S157" s="166"/>
      <c r="T157" s="167"/>
      <c r="U157" s="161"/>
      <c r="V157" s="161">
        <f>SUM(V158:V160)</f>
        <v>213.92</v>
      </c>
      <c r="W157" s="161"/>
      <c r="X157" s="161"/>
      <c r="AG157" t="s">
        <v>100</v>
      </c>
    </row>
    <row r="158" spans="1:60" ht="22.5" outlineLevel="1" x14ac:dyDescent="0.2">
      <c r="A158" s="168">
        <v>66</v>
      </c>
      <c r="B158" s="169" t="s">
        <v>611</v>
      </c>
      <c r="C158" s="185" t="s">
        <v>612</v>
      </c>
      <c r="D158" s="170" t="s">
        <v>461</v>
      </c>
      <c r="E158" s="171">
        <v>1018.66934</v>
      </c>
      <c r="F158" s="172"/>
      <c r="G158" s="173">
        <f>ROUND(E158*F158,2)</f>
        <v>0</v>
      </c>
      <c r="H158" s="172"/>
      <c r="I158" s="173">
        <f>ROUND(E158*H158,2)</f>
        <v>0</v>
      </c>
      <c r="J158" s="172"/>
      <c r="K158" s="173">
        <f>ROUND(E158*J158,2)</f>
        <v>0</v>
      </c>
      <c r="L158" s="173">
        <v>21</v>
      </c>
      <c r="M158" s="173">
        <f>G158*(1+L158/100)</f>
        <v>0</v>
      </c>
      <c r="N158" s="173">
        <v>0</v>
      </c>
      <c r="O158" s="173">
        <f>ROUND(E158*N158,2)</f>
        <v>0</v>
      </c>
      <c r="P158" s="173">
        <v>0</v>
      </c>
      <c r="Q158" s="173">
        <f>ROUND(E158*P158,2)</f>
        <v>0</v>
      </c>
      <c r="R158" s="173" t="s">
        <v>268</v>
      </c>
      <c r="S158" s="173" t="s">
        <v>105</v>
      </c>
      <c r="T158" s="174" t="s">
        <v>613</v>
      </c>
      <c r="U158" s="156">
        <v>0.21</v>
      </c>
      <c r="V158" s="156">
        <f>ROUND(E158*U158,2)</f>
        <v>213.92</v>
      </c>
      <c r="W158" s="156"/>
      <c r="X158" s="156" t="s">
        <v>106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137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252" t="s">
        <v>614</v>
      </c>
      <c r="D159" s="253"/>
      <c r="E159" s="253"/>
      <c r="F159" s="253"/>
      <c r="G159" s="253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109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86" t="s">
        <v>615</v>
      </c>
      <c r="D160" s="157"/>
      <c r="E160" s="158">
        <v>1018.66934</v>
      </c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6"/>
      <c r="U160" s="156"/>
      <c r="V160" s="156"/>
      <c r="W160" s="156"/>
      <c r="X160" s="156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122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33" x14ac:dyDescent="0.2">
      <c r="A161" s="5"/>
      <c r="B161" s="6"/>
      <c r="C161" s="189"/>
      <c r="D161" s="8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AE161">
        <v>15</v>
      </c>
      <c r="AF161">
        <v>21</v>
      </c>
    </row>
    <row r="162" spans="1:33" x14ac:dyDescent="0.2">
      <c r="A162" s="150"/>
      <c r="B162" s="151" t="s">
        <v>29</v>
      </c>
      <c r="C162" s="190"/>
      <c r="D162" s="152"/>
      <c r="E162" s="153"/>
      <c r="F162" s="153"/>
      <c r="G162" s="183">
        <f>G8+G89+G157</f>
        <v>0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AE162">
        <f>SUMIF(L7:L160,AE161,G7:G160)</f>
        <v>0</v>
      </c>
      <c r="AF162">
        <f>SUMIF(L7:L160,AF161,G7:G160)</f>
        <v>0</v>
      </c>
      <c r="AG162" t="s">
        <v>472</v>
      </c>
    </row>
    <row r="163" spans="1:33" x14ac:dyDescent="0.2">
      <c r="C163" s="191"/>
      <c r="D163" s="138"/>
      <c r="AG163" t="s">
        <v>473</v>
      </c>
    </row>
    <row r="164" spans="1:33" x14ac:dyDescent="0.2">
      <c r="D164" s="138"/>
    </row>
    <row r="165" spans="1:33" x14ac:dyDescent="0.2">
      <c r="D165" s="138"/>
    </row>
    <row r="166" spans="1:33" x14ac:dyDescent="0.2">
      <c r="D166" s="138"/>
    </row>
    <row r="167" spans="1:33" x14ac:dyDescent="0.2">
      <c r="D167" s="138"/>
    </row>
    <row r="168" spans="1:33" x14ac:dyDescent="0.2">
      <c r="D168" s="138"/>
    </row>
    <row r="169" spans="1:33" x14ac:dyDescent="0.2">
      <c r="D169" s="138"/>
    </row>
    <row r="170" spans="1:33" x14ac:dyDescent="0.2">
      <c r="D170" s="138"/>
    </row>
    <row r="171" spans="1:33" x14ac:dyDescent="0.2">
      <c r="D171" s="138"/>
    </row>
    <row r="172" spans="1:33" x14ac:dyDescent="0.2">
      <c r="D172" s="138"/>
    </row>
    <row r="173" spans="1:33" x14ac:dyDescent="0.2">
      <c r="D173" s="138"/>
    </row>
    <row r="174" spans="1:33" x14ac:dyDescent="0.2">
      <c r="D174" s="138"/>
    </row>
    <row r="175" spans="1:33" x14ac:dyDescent="0.2">
      <c r="D175" s="138"/>
    </row>
    <row r="176" spans="1:33" x14ac:dyDescent="0.2">
      <c r="D176" s="138"/>
    </row>
    <row r="177" spans="4:4" x14ac:dyDescent="0.2">
      <c r="D177" s="138"/>
    </row>
    <row r="178" spans="4:4" x14ac:dyDescent="0.2">
      <c r="D178" s="138"/>
    </row>
    <row r="179" spans="4:4" x14ac:dyDescent="0.2">
      <c r="D179" s="138"/>
    </row>
    <row r="180" spans="4:4" x14ac:dyDescent="0.2">
      <c r="D180" s="138"/>
    </row>
    <row r="181" spans="4:4" x14ac:dyDescent="0.2">
      <c r="D181" s="138"/>
    </row>
    <row r="182" spans="4:4" x14ac:dyDescent="0.2">
      <c r="D182" s="138"/>
    </row>
    <row r="183" spans="4:4" x14ac:dyDescent="0.2">
      <c r="D183" s="138"/>
    </row>
    <row r="184" spans="4:4" x14ac:dyDescent="0.2">
      <c r="D184" s="138"/>
    </row>
    <row r="185" spans="4:4" x14ac:dyDescent="0.2">
      <c r="D185" s="138"/>
    </row>
    <row r="186" spans="4:4" x14ac:dyDescent="0.2">
      <c r="D186" s="138"/>
    </row>
    <row r="187" spans="4:4" x14ac:dyDescent="0.2">
      <c r="D187" s="138"/>
    </row>
    <row r="188" spans="4:4" x14ac:dyDescent="0.2">
      <c r="D188" s="138"/>
    </row>
    <row r="189" spans="4:4" x14ac:dyDescent="0.2">
      <c r="D189" s="138"/>
    </row>
    <row r="190" spans="4:4" x14ac:dyDescent="0.2">
      <c r="D190" s="138"/>
    </row>
    <row r="191" spans="4:4" x14ac:dyDescent="0.2">
      <c r="D191" s="138"/>
    </row>
    <row r="192" spans="4:4" x14ac:dyDescent="0.2">
      <c r="D192" s="138"/>
    </row>
    <row r="193" spans="4:4" x14ac:dyDescent="0.2">
      <c r="D193" s="138"/>
    </row>
    <row r="194" spans="4:4" x14ac:dyDescent="0.2">
      <c r="D194" s="138"/>
    </row>
    <row r="195" spans="4:4" x14ac:dyDescent="0.2">
      <c r="D195" s="138"/>
    </row>
    <row r="196" spans="4:4" x14ac:dyDescent="0.2">
      <c r="D196" s="138"/>
    </row>
    <row r="197" spans="4:4" x14ac:dyDescent="0.2">
      <c r="D197" s="138"/>
    </row>
    <row r="198" spans="4:4" x14ac:dyDescent="0.2">
      <c r="D198" s="138"/>
    </row>
    <row r="199" spans="4:4" x14ac:dyDescent="0.2">
      <c r="D199" s="138"/>
    </row>
    <row r="200" spans="4:4" x14ac:dyDescent="0.2">
      <c r="D200" s="138"/>
    </row>
    <row r="201" spans="4:4" x14ac:dyDescent="0.2">
      <c r="D201" s="138"/>
    </row>
    <row r="202" spans="4:4" x14ac:dyDescent="0.2">
      <c r="D202" s="138"/>
    </row>
    <row r="203" spans="4:4" x14ac:dyDescent="0.2">
      <c r="D203" s="138"/>
    </row>
    <row r="204" spans="4:4" x14ac:dyDescent="0.2">
      <c r="D204" s="138"/>
    </row>
    <row r="205" spans="4:4" x14ac:dyDescent="0.2">
      <c r="D205" s="138"/>
    </row>
    <row r="206" spans="4:4" x14ac:dyDescent="0.2">
      <c r="D206" s="138"/>
    </row>
    <row r="207" spans="4:4" x14ac:dyDescent="0.2">
      <c r="D207" s="138"/>
    </row>
    <row r="208" spans="4:4" x14ac:dyDescent="0.2">
      <c r="D208" s="138"/>
    </row>
    <row r="209" spans="4:4" x14ac:dyDescent="0.2">
      <c r="D209" s="138"/>
    </row>
    <row r="210" spans="4:4" x14ac:dyDescent="0.2">
      <c r="D210" s="138"/>
    </row>
    <row r="211" spans="4:4" x14ac:dyDescent="0.2">
      <c r="D211" s="138"/>
    </row>
    <row r="212" spans="4:4" x14ac:dyDescent="0.2">
      <c r="D212" s="138"/>
    </row>
    <row r="213" spans="4:4" x14ac:dyDescent="0.2">
      <c r="D213" s="138"/>
    </row>
    <row r="214" spans="4:4" x14ac:dyDescent="0.2">
      <c r="D214" s="138"/>
    </row>
    <row r="215" spans="4:4" x14ac:dyDescent="0.2">
      <c r="D215" s="138"/>
    </row>
    <row r="216" spans="4:4" x14ac:dyDescent="0.2">
      <c r="D216" s="138"/>
    </row>
    <row r="217" spans="4:4" x14ac:dyDescent="0.2">
      <c r="D217" s="138"/>
    </row>
    <row r="218" spans="4:4" x14ac:dyDescent="0.2">
      <c r="D218" s="138"/>
    </row>
    <row r="219" spans="4:4" x14ac:dyDescent="0.2">
      <c r="D219" s="138"/>
    </row>
    <row r="220" spans="4:4" x14ac:dyDescent="0.2">
      <c r="D220" s="138"/>
    </row>
    <row r="221" spans="4:4" x14ac:dyDescent="0.2">
      <c r="D221" s="138"/>
    </row>
    <row r="222" spans="4:4" x14ac:dyDescent="0.2">
      <c r="D222" s="138"/>
    </row>
    <row r="223" spans="4:4" x14ac:dyDescent="0.2">
      <c r="D223" s="138"/>
    </row>
    <row r="224" spans="4:4" x14ac:dyDescent="0.2">
      <c r="D224" s="138"/>
    </row>
    <row r="225" spans="4:4" x14ac:dyDescent="0.2">
      <c r="D225" s="138"/>
    </row>
    <row r="226" spans="4:4" x14ac:dyDescent="0.2">
      <c r="D226" s="138"/>
    </row>
    <row r="227" spans="4:4" x14ac:dyDescent="0.2">
      <c r="D227" s="138"/>
    </row>
    <row r="228" spans="4:4" x14ac:dyDescent="0.2">
      <c r="D228" s="138"/>
    </row>
    <row r="229" spans="4:4" x14ac:dyDescent="0.2">
      <c r="D229" s="138"/>
    </row>
    <row r="230" spans="4:4" x14ac:dyDescent="0.2">
      <c r="D230" s="138"/>
    </row>
    <row r="231" spans="4:4" x14ac:dyDescent="0.2">
      <c r="D231" s="138"/>
    </row>
    <row r="232" spans="4:4" x14ac:dyDescent="0.2">
      <c r="D232" s="138"/>
    </row>
    <row r="233" spans="4:4" x14ac:dyDescent="0.2">
      <c r="D233" s="138"/>
    </row>
    <row r="234" spans="4:4" x14ac:dyDescent="0.2">
      <c r="D234" s="138"/>
    </row>
    <row r="235" spans="4:4" x14ac:dyDescent="0.2">
      <c r="D235" s="138"/>
    </row>
    <row r="236" spans="4:4" x14ac:dyDescent="0.2">
      <c r="D236" s="138"/>
    </row>
    <row r="237" spans="4:4" x14ac:dyDescent="0.2">
      <c r="D237" s="138"/>
    </row>
    <row r="238" spans="4:4" x14ac:dyDescent="0.2">
      <c r="D238" s="138"/>
    </row>
    <row r="239" spans="4:4" x14ac:dyDescent="0.2">
      <c r="D239" s="138"/>
    </row>
    <row r="240" spans="4:4" x14ac:dyDescent="0.2">
      <c r="D240" s="138"/>
    </row>
    <row r="241" spans="4:4" x14ac:dyDescent="0.2">
      <c r="D241" s="138"/>
    </row>
    <row r="242" spans="4:4" x14ac:dyDescent="0.2">
      <c r="D242" s="138"/>
    </row>
    <row r="243" spans="4:4" x14ac:dyDescent="0.2">
      <c r="D243" s="138"/>
    </row>
    <row r="244" spans="4:4" x14ac:dyDescent="0.2">
      <c r="D244" s="138"/>
    </row>
    <row r="245" spans="4:4" x14ac:dyDescent="0.2">
      <c r="D245" s="138"/>
    </row>
    <row r="246" spans="4:4" x14ac:dyDescent="0.2">
      <c r="D246" s="138"/>
    </row>
    <row r="247" spans="4:4" x14ac:dyDescent="0.2">
      <c r="D247" s="138"/>
    </row>
    <row r="248" spans="4:4" x14ac:dyDescent="0.2">
      <c r="D248" s="138"/>
    </row>
    <row r="249" spans="4:4" x14ac:dyDescent="0.2">
      <c r="D249" s="138"/>
    </row>
    <row r="250" spans="4:4" x14ac:dyDescent="0.2">
      <c r="D250" s="138"/>
    </row>
    <row r="251" spans="4:4" x14ac:dyDescent="0.2">
      <c r="D251" s="138"/>
    </row>
    <row r="252" spans="4:4" x14ac:dyDescent="0.2">
      <c r="D252" s="138"/>
    </row>
    <row r="253" spans="4:4" x14ac:dyDescent="0.2">
      <c r="D253" s="138"/>
    </row>
    <row r="254" spans="4:4" x14ac:dyDescent="0.2">
      <c r="D254" s="138"/>
    </row>
    <row r="255" spans="4:4" x14ac:dyDescent="0.2">
      <c r="D255" s="138"/>
    </row>
    <row r="256" spans="4:4" x14ac:dyDescent="0.2">
      <c r="D256" s="138"/>
    </row>
    <row r="257" spans="4:4" x14ac:dyDescent="0.2">
      <c r="D257" s="138"/>
    </row>
    <row r="258" spans="4:4" x14ac:dyDescent="0.2">
      <c r="D258" s="138"/>
    </row>
    <row r="259" spans="4:4" x14ac:dyDescent="0.2">
      <c r="D259" s="138"/>
    </row>
    <row r="260" spans="4:4" x14ac:dyDescent="0.2">
      <c r="D260" s="138"/>
    </row>
    <row r="261" spans="4:4" x14ac:dyDescent="0.2">
      <c r="D261" s="138"/>
    </row>
    <row r="262" spans="4:4" x14ac:dyDescent="0.2">
      <c r="D262" s="138"/>
    </row>
    <row r="263" spans="4:4" x14ac:dyDescent="0.2">
      <c r="D263" s="138"/>
    </row>
    <row r="264" spans="4:4" x14ac:dyDescent="0.2">
      <c r="D264" s="138"/>
    </row>
    <row r="265" spans="4:4" x14ac:dyDescent="0.2">
      <c r="D265" s="138"/>
    </row>
    <row r="266" spans="4:4" x14ac:dyDescent="0.2">
      <c r="D266" s="138"/>
    </row>
    <row r="267" spans="4:4" x14ac:dyDescent="0.2">
      <c r="D267" s="138"/>
    </row>
    <row r="268" spans="4:4" x14ac:dyDescent="0.2">
      <c r="D268" s="138"/>
    </row>
    <row r="269" spans="4:4" x14ac:dyDescent="0.2">
      <c r="D269" s="138"/>
    </row>
    <row r="270" spans="4:4" x14ac:dyDescent="0.2">
      <c r="D270" s="138"/>
    </row>
    <row r="271" spans="4:4" x14ac:dyDescent="0.2">
      <c r="D271" s="138"/>
    </row>
    <row r="272" spans="4:4" x14ac:dyDescent="0.2">
      <c r="D272" s="138"/>
    </row>
    <row r="273" spans="4:4" x14ac:dyDescent="0.2">
      <c r="D273" s="138"/>
    </row>
    <row r="274" spans="4:4" x14ac:dyDescent="0.2">
      <c r="D274" s="138"/>
    </row>
    <row r="275" spans="4:4" x14ac:dyDescent="0.2">
      <c r="D275" s="138"/>
    </row>
    <row r="276" spans="4:4" x14ac:dyDescent="0.2">
      <c r="D276" s="138"/>
    </row>
    <row r="277" spans="4:4" x14ac:dyDescent="0.2">
      <c r="D277" s="138"/>
    </row>
    <row r="278" spans="4:4" x14ac:dyDescent="0.2">
      <c r="D278" s="138"/>
    </row>
    <row r="279" spans="4:4" x14ac:dyDescent="0.2">
      <c r="D279" s="138"/>
    </row>
    <row r="280" spans="4:4" x14ac:dyDescent="0.2">
      <c r="D280" s="138"/>
    </row>
    <row r="281" spans="4:4" x14ac:dyDescent="0.2">
      <c r="D281" s="138"/>
    </row>
    <row r="282" spans="4:4" x14ac:dyDescent="0.2">
      <c r="D282" s="138"/>
    </row>
    <row r="283" spans="4:4" x14ac:dyDescent="0.2">
      <c r="D283" s="138"/>
    </row>
    <row r="284" spans="4:4" x14ac:dyDescent="0.2">
      <c r="D284" s="138"/>
    </row>
    <row r="285" spans="4:4" x14ac:dyDescent="0.2">
      <c r="D285" s="138"/>
    </row>
    <row r="286" spans="4:4" x14ac:dyDescent="0.2">
      <c r="D286" s="138"/>
    </row>
    <row r="287" spans="4:4" x14ac:dyDescent="0.2">
      <c r="D287" s="138"/>
    </row>
    <row r="288" spans="4:4" x14ac:dyDescent="0.2">
      <c r="D288" s="138"/>
    </row>
    <row r="289" spans="4:4" x14ac:dyDescent="0.2">
      <c r="D289" s="138"/>
    </row>
    <row r="290" spans="4:4" x14ac:dyDescent="0.2">
      <c r="D290" s="138"/>
    </row>
    <row r="291" spans="4:4" x14ac:dyDescent="0.2">
      <c r="D291" s="138"/>
    </row>
    <row r="292" spans="4:4" x14ac:dyDescent="0.2">
      <c r="D292" s="138"/>
    </row>
    <row r="293" spans="4:4" x14ac:dyDescent="0.2">
      <c r="D293" s="138"/>
    </row>
    <row r="294" spans="4:4" x14ac:dyDescent="0.2">
      <c r="D294" s="138"/>
    </row>
    <row r="295" spans="4:4" x14ac:dyDescent="0.2">
      <c r="D295" s="138"/>
    </row>
    <row r="296" spans="4:4" x14ac:dyDescent="0.2">
      <c r="D296" s="138"/>
    </row>
    <row r="297" spans="4:4" x14ac:dyDescent="0.2">
      <c r="D297" s="138"/>
    </row>
    <row r="298" spans="4:4" x14ac:dyDescent="0.2">
      <c r="D298" s="138"/>
    </row>
    <row r="299" spans="4:4" x14ac:dyDescent="0.2">
      <c r="D299" s="138"/>
    </row>
    <row r="300" spans="4:4" x14ac:dyDescent="0.2">
      <c r="D300" s="138"/>
    </row>
    <row r="301" spans="4:4" x14ac:dyDescent="0.2">
      <c r="D301" s="138"/>
    </row>
    <row r="302" spans="4:4" x14ac:dyDescent="0.2">
      <c r="D302" s="138"/>
    </row>
    <row r="303" spans="4:4" x14ac:dyDescent="0.2">
      <c r="D303" s="138"/>
    </row>
    <row r="304" spans="4:4" x14ac:dyDescent="0.2">
      <c r="D304" s="138"/>
    </row>
    <row r="305" spans="4:4" x14ac:dyDescent="0.2">
      <c r="D305" s="138"/>
    </row>
    <row r="306" spans="4:4" x14ac:dyDescent="0.2">
      <c r="D306" s="138"/>
    </row>
    <row r="307" spans="4:4" x14ac:dyDescent="0.2">
      <c r="D307" s="138"/>
    </row>
    <row r="308" spans="4:4" x14ac:dyDescent="0.2">
      <c r="D308" s="138"/>
    </row>
    <row r="309" spans="4:4" x14ac:dyDescent="0.2">
      <c r="D309" s="138"/>
    </row>
    <row r="310" spans="4:4" x14ac:dyDescent="0.2">
      <c r="D310" s="138"/>
    </row>
    <row r="311" spans="4:4" x14ac:dyDescent="0.2">
      <c r="D311" s="138"/>
    </row>
    <row r="312" spans="4:4" x14ac:dyDescent="0.2">
      <c r="D312" s="138"/>
    </row>
    <row r="313" spans="4:4" x14ac:dyDescent="0.2">
      <c r="D313" s="138"/>
    </row>
    <row r="314" spans="4:4" x14ac:dyDescent="0.2">
      <c r="D314" s="138"/>
    </row>
    <row r="315" spans="4:4" x14ac:dyDescent="0.2">
      <c r="D315" s="138"/>
    </row>
    <row r="316" spans="4:4" x14ac:dyDescent="0.2">
      <c r="D316" s="138"/>
    </row>
    <row r="317" spans="4:4" x14ac:dyDescent="0.2">
      <c r="D317" s="138"/>
    </row>
    <row r="318" spans="4:4" x14ac:dyDescent="0.2">
      <c r="D318" s="138"/>
    </row>
    <row r="319" spans="4:4" x14ac:dyDescent="0.2">
      <c r="D319" s="138"/>
    </row>
    <row r="320" spans="4:4" x14ac:dyDescent="0.2">
      <c r="D320" s="138"/>
    </row>
    <row r="321" spans="4:4" x14ac:dyDescent="0.2">
      <c r="D321" s="138"/>
    </row>
    <row r="322" spans="4:4" x14ac:dyDescent="0.2">
      <c r="D322" s="138"/>
    </row>
    <row r="323" spans="4:4" x14ac:dyDescent="0.2">
      <c r="D323" s="138"/>
    </row>
    <row r="324" spans="4:4" x14ac:dyDescent="0.2">
      <c r="D324" s="138"/>
    </row>
    <row r="325" spans="4:4" x14ac:dyDescent="0.2">
      <c r="D325" s="138"/>
    </row>
    <row r="326" spans="4:4" x14ac:dyDescent="0.2">
      <c r="D326" s="138"/>
    </row>
    <row r="327" spans="4:4" x14ac:dyDescent="0.2">
      <c r="D327" s="138"/>
    </row>
    <row r="328" spans="4:4" x14ac:dyDescent="0.2">
      <c r="D328" s="138"/>
    </row>
    <row r="329" spans="4:4" x14ac:dyDescent="0.2">
      <c r="D329" s="138"/>
    </row>
    <row r="330" spans="4:4" x14ac:dyDescent="0.2">
      <c r="D330" s="138"/>
    </row>
    <row r="331" spans="4:4" x14ac:dyDescent="0.2">
      <c r="D331" s="138"/>
    </row>
    <row r="332" spans="4:4" x14ac:dyDescent="0.2">
      <c r="D332" s="138"/>
    </row>
    <row r="333" spans="4:4" x14ac:dyDescent="0.2">
      <c r="D333" s="138"/>
    </row>
    <row r="334" spans="4:4" x14ac:dyDescent="0.2">
      <c r="D334" s="138"/>
    </row>
    <row r="335" spans="4:4" x14ac:dyDescent="0.2">
      <c r="D335" s="138"/>
    </row>
    <row r="336" spans="4:4" x14ac:dyDescent="0.2">
      <c r="D336" s="138"/>
    </row>
    <row r="337" spans="4:4" x14ac:dyDescent="0.2">
      <c r="D337" s="138"/>
    </row>
    <row r="338" spans="4:4" x14ac:dyDescent="0.2">
      <c r="D338" s="138"/>
    </row>
    <row r="339" spans="4:4" x14ac:dyDescent="0.2">
      <c r="D339" s="138"/>
    </row>
    <row r="340" spans="4:4" x14ac:dyDescent="0.2">
      <c r="D340" s="138"/>
    </row>
    <row r="341" spans="4:4" x14ac:dyDescent="0.2">
      <c r="D341" s="138"/>
    </row>
    <row r="342" spans="4:4" x14ac:dyDescent="0.2">
      <c r="D342" s="138"/>
    </row>
    <row r="343" spans="4:4" x14ac:dyDescent="0.2">
      <c r="D343" s="138"/>
    </row>
    <row r="344" spans="4:4" x14ac:dyDescent="0.2">
      <c r="D344" s="138"/>
    </row>
    <row r="345" spans="4:4" x14ac:dyDescent="0.2">
      <c r="D345" s="138"/>
    </row>
    <row r="346" spans="4:4" x14ac:dyDescent="0.2">
      <c r="D346" s="138"/>
    </row>
    <row r="347" spans="4:4" x14ac:dyDescent="0.2">
      <c r="D347" s="138"/>
    </row>
    <row r="348" spans="4:4" x14ac:dyDescent="0.2">
      <c r="D348" s="138"/>
    </row>
    <row r="349" spans="4:4" x14ac:dyDescent="0.2">
      <c r="D349" s="138"/>
    </row>
    <row r="350" spans="4:4" x14ac:dyDescent="0.2">
      <c r="D350" s="138"/>
    </row>
    <row r="351" spans="4:4" x14ac:dyDescent="0.2">
      <c r="D351" s="138"/>
    </row>
    <row r="352" spans="4:4" x14ac:dyDescent="0.2">
      <c r="D352" s="138"/>
    </row>
    <row r="353" spans="4:4" x14ac:dyDescent="0.2">
      <c r="D353" s="138"/>
    </row>
    <row r="354" spans="4:4" x14ac:dyDescent="0.2">
      <c r="D354" s="138"/>
    </row>
    <row r="355" spans="4:4" x14ac:dyDescent="0.2">
      <c r="D355" s="138"/>
    </row>
    <row r="356" spans="4:4" x14ac:dyDescent="0.2">
      <c r="D356" s="138"/>
    </row>
    <row r="357" spans="4:4" x14ac:dyDescent="0.2">
      <c r="D357" s="138"/>
    </row>
    <row r="358" spans="4:4" x14ac:dyDescent="0.2">
      <c r="D358" s="138"/>
    </row>
    <row r="359" spans="4:4" x14ac:dyDescent="0.2">
      <c r="D359" s="138"/>
    </row>
    <row r="360" spans="4:4" x14ac:dyDescent="0.2">
      <c r="D360" s="138"/>
    </row>
    <row r="361" spans="4:4" x14ac:dyDescent="0.2">
      <c r="D361" s="138"/>
    </row>
    <row r="362" spans="4:4" x14ac:dyDescent="0.2">
      <c r="D362" s="138"/>
    </row>
    <row r="363" spans="4:4" x14ac:dyDescent="0.2">
      <c r="D363" s="138"/>
    </row>
    <row r="364" spans="4:4" x14ac:dyDescent="0.2">
      <c r="D364" s="138"/>
    </row>
    <row r="365" spans="4:4" x14ac:dyDescent="0.2">
      <c r="D365" s="138"/>
    </row>
    <row r="366" spans="4:4" x14ac:dyDescent="0.2">
      <c r="D366" s="138"/>
    </row>
    <row r="367" spans="4:4" x14ac:dyDescent="0.2">
      <c r="D367" s="138"/>
    </row>
    <row r="368" spans="4:4" x14ac:dyDescent="0.2">
      <c r="D368" s="138"/>
    </row>
    <row r="369" spans="4:4" x14ac:dyDescent="0.2">
      <c r="D369" s="138"/>
    </row>
    <row r="370" spans="4:4" x14ac:dyDescent="0.2">
      <c r="D370" s="138"/>
    </row>
    <row r="371" spans="4:4" x14ac:dyDescent="0.2">
      <c r="D371" s="138"/>
    </row>
    <row r="372" spans="4:4" x14ac:dyDescent="0.2">
      <c r="D372" s="138"/>
    </row>
    <row r="373" spans="4:4" x14ac:dyDescent="0.2">
      <c r="D373" s="138"/>
    </row>
    <row r="374" spans="4:4" x14ac:dyDescent="0.2">
      <c r="D374" s="138"/>
    </row>
    <row r="375" spans="4:4" x14ac:dyDescent="0.2">
      <c r="D375" s="138"/>
    </row>
    <row r="376" spans="4:4" x14ac:dyDescent="0.2">
      <c r="D376" s="138"/>
    </row>
    <row r="377" spans="4:4" x14ac:dyDescent="0.2">
      <c r="D377" s="138"/>
    </row>
    <row r="378" spans="4:4" x14ac:dyDescent="0.2">
      <c r="D378" s="138"/>
    </row>
    <row r="379" spans="4:4" x14ac:dyDescent="0.2">
      <c r="D379" s="138"/>
    </row>
    <row r="380" spans="4:4" x14ac:dyDescent="0.2">
      <c r="D380" s="138"/>
    </row>
    <row r="381" spans="4:4" x14ac:dyDescent="0.2">
      <c r="D381" s="138"/>
    </row>
    <row r="382" spans="4:4" x14ac:dyDescent="0.2">
      <c r="D382" s="138"/>
    </row>
    <row r="383" spans="4:4" x14ac:dyDescent="0.2">
      <c r="D383" s="138"/>
    </row>
    <row r="384" spans="4:4" x14ac:dyDescent="0.2">
      <c r="D384" s="138"/>
    </row>
    <row r="385" spans="4:4" x14ac:dyDescent="0.2">
      <c r="D385" s="138"/>
    </row>
    <row r="386" spans="4:4" x14ac:dyDescent="0.2">
      <c r="D386" s="138"/>
    </row>
    <row r="387" spans="4:4" x14ac:dyDescent="0.2">
      <c r="D387" s="138"/>
    </row>
    <row r="388" spans="4:4" x14ac:dyDescent="0.2">
      <c r="D388" s="138"/>
    </row>
    <row r="389" spans="4:4" x14ac:dyDescent="0.2">
      <c r="D389" s="138"/>
    </row>
    <row r="390" spans="4:4" x14ac:dyDescent="0.2">
      <c r="D390" s="138"/>
    </row>
    <row r="391" spans="4:4" x14ac:dyDescent="0.2">
      <c r="D391" s="138"/>
    </row>
    <row r="392" spans="4:4" x14ac:dyDescent="0.2">
      <c r="D392" s="138"/>
    </row>
    <row r="393" spans="4:4" x14ac:dyDescent="0.2">
      <c r="D393" s="138"/>
    </row>
    <row r="394" spans="4:4" x14ac:dyDescent="0.2">
      <c r="D394" s="138"/>
    </row>
    <row r="395" spans="4:4" x14ac:dyDescent="0.2">
      <c r="D395" s="138"/>
    </row>
    <row r="396" spans="4:4" x14ac:dyDescent="0.2">
      <c r="D396" s="138"/>
    </row>
    <row r="397" spans="4:4" x14ac:dyDescent="0.2">
      <c r="D397" s="138"/>
    </row>
    <row r="398" spans="4:4" x14ac:dyDescent="0.2">
      <c r="D398" s="138"/>
    </row>
    <row r="399" spans="4:4" x14ac:dyDescent="0.2">
      <c r="D399" s="138"/>
    </row>
    <row r="400" spans="4:4" x14ac:dyDescent="0.2">
      <c r="D400" s="138"/>
    </row>
    <row r="401" spans="4:4" x14ac:dyDescent="0.2">
      <c r="D401" s="138"/>
    </row>
    <row r="402" spans="4:4" x14ac:dyDescent="0.2">
      <c r="D402" s="138"/>
    </row>
    <row r="403" spans="4:4" x14ac:dyDescent="0.2">
      <c r="D403" s="138"/>
    </row>
    <row r="404" spans="4:4" x14ac:dyDescent="0.2">
      <c r="D404" s="138"/>
    </row>
    <row r="405" spans="4:4" x14ac:dyDescent="0.2">
      <c r="D405" s="138"/>
    </row>
    <row r="406" spans="4:4" x14ac:dyDescent="0.2">
      <c r="D406" s="138"/>
    </row>
    <row r="407" spans="4:4" x14ac:dyDescent="0.2">
      <c r="D407" s="138"/>
    </row>
    <row r="408" spans="4:4" x14ac:dyDescent="0.2">
      <c r="D408" s="138"/>
    </row>
    <row r="409" spans="4:4" x14ac:dyDescent="0.2">
      <c r="D409" s="138"/>
    </row>
    <row r="410" spans="4:4" x14ac:dyDescent="0.2">
      <c r="D410" s="138"/>
    </row>
    <row r="411" spans="4:4" x14ac:dyDescent="0.2">
      <c r="D411" s="138"/>
    </row>
    <row r="412" spans="4:4" x14ac:dyDescent="0.2">
      <c r="D412" s="138"/>
    </row>
    <row r="413" spans="4:4" x14ac:dyDescent="0.2">
      <c r="D413" s="138"/>
    </row>
    <row r="414" spans="4:4" x14ac:dyDescent="0.2">
      <c r="D414" s="138"/>
    </row>
    <row r="415" spans="4:4" x14ac:dyDescent="0.2">
      <c r="D415" s="138"/>
    </row>
    <row r="416" spans="4:4" x14ac:dyDescent="0.2">
      <c r="D416" s="138"/>
    </row>
    <row r="417" spans="4:4" x14ac:dyDescent="0.2">
      <c r="D417" s="138"/>
    </row>
    <row r="418" spans="4:4" x14ac:dyDescent="0.2">
      <c r="D418" s="138"/>
    </row>
    <row r="419" spans="4:4" x14ac:dyDescent="0.2">
      <c r="D419" s="138"/>
    </row>
    <row r="420" spans="4:4" x14ac:dyDescent="0.2">
      <c r="D420" s="138"/>
    </row>
    <row r="421" spans="4:4" x14ac:dyDescent="0.2">
      <c r="D421" s="138"/>
    </row>
    <row r="422" spans="4:4" x14ac:dyDescent="0.2">
      <c r="D422" s="138"/>
    </row>
    <row r="423" spans="4:4" x14ac:dyDescent="0.2">
      <c r="D423" s="138"/>
    </row>
    <row r="424" spans="4:4" x14ac:dyDescent="0.2">
      <c r="D424" s="138"/>
    </row>
    <row r="425" spans="4:4" x14ac:dyDescent="0.2">
      <c r="D425" s="138"/>
    </row>
    <row r="426" spans="4:4" x14ac:dyDescent="0.2">
      <c r="D426" s="138"/>
    </row>
    <row r="427" spans="4:4" x14ac:dyDescent="0.2">
      <c r="D427" s="138"/>
    </row>
    <row r="428" spans="4:4" x14ac:dyDescent="0.2">
      <c r="D428" s="138"/>
    </row>
    <row r="429" spans="4:4" x14ac:dyDescent="0.2">
      <c r="D429" s="138"/>
    </row>
    <row r="430" spans="4:4" x14ac:dyDescent="0.2">
      <c r="D430" s="138"/>
    </row>
    <row r="431" spans="4:4" x14ac:dyDescent="0.2">
      <c r="D431" s="138"/>
    </row>
    <row r="432" spans="4:4" x14ac:dyDescent="0.2">
      <c r="D432" s="138"/>
    </row>
    <row r="433" spans="4:4" x14ac:dyDescent="0.2">
      <c r="D433" s="138"/>
    </row>
    <row r="434" spans="4:4" x14ac:dyDescent="0.2">
      <c r="D434" s="138"/>
    </row>
    <row r="435" spans="4:4" x14ac:dyDescent="0.2">
      <c r="D435" s="138"/>
    </row>
    <row r="436" spans="4:4" x14ac:dyDescent="0.2">
      <c r="D436" s="138"/>
    </row>
    <row r="437" spans="4:4" x14ac:dyDescent="0.2">
      <c r="D437" s="138"/>
    </row>
    <row r="438" spans="4:4" x14ac:dyDescent="0.2">
      <c r="D438" s="138"/>
    </row>
    <row r="439" spans="4:4" x14ac:dyDescent="0.2">
      <c r="D439" s="138"/>
    </row>
    <row r="440" spans="4:4" x14ac:dyDescent="0.2">
      <c r="D440" s="138"/>
    </row>
    <row r="441" spans="4:4" x14ac:dyDescent="0.2">
      <c r="D441" s="138"/>
    </row>
    <row r="442" spans="4:4" x14ac:dyDescent="0.2">
      <c r="D442" s="138"/>
    </row>
    <row r="443" spans="4:4" x14ac:dyDescent="0.2">
      <c r="D443" s="138"/>
    </row>
    <row r="444" spans="4:4" x14ac:dyDescent="0.2">
      <c r="D444" s="138"/>
    </row>
    <row r="445" spans="4:4" x14ac:dyDescent="0.2">
      <c r="D445" s="138"/>
    </row>
    <row r="446" spans="4:4" x14ac:dyDescent="0.2">
      <c r="D446" s="138"/>
    </row>
    <row r="447" spans="4:4" x14ac:dyDescent="0.2">
      <c r="D447" s="138"/>
    </row>
    <row r="448" spans="4:4" x14ac:dyDescent="0.2">
      <c r="D448" s="138"/>
    </row>
    <row r="449" spans="4:4" x14ac:dyDescent="0.2">
      <c r="D449" s="138"/>
    </row>
    <row r="450" spans="4:4" x14ac:dyDescent="0.2">
      <c r="D450" s="138"/>
    </row>
    <row r="451" spans="4:4" x14ac:dyDescent="0.2">
      <c r="D451" s="138"/>
    </row>
    <row r="452" spans="4:4" x14ac:dyDescent="0.2">
      <c r="D452" s="138"/>
    </row>
    <row r="453" spans="4:4" x14ac:dyDescent="0.2">
      <c r="D453" s="138"/>
    </row>
    <row r="454" spans="4:4" x14ac:dyDescent="0.2">
      <c r="D454" s="138"/>
    </row>
    <row r="455" spans="4:4" x14ac:dyDescent="0.2">
      <c r="D455" s="138"/>
    </row>
    <row r="456" spans="4:4" x14ac:dyDescent="0.2">
      <c r="D456" s="138"/>
    </row>
    <row r="457" spans="4:4" x14ac:dyDescent="0.2">
      <c r="D457" s="138"/>
    </row>
    <row r="458" spans="4:4" x14ac:dyDescent="0.2">
      <c r="D458" s="138"/>
    </row>
    <row r="459" spans="4:4" x14ac:dyDescent="0.2">
      <c r="D459" s="138"/>
    </row>
    <row r="460" spans="4:4" x14ac:dyDescent="0.2">
      <c r="D460" s="138"/>
    </row>
    <row r="461" spans="4:4" x14ac:dyDescent="0.2">
      <c r="D461" s="138"/>
    </row>
    <row r="462" spans="4:4" x14ac:dyDescent="0.2">
      <c r="D462" s="138"/>
    </row>
    <row r="463" spans="4:4" x14ac:dyDescent="0.2">
      <c r="D463" s="138"/>
    </row>
    <row r="464" spans="4:4" x14ac:dyDescent="0.2">
      <c r="D464" s="138"/>
    </row>
    <row r="465" spans="4:4" x14ac:dyDescent="0.2">
      <c r="D465" s="138"/>
    </row>
    <row r="466" spans="4:4" x14ac:dyDescent="0.2">
      <c r="D466" s="138"/>
    </row>
    <row r="467" spans="4:4" x14ac:dyDescent="0.2">
      <c r="D467" s="138"/>
    </row>
    <row r="468" spans="4:4" x14ac:dyDescent="0.2">
      <c r="D468" s="138"/>
    </row>
    <row r="469" spans="4:4" x14ac:dyDescent="0.2">
      <c r="D469" s="138"/>
    </row>
    <row r="470" spans="4:4" x14ac:dyDescent="0.2">
      <c r="D470" s="138"/>
    </row>
    <row r="471" spans="4:4" x14ac:dyDescent="0.2">
      <c r="D471" s="138"/>
    </row>
    <row r="472" spans="4:4" x14ac:dyDescent="0.2">
      <c r="D472" s="138"/>
    </row>
    <row r="473" spans="4:4" x14ac:dyDescent="0.2">
      <c r="D473" s="138"/>
    </row>
    <row r="474" spans="4:4" x14ac:dyDescent="0.2">
      <c r="D474" s="138"/>
    </row>
    <row r="475" spans="4:4" x14ac:dyDescent="0.2">
      <c r="D475" s="138"/>
    </row>
    <row r="476" spans="4:4" x14ac:dyDescent="0.2">
      <c r="D476" s="138"/>
    </row>
    <row r="477" spans="4:4" x14ac:dyDescent="0.2">
      <c r="D477" s="138"/>
    </row>
    <row r="478" spans="4:4" x14ac:dyDescent="0.2">
      <c r="D478" s="138"/>
    </row>
    <row r="479" spans="4:4" x14ac:dyDescent="0.2">
      <c r="D479" s="138"/>
    </row>
    <row r="480" spans="4:4" x14ac:dyDescent="0.2">
      <c r="D480" s="138"/>
    </row>
    <row r="481" spans="4:4" x14ac:dyDescent="0.2">
      <c r="D481" s="138"/>
    </row>
    <row r="482" spans="4:4" x14ac:dyDescent="0.2">
      <c r="D482" s="138"/>
    </row>
    <row r="483" spans="4:4" x14ac:dyDescent="0.2">
      <c r="D483" s="138"/>
    </row>
    <row r="484" spans="4:4" x14ac:dyDescent="0.2">
      <c r="D484" s="138"/>
    </row>
    <row r="485" spans="4:4" x14ac:dyDescent="0.2">
      <c r="D485" s="138"/>
    </row>
    <row r="486" spans="4:4" x14ac:dyDescent="0.2">
      <c r="D486" s="138"/>
    </row>
    <row r="487" spans="4:4" x14ac:dyDescent="0.2">
      <c r="D487" s="138"/>
    </row>
    <row r="488" spans="4:4" x14ac:dyDescent="0.2">
      <c r="D488" s="138"/>
    </row>
    <row r="489" spans="4:4" x14ac:dyDescent="0.2">
      <c r="D489" s="138"/>
    </row>
    <row r="490" spans="4:4" x14ac:dyDescent="0.2">
      <c r="D490" s="138"/>
    </row>
    <row r="491" spans="4:4" x14ac:dyDescent="0.2">
      <c r="D491" s="138"/>
    </row>
    <row r="492" spans="4:4" x14ac:dyDescent="0.2">
      <c r="D492" s="138"/>
    </row>
    <row r="493" spans="4:4" x14ac:dyDescent="0.2">
      <c r="D493" s="138"/>
    </row>
    <row r="494" spans="4:4" x14ac:dyDescent="0.2">
      <c r="D494" s="138"/>
    </row>
    <row r="495" spans="4:4" x14ac:dyDescent="0.2">
      <c r="D495" s="138"/>
    </row>
    <row r="496" spans="4:4" x14ac:dyDescent="0.2">
      <c r="D496" s="138"/>
    </row>
    <row r="497" spans="4:4" x14ac:dyDescent="0.2">
      <c r="D497" s="138"/>
    </row>
    <row r="498" spans="4:4" x14ac:dyDescent="0.2">
      <c r="D498" s="138"/>
    </row>
    <row r="499" spans="4:4" x14ac:dyDescent="0.2">
      <c r="D499" s="138"/>
    </row>
    <row r="500" spans="4:4" x14ac:dyDescent="0.2">
      <c r="D500" s="138"/>
    </row>
    <row r="501" spans="4:4" x14ac:dyDescent="0.2">
      <c r="D501" s="138"/>
    </row>
    <row r="502" spans="4:4" x14ac:dyDescent="0.2">
      <c r="D502" s="138"/>
    </row>
    <row r="503" spans="4:4" x14ac:dyDescent="0.2">
      <c r="D503" s="138"/>
    </row>
    <row r="504" spans="4:4" x14ac:dyDescent="0.2">
      <c r="D504" s="138"/>
    </row>
    <row r="505" spans="4:4" x14ac:dyDescent="0.2">
      <c r="D505" s="138"/>
    </row>
    <row r="506" spans="4:4" x14ac:dyDescent="0.2">
      <c r="D506" s="138"/>
    </row>
    <row r="507" spans="4:4" x14ac:dyDescent="0.2">
      <c r="D507" s="138"/>
    </row>
    <row r="508" spans="4:4" x14ac:dyDescent="0.2">
      <c r="D508" s="138"/>
    </row>
    <row r="509" spans="4:4" x14ac:dyDescent="0.2">
      <c r="D509" s="138"/>
    </row>
    <row r="510" spans="4:4" x14ac:dyDescent="0.2">
      <c r="D510" s="138"/>
    </row>
    <row r="511" spans="4:4" x14ac:dyDescent="0.2">
      <c r="D511" s="138"/>
    </row>
    <row r="512" spans="4:4" x14ac:dyDescent="0.2">
      <c r="D512" s="138"/>
    </row>
    <row r="513" spans="4:4" x14ac:dyDescent="0.2">
      <c r="D513" s="138"/>
    </row>
    <row r="514" spans="4:4" x14ac:dyDescent="0.2">
      <c r="D514" s="138"/>
    </row>
    <row r="515" spans="4:4" x14ac:dyDescent="0.2">
      <c r="D515" s="138"/>
    </row>
    <row r="516" spans="4:4" x14ac:dyDescent="0.2">
      <c r="D516" s="138"/>
    </row>
    <row r="517" spans="4:4" x14ac:dyDescent="0.2">
      <c r="D517" s="138"/>
    </row>
    <row r="518" spans="4:4" x14ac:dyDescent="0.2">
      <c r="D518" s="138"/>
    </row>
    <row r="519" spans="4:4" x14ac:dyDescent="0.2">
      <c r="D519" s="138"/>
    </row>
    <row r="520" spans="4:4" x14ac:dyDescent="0.2">
      <c r="D520" s="138"/>
    </row>
    <row r="521" spans="4:4" x14ac:dyDescent="0.2">
      <c r="D521" s="138"/>
    </row>
    <row r="522" spans="4:4" x14ac:dyDescent="0.2">
      <c r="D522" s="138"/>
    </row>
    <row r="523" spans="4:4" x14ac:dyDescent="0.2">
      <c r="D523" s="138"/>
    </row>
    <row r="524" spans="4:4" x14ac:dyDescent="0.2">
      <c r="D524" s="138"/>
    </row>
    <row r="525" spans="4:4" x14ac:dyDescent="0.2">
      <c r="D525" s="138"/>
    </row>
    <row r="526" spans="4:4" x14ac:dyDescent="0.2">
      <c r="D526" s="138"/>
    </row>
    <row r="527" spans="4:4" x14ac:dyDescent="0.2">
      <c r="D527" s="138"/>
    </row>
    <row r="528" spans="4:4" x14ac:dyDescent="0.2">
      <c r="D528" s="138"/>
    </row>
    <row r="529" spans="4:4" x14ac:dyDescent="0.2">
      <c r="D529" s="138"/>
    </row>
    <row r="530" spans="4:4" x14ac:dyDescent="0.2">
      <c r="D530" s="138"/>
    </row>
    <row r="531" spans="4:4" x14ac:dyDescent="0.2">
      <c r="D531" s="138"/>
    </row>
    <row r="532" spans="4:4" x14ac:dyDescent="0.2">
      <c r="D532" s="138"/>
    </row>
    <row r="533" spans="4:4" x14ac:dyDescent="0.2">
      <c r="D533" s="138"/>
    </row>
    <row r="534" spans="4:4" x14ac:dyDescent="0.2">
      <c r="D534" s="138"/>
    </row>
    <row r="535" spans="4:4" x14ac:dyDescent="0.2">
      <c r="D535" s="138"/>
    </row>
    <row r="536" spans="4:4" x14ac:dyDescent="0.2">
      <c r="D536" s="138"/>
    </row>
    <row r="537" spans="4:4" x14ac:dyDescent="0.2">
      <c r="D537" s="138"/>
    </row>
    <row r="538" spans="4:4" x14ac:dyDescent="0.2">
      <c r="D538" s="138"/>
    </row>
    <row r="539" spans="4:4" x14ac:dyDescent="0.2">
      <c r="D539" s="138"/>
    </row>
    <row r="540" spans="4:4" x14ac:dyDescent="0.2">
      <c r="D540" s="138"/>
    </row>
    <row r="541" spans="4:4" x14ac:dyDescent="0.2">
      <c r="D541" s="138"/>
    </row>
    <row r="542" spans="4:4" x14ac:dyDescent="0.2">
      <c r="D542" s="138"/>
    </row>
    <row r="543" spans="4:4" x14ac:dyDescent="0.2">
      <c r="D543" s="138"/>
    </row>
    <row r="544" spans="4:4" x14ac:dyDescent="0.2">
      <c r="D544" s="138"/>
    </row>
    <row r="545" spans="4:4" x14ac:dyDescent="0.2">
      <c r="D545" s="138"/>
    </row>
    <row r="546" spans="4:4" x14ac:dyDescent="0.2">
      <c r="D546" s="138"/>
    </row>
    <row r="547" spans="4:4" x14ac:dyDescent="0.2">
      <c r="D547" s="138"/>
    </row>
    <row r="548" spans="4:4" x14ac:dyDescent="0.2">
      <c r="D548" s="138"/>
    </row>
    <row r="549" spans="4:4" x14ac:dyDescent="0.2">
      <c r="D549" s="138"/>
    </row>
    <row r="550" spans="4:4" x14ac:dyDescent="0.2">
      <c r="D550" s="138"/>
    </row>
    <row r="551" spans="4:4" x14ac:dyDescent="0.2">
      <c r="D551" s="138"/>
    </row>
    <row r="552" spans="4:4" x14ac:dyDescent="0.2">
      <c r="D552" s="138"/>
    </row>
    <row r="553" spans="4:4" x14ac:dyDescent="0.2">
      <c r="D553" s="138"/>
    </row>
    <row r="554" spans="4:4" x14ac:dyDescent="0.2">
      <c r="D554" s="138"/>
    </row>
    <row r="555" spans="4:4" x14ac:dyDescent="0.2">
      <c r="D555" s="138"/>
    </row>
    <row r="556" spans="4:4" x14ac:dyDescent="0.2">
      <c r="D556" s="138"/>
    </row>
    <row r="557" spans="4:4" x14ac:dyDescent="0.2">
      <c r="D557" s="138"/>
    </row>
    <row r="558" spans="4:4" x14ac:dyDescent="0.2">
      <c r="D558" s="138"/>
    </row>
    <row r="559" spans="4:4" x14ac:dyDescent="0.2">
      <c r="D559" s="138"/>
    </row>
    <row r="560" spans="4:4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</sheetData>
  <sheetProtection password="C613" sheet="1" objects="1" scenarios="1"/>
  <mergeCells count="35">
    <mergeCell ref="C111:G111"/>
    <mergeCell ref="C114:G114"/>
    <mergeCell ref="C117:G117"/>
    <mergeCell ref="C119:G119"/>
    <mergeCell ref="C159:G159"/>
    <mergeCell ref="C106:G106"/>
    <mergeCell ref="C58:G58"/>
    <mergeCell ref="C60:G60"/>
    <mergeCell ref="C62:G62"/>
    <mergeCell ref="C64:G64"/>
    <mergeCell ref="C67:G67"/>
    <mergeCell ref="C73:G73"/>
    <mergeCell ref="C76:G76"/>
    <mergeCell ref="C81:G81"/>
    <mergeCell ref="C85:G85"/>
    <mergeCell ref="C100:G100"/>
    <mergeCell ref="C103:G103"/>
    <mergeCell ref="C56:G56"/>
    <mergeCell ref="C14:G14"/>
    <mergeCell ref="C19:G19"/>
    <mergeCell ref="C24:G24"/>
    <mergeCell ref="C26:G26"/>
    <mergeCell ref="C31:G31"/>
    <mergeCell ref="C33:G33"/>
    <mergeCell ref="C38:G38"/>
    <mergeCell ref="C43:G43"/>
    <mergeCell ref="C48:G48"/>
    <mergeCell ref="C50:G50"/>
    <mergeCell ref="C53:G53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13" sqref="C13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73</v>
      </c>
      <c r="B1" s="254"/>
      <c r="C1" s="254"/>
      <c r="D1" s="254"/>
      <c r="E1" s="254"/>
      <c r="F1" s="254"/>
      <c r="G1" s="254"/>
      <c r="AG1" t="s">
        <v>74</v>
      </c>
    </row>
    <row r="2" spans="1:60" ht="24.95" customHeight="1" x14ac:dyDescent="0.2">
      <c r="A2" s="139" t="s">
        <v>7</v>
      </c>
      <c r="B2" s="71" t="s">
        <v>43</v>
      </c>
      <c r="C2" s="255" t="s">
        <v>655</v>
      </c>
      <c r="D2" s="256"/>
      <c r="E2" s="256"/>
      <c r="F2" s="256"/>
      <c r="G2" s="257"/>
      <c r="AG2" t="s">
        <v>75</v>
      </c>
    </row>
    <row r="3" spans="1:60" ht="24.95" customHeight="1" x14ac:dyDescent="0.2">
      <c r="A3" s="139" t="s">
        <v>8</v>
      </c>
      <c r="B3" s="71" t="s">
        <v>51</v>
      </c>
      <c r="C3" s="255" t="s">
        <v>52</v>
      </c>
      <c r="D3" s="256"/>
      <c r="E3" s="256"/>
      <c r="F3" s="256"/>
      <c r="G3" s="257"/>
      <c r="AC3" s="83" t="s">
        <v>75</v>
      </c>
      <c r="AG3" t="s">
        <v>76</v>
      </c>
    </row>
    <row r="4" spans="1:60" ht="24.95" customHeight="1" x14ac:dyDescent="0.2">
      <c r="A4" s="140" t="s">
        <v>9</v>
      </c>
      <c r="B4" s="141" t="s">
        <v>53</v>
      </c>
      <c r="C4" s="258" t="s">
        <v>54</v>
      </c>
      <c r="D4" s="259"/>
      <c r="E4" s="259"/>
      <c r="F4" s="259"/>
      <c r="G4" s="260"/>
      <c r="AG4" t="s">
        <v>77</v>
      </c>
    </row>
    <row r="5" spans="1:60" x14ac:dyDescent="0.2">
      <c r="D5" s="138"/>
    </row>
    <row r="6" spans="1:60" ht="38.25" x14ac:dyDescent="0.2">
      <c r="A6" s="143" t="s">
        <v>78</v>
      </c>
      <c r="B6" s="145" t="s">
        <v>79</v>
      </c>
      <c r="C6" s="145" t="s">
        <v>80</v>
      </c>
      <c r="D6" s="144" t="s">
        <v>81</v>
      </c>
      <c r="E6" s="143" t="s">
        <v>82</v>
      </c>
      <c r="F6" s="142" t="s">
        <v>83</v>
      </c>
      <c r="G6" s="143" t="s">
        <v>29</v>
      </c>
      <c r="H6" s="146" t="s">
        <v>30</v>
      </c>
      <c r="I6" s="146" t="s">
        <v>84</v>
      </c>
      <c r="J6" s="146" t="s">
        <v>31</v>
      </c>
      <c r="K6" s="146" t="s">
        <v>85</v>
      </c>
      <c r="L6" s="146" t="s">
        <v>86</v>
      </c>
      <c r="M6" s="146" t="s">
        <v>87</v>
      </c>
      <c r="N6" s="146" t="s">
        <v>88</v>
      </c>
      <c r="O6" s="146" t="s">
        <v>89</v>
      </c>
      <c r="P6" s="146" t="s">
        <v>90</v>
      </c>
      <c r="Q6" s="146" t="s">
        <v>91</v>
      </c>
      <c r="R6" s="146" t="s">
        <v>92</v>
      </c>
      <c r="S6" s="146" t="s">
        <v>93</v>
      </c>
      <c r="T6" s="146" t="s">
        <v>94</v>
      </c>
      <c r="U6" s="146" t="s">
        <v>95</v>
      </c>
      <c r="V6" s="146" t="s">
        <v>96</v>
      </c>
      <c r="W6" s="146" t="s">
        <v>97</v>
      </c>
      <c r="X6" s="146" t="s">
        <v>98</v>
      </c>
    </row>
    <row r="7" spans="1:60" hidden="1" x14ac:dyDescent="0.2">
      <c r="A7" s="5"/>
      <c r="B7" s="6"/>
      <c r="C7" s="6"/>
      <c r="D7" s="8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99</v>
      </c>
      <c r="B8" s="163" t="s">
        <v>71</v>
      </c>
      <c r="C8" s="184" t="s">
        <v>27</v>
      </c>
      <c r="D8" s="164"/>
      <c r="E8" s="165"/>
      <c r="F8" s="166"/>
      <c r="G8" s="166">
        <f>SUMIF(AG9:AG14,"&lt;&gt;NOR",G9:G14)</f>
        <v>0</v>
      </c>
      <c r="H8" s="166"/>
      <c r="I8" s="166">
        <f>SUM(I9:I14)</f>
        <v>0</v>
      </c>
      <c r="J8" s="166"/>
      <c r="K8" s="166">
        <f>SUM(K9:K14)</f>
        <v>0</v>
      </c>
      <c r="L8" s="166"/>
      <c r="M8" s="166">
        <f>SUM(M9:M14)</f>
        <v>0</v>
      </c>
      <c r="N8" s="166"/>
      <c r="O8" s="166">
        <f>SUM(O9:O14)</f>
        <v>0</v>
      </c>
      <c r="P8" s="166"/>
      <c r="Q8" s="166">
        <f>SUM(Q9:Q14)</f>
        <v>0</v>
      </c>
      <c r="R8" s="166"/>
      <c r="S8" s="166"/>
      <c r="T8" s="167"/>
      <c r="U8" s="161"/>
      <c r="V8" s="161">
        <f>SUM(V9:V14)</f>
        <v>0</v>
      </c>
      <c r="W8" s="161"/>
      <c r="X8" s="161"/>
      <c r="AG8" t="s">
        <v>100</v>
      </c>
    </row>
    <row r="9" spans="1:60" outlineLevel="1" x14ac:dyDescent="0.2">
      <c r="A9" s="176">
        <v>1</v>
      </c>
      <c r="B9" s="177" t="s">
        <v>616</v>
      </c>
      <c r="C9" s="188" t="s">
        <v>617</v>
      </c>
      <c r="D9" s="178" t="s">
        <v>618</v>
      </c>
      <c r="E9" s="179">
        <v>1</v>
      </c>
      <c r="F9" s="180"/>
      <c r="G9" s="181">
        <f t="shared" ref="G9:G14" si="0">ROUND(E9*F9,2)</f>
        <v>0</v>
      </c>
      <c r="H9" s="180"/>
      <c r="I9" s="181">
        <f t="shared" ref="I9:I14" si="1">ROUND(E9*H9,2)</f>
        <v>0</v>
      </c>
      <c r="J9" s="180"/>
      <c r="K9" s="181">
        <f t="shared" ref="K9:K14" si="2">ROUND(E9*J9,2)</f>
        <v>0</v>
      </c>
      <c r="L9" s="181">
        <v>21</v>
      </c>
      <c r="M9" s="181">
        <f t="shared" ref="M9:M14" si="3">G9*(1+L9/100)</f>
        <v>0</v>
      </c>
      <c r="N9" s="181">
        <v>0</v>
      </c>
      <c r="O9" s="181">
        <f t="shared" ref="O9:O14" si="4">ROUND(E9*N9,2)</f>
        <v>0</v>
      </c>
      <c r="P9" s="181">
        <v>0</v>
      </c>
      <c r="Q9" s="181">
        <f t="shared" ref="Q9:Q14" si="5">ROUND(E9*P9,2)</f>
        <v>0</v>
      </c>
      <c r="R9" s="181"/>
      <c r="S9" s="181" t="s">
        <v>105</v>
      </c>
      <c r="T9" s="182" t="s">
        <v>411</v>
      </c>
      <c r="U9" s="156">
        <v>0</v>
      </c>
      <c r="V9" s="156">
        <f t="shared" ref="V9:V14" si="6">ROUND(E9*U9,2)</f>
        <v>0</v>
      </c>
      <c r="W9" s="156"/>
      <c r="X9" s="156" t="s">
        <v>619</v>
      </c>
      <c r="Y9" s="147"/>
      <c r="Z9" s="147"/>
      <c r="AA9" s="147"/>
      <c r="AB9" s="147"/>
      <c r="AC9" s="147"/>
      <c r="AD9" s="147"/>
      <c r="AE9" s="147"/>
      <c r="AF9" s="147"/>
      <c r="AG9" s="147" t="s">
        <v>620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6">
        <v>2</v>
      </c>
      <c r="B10" s="177" t="s">
        <v>621</v>
      </c>
      <c r="C10" s="188" t="s">
        <v>622</v>
      </c>
      <c r="D10" s="178" t="s">
        <v>618</v>
      </c>
      <c r="E10" s="179">
        <v>1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21</v>
      </c>
      <c r="M10" s="181">
        <f t="shared" si="3"/>
        <v>0</v>
      </c>
      <c r="N10" s="181">
        <v>0</v>
      </c>
      <c r="O10" s="181">
        <f t="shared" si="4"/>
        <v>0</v>
      </c>
      <c r="P10" s="181">
        <v>0</v>
      </c>
      <c r="Q10" s="181">
        <f t="shared" si="5"/>
        <v>0</v>
      </c>
      <c r="R10" s="181"/>
      <c r="S10" s="181" t="s">
        <v>105</v>
      </c>
      <c r="T10" s="182" t="s">
        <v>411</v>
      </c>
      <c r="U10" s="156">
        <v>0</v>
      </c>
      <c r="V10" s="156">
        <f t="shared" si="6"/>
        <v>0</v>
      </c>
      <c r="W10" s="156"/>
      <c r="X10" s="156" t="s">
        <v>619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620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6">
        <v>3</v>
      </c>
      <c r="B11" s="177" t="s">
        <v>623</v>
      </c>
      <c r="C11" s="188" t="s">
        <v>624</v>
      </c>
      <c r="D11" s="178" t="s">
        <v>618</v>
      </c>
      <c r="E11" s="179">
        <v>1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21</v>
      </c>
      <c r="M11" s="181">
        <f t="shared" si="3"/>
        <v>0</v>
      </c>
      <c r="N11" s="181">
        <v>0</v>
      </c>
      <c r="O11" s="181">
        <f t="shared" si="4"/>
        <v>0</v>
      </c>
      <c r="P11" s="181">
        <v>0</v>
      </c>
      <c r="Q11" s="181">
        <f t="shared" si="5"/>
        <v>0</v>
      </c>
      <c r="R11" s="181"/>
      <c r="S11" s="181" t="s">
        <v>105</v>
      </c>
      <c r="T11" s="182" t="s">
        <v>411</v>
      </c>
      <c r="U11" s="156">
        <v>0</v>
      </c>
      <c r="V11" s="156">
        <f t="shared" si="6"/>
        <v>0</v>
      </c>
      <c r="W11" s="156"/>
      <c r="X11" s="156" t="s">
        <v>619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620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6">
        <v>4</v>
      </c>
      <c r="B12" s="177" t="s">
        <v>625</v>
      </c>
      <c r="C12" s="188" t="s">
        <v>626</v>
      </c>
      <c r="D12" s="178" t="s">
        <v>618</v>
      </c>
      <c r="E12" s="179">
        <v>1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21</v>
      </c>
      <c r="M12" s="181">
        <f t="shared" si="3"/>
        <v>0</v>
      </c>
      <c r="N12" s="181">
        <v>0</v>
      </c>
      <c r="O12" s="181">
        <f t="shared" si="4"/>
        <v>0</v>
      </c>
      <c r="P12" s="181">
        <v>0</v>
      </c>
      <c r="Q12" s="181">
        <f t="shared" si="5"/>
        <v>0</v>
      </c>
      <c r="R12" s="181"/>
      <c r="S12" s="181" t="s">
        <v>105</v>
      </c>
      <c r="T12" s="182" t="s">
        <v>411</v>
      </c>
      <c r="U12" s="156">
        <v>0</v>
      </c>
      <c r="V12" s="156">
        <f t="shared" si="6"/>
        <v>0</v>
      </c>
      <c r="W12" s="156"/>
      <c r="X12" s="156" t="s">
        <v>619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620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6">
        <v>5</v>
      </c>
      <c r="B13" s="177" t="s">
        <v>627</v>
      </c>
      <c r="C13" s="188" t="s">
        <v>628</v>
      </c>
      <c r="D13" s="178" t="s">
        <v>618</v>
      </c>
      <c r="E13" s="179">
        <v>1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21</v>
      </c>
      <c r="M13" s="181">
        <f t="shared" si="3"/>
        <v>0</v>
      </c>
      <c r="N13" s="181">
        <v>0</v>
      </c>
      <c r="O13" s="181">
        <f t="shared" si="4"/>
        <v>0</v>
      </c>
      <c r="P13" s="181">
        <v>0</v>
      </c>
      <c r="Q13" s="181">
        <f t="shared" si="5"/>
        <v>0</v>
      </c>
      <c r="R13" s="181"/>
      <c r="S13" s="181" t="s">
        <v>105</v>
      </c>
      <c r="T13" s="182" t="s">
        <v>411</v>
      </c>
      <c r="U13" s="156">
        <v>0</v>
      </c>
      <c r="V13" s="156">
        <f t="shared" si="6"/>
        <v>0</v>
      </c>
      <c r="W13" s="156"/>
      <c r="X13" s="156" t="s">
        <v>619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620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6">
        <v>6</v>
      </c>
      <c r="B14" s="177" t="s">
        <v>629</v>
      </c>
      <c r="C14" s="188" t="s">
        <v>630</v>
      </c>
      <c r="D14" s="178" t="s">
        <v>618</v>
      </c>
      <c r="E14" s="179">
        <v>1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81">
        <v>0</v>
      </c>
      <c r="O14" s="181">
        <f t="shared" si="4"/>
        <v>0</v>
      </c>
      <c r="P14" s="181">
        <v>0</v>
      </c>
      <c r="Q14" s="181">
        <f t="shared" si="5"/>
        <v>0</v>
      </c>
      <c r="R14" s="181"/>
      <c r="S14" s="181" t="s">
        <v>105</v>
      </c>
      <c r="T14" s="182" t="s">
        <v>411</v>
      </c>
      <c r="U14" s="156">
        <v>0</v>
      </c>
      <c r="V14" s="156">
        <f t="shared" si="6"/>
        <v>0</v>
      </c>
      <c r="W14" s="156"/>
      <c r="X14" s="156" t="s">
        <v>619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620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62" t="s">
        <v>99</v>
      </c>
      <c r="B15" s="163" t="s">
        <v>72</v>
      </c>
      <c r="C15" s="184" t="s">
        <v>28</v>
      </c>
      <c r="D15" s="164"/>
      <c r="E15" s="165"/>
      <c r="F15" s="166"/>
      <c r="G15" s="166">
        <f>SUMIF(AG16:AG26,"&lt;&gt;NOR",G16:G26)</f>
        <v>0</v>
      </c>
      <c r="H15" s="166"/>
      <c r="I15" s="166">
        <f>SUM(I16:I26)</f>
        <v>0</v>
      </c>
      <c r="J15" s="166"/>
      <c r="K15" s="166">
        <f>SUM(K16:K26)</f>
        <v>0</v>
      </c>
      <c r="L15" s="166"/>
      <c r="M15" s="166">
        <f>SUM(M16:M26)</f>
        <v>0</v>
      </c>
      <c r="N15" s="166"/>
      <c r="O15" s="166">
        <f>SUM(O16:O26)</f>
        <v>0</v>
      </c>
      <c r="P15" s="166"/>
      <c r="Q15" s="166">
        <f>SUM(Q16:Q26)</f>
        <v>0</v>
      </c>
      <c r="R15" s="166"/>
      <c r="S15" s="166"/>
      <c r="T15" s="167"/>
      <c r="U15" s="161"/>
      <c r="V15" s="161">
        <f>SUM(V16:V26)</f>
        <v>0</v>
      </c>
      <c r="W15" s="161"/>
      <c r="X15" s="161"/>
      <c r="AG15" t="s">
        <v>100</v>
      </c>
    </row>
    <row r="16" spans="1:60" outlineLevel="1" x14ac:dyDescent="0.2">
      <c r="A16" s="176">
        <v>7</v>
      </c>
      <c r="B16" s="177" t="s">
        <v>631</v>
      </c>
      <c r="C16" s="188" t="s">
        <v>632</v>
      </c>
      <c r="D16" s="178" t="s">
        <v>618</v>
      </c>
      <c r="E16" s="179">
        <v>1</v>
      </c>
      <c r="F16" s="180"/>
      <c r="G16" s="181">
        <f t="shared" ref="G16:G24" si="7">ROUND(E16*F16,2)</f>
        <v>0</v>
      </c>
      <c r="H16" s="180"/>
      <c r="I16" s="181">
        <f t="shared" ref="I16:I24" si="8">ROUND(E16*H16,2)</f>
        <v>0</v>
      </c>
      <c r="J16" s="180"/>
      <c r="K16" s="181">
        <f t="shared" ref="K16:K24" si="9">ROUND(E16*J16,2)</f>
        <v>0</v>
      </c>
      <c r="L16" s="181">
        <v>21</v>
      </c>
      <c r="M16" s="181">
        <f t="shared" ref="M16:M24" si="10">G16*(1+L16/100)</f>
        <v>0</v>
      </c>
      <c r="N16" s="181">
        <v>0</v>
      </c>
      <c r="O16" s="181">
        <f t="shared" ref="O16:O24" si="11">ROUND(E16*N16,2)</f>
        <v>0</v>
      </c>
      <c r="P16" s="181">
        <v>0</v>
      </c>
      <c r="Q16" s="181">
        <f t="shared" ref="Q16:Q24" si="12">ROUND(E16*P16,2)</f>
        <v>0</v>
      </c>
      <c r="R16" s="181"/>
      <c r="S16" s="181" t="s">
        <v>105</v>
      </c>
      <c r="T16" s="182" t="s">
        <v>411</v>
      </c>
      <c r="U16" s="156">
        <v>0</v>
      </c>
      <c r="V16" s="156">
        <f t="shared" ref="V16:V24" si="13">ROUND(E16*U16,2)</f>
        <v>0</v>
      </c>
      <c r="W16" s="156"/>
      <c r="X16" s="156" t="s">
        <v>619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620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6">
        <v>8</v>
      </c>
      <c r="B17" s="177" t="s">
        <v>633</v>
      </c>
      <c r="C17" s="188" t="s">
        <v>634</v>
      </c>
      <c r="D17" s="178" t="s">
        <v>618</v>
      </c>
      <c r="E17" s="179">
        <v>1</v>
      </c>
      <c r="F17" s="180"/>
      <c r="G17" s="181">
        <f t="shared" si="7"/>
        <v>0</v>
      </c>
      <c r="H17" s="180"/>
      <c r="I17" s="181">
        <f t="shared" si="8"/>
        <v>0</v>
      </c>
      <c r="J17" s="180"/>
      <c r="K17" s="181">
        <f t="shared" si="9"/>
        <v>0</v>
      </c>
      <c r="L17" s="181">
        <v>21</v>
      </c>
      <c r="M17" s="181">
        <f t="shared" si="10"/>
        <v>0</v>
      </c>
      <c r="N17" s="181">
        <v>0</v>
      </c>
      <c r="O17" s="181">
        <f t="shared" si="11"/>
        <v>0</v>
      </c>
      <c r="P17" s="181">
        <v>0</v>
      </c>
      <c r="Q17" s="181">
        <f t="shared" si="12"/>
        <v>0</v>
      </c>
      <c r="R17" s="181"/>
      <c r="S17" s="181" t="s">
        <v>105</v>
      </c>
      <c r="T17" s="182" t="s">
        <v>411</v>
      </c>
      <c r="U17" s="156">
        <v>0</v>
      </c>
      <c r="V17" s="156">
        <f t="shared" si="13"/>
        <v>0</v>
      </c>
      <c r="W17" s="156"/>
      <c r="X17" s="156" t="s">
        <v>619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620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6">
        <v>9</v>
      </c>
      <c r="B18" s="177" t="s">
        <v>635</v>
      </c>
      <c r="C18" s="188" t="s">
        <v>636</v>
      </c>
      <c r="D18" s="178" t="s">
        <v>618</v>
      </c>
      <c r="E18" s="179">
        <v>1</v>
      </c>
      <c r="F18" s="180"/>
      <c r="G18" s="181">
        <f t="shared" si="7"/>
        <v>0</v>
      </c>
      <c r="H18" s="180"/>
      <c r="I18" s="181">
        <f t="shared" si="8"/>
        <v>0</v>
      </c>
      <c r="J18" s="180"/>
      <c r="K18" s="181">
        <f t="shared" si="9"/>
        <v>0</v>
      </c>
      <c r="L18" s="181">
        <v>21</v>
      </c>
      <c r="M18" s="181">
        <f t="shared" si="10"/>
        <v>0</v>
      </c>
      <c r="N18" s="181">
        <v>0</v>
      </c>
      <c r="O18" s="181">
        <f t="shared" si="11"/>
        <v>0</v>
      </c>
      <c r="P18" s="181">
        <v>0</v>
      </c>
      <c r="Q18" s="181">
        <f t="shared" si="12"/>
        <v>0</v>
      </c>
      <c r="R18" s="181"/>
      <c r="S18" s="181" t="s">
        <v>105</v>
      </c>
      <c r="T18" s="182" t="s">
        <v>411</v>
      </c>
      <c r="U18" s="156">
        <v>0</v>
      </c>
      <c r="V18" s="156">
        <f t="shared" si="13"/>
        <v>0</v>
      </c>
      <c r="W18" s="156"/>
      <c r="X18" s="156" t="s">
        <v>619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620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6">
        <v>10</v>
      </c>
      <c r="B19" s="177" t="s">
        <v>637</v>
      </c>
      <c r="C19" s="188" t="s">
        <v>638</v>
      </c>
      <c r="D19" s="178" t="s">
        <v>618</v>
      </c>
      <c r="E19" s="179">
        <v>1</v>
      </c>
      <c r="F19" s="180"/>
      <c r="G19" s="181">
        <f t="shared" si="7"/>
        <v>0</v>
      </c>
      <c r="H19" s="180"/>
      <c r="I19" s="181">
        <f t="shared" si="8"/>
        <v>0</v>
      </c>
      <c r="J19" s="180"/>
      <c r="K19" s="181">
        <f t="shared" si="9"/>
        <v>0</v>
      </c>
      <c r="L19" s="181">
        <v>21</v>
      </c>
      <c r="M19" s="181">
        <f t="shared" si="10"/>
        <v>0</v>
      </c>
      <c r="N19" s="181">
        <v>0</v>
      </c>
      <c r="O19" s="181">
        <f t="shared" si="11"/>
        <v>0</v>
      </c>
      <c r="P19" s="181">
        <v>0</v>
      </c>
      <c r="Q19" s="181">
        <f t="shared" si="12"/>
        <v>0</v>
      </c>
      <c r="R19" s="181"/>
      <c r="S19" s="181" t="s">
        <v>105</v>
      </c>
      <c r="T19" s="182" t="s">
        <v>411</v>
      </c>
      <c r="U19" s="156">
        <v>0</v>
      </c>
      <c r="V19" s="156">
        <f t="shared" si="13"/>
        <v>0</v>
      </c>
      <c r="W19" s="156"/>
      <c r="X19" s="156" t="s">
        <v>619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620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6">
        <v>11</v>
      </c>
      <c r="B20" s="177" t="s">
        <v>639</v>
      </c>
      <c r="C20" s="188" t="s">
        <v>640</v>
      </c>
      <c r="D20" s="178" t="s">
        <v>618</v>
      </c>
      <c r="E20" s="179">
        <v>1</v>
      </c>
      <c r="F20" s="180"/>
      <c r="G20" s="181">
        <f t="shared" si="7"/>
        <v>0</v>
      </c>
      <c r="H20" s="180"/>
      <c r="I20" s="181">
        <f t="shared" si="8"/>
        <v>0</v>
      </c>
      <c r="J20" s="180"/>
      <c r="K20" s="181">
        <f t="shared" si="9"/>
        <v>0</v>
      </c>
      <c r="L20" s="181">
        <v>21</v>
      </c>
      <c r="M20" s="181">
        <f t="shared" si="10"/>
        <v>0</v>
      </c>
      <c r="N20" s="181">
        <v>0</v>
      </c>
      <c r="O20" s="181">
        <f t="shared" si="11"/>
        <v>0</v>
      </c>
      <c r="P20" s="181">
        <v>0</v>
      </c>
      <c r="Q20" s="181">
        <f t="shared" si="12"/>
        <v>0</v>
      </c>
      <c r="R20" s="181"/>
      <c r="S20" s="181" t="s">
        <v>105</v>
      </c>
      <c r="T20" s="182" t="s">
        <v>411</v>
      </c>
      <c r="U20" s="156">
        <v>0</v>
      </c>
      <c r="V20" s="156">
        <f t="shared" si="13"/>
        <v>0</v>
      </c>
      <c r="W20" s="156"/>
      <c r="X20" s="156" t="s">
        <v>619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620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6">
        <v>12</v>
      </c>
      <c r="B21" s="177" t="s">
        <v>641</v>
      </c>
      <c r="C21" s="188" t="s">
        <v>642</v>
      </c>
      <c r="D21" s="178" t="s">
        <v>618</v>
      </c>
      <c r="E21" s="179">
        <v>1</v>
      </c>
      <c r="F21" s="180"/>
      <c r="G21" s="181">
        <f t="shared" si="7"/>
        <v>0</v>
      </c>
      <c r="H21" s="180"/>
      <c r="I21" s="181">
        <f t="shared" si="8"/>
        <v>0</v>
      </c>
      <c r="J21" s="180"/>
      <c r="K21" s="181">
        <f t="shared" si="9"/>
        <v>0</v>
      </c>
      <c r="L21" s="181">
        <v>21</v>
      </c>
      <c r="M21" s="181">
        <f t="shared" si="10"/>
        <v>0</v>
      </c>
      <c r="N21" s="181">
        <v>0</v>
      </c>
      <c r="O21" s="181">
        <f t="shared" si="11"/>
        <v>0</v>
      </c>
      <c r="P21" s="181">
        <v>0</v>
      </c>
      <c r="Q21" s="181">
        <f t="shared" si="12"/>
        <v>0</v>
      </c>
      <c r="R21" s="181"/>
      <c r="S21" s="181" t="s">
        <v>105</v>
      </c>
      <c r="T21" s="182" t="s">
        <v>411</v>
      </c>
      <c r="U21" s="156">
        <v>0</v>
      </c>
      <c r="V21" s="156">
        <f t="shared" si="13"/>
        <v>0</v>
      </c>
      <c r="W21" s="156"/>
      <c r="X21" s="156" t="s">
        <v>619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620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6">
        <v>13</v>
      </c>
      <c r="B22" s="177" t="s">
        <v>643</v>
      </c>
      <c r="C22" s="188" t="s">
        <v>644</v>
      </c>
      <c r="D22" s="178" t="s">
        <v>618</v>
      </c>
      <c r="E22" s="179">
        <v>1</v>
      </c>
      <c r="F22" s="180"/>
      <c r="G22" s="181">
        <f t="shared" si="7"/>
        <v>0</v>
      </c>
      <c r="H22" s="180"/>
      <c r="I22" s="181">
        <f t="shared" si="8"/>
        <v>0</v>
      </c>
      <c r="J22" s="180"/>
      <c r="K22" s="181">
        <f t="shared" si="9"/>
        <v>0</v>
      </c>
      <c r="L22" s="181">
        <v>21</v>
      </c>
      <c r="M22" s="181">
        <f t="shared" si="10"/>
        <v>0</v>
      </c>
      <c r="N22" s="181">
        <v>0</v>
      </c>
      <c r="O22" s="181">
        <f t="shared" si="11"/>
        <v>0</v>
      </c>
      <c r="P22" s="181">
        <v>0</v>
      </c>
      <c r="Q22" s="181">
        <f t="shared" si="12"/>
        <v>0</v>
      </c>
      <c r="R22" s="181"/>
      <c r="S22" s="181" t="s">
        <v>410</v>
      </c>
      <c r="T22" s="182" t="s">
        <v>411</v>
      </c>
      <c r="U22" s="156">
        <v>0</v>
      </c>
      <c r="V22" s="156">
        <f t="shared" si="13"/>
        <v>0</v>
      </c>
      <c r="W22" s="156"/>
      <c r="X22" s="156" t="s">
        <v>619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620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6">
        <v>14</v>
      </c>
      <c r="B23" s="177" t="s">
        <v>645</v>
      </c>
      <c r="C23" s="188" t="s">
        <v>646</v>
      </c>
      <c r="D23" s="178" t="s">
        <v>647</v>
      </c>
      <c r="E23" s="179">
        <v>1</v>
      </c>
      <c r="F23" s="180"/>
      <c r="G23" s="181">
        <f t="shared" si="7"/>
        <v>0</v>
      </c>
      <c r="H23" s="180"/>
      <c r="I23" s="181">
        <f t="shared" si="8"/>
        <v>0</v>
      </c>
      <c r="J23" s="180"/>
      <c r="K23" s="181">
        <f t="shared" si="9"/>
        <v>0</v>
      </c>
      <c r="L23" s="181">
        <v>21</v>
      </c>
      <c r="M23" s="181">
        <f t="shared" si="10"/>
        <v>0</v>
      </c>
      <c r="N23" s="181">
        <v>0</v>
      </c>
      <c r="O23" s="181">
        <f t="shared" si="11"/>
        <v>0</v>
      </c>
      <c r="P23" s="181">
        <v>0</v>
      </c>
      <c r="Q23" s="181">
        <f t="shared" si="12"/>
        <v>0</v>
      </c>
      <c r="R23" s="181"/>
      <c r="S23" s="181" t="s">
        <v>410</v>
      </c>
      <c r="T23" s="182" t="s">
        <v>411</v>
      </c>
      <c r="U23" s="156">
        <v>0</v>
      </c>
      <c r="V23" s="156">
        <f t="shared" si="13"/>
        <v>0</v>
      </c>
      <c r="W23" s="156"/>
      <c r="X23" s="156" t="s">
        <v>619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620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68">
        <v>15</v>
      </c>
      <c r="B24" s="169" t="s">
        <v>648</v>
      </c>
      <c r="C24" s="185" t="s">
        <v>649</v>
      </c>
      <c r="D24" s="170" t="s">
        <v>618</v>
      </c>
      <c r="E24" s="171">
        <v>9</v>
      </c>
      <c r="F24" s="172"/>
      <c r="G24" s="173">
        <f t="shared" si="7"/>
        <v>0</v>
      </c>
      <c r="H24" s="172"/>
      <c r="I24" s="173">
        <f t="shared" si="8"/>
        <v>0</v>
      </c>
      <c r="J24" s="172"/>
      <c r="K24" s="173">
        <f t="shared" si="9"/>
        <v>0</v>
      </c>
      <c r="L24" s="173">
        <v>21</v>
      </c>
      <c r="M24" s="173">
        <f t="shared" si="10"/>
        <v>0</v>
      </c>
      <c r="N24" s="173">
        <v>0</v>
      </c>
      <c r="O24" s="173">
        <f t="shared" si="11"/>
        <v>0</v>
      </c>
      <c r="P24" s="173">
        <v>0</v>
      </c>
      <c r="Q24" s="173">
        <f t="shared" si="12"/>
        <v>0</v>
      </c>
      <c r="R24" s="173"/>
      <c r="S24" s="173" t="s">
        <v>410</v>
      </c>
      <c r="T24" s="174" t="s">
        <v>411</v>
      </c>
      <c r="U24" s="156">
        <v>0</v>
      </c>
      <c r="V24" s="156">
        <f t="shared" si="13"/>
        <v>0</v>
      </c>
      <c r="W24" s="156"/>
      <c r="X24" s="156" t="s">
        <v>619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620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6" t="s">
        <v>650</v>
      </c>
      <c r="D25" s="157"/>
      <c r="E25" s="158">
        <v>6</v>
      </c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122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6" t="s">
        <v>651</v>
      </c>
      <c r="D26" s="157"/>
      <c r="E26" s="158">
        <v>3</v>
      </c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122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5"/>
      <c r="B27" s="6"/>
      <c r="C27" s="189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AE27">
        <v>15</v>
      </c>
      <c r="AF27">
        <v>21</v>
      </c>
    </row>
    <row r="28" spans="1:60" x14ac:dyDescent="0.2">
      <c r="A28" s="150"/>
      <c r="B28" s="151" t="s">
        <v>29</v>
      </c>
      <c r="C28" s="190"/>
      <c r="D28" s="152"/>
      <c r="E28" s="153"/>
      <c r="F28" s="153"/>
      <c r="G28" s="183">
        <f>G8+G15</f>
        <v>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AE28">
        <f>SUMIF(L7:L26,AE27,G7:G26)</f>
        <v>0</v>
      </c>
      <c r="AF28">
        <f>SUMIF(L7:L26,AF27,G7:G26)</f>
        <v>0</v>
      </c>
      <c r="AG28" t="s">
        <v>472</v>
      </c>
    </row>
    <row r="29" spans="1:60" x14ac:dyDescent="0.2">
      <c r="C29" s="191"/>
      <c r="D29" s="138"/>
      <c r="AG29" t="s">
        <v>473</v>
      </c>
    </row>
    <row r="30" spans="1:60" x14ac:dyDescent="0.2">
      <c r="D30" s="138"/>
    </row>
    <row r="31" spans="1:60" x14ac:dyDescent="0.2">
      <c r="D31" s="138"/>
    </row>
    <row r="32" spans="1:60" x14ac:dyDescent="0.2">
      <c r="D32" s="138"/>
    </row>
    <row r="33" spans="4:4" x14ac:dyDescent="0.2">
      <c r="D33" s="138"/>
    </row>
    <row r="34" spans="4:4" x14ac:dyDescent="0.2">
      <c r="D34" s="138"/>
    </row>
    <row r="35" spans="4:4" x14ac:dyDescent="0.2">
      <c r="D35" s="138"/>
    </row>
    <row r="36" spans="4:4" x14ac:dyDescent="0.2">
      <c r="D36" s="138"/>
    </row>
    <row r="37" spans="4:4" x14ac:dyDescent="0.2">
      <c r="D37" s="138"/>
    </row>
    <row r="38" spans="4:4" x14ac:dyDescent="0.2">
      <c r="D38" s="138"/>
    </row>
    <row r="39" spans="4:4" x14ac:dyDescent="0.2">
      <c r="D39" s="138"/>
    </row>
    <row r="40" spans="4:4" x14ac:dyDescent="0.2">
      <c r="D40" s="138"/>
    </row>
    <row r="41" spans="4:4" x14ac:dyDescent="0.2">
      <c r="D41" s="138"/>
    </row>
    <row r="42" spans="4:4" x14ac:dyDescent="0.2">
      <c r="D42" s="138"/>
    </row>
    <row r="43" spans="4:4" x14ac:dyDescent="0.2">
      <c r="D43" s="138"/>
    </row>
    <row r="44" spans="4:4" x14ac:dyDescent="0.2">
      <c r="D44" s="138"/>
    </row>
    <row r="45" spans="4:4" x14ac:dyDescent="0.2">
      <c r="D45" s="138"/>
    </row>
    <row r="46" spans="4:4" x14ac:dyDescent="0.2">
      <c r="D46" s="138"/>
    </row>
    <row r="47" spans="4:4" x14ac:dyDescent="0.2">
      <c r="D47" s="138"/>
    </row>
    <row r="48" spans="4:4" x14ac:dyDescent="0.2">
      <c r="D48" s="138"/>
    </row>
    <row r="49" spans="4:4" x14ac:dyDescent="0.2">
      <c r="D49" s="138"/>
    </row>
    <row r="50" spans="4:4" x14ac:dyDescent="0.2">
      <c r="D50" s="138"/>
    </row>
    <row r="51" spans="4:4" x14ac:dyDescent="0.2">
      <c r="D51" s="138"/>
    </row>
    <row r="52" spans="4:4" x14ac:dyDescent="0.2">
      <c r="D52" s="138"/>
    </row>
    <row r="53" spans="4:4" x14ac:dyDescent="0.2">
      <c r="D53" s="138"/>
    </row>
    <row r="54" spans="4:4" x14ac:dyDescent="0.2">
      <c r="D54" s="138"/>
    </row>
    <row r="55" spans="4:4" x14ac:dyDescent="0.2">
      <c r="D55" s="138"/>
    </row>
    <row r="56" spans="4:4" x14ac:dyDescent="0.2">
      <c r="D56" s="138"/>
    </row>
    <row r="57" spans="4:4" x14ac:dyDescent="0.2">
      <c r="D57" s="138"/>
    </row>
    <row r="58" spans="4:4" x14ac:dyDescent="0.2">
      <c r="D58" s="138"/>
    </row>
    <row r="59" spans="4:4" x14ac:dyDescent="0.2">
      <c r="D59" s="138"/>
    </row>
    <row r="60" spans="4:4" x14ac:dyDescent="0.2">
      <c r="D60" s="138"/>
    </row>
    <row r="61" spans="4:4" x14ac:dyDescent="0.2">
      <c r="D61" s="138"/>
    </row>
    <row r="62" spans="4:4" x14ac:dyDescent="0.2">
      <c r="D62" s="138"/>
    </row>
    <row r="63" spans="4:4" x14ac:dyDescent="0.2">
      <c r="D63" s="138"/>
    </row>
    <row r="64" spans="4:4" x14ac:dyDescent="0.2">
      <c r="D64" s="138"/>
    </row>
    <row r="65" spans="4:4" x14ac:dyDescent="0.2">
      <c r="D65" s="138"/>
    </row>
    <row r="66" spans="4:4" x14ac:dyDescent="0.2">
      <c r="D66" s="138"/>
    </row>
    <row r="67" spans="4:4" x14ac:dyDescent="0.2">
      <c r="D67" s="138"/>
    </row>
    <row r="68" spans="4:4" x14ac:dyDescent="0.2">
      <c r="D68" s="138"/>
    </row>
    <row r="69" spans="4:4" x14ac:dyDescent="0.2">
      <c r="D69" s="138"/>
    </row>
    <row r="70" spans="4:4" x14ac:dyDescent="0.2">
      <c r="D70" s="138"/>
    </row>
    <row r="71" spans="4:4" x14ac:dyDescent="0.2">
      <c r="D71" s="138"/>
    </row>
    <row r="72" spans="4:4" x14ac:dyDescent="0.2">
      <c r="D72" s="138"/>
    </row>
    <row r="73" spans="4:4" x14ac:dyDescent="0.2">
      <c r="D73" s="138"/>
    </row>
    <row r="74" spans="4:4" x14ac:dyDescent="0.2">
      <c r="D74" s="138"/>
    </row>
    <row r="75" spans="4:4" x14ac:dyDescent="0.2">
      <c r="D75" s="138"/>
    </row>
    <row r="76" spans="4:4" x14ac:dyDescent="0.2">
      <c r="D76" s="138"/>
    </row>
    <row r="77" spans="4:4" x14ac:dyDescent="0.2">
      <c r="D77" s="138"/>
    </row>
    <row r="78" spans="4:4" x14ac:dyDescent="0.2">
      <c r="D78" s="138"/>
    </row>
    <row r="79" spans="4:4" x14ac:dyDescent="0.2">
      <c r="D79" s="138"/>
    </row>
    <row r="80" spans="4:4" x14ac:dyDescent="0.2">
      <c r="D80" s="138"/>
    </row>
    <row r="81" spans="4:4" x14ac:dyDescent="0.2">
      <c r="D81" s="138"/>
    </row>
    <row r="82" spans="4:4" x14ac:dyDescent="0.2">
      <c r="D82" s="138"/>
    </row>
    <row r="83" spans="4:4" x14ac:dyDescent="0.2">
      <c r="D83" s="138"/>
    </row>
    <row r="84" spans="4:4" x14ac:dyDescent="0.2">
      <c r="D84" s="138"/>
    </row>
    <row r="85" spans="4:4" x14ac:dyDescent="0.2">
      <c r="D85" s="138"/>
    </row>
    <row r="86" spans="4:4" x14ac:dyDescent="0.2">
      <c r="D86" s="138"/>
    </row>
    <row r="87" spans="4:4" x14ac:dyDescent="0.2">
      <c r="D87" s="138"/>
    </row>
    <row r="88" spans="4:4" x14ac:dyDescent="0.2">
      <c r="D88" s="138"/>
    </row>
    <row r="89" spans="4:4" x14ac:dyDescent="0.2">
      <c r="D89" s="138"/>
    </row>
    <row r="90" spans="4:4" x14ac:dyDescent="0.2">
      <c r="D90" s="138"/>
    </row>
    <row r="91" spans="4:4" x14ac:dyDescent="0.2">
      <c r="D91" s="138"/>
    </row>
    <row r="92" spans="4:4" x14ac:dyDescent="0.2">
      <c r="D92" s="138"/>
    </row>
    <row r="93" spans="4:4" x14ac:dyDescent="0.2">
      <c r="D93" s="138"/>
    </row>
    <row r="94" spans="4:4" x14ac:dyDescent="0.2">
      <c r="D94" s="138"/>
    </row>
    <row r="95" spans="4:4" x14ac:dyDescent="0.2">
      <c r="D95" s="138"/>
    </row>
    <row r="96" spans="4:4" x14ac:dyDescent="0.2">
      <c r="D96" s="138"/>
    </row>
    <row r="97" spans="4:4" x14ac:dyDescent="0.2">
      <c r="D97" s="138"/>
    </row>
    <row r="98" spans="4:4" x14ac:dyDescent="0.2">
      <c r="D98" s="138"/>
    </row>
    <row r="99" spans="4:4" x14ac:dyDescent="0.2">
      <c r="D99" s="138"/>
    </row>
    <row r="100" spans="4:4" x14ac:dyDescent="0.2">
      <c r="D100" s="138"/>
    </row>
    <row r="101" spans="4:4" x14ac:dyDescent="0.2">
      <c r="D101" s="138"/>
    </row>
    <row r="102" spans="4:4" x14ac:dyDescent="0.2">
      <c r="D102" s="138"/>
    </row>
    <row r="103" spans="4:4" x14ac:dyDescent="0.2">
      <c r="D103" s="138"/>
    </row>
    <row r="104" spans="4:4" x14ac:dyDescent="0.2">
      <c r="D104" s="138"/>
    </row>
    <row r="105" spans="4:4" x14ac:dyDescent="0.2">
      <c r="D105" s="138"/>
    </row>
    <row r="106" spans="4:4" x14ac:dyDescent="0.2">
      <c r="D106" s="138"/>
    </row>
    <row r="107" spans="4:4" x14ac:dyDescent="0.2">
      <c r="D107" s="138"/>
    </row>
    <row r="108" spans="4:4" x14ac:dyDescent="0.2">
      <c r="D108" s="138"/>
    </row>
    <row r="109" spans="4:4" x14ac:dyDescent="0.2">
      <c r="D109" s="138"/>
    </row>
    <row r="110" spans="4:4" x14ac:dyDescent="0.2">
      <c r="D110" s="138"/>
    </row>
    <row r="111" spans="4:4" x14ac:dyDescent="0.2">
      <c r="D111" s="138"/>
    </row>
    <row r="112" spans="4:4" x14ac:dyDescent="0.2">
      <c r="D112" s="138"/>
    </row>
    <row r="113" spans="4:4" x14ac:dyDescent="0.2">
      <c r="D113" s="138"/>
    </row>
    <row r="114" spans="4:4" x14ac:dyDescent="0.2">
      <c r="D114" s="138"/>
    </row>
    <row r="115" spans="4:4" x14ac:dyDescent="0.2">
      <c r="D115" s="138"/>
    </row>
    <row r="116" spans="4:4" x14ac:dyDescent="0.2">
      <c r="D116" s="138"/>
    </row>
    <row r="117" spans="4:4" x14ac:dyDescent="0.2">
      <c r="D117" s="138"/>
    </row>
    <row r="118" spans="4:4" x14ac:dyDescent="0.2">
      <c r="D118" s="138"/>
    </row>
    <row r="119" spans="4:4" x14ac:dyDescent="0.2">
      <c r="D119" s="138"/>
    </row>
    <row r="120" spans="4:4" x14ac:dyDescent="0.2">
      <c r="D120" s="138"/>
    </row>
    <row r="121" spans="4:4" x14ac:dyDescent="0.2">
      <c r="D121" s="138"/>
    </row>
    <row r="122" spans="4:4" x14ac:dyDescent="0.2">
      <c r="D122" s="138"/>
    </row>
    <row r="123" spans="4:4" x14ac:dyDescent="0.2">
      <c r="D123" s="138"/>
    </row>
    <row r="124" spans="4:4" x14ac:dyDescent="0.2">
      <c r="D124" s="138"/>
    </row>
    <row r="125" spans="4:4" x14ac:dyDescent="0.2">
      <c r="D125" s="138"/>
    </row>
    <row r="126" spans="4:4" x14ac:dyDescent="0.2">
      <c r="D126" s="138"/>
    </row>
    <row r="127" spans="4:4" x14ac:dyDescent="0.2">
      <c r="D127" s="138"/>
    </row>
    <row r="128" spans="4:4" x14ac:dyDescent="0.2">
      <c r="D128" s="138"/>
    </row>
    <row r="129" spans="4:4" x14ac:dyDescent="0.2">
      <c r="D129" s="138"/>
    </row>
    <row r="130" spans="4:4" x14ac:dyDescent="0.2">
      <c r="D130" s="138"/>
    </row>
    <row r="131" spans="4:4" x14ac:dyDescent="0.2">
      <c r="D131" s="138"/>
    </row>
    <row r="132" spans="4:4" x14ac:dyDescent="0.2">
      <c r="D132" s="138"/>
    </row>
    <row r="133" spans="4:4" x14ac:dyDescent="0.2">
      <c r="D133" s="138"/>
    </row>
    <row r="134" spans="4:4" x14ac:dyDescent="0.2">
      <c r="D134" s="138"/>
    </row>
    <row r="135" spans="4:4" x14ac:dyDescent="0.2">
      <c r="D135" s="138"/>
    </row>
    <row r="136" spans="4:4" x14ac:dyDescent="0.2">
      <c r="D136" s="138"/>
    </row>
    <row r="137" spans="4:4" x14ac:dyDescent="0.2">
      <c r="D137" s="138"/>
    </row>
    <row r="138" spans="4:4" x14ac:dyDescent="0.2">
      <c r="D138" s="138"/>
    </row>
    <row r="139" spans="4:4" x14ac:dyDescent="0.2">
      <c r="D139" s="138"/>
    </row>
    <row r="140" spans="4:4" x14ac:dyDescent="0.2">
      <c r="D140" s="138"/>
    </row>
    <row r="141" spans="4:4" x14ac:dyDescent="0.2">
      <c r="D141" s="138"/>
    </row>
    <row r="142" spans="4:4" x14ac:dyDescent="0.2">
      <c r="D142" s="138"/>
    </row>
    <row r="143" spans="4:4" x14ac:dyDescent="0.2">
      <c r="D143" s="138"/>
    </row>
    <row r="144" spans="4:4" x14ac:dyDescent="0.2">
      <c r="D144" s="138"/>
    </row>
    <row r="145" spans="4:4" x14ac:dyDescent="0.2">
      <c r="D145" s="138"/>
    </row>
    <row r="146" spans="4:4" x14ac:dyDescent="0.2">
      <c r="D146" s="138"/>
    </row>
    <row r="147" spans="4:4" x14ac:dyDescent="0.2">
      <c r="D147" s="138"/>
    </row>
    <row r="148" spans="4:4" x14ac:dyDescent="0.2">
      <c r="D148" s="138"/>
    </row>
    <row r="149" spans="4:4" x14ac:dyDescent="0.2">
      <c r="D149" s="138"/>
    </row>
    <row r="150" spans="4:4" x14ac:dyDescent="0.2">
      <c r="D150" s="138"/>
    </row>
    <row r="151" spans="4:4" x14ac:dyDescent="0.2">
      <c r="D151" s="138"/>
    </row>
    <row r="152" spans="4:4" x14ac:dyDescent="0.2">
      <c r="D152" s="138"/>
    </row>
    <row r="153" spans="4:4" x14ac:dyDescent="0.2">
      <c r="D153" s="138"/>
    </row>
    <row r="154" spans="4:4" x14ac:dyDescent="0.2">
      <c r="D154" s="138"/>
    </row>
    <row r="155" spans="4:4" x14ac:dyDescent="0.2">
      <c r="D155" s="138"/>
    </row>
    <row r="156" spans="4:4" x14ac:dyDescent="0.2">
      <c r="D156" s="138"/>
    </row>
    <row r="157" spans="4:4" x14ac:dyDescent="0.2">
      <c r="D157" s="138"/>
    </row>
    <row r="158" spans="4:4" x14ac:dyDescent="0.2">
      <c r="D158" s="138"/>
    </row>
    <row r="159" spans="4:4" x14ac:dyDescent="0.2">
      <c r="D159" s="138"/>
    </row>
    <row r="160" spans="4:4" x14ac:dyDescent="0.2">
      <c r="D160" s="138"/>
    </row>
    <row r="161" spans="4:4" x14ac:dyDescent="0.2">
      <c r="D161" s="138"/>
    </row>
    <row r="162" spans="4:4" x14ac:dyDescent="0.2">
      <c r="D162" s="138"/>
    </row>
    <row r="163" spans="4:4" x14ac:dyDescent="0.2">
      <c r="D163" s="138"/>
    </row>
    <row r="164" spans="4:4" x14ac:dyDescent="0.2">
      <c r="D164" s="138"/>
    </row>
    <row r="165" spans="4:4" x14ac:dyDescent="0.2">
      <c r="D165" s="138"/>
    </row>
    <row r="166" spans="4:4" x14ac:dyDescent="0.2">
      <c r="D166" s="138"/>
    </row>
    <row r="167" spans="4:4" x14ac:dyDescent="0.2">
      <c r="D167" s="138"/>
    </row>
    <row r="168" spans="4:4" x14ac:dyDescent="0.2">
      <c r="D168" s="138"/>
    </row>
    <row r="169" spans="4:4" x14ac:dyDescent="0.2">
      <c r="D169" s="138"/>
    </row>
    <row r="170" spans="4:4" x14ac:dyDescent="0.2">
      <c r="D170" s="138"/>
    </row>
    <row r="171" spans="4:4" x14ac:dyDescent="0.2">
      <c r="D171" s="138"/>
    </row>
    <row r="172" spans="4:4" x14ac:dyDescent="0.2">
      <c r="D172" s="138"/>
    </row>
    <row r="173" spans="4:4" x14ac:dyDescent="0.2">
      <c r="D173" s="138"/>
    </row>
    <row r="174" spans="4:4" x14ac:dyDescent="0.2">
      <c r="D174" s="138"/>
    </row>
    <row r="175" spans="4:4" x14ac:dyDescent="0.2">
      <c r="D175" s="138"/>
    </row>
    <row r="176" spans="4:4" x14ac:dyDescent="0.2">
      <c r="D176" s="138"/>
    </row>
    <row r="177" spans="4:4" x14ac:dyDescent="0.2">
      <c r="D177" s="138"/>
    </row>
    <row r="178" spans="4:4" x14ac:dyDescent="0.2">
      <c r="D178" s="138"/>
    </row>
    <row r="179" spans="4:4" x14ac:dyDescent="0.2">
      <c r="D179" s="138"/>
    </row>
    <row r="180" spans="4:4" x14ac:dyDescent="0.2">
      <c r="D180" s="138"/>
    </row>
    <row r="181" spans="4:4" x14ac:dyDescent="0.2">
      <c r="D181" s="138"/>
    </row>
    <row r="182" spans="4:4" x14ac:dyDescent="0.2">
      <c r="D182" s="138"/>
    </row>
    <row r="183" spans="4:4" x14ac:dyDescent="0.2">
      <c r="D183" s="138"/>
    </row>
    <row r="184" spans="4:4" x14ac:dyDescent="0.2">
      <c r="D184" s="138"/>
    </row>
    <row r="185" spans="4:4" x14ac:dyDescent="0.2">
      <c r="D185" s="138"/>
    </row>
    <row r="186" spans="4:4" x14ac:dyDescent="0.2">
      <c r="D186" s="138"/>
    </row>
    <row r="187" spans="4:4" x14ac:dyDescent="0.2">
      <c r="D187" s="138"/>
    </row>
    <row r="188" spans="4:4" x14ac:dyDescent="0.2">
      <c r="D188" s="138"/>
    </row>
    <row r="189" spans="4:4" x14ac:dyDescent="0.2">
      <c r="D189" s="138"/>
    </row>
    <row r="190" spans="4:4" x14ac:dyDescent="0.2">
      <c r="D190" s="138"/>
    </row>
    <row r="191" spans="4:4" x14ac:dyDescent="0.2">
      <c r="D191" s="138"/>
    </row>
    <row r="192" spans="4:4" x14ac:dyDescent="0.2">
      <c r="D192" s="138"/>
    </row>
    <row r="193" spans="4:4" x14ac:dyDescent="0.2">
      <c r="D193" s="138"/>
    </row>
    <row r="194" spans="4:4" x14ac:dyDescent="0.2">
      <c r="D194" s="138"/>
    </row>
    <row r="195" spans="4:4" x14ac:dyDescent="0.2">
      <c r="D195" s="138"/>
    </row>
    <row r="196" spans="4:4" x14ac:dyDescent="0.2">
      <c r="D196" s="138"/>
    </row>
    <row r="197" spans="4:4" x14ac:dyDescent="0.2">
      <c r="D197" s="138"/>
    </row>
    <row r="198" spans="4:4" x14ac:dyDescent="0.2">
      <c r="D198" s="138"/>
    </row>
    <row r="199" spans="4:4" x14ac:dyDescent="0.2">
      <c r="D199" s="138"/>
    </row>
    <row r="200" spans="4:4" x14ac:dyDescent="0.2">
      <c r="D200" s="138"/>
    </row>
    <row r="201" spans="4:4" x14ac:dyDescent="0.2">
      <c r="D201" s="138"/>
    </row>
    <row r="202" spans="4:4" x14ac:dyDescent="0.2">
      <c r="D202" s="138"/>
    </row>
    <row r="203" spans="4:4" x14ac:dyDescent="0.2">
      <c r="D203" s="138"/>
    </row>
    <row r="204" spans="4:4" x14ac:dyDescent="0.2">
      <c r="D204" s="138"/>
    </row>
    <row r="205" spans="4:4" x14ac:dyDescent="0.2">
      <c r="D205" s="138"/>
    </row>
    <row r="206" spans="4:4" x14ac:dyDescent="0.2">
      <c r="D206" s="138"/>
    </row>
    <row r="207" spans="4:4" x14ac:dyDescent="0.2">
      <c r="D207" s="138"/>
    </row>
    <row r="208" spans="4:4" x14ac:dyDescent="0.2">
      <c r="D208" s="138"/>
    </row>
    <row r="209" spans="4:4" x14ac:dyDescent="0.2">
      <c r="D209" s="138"/>
    </row>
    <row r="210" spans="4:4" x14ac:dyDescent="0.2">
      <c r="D210" s="138"/>
    </row>
    <row r="211" spans="4:4" x14ac:dyDescent="0.2">
      <c r="D211" s="138"/>
    </row>
    <row r="212" spans="4:4" x14ac:dyDescent="0.2">
      <c r="D212" s="138"/>
    </row>
    <row r="213" spans="4:4" x14ac:dyDescent="0.2">
      <c r="D213" s="138"/>
    </row>
    <row r="214" spans="4:4" x14ac:dyDescent="0.2">
      <c r="D214" s="138"/>
    </row>
    <row r="215" spans="4:4" x14ac:dyDescent="0.2">
      <c r="D215" s="138"/>
    </row>
    <row r="216" spans="4:4" x14ac:dyDescent="0.2">
      <c r="D216" s="138"/>
    </row>
    <row r="217" spans="4:4" x14ac:dyDescent="0.2">
      <c r="D217" s="138"/>
    </row>
    <row r="218" spans="4:4" x14ac:dyDescent="0.2">
      <c r="D218" s="138"/>
    </row>
    <row r="219" spans="4:4" x14ac:dyDescent="0.2">
      <c r="D219" s="138"/>
    </row>
    <row r="220" spans="4:4" x14ac:dyDescent="0.2">
      <c r="D220" s="138"/>
    </row>
    <row r="221" spans="4:4" x14ac:dyDescent="0.2">
      <c r="D221" s="138"/>
    </row>
    <row r="222" spans="4:4" x14ac:dyDescent="0.2">
      <c r="D222" s="138"/>
    </row>
    <row r="223" spans="4:4" x14ac:dyDescent="0.2">
      <c r="D223" s="138"/>
    </row>
    <row r="224" spans="4:4" x14ac:dyDescent="0.2">
      <c r="D224" s="138"/>
    </row>
    <row r="225" spans="4:4" x14ac:dyDescent="0.2">
      <c r="D225" s="138"/>
    </row>
    <row r="226" spans="4:4" x14ac:dyDescent="0.2">
      <c r="D226" s="138"/>
    </row>
    <row r="227" spans="4:4" x14ac:dyDescent="0.2">
      <c r="D227" s="138"/>
    </row>
    <row r="228" spans="4:4" x14ac:dyDescent="0.2">
      <c r="D228" s="138"/>
    </row>
    <row r="229" spans="4:4" x14ac:dyDescent="0.2">
      <c r="D229" s="138"/>
    </row>
    <row r="230" spans="4:4" x14ac:dyDescent="0.2">
      <c r="D230" s="138"/>
    </row>
    <row r="231" spans="4:4" x14ac:dyDescent="0.2">
      <c r="D231" s="138"/>
    </row>
    <row r="232" spans="4:4" x14ac:dyDescent="0.2">
      <c r="D232" s="138"/>
    </row>
    <row r="233" spans="4:4" x14ac:dyDescent="0.2">
      <c r="D233" s="138"/>
    </row>
    <row r="234" spans="4:4" x14ac:dyDescent="0.2">
      <c r="D234" s="138"/>
    </row>
    <row r="235" spans="4:4" x14ac:dyDescent="0.2">
      <c r="D235" s="138"/>
    </row>
    <row r="236" spans="4:4" x14ac:dyDescent="0.2">
      <c r="D236" s="138"/>
    </row>
    <row r="237" spans="4:4" x14ac:dyDescent="0.2">
      <c r="D237" s="138"/>
    </row>
    <row r="238" spans="4:4" x14ac:dyDescent="0.2">
      <c r="D238" s="138"/>
    </row>
    <row r="239" spans="4:4" x14ac:dyDescent="0.2">
      <c r="D239" s="138"/>
    </row>
    <row r="240" spans="4:4" x14ac:dyDescent="0.2">
      <c r="D240" s="138"/>
    </row>
    <row r="241" spans="4:4" x14ac:dyDescent="0.2">
      <c r="D241" s="138"/>
    </row>
    <row r="242" spans="4:4" x14ac:dyDescent="0.2">
      <c r="D242" s="138"/>
    </row>
    <row r="243" spans="4:4" x14ac:dyDescent="0.2">
      <c r="D243" s="138"/>
    </row>
    <row r="244" spans="4:4" x14ac:dyDescent="0.2">
      <c r="D244" s="138"/>
    </row>
    <row r="245" spans="4:4" x14ac:dyDescent="0.2">
      <c r="D245" s="138"/>
    </row>
    <row r="246" spans="4:4" x14ac:dyDescent="0.2">
      <c r="D246" s="138"/>
    </row>
    <row r="247" spans="4:4" x14ac:dyDescent="0.2">
      <c r="D247" s="138"/>
    </row>
    <row r="248" spans="4:4" x14ac:dyDescent="0.2">
      <c r="D248" s="138"/>
    </row>
    <row r="249" spans="4:4" x14ac:dyDescent="0.2">
      <c r="D249" s="138"/>
    </row>
    <row r="250" spans="4:4" x14ac:dyDescent="0.2">
      <c r="D250" s="138"/>
    </row>
    <row r="251" spans="4:4" x14ac:dyDescent="0.2">
      <c r="D251" s="138"/>
    </row>
    <row r="252" spans="4:4" x14ac:dyDescent="0.2">
      <c r="D252" s="138"/>
    </row>
    <row r="253" spans="4:4" x14ac:dyDescent="0.2">
      <c r="D253" s="138"/>
    </row>
    <row r="254" spans="4:4" x14ac:dyDescent="0.2">
      <c r="D254" s="138"/>
    </row>
    <row r="255" spans="4:4" x14ac:dyDescent="0.2">
      <c r="D255" s="138"/>
    </row>
    <row r="256" spans="4:4" x14ac:dyDescent="0.2">
      <c r="D256" s="138"/>
    </row>
    <row r="257" spans="4:4" x14ac:dyDescent="0.2">
      <c r="D257" s="138"/>
    </row>
    <row r="258" spans="4:4" x14ac:dyDescent="0.2">
      <c r="D258" s="138"/>
    </row>
    <row r="259" spans="4:4" x14ac:dyDescent="0.2">
      <c r="D259" s="138"/>
    </row>
    <row r="260" spans="4:4" x14ac:dyDescent="0.2">
      <c r="D260" s="138"/>
    </row>
    <row r="261" spans="4:4" x14ac:dyDescent="0.2">
      <c r="D261" s="138"/>
    </row>
    <row r="262" spans="4:4" x14ac:dyDescent="0.2">
      <c r="D262" s="138"/>
    </row>
    <row r="263" spans="4:4" x14ac:dyDescent="0.2">
      <c r="D263" s="138"/>
    </row>
    <row r="264" spans="4:4" x14ac:dyDescent="0.2">
      <c r="D264" s="138"/>
    </row>
    <row r="265" spans="4:4" x14ac:dyDescent="0.2">
      <c r="D265" s="138"/>
    </row>
    <row r="266" spans="4:4" x14ac:dyDescent="0.2">
      <c r="D266" s="138"/>
    </row>
    <row r="267" spans="4:4" x14ac:dyDescent="0.2">
      <c r="D267" s="138"/>
    </row>
    <row r="268" spans="4:4" x14ac:dyDescent="0.2">
      <c r="D268" s="138"/>
    </row>
    <row r="269" spans="4:4" x14ac:dyDescent="0.2">
      <c r="D269" s="138"/>
    </row>
    <row r="270" spans="4:4" x14ac:dyDescent="0.2">
      <c r="D270" s="138"/>
    </row>
    <row r="271" spans="4:4" x14ac:dyDescent="0.2">
      <c r="D271" s="138"/>
    </row>
    <row r="272" spans="4:4" x14ac:dyDescent="0.2">
      <c r="D272" s="138"/>
    </row>
    <row r="273" spans="4:4" x14ac:dyDescent="0.2">
      <c r="D273" s="138"/>
    </row>
    <row r="274" spans="4:4" x14ac:dyDescent="0.2">
      <c r="D274" s="138"/>
    </row>
    <row r="275" spans="4:4" x14ac:dyDescent="0.2">
      <c r="D275" s="138"/>
    </row>
    <row r="276" spans="4:4" x14ac:dyDescent="0.2">
      <c r="D276" s="138"/>
    </row>
    <row r="277" spans="4:4" x14ac:dyDescent="0.2">
      <c r="D277" s="138"/>
    </row>
    <row r="278" spans="4:4" x14ac:dyDescent="0.2">
      <c r="D278" s="138"/>
    </row>
    <row r="279" spans="4:4" x14ac:dyDescent="0.2">
      <c r="D279" s="138"/>
    </row>
    <row r="280" spans="4:4" x14ac:dyDescent="0.2">
      <c r="D280" s="138"/>
    </row>
    <row r="281" spans="4:4" x14ac:dyDescent="0.2">
      <c r="D281" s="138"/>
    </row>
    <row r="282" spans="4:4" x14ac:dyDescent="0.2">
      <c r="D282" s="138"/>
    </row>
    <row r="283" spans="4:4" x14ac:dyDescent="0.2">
      <c r="D283" s="138"/>
    </row>
    <row r="284" spans="4:4" x14ac:dyDescent="0.2">
      <c r="D284" s="138"/>
    </row>
    <row r="285" spans="4:4" x14ac:dyDescent="0.2">
      <c r="D285" s="138"/>
    </row>
    <row r="286" spans="4:4" x14ac:dyDescent="0.2">
      <c r="D286" s="138"/>
    </row>
    <row r="287" spans="4:4" x14ac:dyDescent="0.2">
      <c r="D287" s="138"/>
    </row>
    <row r="288" spans="4:4" x14ac:dyDescent="0.2">
      <c r="D288" s="138"/>
    </row>
    <row r="289" spans="4:4" x14ac:dyDescent="0.2">
      <c r="D289" s="138"/>
    </row>
    <row r="290" spans="4:4" x14ac:dyDescent="0.2">
      <c r="D290" s="138"/>
    </row>
    <row r="291" spans="4:4" x14ac:dyDescent="0.2">
      <c r="D291" s="138"/>
    </row>
    <row r="292" spans="4:4" x14ac:dyDescent="0.2">
      <c r="D292" s="138"/>
    </row>
    <row r="293" spans="4:4" x14ac:dyDescent="0.2">
      <c r="D293" s="138"/>
    </row>
    <row r="294" spans="4:4" x14ac:dyDescent="0.2">
      <c r="D294" s="138"/>
    </row>
    <row r="295" spans="4:4" x14ac:dyDescent="0.2">
      <c r="D295" s="138"/>
    </row>
    <row r="296" spans="4:4" x14ac:dyDescent="0.2">
      <c r="D296" s="138"/>
    </row>
    <row r="297" spans="4:4" x14ac:dyDescent="0.2">
      <c r="D297" s="138"/>
    </row>
    <row r="298" spans="4:4" x14ac:dyDescent="0.2">
      <c r="D298" s="138"/>
    </row>
    <row r="299" spans="4:4" x14ac:dyDescent="0.2">
      <c r="D299" s="138"/>
    </row>
    <row r="300" spans="4:4" x14ac:dyDescent="0.2">
      <c r="D300" s="138"/>
    </row>
    <row r="301" spans="4:4" x14ac:dyDescent="0.2">
      <c r="D301" s="138"/>
    </row>
    <row r="302" spans="4:4" x14ac:dyDescent="0.2">
      <c r="D302" s="138"/>
    </row>
    <row r="303" spans="4:4" x14ac:dyDescent="0.2">
      <c r="D303" s="138"/>
    </row>
    <row r="304" spans="4:4" x14ac:dyDescent="0.2">
      <c r="D304" s="138"/>
    </row>
    <row r="305" spans="4:4" x14ac:dyDescent="0.2">
      <c r="D305" s="138"/>
    </row>
    <row r="306" spans="4:4" x14ac:dyDescent="0.2">
      <c r="D306" s="138"/>
    </row>
    <row r="307" spans="4:4" x14ac:dyDescent="0.2">
      <c r="D307" s="138"/>
    </row>
    <row r="308" spans="4:4" x14ac:dyDescent="0.2">
      <c r="D308" s="138"/>
    </row>
    <row r="309" spans="4:4" x14ac:dyDescent="0.2">
      <c r="D309" s="138"/>
    </row>
    <row r="310" spans="4:4" x14ac:dyDescent="0.2">
      <c r="D310" s="138"/>
    </row>
    <row r="311" spans="4:4" x14ac:dyDescent="0.2">
      <c r="D311" s="138"/>
    </row>
    <row r="312" spans="4:4" x14ac:dyDescent="0.2">
      <c r="D312" s="138"/>
    </row>
    <row r="313" spans="4:4" x14ac:dyDescent="0.2">
      <c r="D313" s="138"/>
    </row>
    <row r="314" spans="4:4" x14ac:dyDescent="0.2">
      <c r="D314" s="138"/>
    </row>
    <row r="315" spans="4:4" x14ac:dyDescent="0.2">
      <c r="D315" s="138"/>
    </row>
    <row r="316" spans="4:4" x14ac:dyDescent="0.2">
      <c r="D316" s="138"/>
    </row>
    <row r="317" spans="4:4" x14ac:dyDescent="0.2">
      <c r="D317" s="138"/>
    </row>
    <row r="318" spans="4:4" x14ac:dyDescent="0.2">
      <c r="D318" s="138"/>
    </row>
    <row r="319" spans="4:4" x14ac:dyDescent="0.2">
      <c r="D319" s="138"/>
    </row>
    <row r="320" spans="4:4" x14ac:dyDescent="0.2">
      <c r="D320" s="138"/>
    </row>
    <row r="321" spans="4:4" x14ac:dyDescent="0.2">
      <c r="D321" s="138"/>
    </row>
    <row r="322" spans="4:4" x14ac:dyDescent="0.2">
      <c r="D322" s="138"/>
    </row>
    <row r="323" spans="4:4" x14ac:dyDescent="0.2">
      <c r="D323" s="138"/>
    </row>
    <row r="324" spans="4:4" x14ac:dyDescent="0.2">
      <c r="D324" s="138"/>
    </row>
    <row r="325" spans="4:4" x14ac:dyDescent="0.2">
      <c r="D325" s="138"/>
    </row>
    <row r="326" spans="4:4" x14ac:dyDescent="0.2">
      <c r="D326" s="138"/>
    </row>
    <row r="327" spans="4:4" x14ac:dyDescent="0.2">
      <c r="D327" s="138"/>
    </row>
    <row r="328" spans="4:4" x14ac:dyDescent="0.2">
      <c r="D328" s="138"/>
    </row>
    <row r="329" spans="4:4" x14ac:dyDescent="0.2">
      <c r="D329" s="138"/>
    </row>
    <row r="330" spans="4:4" x14ac:dyDescent="0.2">
      <c r="D330" s="138"/>
    </row>
    <row r="331" spans="4:4" x14ac:dyDescent="0.2">
      <c r="D331" s="138"/>
    </row>
    <row r="332" spans="4:4" x14ac:dyDescent="0.2">
      <c r="D332" s="138"/>
    </row>
    <row r="333" spans="4:4" x14ac:dyDescent="0.2">
      <c r="D333" s="138"/>
    </row>
    <row r="334" spans="4:4" x14ac:dyDescent="0.2">
      <c r="D334" s="138"/>
    </row>
    <row r="335" spans="4:4" x14ac:dyDescent="0.2">
      <c r="D335" s="138"/>
    </row>
    <row r="336" spans="4:4" x14ac:dyDescent="0.2">
      <c r="D336" s="138"/>
    </row>
    <row r="337" spans="4:4" x14ac:dyDescent="0.2">
      <c r="D337" s="138"/>
    </row>
    <row r="338" spans="4:4" x14ac:dyDescent="0.2">
      <c r="D338" s="138"/>
    </row>
    <row r="339" spans="4:4" x14ac:dyDescent="0.2">
      <c r="D339" s="138"/>
    </row>
    <row r="340" spans="4:4" x14ac:dyDescent="0.2">
      <c r="D340" s="138"/>
    </row>
    <row r="341" spans="4:4" x14ac:dyDescent="0.2">
      <c r="D341" s="138"/>
    </row>
    <row r="342" spans="4:4" x14ac:dyDescent="0.2">
      <c r="D342" s="138"/>
    </row>
    <row r="343" spans="4:4" x14ac:dyDescent="0.2">
      <c r="D343" s="138"/>
    </row>
    <row r="344" spans="4:4" x14ac:dyDescent="0.2">
      <c r="D344" s="138"/>
    </row>
    <row r="345" spans="4:4" x14ac:dyDescent="0.2">
      <c r="D345" s="138"/>
    </row>
    <row r="346" spans="4:4" x14ac:dyDescent="0.2">
      <c r="D346" s="138"/>
    </row>
    <row r="347" spans="4:4" x14ac:dyDescent="0.2">
      <c r="D347" s="138"/>
    </row>
    <row r="348" spans="4:4" x14ac:dyDescent="0.2">
      <c r="D348" s="138"/>
    </row>
    <row r="349" spans="4:4" x14ac:dyDescent="0.2">
      <c r="D349" s="138"/>
    </row>
    <row r="350" spans="4:4" x14ac:dyDescent="0.2">
      <c r="D350" s="138"/>
    </row>
    <row r="351" spans="4:4" x14ac:dyDescent="0.2">
      <c r="D351" s="138"/>
    </row>
    <row r="352" spans="4:4" x14ac:dyDescent="0.2">
      <c r="D352" s="138"/>
    </row>
    <row r="353" spans="4:4" x14ac:dyDescent="0.2">
      <c r="D353" s="138"/>
    </row>
    <row r="354" spans="4:4" x14ac:dyDescent="0.2">
      <c r="D354" s="138"/>
    </row>
    <row r="355" spans="4:4" x14ac:dyDescent="0.2">
      <c r="D355" s="138"/>
    </row>
    <row r="356" spans="4:4" x14ac:dyDescent="0.2">
      <c r="D356" s="138"/>
    </row>
    <row r="357" spans="4:4" x14ac:dyDescent="0.2">
      <c r="D357" s="138"/>
    </row>
    <row r="358" spans="4:4" x14ac:dyDescent="0.2">
      <c r="D358" s="138"/>
    </row>
    <row r="359" spans="4:4" x14ac:dyDescent="0.2">
      <c r="D359" s="138"/>
    </row>
    <row r="360" spans="4:4" x14ac:dyDescent="0.2">
      <c r="D360" s="138"/>
    </row>
    <row r="361" spans="4:4" x14ac:dyDescent="0.2">
      <c r="D361" s="138"/>
    </row>
    <row r="362" spans="4:4" x14ac:dyDescent="0.2">
      <c r="D362" s="138"/>
    </row>
    <row r="363" spans="4:4" x14ac:dyDescent="0.2">
      <c r="D363" s="138"/>
    </row>
    <row r="364" spans="4:4" x14ac:dyDescent="0.2">
      <c r="D364" s="138"/>
    </row>
    <row r="365" spans="4:4" x14ac:dyDescent="0.2">
      <c r="D365" s="138"/>
    </row>
    <row r="366" spans="4:4" x14ac:dyDescent="0.2">
      <c r="D366" s="138"/>
    </row>
    <row r="367" spans="4:4" x14ac:dyDescent="0.2">
      <c r="D367" s="138"/>
    </row>
    <row r="368" spans="4:4" x14ac:dyDescent="0.2">
      <c r="D368" s="138"/>
    </row>
    <row r="369" spans="4:4" x14ac:dyDescent="0.2">
      <c r="D369" s="138"/>
    </row>
    <row r="370" spans="4:4" x14ac:dyDescent="0.2">
      <c r="D370" s="138"/>
    </row>
    <row r="371" spans="4:4" x14ac:dyDescent="0.2">
      <c r="D371" s="138"/>
    </row>
    <row r="372" spans="4:4" x14ac:dyDescent="0.2">
      <c r="D372" s="138"/>
    </row>
    <row r="373" spans="4:4" x14ac:dyDescent="0.2">
      <c r="D373" s="138"/>
    </row>
    <row r="374" spans="4:4" x14ac:dyDescent="0.2">
      <c r="D374" s="138"/>
    </row>
    <row r="375" spans="4:4" x14ac:dyDescent="0.2">
      <c r="D375" s="138"/>
    </row>
    <row r="376" spans="4:4" x14ac:dyDescent="0.2">
      <c r="D376" s="138"/>
    </row>
    <row r="377" spans="4:4" x14ac:dyDescent="0.2">
      <c r="D377" s="138"/>
    </row>
    <row r="378" spans="4:4" x14ac:dyDescent="0.2">
      <c r="D378" s="138"/>
    </row>
    <row r="379" spans="4:4" x14ac:dyDescent="0.2">
      <c r="D379" s="138"/>
    </row>
    <row r="380" spans="4:4" x14ac:dyDescent="0.2">
      <c r="D380" s="138"/>
    </row>
    <row r="381" spans="4:4" x14ac:dyDescent="0.2">
      <c r="D381" s="138"/>
    </row>
    <row r="382" spans="4:4" x14ac:dyDescent="0.2">
      <c r="D382" s="138"/>
    </row>
    <row r="383" spans="4:4" x14ac:dyDescent="0.2">
      <c r="D383" s="138"/>
    </row>
    <row r="384" spans="4:4" x14ac:dyDescent="0.2">
      <c r="D384" s="138"/>
    </row>
    <row r="385" spans="4:4" x14ac:dyDescent="0.2">
      <c r="D385" s="138"/>
    </row>
    <row r="386" spans="4:4" x14ac:dyDescent="0.2">
      <c r="D386" s="138"/>
    </row>
    <row r="387" spans="4:4" x14ac:dyDescent="0.2">
      <c r="D387" s="138"/>
    </row>
    <row r="388" spans="4:4" x14ac:dyDescent="0.2">
      <c r="D388" s="138"/>
    </row>
    <row r="389" spans="4:4" x14ac:dyDescent="0.2">
      <c r="D389" s="138"/>
    </row>
    <row r="390" spans="4:4" x14ac:dyDescent="0.2">
      <c r="D390" s="138"/>
    </row>
    <row r="391" spans="4:4" x14ac:dyDescent="0.2">
      <c r="D391" s="138"/>
    </row>
    <row r="392" spans="4:4" x14ac:dyDescent="0.2">
      <c r="D392" s="138"/>
    </row>
    <row r="393" spans="4:4" x14ac:dyDescent="0.2">
      <c r="D393" s="138"/>
    </row>
    <row r="394" spans="4:4" x14ac:dyDescent="0.2">
      <c r="D394" s="138"/>
    </row>
    <row r="395" spans="4:4" x14ac:dyDescent="0.2">
      <c r="D395" s="138"/>
    </row>
    <row r="396" spans="4:4" x14ac:dyDescent="0.2">
      <c r="D396" s="138"/>
    </row>
    <row r="397" spans="4:4" x14ac:dyDescent="0.2">
      <c r="D397" s="138"/>
    </row>
    <row r="398" spans="4:4" x14ac:dyDescent="0.2">
      <c r="D398" s="138"/>
    </row>
    <row r="399" spans="4:4" x14ac:dyDescent="0.2">
      <c r="D399" s="138"/>
    </row>
    <row r="400" spans="4:4" x14ac:dyDescent="0.2">
      <c r="D400" s="138"/>
    </row>
    <row r="401" spans="4:4" x14ac:dyDescent="0.2">
      <c r="D401" s="138"/>
    </row>
    <row r="402" spans="4:4" x14ac:dyDescent="0.2">
      <c r="D402" s="138"/>
    </row>
    <row r="403" spans="4:4" x14ac:dyDescent="0.2">
      <c r="D403" s="138"/>
    </row>
    <row r="404" spans="4:4" x14ac:dyDescent="0.2">
      <c r="D404" s="138"/>
    </row>
    <row r="405" spans="4:4" x14ac:dyDescent="0.2">
      <c r="D405" s="138"/>
    </row>
    <row r="406" spans="4:4" x14ac:dyDescent="0.2">
      <c r="D406" s="138"/>
    </row>
    <row r="407" spans="4:4" x14ac:dyDescent="0.2">
      <c r="D407" s="138"/>
    </row>
    <row r="408" spans="4:4" x14ac:dyDescent="0.2">
      <c r="D408" s="138"/>
    </row>
    <row r="409" spans="4:4" x14ac:dyDescent="0.2">
      <c r="D409" s="138"/>
    </row>
    <row r="410" spans="4:4" x14ac:dyDescent="0.2">
      <c r="D410" s="138"/>
    </row>
    <row r="411" spans="4:4" x14ac:dyDescent="0.2">
      <c r="D411" s="138"/>
    </row>
    <row r="412" spans="4:4" x14ac:dyDescent="0.2">
      <c r="D412" s="138"/>
    </row>
    <row r="413" spans="4:4" x14ac:dyDescent="0.2">
      <c r="D413" s="138"/>
    </row>
    <row r="414" spans="4:4" x14ac:dyDescent="0.2">
      <c r="D414" s="138"/>
    </row>
    <row r="415" spans="4:4" x14ac:dyDescent="0.2">
      <c r="D415" s="138"/>
    </row>
    <row r="416" spans="4:4" x14ac:dyDescent="0.2">
      <c r="D416" s="138"/>
    </row>
    <row r="417" spans="4:4" x14ac:dyDescent="0.2">
      <c r="D417" s="138"/>
    </row>
    <row r="418" spans="4:4" x14ac:dyDescent="0.2">
      <c r="D418" s="138"/>
    </row>
    <row r="419" spans="4:4" x14ac:dyDescent="0.2">
      <c r="D419" s="138"/>
    </row>
    <row r="420" spans="4:4" x14ac:dyDescent="0.2">
      <c r="D420" s="138"/>
    </row>
    <row r="421" spans="4:4" x14ac:dyDescent="0.2">
      <c r="D421" s="138"/>
    </row>
    <row r="422" spans="4:4" x14ac:dyDescent="0.2">
      <c r="D422" s="138"/>
    </row>
    <row r="423" spans="4:4" x14ac:dyDescent="0.2">
      <c r="D423" s="138"/>
    </row>
    <row r="424" spans="4:4" x14ac:dyDescent="0.2">
      <c r="D424" s="138"/>
    </row>
    <row r="425" spans="4:4" x14ac:dyDescent="0.2">
      <c r="D425" s="138"/>
    </row>
    <row r="426" spans="4:4" x14ac:dyDescent="0.2">
      <c r="D426" s="138"/>
    </row>
    <row r="427" spans="4:4" x14ac:dyDescent="0.2">
      <c r="D427" s="138"/>
    </row>
    <row r="428" spans="4:4" x14ac:dyDescent="0.2">
      <c r="D428" s="138"/>
    </row>
    <row r="429" spans="4:4" x14ac:dyDescent="0.2">
      <c r="D429" s="138"/>
    </row>
    <row r="430" spans="4:4" x14ac:dyDescent="0.2">
      <c r="D430" s="138"/>
    </row>
    <row r="431" spans="4:4" x14ac:dyDescent="0.2">
      <c r="D431" s="138"/>
    </row>
    <row r="432" spans="4:4" x14ac:dyDescent="0.2">
      <c r="D432" s="138"/>
    </row>
    <row r="433" spans="4:4" x14ac:dyDescent="0.2">
      <c r="D433" s="138"/>
    </row>
    <row r="434" spans="4:4" x14ac:dyDescent="0.2">
      <c r="D434" s="138"/>
    </row>
    <row r="435" spans="4:4" x14ac:dyDescent="0.2">
      <c r="D435" s="138"/>
    </row>
    <row r="436" spans="4:4" x14ac:dyDescent="0.2">
      <c r="D436" s="138"/>
    </row>
    <row r="437" spans="4:4" x14ac:dyDescent="0.2">
      <c r="D437" s="138"/>
    </row>
    <row r="438" spans="4:4" x14ac:dyDescent="0.2">
      <c r="D438" s="138"/>
    </row>
    <row r="439" spans="4:4" x14ac:dyDescent="0.2">
      <c r="D439" s="138"/>
    </row>
    <row r="440" spans="4:4" x14ac:dyDescent="0.2">
      <c r="D440" s="138"/>
    </row>
    <row r="441" spans="4:4" x14ac:dyDescent="0.2">
      <c r="D441" s="138"/>
    </row>
    <row r="442" spans="4:4" x14ac:dyDescent="0.2">
      <c r="D442" s="138"/>
    </row>
    <row r="443" spans="4:4" x14ac:dyDescent="0.2">
      <c r="D443" s="138"/>
    </row>
    <row r="444" spans="4:4" x14ac:dyDescent="0.2">
      <c r="D444" s="138"/>
    </row>
    <row r="445" spans="4:4" x14ac:dyDescent="0.2">
      <c r="D445" s="138"/>
    </row>
    <row r="446" spans="4:4" x14ac:dyDescent="0.2">
      <c r="D446" s="138"/>
    </row>
    <row r="447" spans="4:4" x14ac:dyDescent="0.2">
      <c r="D447" s="138"/>
    </row>
    <row r="448" spans="4:4" x14ac:dyDescent="0.2">
      <c r="D448" s="138"/>
    </row>
    <row r="449" spans="4:4" x14ac:dyDescent="0.2">
      <c r="D449" s="138"/>
    </row>
    <row r="450" spans="4:4" x14ac:dyDescent="0.2">
      <c r="D450" s="138"/>
    </row>
    <row r="451" spans="4:4" x14ac:dyDescent="0.2">
      <c r="D451" s="138"/>
    </row>
    <row r="452" spans="4:4" x14ac:dyDescent="0.2">
      <c r="D452" s="138"/>
    </row>
    <row r="453" spans="4:4" x14ac:dyDescent="0.2">
      <c r="D453" s="138"/>
    </row>
    <row r="454" spans="4:4" x14ac:dyDescent="0.2">
      <c r="D454" s="138"/>
    </row>
    <row r="455" spans="4:4" x14ac:dyDescent="0.2">
      <c r="D455" s="138"/>
    </row>
    <row r="456" spans="4:4" x14ac:dyDescent="0.2">
      <c r="D456" s="138"/>
    </row>
    <row r="457" spans="4:4" x14ac:dyDescent="0.2">
      <c r="D457" s="138"/>
    </row>
    <row r="458" spans="4:4" x14ac:dyDescent="0.2">
      <c r="D458" s="138"/>
    </row>
    <row r="459" spans="4:4" x14ac:dyDescent="0.2">
      <c r="D459" s="138"/>
    </row>
    <row r="460" spans="4:4" x14ac:dyDescent="0.2">
      <c r="D460" s="138"/>
    </row>
    <row r="461" spans="4:4" x14ac:dyDescent="0.2">
      <c r="D461" s="138"/>
    </row>
    <row r="462" spans="4:4" x14ac:dyDescent="0.2">
      <c r="D462" s="138"/>
    </row>
    <row r="463" spans="4:4" x14ac:dyDescent="0.2">
      <c r="D463" s="138"/>
    </row>
    <row r="464" spans="4:4" x14ac:dyDescent="0.2">
      <c r="D464" s="138"/>
    </row>
    <row r="465" spans="4:4" x14ac:dyDescent="0.2">
      <c r="D465" s="138"/>
    </row>
    <row r="466" spans="4:4" x14ac:dyDescent="0.2">
      <c r="D466" s="138"/>
    </row>
    <row r="467" spans="4:4" x14ac:dyDescent="0.2">
      <c r="D467" s="138"/>
    </row>
    <row r="468" spans="4:4" x14ac:dyDescent="0.2">
      <c r="D468" s="138"/>
    </row>
    <row r="469" spans="4:4" x14ac:dyDescent="0.2">
      <c r="D469" s="138"/>
    </row>
    <row r="470" spans="4:4" x14ac:dyDescent="0.2">
      <c r="D470" s="138"/>
    </row>
    <row r="471" spans="4:4" x14ac:dyDescent="0.2">
      <c r="D471" s="138"/>
    </row>
    <row r="472" spans="4:4" x14ac:dyDescent="0.2">
      <c r="D472" s="138"/>
    </row>
    <row r="473" spans="4:4" x14ac:dyDescent="0.2">
      <c r="D473" s="138"/>
    </row>
    <row r="474" spans="4:4" x14ac:dyDescent="0.2">
      <c r="D474" s="138"/>
    </row>
    <row r="475" spans="4:4" x14ac:dyDescent="0.2">
      <c r="D475" s="138"/>
    </row>
    <row r="476" spans="4:4" x14ac:dyDescent="0.2">
      <c r="D476" s="138"/>
    </row>
    <row r="477" spans="4:4" x14ac:dyDescent="0.2">
      <c r="D477" s="138"/>
    </row>
    <row r="478" spans="4:4" x14ac:dyDescent="0.2">
      <c r="D478" s="138"/>
    </row>
    <row r="479" spans="4:4" x14ac:dyDescent="0.2">
      <c r="D479" s="138"/>
    </row>
    <row r="480" spans="4:4" x14ac:dyDescent="0.2">
      <c r="D480" s="138"/>
    </row>
    <row r="481" spans="4:4" x14ac:dyDescent="0.2">
      <c r="D481" s="138"/>
    </row>
    <row r="482" spans="4:4" x14ac:dyDescent="0.2">
      <c r="D482" s="138"/>
    </row>
    <row r="483" spans="4:4" x14ac:dyDescent="0.2">
      <c r="D483" s="138"/>
    </row>
    <row r="484" spans="4:4" x14ac:dyDescent="0.2">
      <c r="D484" s="138"/>
    </row>
    <row r="485" spans="4:4" x14ac:dyDescent="0.2">
      <c r="D485" s="138"/>
    </row>
    <row r="486" spans="4:4" x14ac:dyDescent="0.2">
      <c r="D486" s="138"/>
    </row>
    <row r="487" spans="4:4" x14ac:dyDescent="0.2">
      <c r="D487" s="138"/>
    </row>
    <row r="488" spans="4:4" x14ac:dyDescent="0.2">
      <c r="D488" s="138"/>
    </row>
    <row r="489" spans="4:4" x14ac:dyDescent="0.2">
      <c r="D489" s="138"/>
    </row>
    <row r="490" spans="4:4" x14ac:dyDescent="0.2">
      <c r="D490" s="138"/>
    </row>
    <row r="491" spans="4:4" x14ac:dyDescent="0.2">
      <c r="D491" s="138"/>
    </row>
    <row r="492" spans="4:4" x14ac:dyDescent="0.2">
      <c r="D492" s="138"/>
    </row>
    <row r="493" spans="4:4" x14ac:dyDescent="0.2">
      <c r="D493" s="138"/>
    </row>
    <row r="494" spans="4:4" x14ac:dyDescent="0.2">
      <c r="D494" s="138"/>
    </row>
    <row r="495" spans="4:4" x14ac:dyDescent="0.2">
      <c r="D495" s="138"/>
    </row>
    <row r="496" spans="4:4" x14ac:dyDescent="0.2">
      <c r="D496" s="138"/>
    </row>
    <row r="497" spans="4:4" x14ac:dyDescent="0.2">
      <c r="D497" s="138"/>
    </row>
    <row r="498" spans="4:4" x14ac:dyDescent="0.2">
      <c r="D498" s="138"/>
    </row>
    <row r="499" spans="4:4" x14ac:dyDescent="0.2">
      <c r="D499" s="138"/>
    </row>
    <row r="500" spans="4:4" x14ac:dyDescent="0.2">
      <c r="D500" s="138"/>
    </row>
    <row r="501" spans="4:4" x14ac:dyDescent="0.2">
      <c r="D501" s="138"/>
    </row>
    <row r="502" spans="4:4" x14ac:dyDescent="0.2">
      <c r="D502" s="138"/>
    </row>
    <row r="503" spans="4:4" x14ac:dyDescent="0.2">
      <c r="D503" s="138"/>
    </row>
    <row r="504" spans="4:4" x14ac:dyDescent="0.2">
      <c r="D504" s="138"/>
    </row>
    <row r="505" spans="4:4" x14ac:dyDescent="0.2">
      <c r="D505" s="138"/>
    </row>
    <row r="506" spans="4:4" x14ac:dyDescent="0.2">
      <c r="D506" s="138"/>
    </row>
    <row r="507" spans="4:4" x14ac:dyDescent="0.2">
      <c r="D507" s="138"/>
    </row>
    <row r="508" spans="4:4" x14ac:dyDescent="0.2">
      <c r="D508" s="138"/>
    </row>
    <row r="509" spans="4:4" x14ac:dyDescent="0.2">
      <c r="D509" s="138"/>
    </row>
    <row r="510" spans="4:4" x14ac:dyDescent="0.2">
      <c r="D510" s="138"/>
    </row>
    <row r="511" spans="4:4" x14ac:dyDescent="0.2">
      <c r="D511" s="138"/>
    </row>
    <row r="512" spans="4:4" x14ac:dyDescent="0.2">
      <c r="D512" s="138"/>
    </row>
    <row r="513" spans="4:4" x14ac:dyDescent="0.2">
      <c r="D513" s="138"/>
    </row>
    <row r="514" spans="4:4" x14ac:dyDescent="0.2">
      <c r="D514" s="138"/>
    </row>
    <row r="515" spans="4:4" x14ac:dyDescent="0.2">
      <c r="D515" s="138"/>
    </row>
    <row r="516" spans="4:4" x14ac:dyDescent="0.2">
      <c r="D516" s="138"/>
    </row>
    <row r="517" spans="4:4" x14ac:dyDescent="0.2">
      <c r="D517" s="138"/>
    </row>
    <row r="518" spans="4:4" x14ac:dyDescent="0.2">
      <c r="D518" s="138"/>
    </row>
    <row r="519" spans="4:4" x14ac:dyDescent="0.2">
      <c r="D519" s="138"/>
    </row>
    <row r="520" spans="4:4" x14ac:dyDescent="0.2">
      <c r="D520" s="138"/>
    </row>
    <row r="521" spans="4:4" x14ac:dyDescent="0.2">
      <c r="D521" s="138"/>
    </row>
    <row r="522" spans="4:4" x14ac:dyDescent="0.2">
      <c r="D522" s="138"/>
    </row>
    <row r="523" spans="4:4" x14ac:dyDescent="0.2">
      <c r="D523" s="138"/>
    </row>
    <row r="524" spans="4:4" x14ac:dyDescent="0.2">
      <c r="D524" s="138"/>
    </row>
    <row r="525" spans="4:4" x14ac:dyDescent="0.2">
      <c r="D525" s="138"/>
    </row>
    <row r="526" spans="4:4" x14ac:dyDescent="0.2">
      <c r="D526" s="138"/>
    </row>
    <row r="527" spans="4:4" x14ac:dyDescent="0.2">
      <c r="D527" s="138"/>
    </row>
    <row r="528" spans="4:4" x14ac:dyDescent="0.2">
      <c r="D528" s="138"/>
    </row>
    <row r="529" spans="4:4" x14ac:dyDescent="0.2">
      <c r="D529" s="138"/>
    </row>
    <row r="530" spans="4:4" x14ac:dyDescent="0.2">
      <c r="D530" s="138"/>
    </row>
    <row r="531" spans="4:4" x14ac:dyDescent="0.2">
      <c r="D531" s="138"/>
    </row>
    <row r="532" spans="4:4" x14ac:dyDescent="0.2">
      <c r="D532" s="138"/>
    </row>
    <row r="533" spans="4:4" x14ac:dyDescent="0.2">
      <c r="D533" s="138"/>
    </row>
    <row r="534" spans="4:4" x14ac:dyDescent="0.2">
      <c r="D534" s="138"/>
    </row>
    <row r="535" spans="4:4" x14ac:dyDescent="0.2">
      <c r="D535" s="138"/>
    </row>
    <row r="536" spans="4:4" x14ac:dyDescent="0.2">
      <c r="D536" s="138"/>
    </row>
    <row r="537" spans="4:4" x14ac:dyDescent="0.2">
      <c r="D537" s="138"/>
    </row>
    <row r="538" spans="4:4" x14ac:dyDescent="0.2">
      <c r="D538" s="138"/>
    </row>
    <row r="539" spans="4:4" x14ac:dyDescent="0.2">
      <c r="D539" s="138"/>
    </row>
    <row r="540" spans="4:4" x14ac:dyDescent="0.2">
      <c r="D540" s="138"/>
    </row>
    <row r="541" spans="4:4" x14ac:dyDescent="0.2">
      <c r="D541" s="138"/>
    </row>
    <row r="542" spans="4:4" x14ac:dyDescent="0.2">
      <c r="D542" s="138"/>
    </row>
    <row r="543" spans="4:4" x14ac:dyDescent="0.2">
      <c r="D543" s="138"/>
    </row>
    <row r="544" spans="4:4" x14ac:dyDescent="0.2">
      <c r="D544" s="138"/>
    </row>
    <row r="545" spans="4:4" x14ac:dyDescent="0.2">
      <c r="D545" s="138"/>
    </row>
    <row r="546" spans="4:4" x14ac:dyDescent="0.2">
      <c r="D546" s="138"/>
    </row>
    <row r="547" spans="4:4" x14ac:dyDescent="0.2">
      <c r="D547" s="138"/>
    </row>
    <row r="548" spans="4:4" x14ac:dyDescent="0.2">
      <c r="D548" s="138"/>
    </row>
    <row r="549" spans="4:4" x14ac:dyDescent="0.2">
      <c r="D549" s="138"/>
    </row>
    <row r="550" spans="4:4" x14ac:dyDescent="0.2">
      <c r="D550" s="138"/>
    </row>
    <row r="551" spans="4:4" x14ac:dyDescent="0.2">
      <c r="D551" s="138"/>
    </row>
    <row r="552" spans="4:4" x14ac:dyDescent="0.2">
      <c r="D552" s="138"/>
    </row>
    <row r="553" spans="4:4" x14ac:dyDescent="0.2">
      <c r="D553" s="138"/>
    </row>
    <row r="554" spans="4:4" x14ac:dyDescent="0.2">
      <c r="D554" s="138"/>
    </row>
    <row r="555" spans="4:4" x14ac:dyDescent="0.2">
      <c r="D555" s="138"/>
    </row>
    <row r="556" spans="4:4" x14ac:dyDescent="0.2">
      <c r="D556" s="138"/>
    </row>
    <row r="557" spans="4:4" x14ac:dyDescent="0.2">
      <c r="D557" s="138"/>
    </row>
    <row r="558" spans="4:4" x14ac:dyDescent="0.2">
      <c r="D558" s="138"/>
    </row>
    <row r="559" spans="4:4" x14ac:dyDescent="0.2">
      <c r="D559" s="138"/>
    </row>
    <row r="560" spans="4:4" x14ac:dyDescent="0.2">
      <c r="D560" s="138"/>
    </row>
    <row r="561" spans="4:4" x14ac:dyDescent="0.2">
      <c r="D561" s="138"/>
    </row>
    <row r="562" spans="4:4" x14ac:dyDescent="0.2">
      <c r="D562" s="138"/>
    </row>
    <row r="563" spans="4:4" x14ac:dyDescent="0.2">
      <c r="D563" s="138"/>
    </row>
    <row r="564" spans="4:4" x14ac:dyDescent="0.2">
      <c r="D564" s="138"/>
    </row>
    <row r="565" spans="4:4" x14ac:dyDescent="0.2">
      <c r="D565" s="138"/>
    </row>
    <row r="566" spans="4:4" x14ac:dyDescent="0.2">
      <c r="D566" s="138"/>
    </row>
    <row r="567" spans="4:4" x14ac:dyDescent="0.2">
      <c r="D567" s="138"/>
    </row>
    <row r="568" spans="4:4" x14ac:dyDescent="0.2">
      <c r="D568" s="138"/>
    </row>
    <row r="569" spans="4:4" x14ac:dyDescent="0.2">
      <c r="D569" s="138"/>
    </row>
    <row r="570" spans="4:4" x14ac:dyDescent="0.2">
      <c r="D570" s="138"/>
    </row>
    <row r="571" spans="4:4" x14ac:dyDescent="0.2">
      <c r="D571" s="138"/>
    </row>
    <row r="572" spans="4:4" x14ac:dyDescent="0.2">
      <c r="D572" s="138"/>
    </row>
    <row r="573" spans="4:4" x14ac:dyDescent="0.2">
      <c r="D573" s="138"/>
    </row>
    <row r="574" spans="4:4" x14ac:dyDescent="0.2">
      <c r="D574" s="138"/>
    </row>
    <row r="575" spans="4:4" x14ac:dyDescent="0.2">
      <c r="D575" s="138"/>
    </row>
    <row r="576" spans="4:4" x14ac:dyDescent="0.2">
      <c r="D576" s="138"/>
    </row>
    <row r="577" spans="4:4" x14ac:dyDescent="0.2">
      <c r="D577" s="138"/>
    </row>
    <row r="578" spans="4:4" x14ac:dyDescent="0.2">
      <c r="D578" s="138"/>
    </row>
    <row r="579" spans="4:4" x14ac:dyDescent="0.2">
      <c r="D579" s="138"/>
    </row>
    <row r="580" spans="4:4" x14ac:dyDescent="0.2">
      <c r="D580" s="138"/>
    </row>
    <row r="581" spans="4:4" x14ac:dyDescent="0.2">
      <c r="D581" s="138"/>
    </row>
    <row r="582" spans="4:4" x14ac:dyDescent="0.2">
      <c r="D582" s="138"/>
    </row>
    <row r="583" spans="4:4" x14ac:dyDescent="0.2">
      <c r="D583" s="138"/>
    </row>
    <row r="584" spans="4:4" x14ac:dyDescent="0.2">
      <c r="D584" s="138"/>
    </row>
    <row r="585" spans="4:4" x14ac:dyDescent="0.2">
      <c r="D585" s="138"/>
    </row>
    <row r="586" spans="4:4" x14ac:dyDescent="0.2">
      <c r="D586" s="138"/>
    </row>
    <row r="587" spans="4:4" x14ac:dyDescent="0.2">
      <c r="D587" s="138"/>
    </row>
    <row r="588" spans="4:4" x14ac:dyDescent="0.2">
      <c r="D588" s="138"/>
    </row>
    <row r="589" spans="4:4" x14ac:dyDescent="0.2">
      <c r="D589" s="138"/>
    </row>
    <row r="590" spans="4:4" x14ac:dyDescent="0.2">
      <c r="D590" s="138"/>
    </row>
    <row r="591" spans="4:4" x14ac:dyDescent="0.2">
      <c r="D591" s="138"/>
    </row>
    <row r="592" spans="4:4" x14ac:dyDescent="0.2">
      <c r="D592" s="138"/>
    </row>
    <row r="593" spans="4:4" x14ac:dyDescent="0.2">
      <c r="D593" s="138"/>
    </row>
    <row r="594" spans="4:4" x14ac:dyDescent="0.2">
      <c r="D594" s="138"/>
    </row>
    <row r="595" spans="4:4" x14ac:dyDescent="0.2">
      <c r="D595" s="138"/>
    </row>
    <row r="596" spans="4:4" x14ac:dyDescent="0.2">
      <c r="D596" s="138"/>
    </row>
    <row r="597" spans="4:4" x14ac:dyDescent="0.2">
      <c r="D597" s="138"/>
    </row>
    <row r="598" spans="4:4" x14ac:dyDescent="0.2">
      <c r="D598" s="138"/>
    </row>
    <row r="599" spans="4:4" x14ac:dyDescent="0.2">
      <c r="D599" s="138"/>
    </row>
    <row r="600" spans="4:4" x14ac:dyDescent="0.2">
      <c r="D600" s="138"/>
    </row>
    <row r="601" spans="4:4" x14ac:dyDescent="0.2">
      <c r="D601" s="138"/>
    </row>
    <row r="602" spans="4:4" x14ac:dyDescent="0.2">
      <c r="D602" s="138"/>
    </row>
    <row r="603" spans="4:4" x14ac:dyDescent="0.2">
      <c r="D603" s="138"/>
    </row>
    <row r="604" spans="4:4" x14ac:dyDescent="0.2">
      <c r="D604" s="138"/>
    </row>
    <row r="605" spans="4:4" x14ac:dyDescent="0.2">
      <c r="D605" s="138"/>
    </row>
    <row r="606" spans="4:4" x14ac:dyDescent="0.2">
      <c r="D606" s="138"/>
    </row>
    <row r="607" spans="4:4" x14ac:dyDescent="0.2">
      <c r="D607" s="138"/>
    </row>
    <row r="608" spans="4:4" x14ac:dyDescent="0.2">
      <c r="D608" s="138"/>
    </row>
    <row r="609" spans="4:4" x14ac:dyDescent="0.2">
      <c r="D609" s="138"/>
    </row>
    <row r="610" spans="4:4" x14ac:dyDescent="0.2">
      <c r="D610" s="138"/>
    </row>
    <row r="611" spans="4:4" x14ac:dyDescent="0.2">
      <c r="D611" s="138"/>
    </row>
    <row r="612" spans="4:4" x14ac:dyDescent="0.2">
      <c r="D612" s="138"/>
    </row>
    <row r="613" spans="4:4" x14ac:dyDescent="0.2">
      <c r="D613" s="138"/>
    </row>
    <row r="614" spans="4:4" x14ac:dyDescent="0.2">
      <c r="D614" s="138"/>
    </row>
    <row r="615" spans="4:4" x14ac:dyDescent="0.2">
      <c r="D615" s="138"/>
    </row>
    <row r="616" spans="4:4" x14ac:dyDescent="0.2">
      <c r="D616" s="138"/>
    </row>
    <row r="617" spans="4:4" x14ac:dyDescent="0.2">
      <c r="D617" s="138"/>
    </row>
    <row r="618" spans="4:4" x14ac:dyDescent="0.2">
      <c r="D618" s="138"/>
    </row>
    <row r="619" spans="4:4" x14ac:dyDescent="0.2">
      <c r="D619" s="138"/>
    </row>
    <row r="620" spans="4:4" x14ac:dyDescent="0.2">
      <c r="D620" s="138"/>
    </row>
    <row r="621" spans="4:4" x14ac:dyDescent="0.2">
      <c r="D621" s="138"/>
    </row>
    <row r="622" spans="4:4" x14ac:dyDescent="0.2">
      <c r="D622" s="138"/>
    </row>
    <row r="623" spans="4:4" x14ac:dyDescent="0.2">
      <c r="D623" s="138"/>
    </row>
    <row r="624" spans="4:4" x14ac:dyDescent="0.2">
      <c r="D624" s="138"/>
    </row>
    <row r="625" spans="4:4" x14ac:dyDescent="0.2">
      <c r="D625" s="138"/>
    </row>
    <row r="626" spans="4:4" x14ac:dyDescent="0.2">
      <c r="D626" s="138"/>
    </row>
    <row r="627" spans="4:4" x14ac:dyDescent="0.2">
      <c r="D627" s="138"/>
    </row>
    <row r="628" spans="4:4" x14ac:dyDescent="0.2">
      <c r="D628" s="138"/>
    </row>
    <row r="629" spans="4:4" x14ac:dyDescent="0.2">
      <c r="D629" s="138"/>
    </row>
    <row r="630" spans="4:4" x14ac:dyDescent="0.2">
      <c r="D630" s="138"/>
    </row>
    <row r="631" spans="4:4" x14ac:dyDescent="0.2">
      <c r="D631" s="138"/>
    </row>
    <row r="632" spans="4:4" x14ac:dyDescent="0.2">
      <c r="D632" s="138"/>
    </row>
    <row r="633" spans="4:4" x14ac:dyDescent="0.2">
      <c r="D633" s="138"/>
    </row>
    <row r="634" spans="4:4" x14ac:dyDescent="0.2">
      <c r="D634" s="138"/>
    </row>
    <row r="635" spans="4:4" x14ac:dyDescent="0.2">
      <c r="D635" s="138"/>
    </row>
    <row r="636" spans="4:4" x14ac:dyDescent="0.2">
      <c r="D636" s="138"/>
    </row>
    <row r="637" spans="4:4" x14ac:dyDescent="0.2">
      <c r="D637" s="138"/>
    </row>
    <row r="638" spans="4:4" x14ac:dyDescent="0.2">
      <c r="D638" s="138"/>
    </row>
    <row r="639" spans="4:4" x14ac:dyDescent="0.2">
      <c r="D639" s="138"/>
    </row>
    <row r="640" spans="4:4" x14ac:dyDescent="0.2">
      <c r="D640" s="138"/>
    </row>
    <row r="641" spans="4:4" x14ac:dyDescent="0.2">
      <c r="D641" s="138"/>
    </row>
    <row r="642" spans="4:4" x14ac:dyDescent="0.2">
      <c r="D642" s="138"/>
    </row>
    <row r="643" spans="4:4" x14ac:dyDescent="0.2">
      <c r="D643" s="138"/>
    </row>
    <row r="644" spans="4:4" x14ac:dyDescent="0.2">
      <c r="D644" s="138"/>
    </row>
    <row r="645" spans="4:4" x14ac:dyDescent="0.2">
      <c r="D645" s="138"/>
    </row>
    <row r="646" spans="4:4" x14ac:dyDescent="0.2">
      <c r="D646" s="138"/>
    </row>
    <row r="647" spans="4:4" x14ac:dyDescent="0.2">
      <c r="D647" s="138"/>
    </row>
    <row r="648" spans="4:4" x14ac:dyDescent="0.2">
      <c r="D648" s="138"/>
    </row>
    <row r="649" spans="4:4" x14ac:dyDescent="0.2">
      <c r="D649" s="138"/>
    </row>
    <row r="650" spans="4:4" x14ac:dyDescent="0.2">
      <c r="D650" s="138"/>
    </row>
    <row r="651" spans="4:4" x14ac:dyDescent="0.2">
      <c r="D651" s="138"/>
    </row>
    <row r="652" spans="4:4" x14ac:dyDescent="0.2">
      <c r="D652" s="138"/>
    </row>
    <row r="653" spans="4:4" x14ac:dyDescent="0.2">
      <c r="D653" s="138"/>
    </row>
    <row r="654" spans="4:4" x14ac:dyDescent="0.2">
      <c r="D654" s="138"/>
    </row>
    <row r="655" spans="4:4" x14ac:dyDescent="0.2">
      <c r="D655" s="138"/>
    </row>
    <row r="656" spans="4:4" x14ac:dyDescent="0.2">
      <c r="D656" s="138"/>
    </row>
    <row r="657" spans="4:4" x14ac:dyDescent="0.2">
      <c r="D657" s="138"/>
    </row>
    <row r="658" spans="4:4" x14ac:dyDescent="0.2">
      <c r="D658" s="138"/>
    </row>
    <row r="659" spans="4:4" x14ac:dyDescent="0.2">
      <c r="D659" s="138"/>
    </row>
    <row r="660" spans="4:4" x14ac:dyDescent="0.2">
      <c r="D660" s="138"/>
    </row>
    <row r="661" spans="4:4" x14ac:dyDescent="0.2">
      <c r="D661" s="138"/>
    </row>
    <row r="662" spans="4:4" x14ac:dyDescent="0.2">
      <c r="D662" s="138"/>
    </row>
    <row r="663" spans="4:4" x14ac:dyDescent="0.2">
      <c r="D663" s="138"/>
    </row>
    <row r="664" spans="4:4" x14ac:dyDescent="0.2">
      <c r="D664" s="138"/>
    </row>
    <row r="665" spans="4:4" x14ac:dyDescent="0.2">
      <c r="D665" s="138"/>
    </row>
    <row r="666" spans="4:4" x14ac:dyDescent="0.2">
      <c r="D666" s="138"/>
    </row>
    <row r="667" spans="4:4" x14ac:dyDescent="0.2">
      <c r="D667" s="138"/>
    </row>
    <row r="668" spans="4:4" x14ac:dyDescent="0.2">
      <c r="D668" s="138"/>
    </row>
    <row r="669" spans="4:4" x14ac:dyDescent="0.2">
      <c r="D669" s="138"/>
    </row>
    <row r="670" spans="4:4" x14ac:dyDescent="0.2">
      <c r="D670" s="138"/>
    </row>
    <row r="671" spans="4:4" x14ac:dyDescent="0.2">
      <c r="D671" s="138"/>
    </row>
    <row r="672" spans="4:4" x14ac:dyDescent="0.2">
      <c r="D672" s="138"/>
    </row>
    <row r="673" spans="4:4" x14ac:dyDescent="0.2">
      <c r="D673" s="138"/>
    </row>
    <row r="674" spans="4:4" x14ac:dyDescent="0.2">
      <c r="D674" s="138"/>
    </row>
    <row r="675" spans="4:4" x14ac:dyDescent="0.2">
      <c r="D675" s="138"/>
    </row>
    <row r="676" spans="4:4" x14ac:dyDescent="0.2">
      <c r="D676" s="138"/>
    </row>
    <row r="677" spans="4:4" x14ac:dyDescent="0.2">
      <c r="D677" s="138"/>
    </row>
    <row r="678" spans="4:4" x14ac:dyDescent="0.2">
      <c r="D678" s="138"/>
    </row>
    <row r="679" spans="4:4" x14ac:dyDescent="0.2">
      <c r="D679" s="138"/>
    </row>
    <row r="680" spans="4:4" x14ac:dyDescent="0.2">
      <c r="D680" s="138"/>
    </row>
    <row r="681" spans="4:4" x14ac:dyDescent="0.2">
      <c r="D681" s="138"/>
    </row>
    <row r="682" spans="4:4" x14ac:dyDescent="0.2">
      <c r="D682" s="138"/>
    </row>
    <row r="683" spans="4:4" x14ac:dyDescent="0.2">
      <c r="D683" s="138"/>
    </row>
    <row r="684" spans="4:4" x14ac:dyDescent="0.2">
      <c r="D684" s="138"/>
    </row>
    <row r="685" spans="4:4" x14ac:dyDescent="0.2">
      <c r="D685" s="138"/>
    </row>
    <row r="686" spans="4:4" x14ac:dyDescent="0.2">
      <c r="D686" s="138"/>
    </row>
    <row r="687" spans="4:4" x14ac:dyDescent="0.2">
      <c r="D687" s="138"/>
    </row>
    <row r="688" spans="4:4" x14ac:dyDescent="0.2">
      <c r="D688" s="138"/>
    </row>
    <row r="689" spans="4:4" x14ac:dyDescent="0.2">
      <c r="D689" s="138"/>
    </row>
    <row r="690" spans="4:4" x14ac:dyDescent="0.2">
      <c r="D690" s="138"/>
    </row>
    <row r="691" spans="4:4" x14ac:dyDescent="0.2">
      <c r="D691" s="138"/>
    </row>
    <row r="692" spans="4:4" x14ac:dyDescent="0.2">
      <c r="D692" s="138"/>
    </row>
    <row r="693" spans="4:4" x14ac:dyDescent="0.2">
      <c r="D693" s="138"/>
    </row>
    <row r="694" spans="4:4" x14ac:dyDescent="0.2">
      <c r="D694" s="138"/>
    </row>
    <row r="695" spans="4:4" x14ac:dyDescent="0.2">
      <c r="D695" s="138"/>
    </row>
    <row r="696" spans="4:4" x14ac:dyDescent="0.2">
      <c r="D696" s="138"/>
    </row>
    <row r="697" spans="4:4" x14ac:dyDescent="0.2">
      <c r="D697" s="138"/>
    </row>
    <row r="698" spans="4:4" x14ac:dyDescent="0.2">
      <c r="D698" s="138"/>
    </row>
    <row r="699" spans="4:4" x14ac:dyDescent="0.2">
      <c r="D699" s="138"/>
    </row>
    <row r="700" spans="4:4" x14ac:dyDescent="0.2">
      <c r="D700" s="138"/>
    </row>
    <row r="701" spans="4:4" x14ac:dyDescent="0.2">
      <c r="D701" s="138"/>
    </row>
    <row r="702" spans="4:4" x14ac:dyDescent="0.2">
      <c r="D702" s="138"/>
    </row>
    <row r="703" spans="4:4" x14ac:dyDescent="0.2">
      <c r="D703" s="138"/>
    </row>
    <row r="704" spans="4:4" x14ac:dyDescent="0.2">
      <c r="D704" s="138"/>
    </row>
    <row r="705" spans="4:4" x14ac:dyDescent="0.2">
      <c r="D705" s="138"/>
    </row>
    <row r="706" spans="4:4" x14ac:dyDescent="0.2">
      <c r="D706" s="138"/>
    </row>
    <row r="707" spans="4:4" x14ac:dyDescent="0.2">
      <c r="D707" s="138"/>
    </row>
    <row r="708" spans="4:4" x14ac:dyDescent="0.2">
      <c r="D708" s="138"/>
    </row>
    <row r="709" spans="4:4" x14ac:dyDescent="0.2">
      <c r="D709" s="138"/>
    </row>
    <row r="710" spans="4:4" x14ac:dyDescent="0.2">
      <c r="D710" s="138"/>
    </row>
    <row r="711" spans="4:4" x14ac:dyDescent="0.2">
      <c r="D711" s="138"/>
    </row>
    <row r="712" spans="4:4" x14ac:dyDescent="0.2">
      <c r="D712" s="138"/>
    </row>
    <row r="713" spans="4:4" x14ac:dyDescent="0.2">
      <c r="D713" s="138"/>
    </row>
    <row r="714" spans="4:4" x14ac:dyDescent="0.2">
      <c r="D714" s="138"/>
    </row>
    <row r="715" spans="4:4" x14ac:dyDescent="0.2">
      <c r="D715" s="138"/>
    </row>
    <row r="716" spans="4:4" x14ac:dyDescent="0.2">
      <c r="D716" s="138"/>
    </row>
    <row r="717" spans="4:4" x14ac:dyDescent="0.2">
      <c r="D717" s="138"/>
    </row>
    <row r="718" spans="4:4" x14ac:dyDescent="0.2">
      <c r="D718" s="138"/>
    </row>
    <row r="719" spans="4:4" x14ac:dyDescent="0.2">
      <c r="D719" s="138"/>
    </row>
    <row r="720" spans="4:4" x14ac:dyDescent="0.2">
      <c r="D720" s="138"/>
    </row>
    <row r="721" spans="4:4" x14ac:dyDescent="0.2">
      <c r="D721" s="138"/>
    </row>
    <row r="722" spans="4:4" x14ac:dyDescent="0.2">
      <c r="D722" s="138"/>
    </row>
    <row r="723" spans="4:4" x14ac:dyDescent="0.2">
      <c r="D723" s="138"/>
    </row>
    <row r="724" spans="4:4" x14ac:dyDescent="0.2">
      <c r="D724" s="138"/>
    </row>
    <row r="725" spans="4:4" x14ac:dyDescent="0.2">
      <c r="D725" s="138"/>
    </row>
    <row r="726" spans="4:4" x14ac:dyDescent="0.2">
      <c r="D726" s="138"/>
    </row>
    <row r="727" spans="4:4" x14ac:dyDescent="0.2">
      <c r="D727" s="138"/>
    </row>
    <row r="728" spans="4:4" x14ac:dyDescent="0.2">
      <c r="D728" s="138"/>
    </row>
    <row r="729" spans="4:4" x14ac:dyDescent="0.2">
      <c r="D729" s="138"/>
    </row>
    <row r="730" spans="4:4" x14ac:dyDescent="0.2">
      <c r="D730" s="138"/>
    </row>
    <row r="731" spans="4:4" x14ac:dyDescent="0.2">
      <c r="D731" s="138"/>
    </row>
    <row r="732" spans="4:4" x14ac:dyDescent="0.2">
      <c r="D732" s="138"/>
    </row>
    <row r="733" spans="4:4" x14ac:dyDescent="0.2">
      <c r="D733" s="138"/>
    </row>
    <row r="734" spans="4:4" x14ac:dyDescent="0.2">
      <c r="D734" s="138"/>
    </row>
    <row r="735" spans="4:4" x14ac:dyDescent="0.2">
      <c r="D735" s="138"/>
    </row>
    <row r="736" spans="4:4" x14ac:dyDescent="0.2">
      <c r="D736" s="138"/>
    </row>
    <row r="737" spans="4:4" x14ac:dyDescent="0.2">
      <c r="D737" s="138"/>
    </row>
    <row r="738" spans="4:4" x14ac:dyDescent="0.2">
      <c r="D738" s="138"/>
    </row>
    <row r="739" spans="4:4" x14ac:dyDescent="0.2">
      <c r="D739" s="138"/>
    </row>
    <row r="740" spans="4:4" x14ac:dyDescent="0.2">
      <c r="D740" s="138"/>
    </row>
    <row r="741" spans="4:4" x14ac:dyDescent="0.2">
      <c r="D741" s="138"/>
    </row>
    <row r="742" spans="4:4" x14ac:dyDescent="0.2">
      <c r="D742" s="138"/>
    </row>
    <row r="743" spans="4:4" x14ac:dyDescent="0.2">
      <c r="D743" s="138"/>
    </row>
    <row r="744" spans="4:4" x14ac:dyDescent="0.2">
      <c r="D744" s="138"/>
    </row>
    <row r="745" spans="4:4" x14ac:dyDescent="0.2">
      <c r="D745" s="138"/>
    </row>
    <row r="746" spans="4:4" x14ac:dyDescent="0.2">
      <c r="D746" s="138"/>
    </row>
    <row r="747" spans="4:4" x14ac:dyDescent="0.2">
      <c r="D747" s="138"/>
    </row>
    <row r="748" spans="4:4" x14ac:dyDescent="0.2">
      <c r="D748" s="138"/>
    </row>
    <row r="749" spans="4:4" x14ac:dyDescent="0.2">
      <c r="D749" s="138"/>
    </row>
    <row r="750" spans="4:4" x14ac:dyDescent="0.2">
      <c r="D750" s="138"/>
    </row>
    <row r="751" spans="4:4" x14ac:dyDescent="0.2">
      <c r="D751" s="138"/>
    </row>
    <row r="752" spans="4:4" x14ac:dyDescent="0.2">
      <c r="D752" s="138"/>
    </row>
    <row r="753" spans="4:4" x14ac:dyDescent="0.2">
      <c r="D753" s="138"/>
    </row>
    <row r="754" spans="4:4" x14ac:dyDescent="0.2">
      <c r="D754" s="138"/>
    </row>
    <row r="755" spans="4:4" x14ac:dyDescent="0.2">
      <c r="D755" s="138"/>
    </row>
    <row r="756" spans="4:4" x14ac:dyDescent="0.2">
      <c r="D756" s="138"/>
    </row>
    <row r="757" spans="4:4" x14ac:dyDescent="0.2">
      <c r="D757" s="138"/>
    </row>
    <row r="758" spans="4:4" x14ac:dyDescent="0.2">
      <c r="D758" s="138"/>
    </row>
    <row r="759" spans="4:4" x14ac:dyDescent="0.2">
      <c r="D759" s="138"/>
    </row>
    <row r="760" spans="4:4" x14ac:dyDescent="0.2">
      <c r="D760" s="138"/>
    </row>
    <row r="761" spans="4:4" x14ac:dyDescent="0.2">
      <c r="D761" s="138"/>
    </row>
    <row r="762" spans="4:4" x14ac:dyDescent="0.2">
      <c r="D762" s="138"/>
    </row>
    <row r="763" spans="4:4" x14ac:dyDescent="0.2">
      <c r="D763" s="138"/>
    </row>
    <row r="764" spans="4:4" x14ac:dyDescent="0.2">
      <c r="D764" s="138"/>
    </row>
    <row r="765" spans="4:4" x14ac:dyDescent="0.2">
      <c r="D765" s="138"/>
    </row>
    <row r="766" spans="4:4" x14ac:dyDescent="0.2">
      <c r="D766" s="138"/>
    </row>
    <row r="767" spans="4:4" x14ac:dyDescent="0.2">
      <c r="D767" s="138"/>
    </row>
    <row r="768" spans="4:4" x14ac:dyDescent="0.2">
      <c r="D768" s="138"/>
    </row>
    <row r="769" spans="4:4" x14ac:dyDescent="0.2">
      <c r="D769" s="138"/>
    </row>
    <row r="770" spans="4:4" x14ac:dyDescent="0.2">
      <c r="D770" s="138"/>
    </row>
    <row r="771" spans="4:4" x14ac:dyDescent="0.2">
      <c r="D771" s="138"/>
    </row>
    <row r="772" spans="4:4" x14ac:dyDescent="0.2">
      <c r="D772" s="138"/>
    </row>
    <row r="773" spans="4:4" x14ac:dyDescent="0.2">
      <c r="D773" s="138"/>
    </row>
    <row r="774" spans="4:4" x14ac:dyDescent="0.2">
      <c r="D774" s="138"/>
    </row>
    <row r="775" spans="4:4" x14ac:dyDescent="0.2">
      <c r="D775" s="138"/>
    </row>
    <row r="776" spans="4:4" x14ac:dyDescent="0.2">
      <c r="D776" s="138"/>
    </row>
    <row r="777" spans="4:4" x14ac:dyDescent="0.2">
      <c r="D777" s="138"/>
    </row>
    <row r="778" spans="4:4" x14ac:dyDescent="0.2">
      <c r="D778" s="138"/>
    </row>
    <row r="779" spans="4:4" x14ac:dyDescent="0.2">
      <c r="D779" s="138"/>
    </row>
    <row r="780" spans="4:4" x14ac:dyDescent="0.2">
      <c r="D780" s="138"/>
    </row>
    <row r="781" spans="4:4" x14ac:dyDescent="0.2">
      <c r="D781" s="138"/>
    </row>
    <row r="782" spans="4:4" x14ac:dyDescent="0.2">
      <c r="D782" s="138"/>
    </row>
    <row r="783" spans="4:4" x14ac:dyDescent="0.2">
      <c r="D783" s="138"/>
    </row>
    <row r="784" spans="4:4" x14ac:dyDescent="0.2">
      <c r="D784" s="138"/>
    </row>
    <row r="785" spans="4:4" x14ac:dyDescent="0.2">
      <c r="D785" s="138"/>
    </row>
    <row r="786" spans="4:4" x14ac:dyDescent="0.2">
      <c r="D786" s="138"/>
    </row>
    <row r="787" spans="4:4" x14ac:dyDescent="0.2">
      <c r="D787" s="138"/>
    </row>
    <row r="788" spans="4:4" x14ac:dyDescent="0.2">
      <c r="D788" s="138"/>
    </row>
    <row r="789" spans="4:4" x14ac:dyDescent="0.2">
      <c r="D789" s="138"/>
    </row>
    <row r="790" spans="4:4" x14ac:dyDescent="0.2">
      <c r="D790" s="138"/>
    </row>
    <row r="791" spans="4:4" x14ac:dyDescent="0.2">
      <c r="D791" s="138"/>
    </row>
    <row r="792" spans="4:4" x14ac:dyDescent="0.2">
      <c r="D792" s="138"/>
    </row>
    <row r="793" spans="4:4" x14ac:dyDescent="0.2">
      <c r="D793" s="138"/>
    </row>
    <row r="794" spans="4:4" x14ac:dyDescent="0.2">
      <c r="D794" s="138"/>
    </row>
    <row r="795" spans="4:4" x14ac:dyDescent="0.2">
      <c r="D795" s="138"/>
    </row>
    <row r="796" spans="4:4" x14ac:dyDescent="0.2">
      <c r="D796" s="138"/>
    </row>
    <row r="797" spans="4:4" x14ac:dyDescent="0.2">
      <c r="D797" s="138"/>
    </row>
    <row r="798" spans="4:4" x14ac:dyDescent="0.2">
      <c r="D798" s="138"/>
    </row>
    <row r="799" spans="4:4" x14ac:dyDescent="0.2">
      <c r="D799" s="138"/>
    </row>
    <row r="800" spans="4:4" x14ac:dyDescent="0.2">
      <c r="D800" s="138"/>
    </row>
    <row r="801" spans="4:4" x14ac:dyDescent="0.2">
      <c r="D801" s="138"/>
    </row>
    <row r="802" spans="4:4" x14ac:dyDescent="0.2">
      <c r="D802" s="138"/>
    </row>
    <row r="803" spans="4:4" x14ac:dyDescent="0.2">
      <c r="D803" s="138"/>
    </row>
    <row r="804" spans="4:4" x14ac:dyDescent="0.2">
      <c r="D804" s="138"/>
    </row>
    <row r="805" spans="4:4" x14ac:dyDescent="0.2">
      <c r="D805" s="138"/>
    </row>
    <row r="806" spans="4:4" x14ac:dyDescent="0.2">
      <c r="D806" s="138"/>
    </row>
    <row r="807" spans="4:4" x14ac:dyDescent="0.2">
      <c r="D807" s="138"/>
    </row>
    <row r="808" spans="4:4" x14ac:dyDescent="0.2">
      <c r="D808" s="138"/>
    </row>
    <row r="809" spans="4:4" x14ac:dyDescent="0.2">
      <c r="D809" s="138"/>
    </row>
    <row r="810" spans="4:4" x14ac:dyDescent="0.2">
      <c r="D810" s="138"/>
    </row>
    <row r="811" spans="4:4" x14ac:dyDescent="0.2">
      <c r="D811" s="138"/>
    </row>
    <row r="812" spans="4:4" x14ac:dyDescent="0.2">
      <c r="D812" s="138"/>
    </row>
    <row r="813" spans="4:4" x14ac:dyDescent="0.2">
      <c r="D813" s="138"/>
    </row>
    <row r="814" spans="4:4" x14ac:dyDescent="0.2">
      <c r="D814" s="138"/>
    </row>
    <row r="815" spans="4:4" x14ac:dyDescent="0.2">
      <c r="D815" s="138"/>
    </row>
    <row r="816" spans="4:4" x14ac:dyDescent="0.2">
      <c r="D816" s="138"/>
    </row>
    <row r="817" spans="4:4" x14ac:dyDescent="0.2">
      <c r="D817" s="138"/>
    </row>
    <row r="818" spans="4:4" x14ac:dyDescent="0.2">
      <c r="D818" s="138"/>
    </row>
    <row r="819" spans="4:4" x14ac:dyDescent="0.2">
      <c r="D819" s="138"/>
    </row>
    <row r="820" spans="4:4" x14ac:dyDescent="0.2">
      <c r="D820" s="138"/>
    </row>
    <row r="821" spans="4:4" x14ac:dyDescent="0.2">
      <c r="D821" s="138"/>
    </row>
    <row r="822" spans="4:4" x14ac:dyDescent="0.2">
      <c r="D822" s="138"/>
    </row>
    <row r="823" spans="4:4" x14ac:dyDescent="0.2">
      <c r="D823" s="138"/>
    </row>
    <row r="824" spans="4:4" x14ac:dyDescent="0.2">
      <c r="D824" s="138"/>
    </row>
    <row r="825" spans="4:4" x14ac:dyDescent="0.2">
      <c r="D825" s="138"/>
    </row>
    <row r="826" spans="4:4" x14ac:dyDescent="0.2">
      <c r="D826" s="138"/>
    </row>
    <row r="827" spans="4:4" x14ac:dyDescent="0.2">
      <c r="D827" s="138"/>
    </row>
    <row r="828" spans="4:4" x14ac:dyDescent="0.2">
      <c r="D828" s="138"/>
    </row>
    <row r="829" spans="4:4" x14ac:dyDescent="0.2">
      <c r="D829" s="138"/>
    </row>
    <row r="830" spans="4:4" x14ac:dyDescent="0.2">
      <c r="D830" s="138"/>
    </row>
    <row r="831" spans="4:4" x14ac:dyDescent="0.2">
      <c r="D831" s="138"/>
    </row>
    <row r="832" spans="4:4" x14ac:dyDescent="0.2">
      <c r="D832" s="138"/>
    </row>
    <row r="833" spans="4:4" x14ac:dyDescent="0.2">
      <c r="D833" s="138"/>
    </row>
    <row r="834" spans="4:4" x14ac:dyDescent="0.2">
      <c r="D834" s="138"/>
    </row>
    <row r="835" spans="4:4" x14ac:dyDescent="0.2">
      <c r="D835" s="138"/>
    </row>
    <row r="836" spans="4:4" x14ac:dyDescent="0.2">
      <c r="D836" s="138"/>
    </row>
    <row r="837" spans="4:4" x14ac:dyDescent="0.2">
      <c r="D837" s="138"/>
    </row>
    <row r="838" spans="4:4" x14ac:dyDescent="0.2">
      <c r="D838" s="138"/>
    </row>
    <row r="839" spans="4:4" x14ac:dyDescent="0.2">
      <c r="D839" s="138"/>
    </row>
    <row r="840" spans="4:4" x14ac:dyDescent="0.2">
      <c r="D840" s="138"/>
    </row>
    <row r="841" spans="4:4" x14ac:dyDescent="0.2">
      <c r="D841" s="138"/>
    </row>
    <row r="842" spans="4:4" x14ac:dyDescent="0.2">
      <c r="D842" s="138"/>
    </row>
    <row r="843" spans="4:4" x14ac:dyDescent="0.2">
      <c r="D843" s="138"/>
    </row>
    <row r="844" spans="4:4" x14ac:dyDescent="0.2">
      <c r="D844" s="138"/>
    </row>
    <row r="845" spans="4:4" x14ac:dyDescent="0.2">
      <c r="D845" s="138"/>
    </row>
    <row r="846" spans="4:4" x14ac:dyDescent="0.2">
      <c r="D846" s="138"/>
    </row>
    <row r="847" spans="4:4" x14ac:dyDescent="0.2">
      <c r="D847" s="138"/>
    </row>
    <row r="848" spans="4:4" x14ac:dyDescent="0.2">
      <c r="D848" s="138"/>
    </row>
    <row r="849" spans="4:4" x14ac:dyDescent="0.2">
      <c r="D849" s="138"/>
    </row>
    <row r="850" spans="4:4" x14ac:dyDescent="0.2">
      <c r="D850" s="138"/>
    </row>
    <row r="851" spans="4:4" x14ac:dyDescent="0.2">
      <c r="D851" s="138"/>
    </row>
    <row r="852" spans="4:4" x14ac:dyDescent="0.2">
      <c r="D852" s="138"/>
    </row>
    <row r="853" spans="4:4" x14ac:dyDescent="0.2">
      <c r="D853" s="138"/>
    </row>
    <row r="854" spans="4:4" x14ac:dyDescent="0.2">
      <c r="D854" s="138"/>
    </row>
    <row r="855" spans="4:4" x14ac:dyDescent="0.2">
      <c r="D855" s="138"/>
    </row>
    <row r="856" spans="4:4" x14ac:dyDescent="0.2">
      <c r="D856" s="138"/>
    </row>
    <row r="857" spans="4:4" x14ac:dyDescent="0.2">
      <c r="D857" s="138"/>
    </row>
    <row r="858" spans="4:4" x14ac:dyDescent="0.2">
      <c r="D858" s="138"/>
    </row>
    <row r="859" spans="4:4" x14ac:dyDescent="0.2">
      <c r="D859" s="138"/>
    </row>
    <row r="860" spans="4:4" x14ac:dyDescent="0.2">
      <c r="D860" s="138"/>
    </row>
    <row r="861" spans="4:4" x14ac:dyDescent="0.2">
      <c r="D861" s="138"/>
    </row>
    <row r="862" spans="4:4" x14ac:dyDescent="0.2">
      <c r="D862" s="138"/>
    </row>
    <row r="863" spans="4:4" x14ac:dyDescent="0.2">
      <c r="D863" s="138"/>
    </row>
    <row r="864" spans="4:4" x14ac:dyDescent="0.2">
      <c r="D864" s="138"/>
    </row>
    <row r="865" spans="4:4" x14ac:dyDescent="0.2">
      <c r="D865" s="138"/>
    </row>
    <row r="866" spans="4:4" x14ac:dyDescent="0.2">
      <c r="D866" s="138"/>
    </row>
    <row r="867" spans="4:4" x14ac:dyDescent="0.2">
      <c r="D867" s="138"/>
    </row>
    <row r="868" spans="4:4" x14ac:dyDescent="0.2">
      <c r="D868" s="138"/>
    </row>
    <row r="869" spans="4:4" x14ac:dyDescent="0.2">
      <c r="D869" s="138"/>
    </row>
    <row r="870" spans="4:4" x14ac:dyDescent="0.2">
      <c r="D870" s="138"/>
    </row>
    <row r="871" spans="4:4" x14ac:dyDescent="0.2">
      <c r="D871" s="138"/>
    </row>
    <row r="872" spans="4:4" x14ac:dyDescent="0.2">
      <c r="D872" s="138"/>
    </row>
    <row r="873" spans="4:4" x14ac:dyDescent="0.2">
      <c r="D873" s="138"/>
    </row>
    <row r="874" spans="4:4" x14ac:dyDescent="0.2">
      <c r="D874" s="138"/>
    </row>
    <row r="875" spans="4:4" x14ac:dyDescent="0.2">
      <c r="D875" s="138"/>
    </row>
    <row r="876" spans="4:4" x14ac:dyDescent="0.2">
      <c r="D876" s="138"/>
    </row>
    <row r="877" spans="4:4" x14ac:dyDescent="0.2">
      <c r="D877" s="138"/>
    </row>
    <row r="878" spans="4:4" x14ac:dyDescent="0.2">
      <c r="D878" s="138"/>
    </row>
    <row r="879" spans="4:4" x14ac:dyDescent="0.2">
      <c r="D879" s="138"/>
    </row>
    <row r="880" spans="4:4" x14ac:dyDescent="0.2">
      <c r="D880" s="138"/>
    </row>
    <row r="881" spans="4:4" x14ac:dyDescent="0.2">
      <c r="D881" s="138"/>
    </row>
    <row r="882" spans="4:4" x14ac:dyDescent="0.2">
      <c r="D882" s="138"/>
    </row>
    <row r="883" spans="4:4" x14ac:dyDescent="0.2">
      <c r="D883" s="138"/>
    </row>
    <row r="884" spans="4:4" x14ac:dyDescent="0.2">
      <c r="D884" s="138"/>
    </row>
    <row r="885" spans="4:4" x14ac:dyDescent="0.2">
      <c r="D885" s="138"/>
    </row>
    <row r="886" spans="4:4" x14ac:dyDescent="0.2">
      <c r="D886" s="138"/>
    </row>
    <row r="887" spans="4:4" x14ac:dyDescent="0.2">
      <c r="D887" s="138"/>
    </row>
    <row r="888" spans="4:4" x14ac:dyDescent="0.2">
      <c r="D888" s="138"/>
    </row>
    <row r="889" spans="4:4" x14ac:dyDescent="0.2">
      <c r="D889" s="138"/>
    </row>
    <row r="890" spans="4:4" x14ac:dyDescent="0.2">
      <c r="D890" s="138"/>
    </row>
    <row r="891" spans="4:4" x14ac:dyDescent="0.2">
      <c r="D891" s="138"/>
    </row>
    <row r="892" spans="4:4" x14ac:dyDescent="0.2">
      <c r="D892" s="138"/>
    </row>
    <row r="893" spans="4:4" x14ac:dyDescent="0.2">
      <c r="D893" s="138"/>
    </row>
    <row r="894" spans="4:4" x14ac:dyDescent="0.2">
      <c r="D894" s="138"/>
    </row>
    <row r="895" spans="4:4" x14ac:dyDescent="0.2">
      <c r="D895" s="138"/>
    </row>
    <row r="896" spans="4:4" x14ac:dyDescent="0.2">
      <c r="D896" s="138"/>
    </row>
    <row r="897" spans="4:4" x14ac:dyDescent="0.2">
      <c r="D897" s="138"/>
    </row>
    <row r="898" spans="4:4" x14ac:dyDescent="0.2">
      <c r="D898" s="138"/>
    </row>
    <row r="899" spans="4:4" x14ac:dyDescent="0.2">
      <c r="D899" s="138"/>
    </row>
    <row r="900" spans="4:4" x14ac:dyDescent="0.2">
      <c r="D900" s="138"/>
    </row>
    <row r="901" spans="4:4" x14ac:dyDescent="0.2">
      <c r="D901" s="138"/>
    </row>
    <row r="902" spans="4:4" x14ac:dyDescent="0.2">
      <c r="D902" s="138"/>
    </row>
    <row r="903" spans="4:4" x14ac:dyDescent="0.2">
      <c r="D903" s="138"/>
    </row>
    <row r="904" spans="4:4" x14ac:dyDescent="0.2">
      <c r="D904" s="138"/>
    </row>
    <row r="905" spans="4:4" x14ac:dyDescent="0.2">
      <c r="D905" s="138"/>
    </row>
    <row r="906" spans="4:4" x14ac:dyDescent="0.2">
      <c r="D906" s="138"/>
    </row>
    <row r="907" spans="4:4" x14ac:dyDescent="0.2">
      <c r="D907" s="138"/>
    </row>
    <row r="908" spans="4:4" x14ac:dyDescent="0.2">
      <c r="D908" s="138"/>
    </row>
    <row r="909" spans="4:4" x14ac:dyDescent="0.2">
      <c r="D909" s="138"/>
    </row>
    <row r="910" spans="4:4" x14ac:dyDescent="0.2">
      <c r="D910" s="138"/>
    </row>
    <row r="911" spans="4:4" x14ac:dyDescent="0.2">
      <c r="D911" s="138"/>
    </row>
    <row r="912" spans="4:4" x14ac:dyDescent="0.2">
      <c r="D912" s="138"/>
    </row>
    <row r="913" spans="4:4" x14ac:dyDescent="0.2">
      <c r="D913" s="138"/>
    </row>
    <row r="914" spans="4:4" x14ac:dyDescent="0.2">
      <c r="D914" s="138"/>
    </row>
    <row r="915" spans="4:4" x14ac:dyDescent="0.2">
      <c r="D915" s="138"/>
    </row>
    <row r="916" spans="4:4" x14ac:dyDescent="0.2">
      <c r="D916" s="138"/>
    </row>
    <row r="917" spans="4:4" x14ac:dyDescent="0.2">
      <c r="D917" s="138"/>
    </row>
    <row r="918" spans="4:4" x14ac:dyDescent="0.2">
      <c r="D918" s="138"/>
    </row>
    <row r="919" spans="4:4" x14ac:dyDescent="0.2">
      <c r="D919" s="138"/>
    </row>
    <row r="920" spans="4:4" x14ac:dyDescent="0.2">
      <c r="D920" s="138"/>
    </row>
    <row r="921" spans="4:4" x14ac:dyDescent="0.2">
      <c r="D921" s="138"/>
    </row>
    <row r="922" spans="4:4" x14ac:dyDescent="0.2">
      <c r="D922" s="138"/>
    </row>
    <row r="923" spans="4:4" x14ac:dyDescent="0.2">
      <c r="D923" s="138"/>
    </row>
    <row r="924" spans="4:4" x14ac:dyDescent="0.2">
      <c r="D924" s="138"/>
    </row>
    <row r="925" spans="4:4" x14ac:dyDescent="0.2">
      <c r="D925" s="138"/>
    </row>
    <row r="926" spans="4:4" x14ac:dyDescent="0.2">
      <c r="D926" s="138"/>
    </row>
    <row r="927" spans="4:4" x14ac:dyDescent="0.2">
      <c r="D927" s="138"/>
    </row>
    <row r="928" spans="4:4" x14ac:dyDescent="0.2">
      <c r="D928" s="138"/>
    </row>
    <row r="929" spans="4:4" x14ac:dyDescent="0.2">
      <c r="D929" s="138"/>
    </row>
    <row r="930" spans="4:4" x14ac:dyDescent="0.2">
      <c r="D930" s="138"/>
    </row>
    <row r="931" spans="4:4" x14ac:dyDescent="0.2">
      <c r="D931" s="138"/>
    </row>
    <row r="932" spans="4:4" x14ac:dyDescent="0.2">
      <c r="D932" s="138"/>
    </row>
    <row r="933" spans="4:4" x14ac:dyDescent="0.2">
      <c r="D933" s="138"/>
    </row>
    <row r="934" spans="4:4" x14ac:dyDescent="0.2">
      <c r="D934" s="138"/>
    </row>
    <row r="935" spans="4:4" x14ac:dyDescent="0.2">
      <c r="D935" s="138"/>
    </row>
    <row r="936" spans="4:4" x14ac:dyDescent="0.2">
      <c r="D936" s="138"/>
    </row>
    <row r="937" spans="4:4" x14ac:dyDescent="0.2">
      <c r="D937" s="138"/>
    </row>
    <row r="938" spans="4:4" x14ac:dyDescent="0.2">
      <c r="D938" s="138"/>
    </row>
    <row r="939" spans="4:4" x14ac:dyDescent="0.2">
      <c r="D939" s="138"/>
    </row>
    <row r="940" spans="4:4" x14ac:dyDescent="0.2">
      <c r="D940" s="138"/>
    </row>
    <row r="941" spans="4:4" x14ac:dyDescent="0.2">
      <c r="D941" s="138"/>
    </row>
    <row r="942" spans="4:4" x14ac:dyDescent="0.2">
      <c r="D942" s="138"/>
    </row>
    <row r="943" spans="4:4" x14ac:dyDescent="0.2">
      <c r="D943" s="138"/>
    </row>
    <row r="944" spans="4:4" x14ac:dyDescent="0.2">
      <c r="D944" s="138"/>
    </row>
    <row r="945" spans="4:4" x14ac:dyDescent="0.2">
      <c r="D945" s="138"/>
    </row>
    <row r="946" spans="4:4" x14ac:dyDescent="0.2">
      <c r="D946" s="138"/>
    </row>
    <row r="947" spans="4:4" x14ac:dyDescent="0.2">
      <c r="D947" s="138"/>
    </row>
    <row r="948" spans="4:4" x14ac:dyDescent="0.2">
      <c r="D948" s="138"/>
    </row>
    <row r="949" spans="4:4" x14ac:dyDescent="0.2">
      <c r="D949" s="138"/>
    </row>
    <row r="950" spans="4:4" x14ac:dyDescent="0.2">
      <c r="D950" s="138"/>
    </row>
    <row r="951" spans="4:4" x14ac:dyDescent="0.2">
      <c r="D951" s="138"/>
    </row>
    <row r="952" spans="4:4" x14ac:dyDescent="0.2">
      <c r="D952" s="138"/>
    </row>
    <row r="953" spans="4:4" x14ac:dyDescent="0.2">
      <c r="D953" s="138"/>
    </row>
    <row r="954" spans="4:4" x14ac:dyDescent="0.2">
      <c r="D954" s="138"/>
    </row>
    <row r="955" spans="4:4" x14ac:dyDescent="0.2">
      <c r="D955" s="138"/>
    </row>
    <row r="956" spans="4:4" x14ac:dyDescent="0.2">
      <c r="D956" s="138"/>
    </row>
    <row r="957" spans="4:4" x14ac:dyDescent="0.2">
      <c r="D957" s="138"/>
    </row>
    <row r="958" spans="4:4" x14ac:dyDescent="0.2">
      <c r="D958" s="138"/>
    </row>
    <row r="959" spans="4:4" x14ac:dyDescent="0.2">
      <c r="D959" s="138"/>
    </row>
    <row r="960" spans="4:4" x14ac:dyDescent="0.2">
      <c r="D960" s="138"/>
    </row>
    <row r="961" spans="4:4" x14ac:dyDescent="0.2">
      <c r="D961" s="138"/>
    </row>
    <row r="962" spans="4:4" x14ac:dyDescent="0.2">
      <c r="D962" s="138"/>
    </row>
    <row r="963" spans="4:4" x14ac:dyDescent="0.2">
      <c r="D963" s="138"/>
    </row>
    <row r="964" spans="4:4" x14ac:dyDescent="0.2">
      <c r="D964" s="138"/>
    </row>
    <row r="965" spans="4:4" x14ac:dyDescent="0.2">
      <c r="D965" s="138"/>
    </row>
    <row r="966" spans="4:4" x14ac:dyDescent="0.2">
      <c r="D966" s="138"/>
    </row>
    <row r="967" spans="4:4" x14ac:dyDescent="0.2">
      <c r="D967" s="138"/>
    </row>
    <row r="968" spans="4:4" x14ac:dyDescent="0.2">
      <c r="D968" s="138"/>
    </row>
    <row r="969" spans="4:4" x14ac:dyDescent="0.2">
      <c r="D969" s="138"/>
    </row>
    <row r="970" spans="4:4" x14ac:dyDescent="0.2">
      <c r="D970" s="138"/>
    </row>
    <row r="971" spans="4:4" x14ac:dyDescent="0.2">
      <c r="D971" s="138"/>
    </row>
    <row r="972" spans="4:4" x14ac:dyDescent="0.2">
      <c r="D972" s="138"/>
    </row>
    <row r="973" spans="4:4" x14ac:dyDescent="0.2">
      <c r="D973" s="138"/>
    </row>
    <row r="974" spans="4:4" x14ac:dyDescent="0.2">
      <c r="D974" s="138"/>
    </row>
    <row r="975" spans="4:4" x14ac:dyDescent="0.2">
      <c r="D975" s="138"/>
    </row>
    <row r="976" spans="4:4" x14ac:dyDescent="0.2">
      <c r="D976" s="138"/>
    </row>
    <row r="977" spans="4:4" x14ac:dyDescent="0.2">
      <c r="D977" s="138"/>
    </row>
    <row r="978" spans="4:4" x14ac:dyDescent="0.2">
      <c r="D978" s="138"/>
    </row>
    <row r="979" spans="4:4" x14ac:dyDescent="0.2">
      <c r="D979" s="138"/>
    </row>
    <row r="980" spans="4:4" x14ac:dyDescent="0.2">
      <c r="D980" s="138"/>
    </row>
    <row r="981" spans="4:4" x14ac:dyDescent="0.2">
      <c r="D981" s="138"/>
    </row>
    <row r="982" spans="4:4" x14ac:dyDescent="0.2">
      <c r="D982" s="138"/>
    </row>
    <row r="983" spans="4:4" x14ac:dyDescent="0.2">
      <c r="D983" s="138"/>
    </row>
    <row r="984" spans="4:4" x14ac:dyDescent="0.2">
      <c r="D984" s="138"/>
    </row>
    <row r="985" spans="4:4" x14ac:dyDescent="0.2">
      <c r="D985" s="138"/>
    </row>
    <row r="986" spans="4:4" x14ac:dyDescent="0.2">
      <c r="D986" s="138"/>
    </row>
    <row r="987" spans="4:4" x14ac:dyDescent="0.2">
      <c r="D987" s="138"/>
    </row>
    <row r="988" spans="4:4" x14ac:dyDescent="0.2">
      <c r="D988" s="138"/>
    </row>
    <row r="989" spans="4:4" x14ac:dyDescent="0.2">
      <c r="D989" s="138"/>
    </row>
    <row r="990" spans="4:4" x14ac:dyDescent="0.2">
      <c r="D990" s="138"/>
    </row>
    <row r="991" spans="4:4" x14ac:dyDescent="0.2">
      <c r="D991" s="138"/>
    </row>
    <row r="992" spans="4:4" x14ac:dyDescent="0.2">
      <c r="D992" s="138"/>
    </row>
    <row r="993" spans="4:4" x14ac:dyDescent="0.2">
      <c r="D993" s="138"/>
    </row>
    <row r="994" spans="4:4" x14ac:dyDescent="0.2">
      <c r="D994" s="138"/>
    </row>
    <row r="995" spans="4:4" x14ac:dyDescent="0.2">
      <c r="D995" s="138"/>
    </row>
    <row r="996" spans="4:4" x14ac:dyDescent="0.2">
      <c r="D996" s="138"/>
    </row>
    <row r="997" spans="4:4" x14ac:dyDescent="0.2">
      <c r="D997" s="138"/>
    </row>
    <row r="998" spans="4:4" x14ac:dyDescent="0.2">
      <c r="D998" s="138"/>
    </row>
    <row r="999" spans="4:4" x14ac:dyDescent="0.2">
      <c r="D999" s="138"/>
    </row>
    <row r="1000" spans="4:4" x14ac:dyDescent="0.2">
      <c r="D1000" s="138"/>
    </row>
    <row r="1001" spans="4:4" x14ac:dyDescent="0.2">
      <c r="D1001" s="138"/>
    </row>
    <row r="1002" spans="4:4" x14ac:dyDescent="0.2">
      <c r="D1002" s="138"/>
    </row>
    <row r="1003" spans="4:4" x14ac:dyDescent="0.2">
      <c r="D1003" s="138"/>
    </row>
    <row r="1004" spans="4:4" x14ac:dyDescent="0.2">
      <c r="D1004" s="138"/>
    </row>
    <row r="1005" spans="4:4" x14ac:dyDescent="0.2">
      <c r="D1005" s="138"/>
    </row>
    <row r="1006" spans="4:4" x14ac:dyDescent="0.2">
      <c r="D1006" s="138"/>
    </row>
    <row r="1007" spans="4:4" x14ac:dyDescent="0.2">
      <c r="D1007" s="138"/>
    </row>
    <row r="1008" spans="4:4" x14ac:dyDescent="0.2">
      <c r="D1008" s="138"/>
    </row>
    <row r="1009" spans="4:4" x14ac:dyDescent="0.2">
      <c r="D1009" s="138"/>
    </row>
    <row r="1010" spans="4:4" x14ac:dyDescent="0.2">
      <c r="D1010" s="138"/>
    </row>
    <row r="1011" spans="4:4" x14ac:dyDescent="0.2">
      <c r="D1011" s="138"/>
    </row>
    <row r="1012" spans="4:4" x14ac:dyDescent="0.2">
      <c r="D1012" s="138"/>
    </row>
    <row r="1013" spans="4:4" x14ac:dyDescent="0.2">
      <c r="D1013" s="138"/>
    </row>
    <row r="1014" spans="4:4" x14ac:dyDescent="0.2">
      <c r="D1014" s="138"/>
    </row>
    <row r="1015" spans="4:4" x14ac:dyDescent="0.2">
      <c r="D1015" s="138"/>
    </row>
    <row r="1016" spans="4:4" x14ac:dyDescent="0.2">
      <c r="D1016" s="138"/>
    </row>
    <row r="1017" spans="4:4" x14ac:dyDescent="0.2">
      <c r="D1017" s="138"/>
    </row>
    <row r="1018" spans="4:4" x14ac:dyDescent="0.2">
      <c r="D1018" s="138"/>
    </row>
    <row r="1019" spans="4:4" x14ac:dyDescent="0.2">
      <c r="D1019" s="138"/>
    </row>
    <row r="1020" spans="4:4" x14ac:dyDescent="0.2">
      <c r="D1020" s="138"/>
    </row>
    <row r="1021" spans="4:4" x14ac:dyDescent="0.2">
      <c r="D1021" s="138"/>
    </row>
    <row r="1022" spans="4:4" x14ac:dyDescent="0.2">
      <c r="D1022" s="138"/>
    </row>
    <row r="1023" spans="4:4" x14ac:dyDescent="0.2">
      <c r="D1023" s="138"/>
    </row>
    <row r="1024" spans="4:4" x14ac:dyDescent="0.2">
      <c r="D1024" s="138"/>
    </row>
    <row r="1025" spans="4:4" x14ac:dyDescent="0.2">
      <c r="D1025" s="138"/>
    </row>
    <row r="1026" spans="4:4" x14ac:dyDescent="0.2">
      <c r="D1026" s="138"/>
    </row>
    <row r="1027" spans="4:4" x14ac:dyDescent="0.2">
      <c r="D1027" s="138"/>
    </row>
    <row r="1028" spans="4:4" x14ac:dyDescent="0.2">
      <c r="D1028" s="138"/>
    </row>
    <row r="1029" spans="4:4" x14ac:dyDescent="0.2">
      <c r="D1029" s="138"/>
    </row>
    <row r="1030" spans="4:4" x14ac:dyDescent="0.2">
      <c r="D1030" s="138"/>
    </row>
    <row r="1031" spans="4:4" x14ac:dyDescent="0.2">
      <c r="D1031" s="138"/>
    </row>
    <row r="1032" spans="4:4" x14ac:dyDescent="0.2">
      <c r="D1032" s="138"/>
    </row>
    <row r="1033" spans="4:4" x14ac:dyDescent="0.2">
      <c r="D1033" s="138"/>
    </row>
    <row r="1034" spans="4:4" x14ac:dyDescent="0.2">
      <c r="D1034" s="138"/>
    </row>
    <row r="1035" spans="4:4" x14ac:dyDescent="0.2">
      <c r="D1035" s="138"/>
    </row>
    <row r="1036" spans="4:4" x14ac:dyDescent="0.2">
      <c r="D1036" s="138"/>
    </row>
    <row r="1037" spans="4:4" x14ac:dyDescent="0.2">
      <c r="D1037" s="138"/>
    </row>
    <row r="1038" spans="4:4" x14ac:dyDescent="0.2">
      <c r="D1038" s="138"/>
    </row>
    <row r="1039" spans="4:4" x14ac:dyDescent="0.2">
      <c r="D1039" s="138"/>
    </row>
    <row r="1040" spans="4:4" x14ac:dyDescent="0.2">
      <c r="D1040" s="138"/>
    </row>
    <row r="1041" spans="4:4" x14ac:dyDescent="0.2">
      <c r="D1041" s="138"/>
    </row>
    <row r="1042" spans="4:4" x14ac:dyDescent="0.2">
      <c r="D1042" s="138"/>
    </row>
    <row r="1043" spans="4:4" x14ac:dyDescent="0.2">
      <c r="D1043" s="138"/>
    </row>
    <row r="1044" spans="4:4" x14ac:dyDescent="0.2">
      <c r="D1044" s="138"/>
    </row>
    <row r="1045" spans="4:4" x14ac:dyDescent="0.2">
      <c r="D1045" s="138"/>
    </row>
    <row r="1046" spans="4:4" x14ac:dyDescent="0.2">
      <c r="D1046" s="138"/>
    </row>
    <row r="1047" spans="4:4" x14ac:dyDescent="0.2">
      <c r="D1047" s="138"/>
    </row>
    <row r="1048" spans="4:4" x14ac:dyDescent="0.2">
      <c r="D1048" s="138"/>
    </row>
    <row r="1049" spans="4:4" x14ac:dyDescent="0.2">
      <c r="D1049" s="138"/>
    </row>
    <row r="1050" spans="4:4" x14ac:dyDescent="0.2">
      <c r="D1050" s="138"/>
    </row>
    <row r="1051" spans="4:4" x14ac:dyDescent="0.2">
      <c r="D1051" s="138"/>
    </row>
    <row r="1052" spans="4:4" x14ac:dyDescent="0.2">
      <c r="D1052" s="138"/>
    </row>
    <row r="1053" spans="4:4" x14ac:dyDescent="0.2">
      <c r="D1053" s="138"/>
    </row>
    <row r="1054" spans="4:4" x14ac:dyDescent="0.2">
      <c r="D1054" s="138"/>
    </row>
    <row r="1055" spans="4:4" x14ac:dyDescent="0.2">
      <c r="D1055" s="138"/>
    </row>
    <row r="1056" spans="4:4" x14ac:dyDescent="0.2">
      <c r="D1056" s="138"/>
    </row>
    <row r="1057" spans="4:4" x14ac:dyDescent="0.2">
      <c r="D1057" s="138"/>
    </row>
    <row r="1058" spans="4:4" x14ac:dyDescent="0.2">
      <c r="D1058" s="138"/>
    </row>
    <row r="1059" spans="4:4" x14ac:dyDescent="0.2">
      <c r="D1059" s="138"/>
    </row>
    <row r="1060" spans="4:4" x14ac:dyDescent="0.2">
      <c r="D1060" s="138"/>
    </row>
    <row r="1061" spans="4:4" x14ac:dyDescent="0.2">
      <c r="D1061" s="138"/>
    </row>
    <row r="1062" spans="4:4" x14ac:dyDescent="0.2">
      <c r="D1062" s="138"/>
    </row>
    <row r="1063" spans="4:4" x14ac:dyDescent="0.2">
      <c r="D1063" s="138"/>
    </row>
    <row r="1064" spans="4:4" x14ac:dyDescent="0.2">
      <c r="D1064" s="138"/>
    </row>
    <row r="1065" spans="4:4" x14ac:dyDescent="0.2">
      <c r="D1065" s="138"/>
    </row>
    <row r="1066" spans="4:4" x14ac:dyDescent="0.2">
      <c r="D1066" s="138"/>
    </row>
    <row r="1067" spans="4:4" x14ac:dyDescent="0.2">
      <c r="D1067" s="138"/>
    </row>
    <row r="1068" spans="4:4" x14ac:dyDescent="0.2">
      <c r="D1068" s="138"/>
    </row>
    <row r="1069" spans="4:4" x14ac:dyDescent="0.2">
      <c r="D1069" s="138"/>
    </row>
    <row r="1070" spans="4:4" x14ac:dyDescent="0.2">
      <c r="D1070" s="138"/>
    </row>
    <row r="1071" spans="4:4" x14ac:dyDescent="0.2">
      <c r="D1071" s="138"/>
    </row>
    <row r="1072" spans="4:4" x14ac:dyDescent="0.2">
      <c r="D1072" s="138"/>
    </row>
    <row r="1073" spans="4:4" x14ac:dyDescent="0.2">
      <c r="D1073" s="138"/>
    </row>
    <row r="1074" spans="4:4" x14ac:dyDescent="0.2">
      <c r="D1074" s="138"/>
    </row>
    <row r="1075" spans="4:4" x14ac:dyDescent="0.2">
      <c r="D1075" s="138"/>
    </row>
    <row r="1076" spans="4:4" x14ac:dyDescent="0.2">
      <c r="D1076" s="138"/>
    </row>
    <row r="1077" spans="4:4" x14ac:dyDescent="0.2">
      <c r="D1077" s="138"/>
    </row>
    <row r="1078" spans="4:4" x14ac:dyDescent="0.2">
      <c r="D1078" s="138"/>
    </row>
    <row r="1079" spans="4:4" x14ac:dyDescent="0.2">
      <c r="D1079" s="138"/>
    </row>
    <row r="1080" spans="4:4" x14ac:dyDescent="0.2">
      <c r="D1080" s="138"/>
    </row>
    <row r="1081" spans="4:4" x14ac:dyDescent="0.2">
      <c r="D1081" s="138"/>
    </row>
    <row r="1082" spans="4:4" x14ac:dyDescent="0.2">
      <c r="D1082" s="138"/>
    </row>
    <row r="1083" spans="4:4" x14ac:dyDescent="0.2">
      <c r="D1083" s="138"/>
    </row>
    <row r="1084" spans="4:4" x14ac:dyDescent="0.2">
      <c r="D1084" s="138"/>
    </row>
    <row r="1085" spans="4:4" x14ac:dyDescent="0.2">
      <c r="D1085" s="138"/>
    </row>
    <row r="1086" spans="4:4" x14ac:dyDescent="0.2">
      <c r="D1086" s="138"/>
    </row>
    <row r="1087" spans="4:4" x14ac:dyDescent="0.2">
      <c r="D1087" s="138"/>
    </row>
    <row r="1088" spans="4:4" x14ac:dyDescent="0.2">
      <c r="D1088" s="138"/>
    </row>
    <row r="1089" spans="4:4" x14ac:dyDescent="0.2">
      <c r="D1089" s="138"/>
    </row>
    <row r="1090" spans="4:4" x14ac:dyDescent="0.2">
      <c r="D1090" s="138"/>
    </row>
    <row r="1091" spans="4:4" x14ac:dyDescent="0.2">
      <c r="D1091" s="138"/>
    </row>
    <row r="1092" spans="4:4" x14ac:dyDescent="0.2">
      <c r="D1092" s="138"/>
    </row>
    <row r="1093" spans="4:4" x14ac:dyDescent="0.2">
      <c r="D1093" s="138"/>
    </row>
    <row r="1094" spans="4:4" x14ac:dyDescent="0.2">
      <c r="D1094" s="138"/>
    </row>
    <row r="1095" spans="4:4" x14ac:dyDescent="0.2">
      <c r="D1095" s="138"/>
    </row>
    <row r="1096" spans="4:4" x14ac:dyDescent="0.2">
      <c r="D1096" s="138"/>
    </row>
    <row r="1097" spans="4:4" x14ac:dyDescent="0.2">
      <c r="D1097" s="138"/>
    </row>
    <row r="1098" spans="4:4" x14ac:dyDescent="0.2">
      <c r="D1098" s="138"/>
    </row>
    <row r="1099" spans="4:4" x14ac:dyDescent="0.2">
      <c r="D1099" s="138"/>
    </row>
    <row r="1100" spans="4:4" x14ac:dyDescent="0.2">
      <c r="D1100" s="138"/>
    </row>
    <row r="1101" spans="4:4" x14ac:dyDescent="0.2">
      <c r="D1101" s="138"/>
    </row>
    <row r="1102" spans="4:4" x14ac:dyDescent="0.2">
      <c r="D1102" s="138"/>
    </row>
    <row r="1103" spans="4:4" x14ac:dyDescent="0.2">
      <c r="D1103" s="138"/>
    </row>
    <row r="1104" spans="4:4" x14ac:dyDescent="0.2">
      <c r="D1104" s="138"/>
    </row>
    <row r="1105" spans="4:4" x14ac:dyDescent="0.2">
      <c r="D1105" s="138"/>
    </row>
    <row r="1106" spans="4:4" x14ac:dyDescent="0.2">
      <c r="D1106" s="138"/>
    </row>
    <row r="1107" spans="4:4" x14ac:dyDescent="0.2">
      <c r="D1107" s="138"/>
    </row>
    <row r="1108" spans="4:4" x14ac:dyDescent="0.2">
      <c r="D1108" s="138"/>
    </row>
    <row r="1109" spans="4:4" x14ac:dyDescent="0.2">
      <c r="D1109" s="138"/>
    </row>
    <row r="1110" spans="4:4" x14ac:dyDescent="0.2">
      <c r="D1110" s="138"/>
    </row>
    <row r="1111" spans="4:4" x14ac:dyDescent="0.2">
      <c r="D1111" s="138"/>
    </row>
    <row r="1112" spans="4:4" x14ac:dyDescent="0.2">
      <c r="D1112" s="138"/>
    </row>
    <row r="1113" spans="4:4" x14ac:dyDescent="0.2">
      <c r="D1113" s="138"/>
    </row>
    <row r="1114" spans="4:4" x14ac:dyDescent="0.2">
      <c r="D1114" s="138"/>
    </row>
    <row r="1115" spans="4:4" x14ac:dyDescent="0.2">
      <c r="D1115" s="138"/>
    </row>
    <row r="1116" spans="4:4" x14ac:dyDescent="0.2">
      <c r="D1116" s="138"/>
    </row>
    <row r="1117" spans="4:4" x14ac:dyDescent="0.2">
      <c r="D1117" s="138"/>
    </row>
    <row r="1118" spans="4:4" x14ac:dyDescent="0.2">
      <c r="D1118" s="138"/>
    </row>
    <row r="1119" spans="4:4" x14ac:dyDescent="0.2">
      <c r="D1119" s="138"/>
    </row>
    <row r="1120" spans="4:4" x14ac:dyDescent="0.2">
      <c r="D1120" s="138"/>
    </row>
    <row r="1121" spans="4:4" x14ac:dyDescent="0.2">
      <c r="D1121" s="138"/>
    </row>
    <row r="1122" spans="4:4" x14ac:dyDescent="0.2">
      <c r="D1122" s="138"/>
    </row>
    <row r="1123" spans="4:4" x14ac:dyDescent="0.2">
      <c r="D1123" s="138"/>
    </row>
    <row r="1124" spans="4:4" x14ac:dyDescent="0.2">
      <c r="D1124" s="138"/>
    </row>
    <row r="1125" spans="4:4" x14ac:dyDescent="0.2">
      <c r="D1125" s="138"/>
    </row>
    <row r="1126" spans="4:4" x14ac:dyDescent="0.2">
      <c r="D1126" s="138"/>
    </row>
    <row r="1127" spans="4:4" x14ac:dyDescent="0.2">
      <c r="D1127" s="138"/>
    </row>
    <row r="1128" spans="4:4" x14ac:dyDescent="0.2">
      <c r="D1128" s="138"/>
    </row>
    <row r="1129" spans="4:4" x14ac:dyDescent="0.2">
      <c r="D1129" s="138"/>
    </row>
    <row r="1130" spans="4:4" x14ac:dyDescent="0.2">
      <c r="D1130" s="138"/>
    </row>
    <row r="1131" spans="4:4" x14ac:dyDescent="0.2">
      <c r="D1131" s="138"/>
    </row>
    <row r="1132" spans="4:4" x14ac:dyDescent="0.2">
      <c r="D1132" s="138"/>
    </row>
    <row r="1133" spans="4:4" x14ac:dyDescent="0.2">
      <c r="D1133" s="138"/>
    </row>
    <row r="1134" spans="4:4" x14ac:dyDescent="0.2">
      <c r="D1134" s="138"/>
    </row>
    <row r="1135" spans="4:4" x14ac:dyDescent="0.2">
      <c r="D1135" s="138"/>
    </row>
    <row r="1136" spans="4:4" x14ac:dyDescent="0.2">
      <c r="D1136" s="138"/>
    </row>
    <row r="1137" spans="4:4" x14ac:dyDescent="0.2">
      <c r="D1137" s="138"/>
    </row>
    <row r="1138" spans="4:4" x14ac:dyDescent="0.2">
      <c r="D1138" s="138"/>
    </row>
    <row r="1139" spans="4:4" x14ac:dyDescent="0.2">
      <c r="D1139" s="138"/>
    </row>
    <row r="1140" spans="4:4" x14ac:dyDescent="0.2">
      <c r="D1140" s="138"/>
    </row>
    <row r="1141" spans="4:4" x14ac:dyDescent="0.2">
      <c r="D1141" s="138"/>
    </row>
    <row r="1142" spans="4:4" x14ac:dyDescent="0.2">
      <c r="D1142" s="138"/>
    </row>
    <row r="1143" spans="4:4" x14ac:dyDescent="0.2">
      <c r="D1143" s="138"/>
    </row>
    <row r="1144" spans="4:4" x14ac:dyDescent="0.2">
      <c r="D1144" s="138"/>
    </row>
    <row r="1145" spans="4:4" x14ac:dyDescent="0.2">
      <c r="D1145" s="138"/>
    </row>
    <row r="1146" spans="4:4" x14ac:dyDescent="0.2">
      <c r="D1146" s="138"/>
    </row>
    <row r="1147" spans="4:4" x14ac:dyDescent="0.2">
      <c r="D1147" s="138"/>
    </row>
    <row r="1148" spans="4:4" x14ac:dyDescent="0.2">
      <c r="D1148" s="138"/>
    </row>
    <row r="1149" spans="4:4" x14ac:dyDescent="0.2">
      <c r="D1149" s="138"/>
    </row>
    <row r="1150" spans="4:4" x14ac:dyDescent="0.2">
      <c r="D1150" s="138"/>
    </row>
    <row r="1151" spans="4:4" x14ac:dyDescent="0.2">
      <c r="D1151" s="138"/>
    </row>
    <row r="1152" spans="4:4" x14ac:dyDescent="0.2">
      <c r="D1152" s="138"/>
    </row>
    <row r="1153" spans="4:4" x14ac:dyDescent="0.2">
      <c r="D1153" s="138"/>
    </row>
    <row r="1154" spans="4:4" x14ac:dyDescent="0.2">
      <c r="D1154" s="138"/>
    </row>
    <row r="1155" spans="4:4" x14ac:dyDescent="0.2">
      <c r="D1155" s="138"/>
    </row>
    <row r="1156" spans="4:4" x14ac:dyDescent="0.2">
      <c r="D1156" s="138"/>
    </row>
    <row r="1157" spans="4:4" x14ac:dyDescent="0.2">
      <c r="D1157" s="138"/>
    </row>
    <row r="1158" spans="4:4" x14ac:dyDescent="0.2">
      <c r="D1158" s="138"/>
    </row>
    <row r="1159" spans="4:4" x14ac:dyDescent="0.2">
      <c r="D1159" s="138"/>
    </row>
    <row r="1160" spans="4:4" x14ac:dyDescent="0.2">
      <c r="D1160" s="138"/>
    </row>
    <row r="1161" spans="4:4" x14ac:dyDescent="0.2">
      <c r="D1161" s="138"/>
    </row>
    <row r="1162" spans="4:4" x14ac:dyDescent="0.2">
      <c r="D1162" s="138"/>
    </row>
    <row r="1163" spans="4:4" x14ac:dyDescent="0.2">
      <c r="D1163" s="138"/>
    </row>
    <row r="1164" spans="4:4" x14ac:dyDescent="0.2">
      <c r="D1164" s="138"/>
    </row>
    <row r="1165" spans="4:4" x14ac:dyDescent="0.2">
      <c r="D1165" s="138"/>
    </row>
    <row r="1166" spans="4:4" x14ac:dyDescent="0.2">
      <c r="D1166" s="138"/>
    </row>
    <row r="1167" spans="4:4" x14ac:dyDescent="0.2">
      <c r="D1167" s="138"/>
    </row>
    <row r="1168" spans="4:4" x14ac:dyDescent="0.2">
      <c r="D1168" s="138"/>
    </row>
    <row r="1169" spans="4:4" x14ac:dyDescent="0.2">
      <c r="D1169" s="138"/>
    </row>
    <row r="1170" spans="4:4" x14ac:dyDescent="0.2">
      <c r="D1170" s="138"/>
    </row>
    <row r="1171" spans="4:4" x14ac:dyDescent="0.2">
      <c r="D1171" s="138"/>
    </row>
    <row r="1172" spans="4:4" x14ac:dyDescent="0.2">
      <c r="D1172" s="138"/>
    </row>
    <row r="1173" spans="4:4" x14ac:dyDescent="0.2">
      <c r="D1173" s="138"/>
    </row>
    <row r="1174" spans="4:4" x14ac:dyDescent="0.2">
      <c r="D1174" s="138"/>
    </row>
    <row r="1175" spans="4:4" x14ac:dyDescent="0.2">
      <c r="D1175" s="138"/>
    </row>
    <row r="1176" spans="4:4" x14ac:dyDescent="0.2">
      <c r="D1176" s="138"/>
    </row>
    <row r="1177" spans="4:4" x14ac:dyDescent="0.2">
      <c r="D1177" s="138"/>
    </row>
    <row r="1178" spans="4:4" x14ac:dyDescent="0.2">
      <c r="D1178" s="138"/>
    </row>
    <row r="1179" spans="4:4" x14ac:dyDescent="0.2">
      <c r="D1179" s="138"/>
    </row>
    <row r="1180" spans="4:4" x14ac:dyDescent="0.2">
      <c r="D1180" s="138"/>
    </row>
    <row r="1181" spans="4:4" x14ac:dyDescent="0.2">
      <c r="D1181" s="138"/>
    </row>
    <row r="1182" spans="4:4" x14ac:dyDescent="0.2">
      <c r="D1182" s="138"/>
    </row>
    <row r="1183" spans="4:4" x14ac:dyDescent="0.2">
      <c r="D1183" s="138"/>
    </row>
    <row r="1184" spans="4:4" x14ac:dyDescent="0.2">
      <c r="D1184" s="138"/>
    </row>
    <row r="1185" spans="4:4" x14ac:dyDescent="0.2">
      <c r="D1185" s="138"/>
    </row>
    <row r="1186" spans="4:4" x14ac:dyDescent="0.2">
      <c r="D1186" s="138"/>
    </row>
    <row r="1187" spans="4:4" x14ac:dyDescent="0.2">
      <c r="D1187" s="138"/>
    </row>
    <row r="1188" spans="4:4" x14ac:dyDescent="0.2">
      <c r="D1188" s="138"/>
    </row>
    <row r="1189" spans="4:4" x14ac:dyDescent="0.2">
      <c r="D1189" s="138"/>
    </row>
    <row r="1190" spans="4:4" x14ac:dyDescent="0.2">
      <c r="D1190" s="138"/>
    </row>
    <row r="1191" spans="4:4" x14ac:dyDescent="0.2">
      <c r="D1191" s="138"/>
    </row>
    <row r="1192" spans="4:4" x14ac:dyDescent="0.2">
      <c r="D1192" s="138"/>
    </row>
    <row r="1193" spans="4:4" x14ac:dyDescent="0.2">
      <c r="D1193" s="138"/>
    </row>
    <row r="1194" spans="4:4" x14ac:dyDescent="0.2">
      <c r="D1194" s="138"/>
    </row>
    <row r="1195" spans="4:4" x14ac:dyDescent="0.2">
      <c r="D1195" s="138"/>
    </row>
    <row r="1196" spans="4:4" x14ac:dyDescent="0.2">
      <c r="D1196" s="138"/>
    </row>
    <row r="1197" spans="4:4" x14ac:dyDescent="0.2">
      <c r="D1197" s="138"/>
    </row>
    <row r="1198" spans="4:4" x14ac:dyDescent="0.2">
      <c r="D1198" s="138"/>
    </row>
    <row r="1199" spans="4:4" x14ac:dyDescent="0.2">
      <c r="D1199" s="138"/>
    </row>
    <row r="1200" spans="4:4" x14ac:dyDescent="0.2">
      <c r="D1200" s="138"/>
    </row>
    <row r="1201" spans="4:4" x14ac:dyDescent="0.2">
      <c r="D1201" s="138"/>
    </row>
    <row r="1202" spans="4:4" x14ac:dyDescent="0.2">
      <c r="D1202" s="138"/>
    </row>
    <row r="1203" spans="4:4" x14ac:dyDescent="0.2">
      <c r="D1203" s="138"/>
    </row>
    <row r="1204" spans="4:4" x14ac:dyDescent="0.2">
      <c r="D1204" s="138"/>
    </row>
    <row r="1205" spans="4:4" x14ac:dyDescent="0.2">
      <c r="D1205" s="138"/>
    </row>
    <row r="1206" spans="4:4" x14ac:dyDescent="0.2">
      <c r="D1206" s="138"/>
    </row>
    <row r="1207" spans="4:4" x14ac:dyDescent="0.2">
      <c r="D1207" s="138"/>
    </row>
    <row r="1208" spans="4:4" x14ac:dyDescent="0.2">
      <c r="D1208" s="138"/>
    </row>
    <row r="1209" spans="4:4" x14ac:dyDescent="0.2">
      <c r="D1209" s="138"/>
    </row>
    <row r="1210" spans="4:4" x14ac:dyDescent="0.2">
      <c r="D1210" s="138"/>
    </row>
    <row r="1211" spans="4:4" x14ac:dyDescent="0.2">
      <c r="D1211" s="138"/>
    </row>
    <row r="1212" spans="4:4" x14ac:dyDescent="0.2">
      <c r="D1212" s="138"/>
    </row>
    <row r="1213" spans="4:4" x14ac:dyDescent="0.2">
      <c r="D1213" s="138"/>
    </row>
    <row r="1214" spans="4:4" x14ac:dyDescent="0.2">
      <c r="D1214" s="138"/>
    </row>
    <row r="1215" spans="4:4" x14ac:dyDescent="0.2">
      <c r="D1215" s="138"/>
    </row>
    <row r="1216" spans="4:4" x14ac:dyDescent="0.2">
      <c r="D1216" s="138"/>
    </row>
    <row r="1217" spans="4:4" x14ac:dyDescent="0.2">
      <c r="D1217" s="138"/>
    </row>
    <row r="1218" spans="4:4" x14ac:dyDescent="0.2">
      <c r="D1218" s="138"/>
    </row>
    <row r="1219" spans="4:4" x14ac:dyDescent="0.2">
      <c r="D1219" s="138"/>
    </row>
    <row r="1220" spans="4:4" x14ac:dyDescent="0.2">
      <c r="D1220" s="138"/>
    </row>
    <row r="1221" spans="4:4" x14ac:dyDescent="0.2">
      <c r="D1221" s="138"/>
    </row>
    <row r="1222" spans="4:4" x14ac:dyDescent="0.2">
      <c r="D1222" s="138"/>
    </row>
    <row r="1223" spans="4:4" x14ac:dyDescent="0.2">
      <c r="D1223" s="138"/>
    </row>
    <row r="1224" spans="4:4" x14ac:dyDescent="0.2">
      <c r="D1224" s="138"/>
    </row>
    <row r="1225" spans="4:4" x14ac:dyDescent="0.2">
      <c r="D1225" s="138"/>
    </row>
    <row r="1226" spans="4:4" x14ac:dyDescent="0.2">
      <c r="D1226" s="138"/>
    </row>
    <row r="1227" spans="4:4" x14ac:dyDescent="0.2">
      <c r="D1227" s="138"/>
    </row>
    <row r="1228" spans="4:4" x14ac:dyDescent="0.2">
      <c r="D1228" s="138"/>
    </row>
    <row r="1229" spans="4:4" x14ac:dyDescent="0.2">
      <c r="D1229" s="138"/>
    </row>
    <row r="1230" spans="4:4" x14ac:dyDescent="0.2">
      <c r="D1230" s="138"/>
    </row>
    <row r="1231" spans="4:4" x14ac:dyDescent="0.2">
      <c r="D1231" s="138"/>
    </row>
    <row r="1232" spans="4:4" x14ac:dyDescent="0.2">
      <c r="D1232" s="138"/>
    </row>
    <row r="1233" spans="4:4" x14ac:dyDescent="0.2">
      <c r="D1233" s="138"/>
    </row>
    <row r="1234" spans="4:4" x14ac:dyDescent="0.2">
      <c r="D1234" s="138"/>
    </row>
    <row r="1235" spans="4:4" x14ac:dyDescent="0.2">
      <c r="D1235" s="138"/>
    </row>
    <row r="1236" spans="4:4" x14ac:dyDescent="0.2">
      <c r="D1236" s="138"/>
    </row>
    <row r="1237" spans="4:4" x14ac:dyDescent="0.2">
      <c r="D1237" s="138"/>
    </row>
    <row r="1238" spans="4:4" x14ac:dyDescent="0.2">
      <c r="D1238" s="138"/>
    </row>
    <row r="1239" spans="4:4" x14ac:dyDescent="0.2">
      <c r="D1239" s="138"/>
    </row>
    <row r="1240" spans="4:4" x14ac:dyDescent="0.2">
      <c r="D1240" s="138"/>
    </row>
    <row r="1241" spans="4:4" x14ac:dyDescent="0.2">
      <c r="D1241" s="138"/>
    </row>
    <row r="1242" spans="4:4" x14ac:dyDescent="0.2">
      <c r="D1242" s="138"/>
    </row>
    <row r="1243" spans="4:4" x14ac:dyDescent="0.2">
      <c r="D1243" s="138"/>
    </row>
    <row r="1244" spans="4:4" x14ac:dyDescent="0.2">
      <c r="D1244" s="138"/>
    </row>
    <row r="1245" spans="4:4" x14ac:dyDescent="0.2">
      <c r="D1245" s="138"/>
    </row>
    <row r="1246" spans="4:4" x14ac:dyDescent="0.2">
      <c r="D1246" s="138"/>
    </row>
    <row r="1247" spans="4:4" x14ac:dyDescent="0.2">
      <c r="D1247" s="138"/>
    </row>
    <row r="1248" spans="4:4" x14ac:dyDescent="0.2">
      <c r="D1248" s="138"/>
    </row>
    <row r="1249" spans="4:4" x14ac:dyDescent="0.2">
      <c r="D1249" s="138"/>
    </row>
    <row r="1250" spans="4:4" x14ac:dyDescent="0.2">
      <c r="D1250" s="138"/>
    </row>
    <row r="1251" spans="4:4" x14ac:dyDescent="0.2">
      <c r="D1251" s="138"/>
    </row>
    <row r="1252" spans="4:4" x14ac:dyDescent="0.2">
      <c r="D1252" s="138"/>
    </row>
    <row r="1253" spans="4:4" x14ac:dyDescent="0.2">
      <c r="D1253" s="138"/>
    </row>
    <row r="1254" spans="4:4" x14ac:dyDescent="0.2">
      <c r="D1254" s="138"/>
    </row>
    <row r="1255" spans="4:4" x14ac:dyDescent="0.2">
      <c r="D1255" s="138"/>
    </row>
    <row r="1256" spans="4:4" x14ac:dyDescent="0.2">
      <c r="D1256" s="138"/>
    </row>
    <row r="1257" spans="4:4" x14ac:dyDescent="0.2">
      <c r="D1257" s="138"/>
    </row>
    <row r="1258" spans="4:4" x14ac:dyDescent="0.2">
      <c r="D1258" s="138"/>
    </row>
    <row r="1259" spans="4:4" x14ac:dyDescent="0.2">
      <c r="D1259" s="138"/>
    </row>
    <row r="1260" spans="4:4" x14ac:dyDescent="0.2">
      <c r="D1260" s="138"/>
    </row>
    <row r="1261" spans="4:4" x14ac:dyDescent="0.2">
      <c r="D1261" s="138"/>
    </row>
    <row r="1262" spans="4:4" x14ac:dyDescent="0.2">
      <c r="D1262" s="138"/>
    </row>
    <row r="1263" spans="4:4" x14ac:dyDescent="0.2">
      <c r="D1263" s="138"/>
    </row>
    <row r="1264" spans="4:4" x14ac:dyDescent="0.2">
      <c r="D1264" s="138"/>
    </row>
    <row r="1265" spans="4:4" x14ac:dyDescent="0.2">
      <c r="D1265" s="138"/>
    </row>
    <row r="1266" spans="4:4" x14ac:dyDescent="0.2">
      <c r="D1266" s="138"/>
    </row>
    <row r="1267" spans="4:4" x14ac:dyDescent="0.2">
      <c r="D1267" s="138"/>
    </row>
    <row r="1268" spans="4:4" x14ac:dyDescent="0.2">
      <c r="D1268" s="138"/>
    </row>
    <row r="1269" spans="4:4" x14ac:dyDescent="0.2">
      <c r="D1269" s="138"/>
    </row>
    <row r="1270" spans="4:4" x14ac:dyDescent="0.2">
      <c r="D1270" s="138"/>
    </row>
    <row r="1271" spans="4:4" x14ac:dyDescent="0.2">
      <c r="D1271" s="138"/>
    </row>
    <row r="1272" spans="4:4" x14ac:dyDescent="0.2">
      <c r="D1272" s="138"/>
    </row>
    <row r="1273" spans="4:4" x14ac:dyDescent="0.2">
      <c r="D1273" s="138"/>
    </row>
    <row r="1274" spans="4:4" x14ac:dyDescent="0.2">
      <c r="D1274" s="138"/>
    </row>
    <row r="1275" spans="4:4" x14ac:dyDescent="0.2">
      <c r="D1275" s="138"/>
    </row>
    <row r="1276" spans="4:4" x14ac:dyDescent="0.2">
      <c r="D1276" s="138"/>
    </row>
    <row r="1277" spans="4:4" x14ac:dyDescent="0.2">
      <c r="D1277" s="138"/>
    </row>
    <row r="1278" spans="4:4" x14ac:dyDescent="0.2">
      <c r="D1278" s="138"/>
    </row>
    <row r="1279" spans="4:4" x14ac:dyDescent="0.2">
      <c r="D1279" s="138"/>
    </row>
    <row r="1280" spans="4:4" x14ac:dyDescent="0.2">
      <c r="D1280" s="138"/>
    </row>
    <row r="1281" spans="4:4" x14ac:dyDescent="0.2">
      <c r="D1281" s="138"/>
    </row>
    <row r="1282" spans="4:4" x14ac:dyDescent="0.2">
      <c r="D1282" s="138"/>
    </row>
    <row r="1283" spans="4:4" x14ac:dyDescent="0.2">
      <c r="D1283" s="138"/>
    </row>
    <row r="1284" spans="4:4" x14ac:dyDescent="0.2">
      <c r="D1284" s="138"/>
    </row>
    <row r="1285" spans="4:4" x14ac:dyDescent="0.2">
      <c r="D1285" s="138"/>
    </row>
    <row r="1286" spans="4:4" x14ac:dyDescent="0.2">
      <c r="D1286" s="138"/>
    </row>
    <row r="1287" spans="4:4" x14ac:dyDescent="0.2">
      <c r="D1287" s="138"/>
    </row>
    <row r="1288" spans="4:4" x14ac:dyDescent="0.2">
      <c r="D1288" s="138"/>
    </row>
    <row r="1289" spans="4:4" x14ac:dyDescent="0.2">
      <c r="D1289" s="138"/>
    </row>
    <row r="1290" spans="4:4" x14ac:dyDescent="0.2">
      <c r="D1290" s="138"/>
    </row>
    <row r="1291" spans="4:4" x14ac:dyDescent="0.2">
      <c r="D1291" s="138"/>
    </row>
    <row r="1292" spans="4:4" x14ac:dyDescent="0.2">
      <c r="D1292" s="138"/>
    </row>
    <row r="1293" spans="4:4" x14ac:dyDescent="0.2">
      <c r="D1293" s="138"/>
    </row>
    <row r="1294" spans="4:4" x14ac:dyDescent="0.2">
      <c r="D1294" s="138"/>
    </row>
    <row r="1295" spans="4:4" x14ac:dyDescent="0.2">
      <c r="D1295" s="138"/>
    </row>
    <row r="1296" spans="4:4" x14ac:dyDescent="0.2">
      <c r="D1296" s="138"/>
    </row>
    <row r="1297" spans="4:4" x14ac:dyDescent="0.2">
      <c r="D1297" s="138"/>
    </row>
    <row r="1298" spans="4:4" x14ac:dyDescent="0.2">
      <c r="D1298" s="138"/>
    </row>
    <row r="1299" spans="4:4" x14ac:dyDescent="0.2">
      <c r="D1299" s="138"/>
    </row>
    <row r="1300" spans="4:4" x14ac:dyDescent="0.2">
      <c r="D1300" s="138"/>
    </row>
    <row r="1301" spans="4:4" x14ac:dyDescent="0.2">
      <c r="D1301" s="138"/>
    </row>
    <row r="1302" spans="4:4" x14ac:dyDescent="0.2">
      <c r="D1302" s="138"/>
    </row>
    <row r="1303" spans="4:4" x14ac:dyDescent="0.2">
      <c r="D1303" s="138"/>
    </row>
    <row r="1304" spans="4:4" x14ac:dyDescent="0.2">
      <c r="D1304" s="138"/>
    </row>
    <row r="1305" spans="4:4" x14ac:dyDescent="0.2">
      <c r="D1305" s="138"/>
    </row>
    <row r="1306" spans="4:4" x14ac:dyDescent="0.2">
      <c r="D1306" s="138"/>
    </row>
    <row r="1307" spans="4:4" x14ac:dyDescent="0.2">
      <c r="D1307" s="138"/>
    </row>
    <row r="1308" spans="4:4" x14ac:dyDescent="0.2">
      <c r="D1308" s="138"/>
    </row>
    <row r="1309" spans="4:4" x14ac:dyDescent="0.2">
      <c r="D1309" s="138"/>
    </row>
    <row r="1310" spans="4:4" x14ac:dyDescent="0.2">
      <c r="D1310" s="138"/>
    </row>
    <row r="1311" spans="4:4" x14ac:dyDescent="0.2">
      <c r="D1311" s="138"/>
    </row>
    <row r="1312" spans="4:4" x14ac:dyDescent="0.2">
      <c r="D1312" s="138"/>
    </row>
    <row r="1313" spans="4:4" x14ac:dyDescent="0.2">
      <c r="D1313" s="138"/>
    </row>
    <row r="1314" spans="4:4" x14ac:dyDescent="0.2">
      <c r="D1314" s="138"/>
    </row>
    <row r="1315" spans="4:4" x14ac:dyDescent="0.2">
      <c r="D1315" s="138"/>
    </row>
    <row r="1316" spans="4:4" x14ac:dyDescent="0.2">
      <c r="D1316" s="138"/>
    </row>
    <row r="1317" spans="4:4" x14ac:dyDescent="0.2">
      <c r="D1317" s="138"/>
    </row>
    <row r="1318" spans="4:4" x14ac:dyDescent="0.2">
      <c r="D1318" s="138"/>
    </row>
    <row r="1319" spans="4:4" x14ac:dyDescent="0.2">
      <c r="D1319" s="138"/>
    </row>
    <row r="1320" spans="4:4" x14ac:dyDescent="0.2">
      <c r="D1320" s="138"/>
    </row>
    <row r="1321" spans="4:4" x14ac:dyDescent="0.2">
      <c r="D1321" s="138"/>
    </row>
    <row r="1322" spans="4:4" x14ac:dyDescent="0.2">
      <c r="D1322" s="138"/>
    </row>
    <row r="1323" spans="4:4" x14ac:dyDescent="0.2">
      <c r="D1323" s="138"/>
    </row>
    <row r="1324" spans="4:4" x14ac:dyDescent="0.2">
      <c r="D1324" s="138"/>
    </row>
    <row r="1325" spans="4:4" x14ac:dyDescent="0.2">
      <c r="D1325" s="138"/>
    </row>
    <row r="1326" spans="4:4" x14ac:dyDescent="0.2">
      <c r="D1326" s="138"/>
    </row>
    <row r="1327" spans="4:4" x14ac:dyDescent="0.2">
      <c r="D1327" s="138"/>
    </row>
    <row r="1328" spans="4:4" x14ac:dyDescent="0.2">
      <c r="D1328" s="138"/>
    </row>
    <row r="1329" spans="4:4" x14ac:dyDescent="0.2">
      <c r="D1329" s="138"/>
    </row>
    <row r="1330" spans="4:4" x14ac:dyDescent="0.2">
      <c r="D1330" s="138"/>
    </row>
    <row r="1331" spans="4:4" x14ac:dyDescent="0.2">
      <c r="D1331" s="138"/>
    </row>
    <row r="1332" spans="4:4" x14ac:dyDescent="0.2">
      <c r="D1332" s="138"/>
    </row>
    <row r="1333" spans="4:4" x14ac:dyDescent="0.2">
      <c r="D1333" s="138"/>
    </row>
    <row r="1334" spans="4:4" x14ac:dyDescent="0.2">
      <c r="D1334" s="138"/>
    </row>
    <row r="1335" spans="4:4" x14ac:dyDescent="0.2">
      <c r="D1335" s="138"/>
    </row>
    <row r="1336" spans="4:4" x14ac:dyDescent="0.2">
      <c r="D1336" s="138"/>
    </row>
    <row r="1337" spans="4:4" x14ac:dyDescent="0.2">
      <c r="D1337" s="138"/>
    </row>
    <row r="1338" spans="4:4" x14ac:dyDescent="0.2">
      <c r="D1338" s="138"/>
    </row>
    <row r="1339" spans="4:4" x14ac:dyDescent="0.2">
      <c r="D1339" s="138"/>
    </row>
    <row r="1340" spans="4:4" x14ac:dyDescent="0.2">
      <c r="D1340" s="138"/>
    </row>
    <row r="1341" spans="4:4" x14ac:dyDescent="0.2">
      <c r="D1341" s="138"/>
    </row>
    <row r="1342" spans="4:4" x14ac:dyDescent="0.2">
      <c r="D1342" s="138"/>
    </row>
    <row r="1343" spans="4:4" x14ac:dyDescent="0.2">
      <c r="D1343" s="138"/>
    </row>
    <row r="1344" spans="4:4" x14ac:dyDescent="0.2">
      <c r="D1344" s="138"/>
    </row>
    <row r="1345" spans="4:4" x14ac:dyDescent="0.2">
      <c r="D1345" s="138"/>
    </row>
    <row r="1346" spans="4:4" x14ac:dyDescent="0.2">
      <c r="D1346" s="138"/>
    </row>
    <row r="1347" spans="4:4" x14ac:dyDescent="0.2">
      <c r="D1347" s="138"/>
    </row>
    <row r="1348" spans="4:4" x14ac:dyDescent="0.2">
      <c r="D1348" s="138"/>
    </row>
    <row r="1349" spans="4:4" x14ac:dyDescent="0.2">
      <c r="D1349" s="138"/>
    </row>
    <row r="1350" spans="4:4" x14ac:dyDescent="0.2">
      <c r="D1350" s="138"/>
    </row>
    <row r="1351" spans="4:4" x14ac:dyDescent="0.2">
      <c r="D1351" s="138"/>
    </row>
    <row r="1352" spans="4:4" x14ac:dyDescent="0.2">
      <c r="D1352" s="138"/>
    </row>
    <row r="1353" spans="4:4" x14ac:dyDescent="0.2">
      <c r="D1353" s="138"/>
    </row>
    <row r="1354" spans="4:4" x14ac:dyDescent="0.2">
      <c r="D1354" s="138"/>
    </row>
    <row r="1355" spans="4:4" x14ac:dyDescent="0.2">
      <c r="D1355" s="138"/>
    </row>
    <row r="1356" spans="4:4" x14ac:dyDescent="0.2">
      <c r="D1356" s="138"/>
    </row>
    <row r="1357" spans="4:4" x14ac:dyDescent="0.2">
      <c r="D1357" s="138"/>
    </row>
    <row r="1358" spans="4:4" x14ac:dyDescent="0.2">
      <c r="D1358" s="138"/>
    </row>
    <row r="1359" spans="4:4" x14ac:dyDescent="0.2">
      <c r="D1359" s="138"/>
    </row>
    <row r="1360" spans="4:4" x14ac:dyDescent="0.2">
      <c r="D1360" s="138"/>
    </row>
    <row r="1361" spans="4:4" x14ac:dyDescent="0.2">
      <c r="D1361" s="138"/>
    </row>
    <row r="1362" spans="4:4" x14ac:dyDescent="0.2">
      <c r="D1362" s="138"/>
    </row>
    <row r="1363" spans="4:4" x14ac:dyDescent="0.2">
      <c r="D1363" s="138"/>
    </row>
    <row r="1364" spans="4:4" x14ac:dyDescent="0.2">
      <c r="D1364" s="138"/>
    </row>
    <row r="1365" spans="4:4" x14ac:dyDescent="0.2">
      <c r="D1365" s="138"/>
    </row>
    <row r="1366" spans="4:4" x14ac:dyDescent="0.2">
      <c r="D1366" s="138"/>
    </row>
    <row r="1367" spans="4:4" x14ac:dyDescent="0.2">
      <c r="D1367" s="138"/>
    </row>
    <row r="1368" spans="4:4" x14ac:dyDescent="0.2">
      <c r="D1368" s="138"/>
    </row>
    <row r="1369" spans="4:4" x14ac:dyDescent="0.2">
      <c r="D1369" s="138"/>
    </row>
    <row r="1370" spans="4:4" x14ac:dyDescent="0.2">
      <c r="D1370" s="138"/>
    </row>
    <row r="1371" spans="4:4" x14ac:dyDescent="0.2">
      <c r="D1371" s="138"/>
    </row>
    <row r="1372" spans="4:4" x14ac:dyDescent="0.2">
      <c r="D1372" s="138"/>
    </row>
    <row r="1373" spans="4:4" x14ac:dyDescent="0.2">
      <c r="D1373" s="138"/>
    </row>
    <row r="1374" spans="4:4" x14ac:dyDescent="0.2">
      <c r="D1374" s="138"/>
    </row>
    <row r="1375" spans="4:4" x14ac:dyDescent="0.2">
      <c r="D1375" s="138"/>
    </row>
    <row r="1376" spans="4:4" x14ac:dyDescent="0.2">
      <c r="D1376" s="138"/>
    </row>
    <row r="1377" spans="4:4" x14ac:dyDescent="0.2">
      <c r="D1377" s="138"/>
    </row>
    <row r="1378" spans="4:4" x14ac:dyDescent="0.2">
      <c r="D1378" s="138"/>
    </row>
    <row r="1379" spans="4:4" x14ac:dyDescent="0.2">
      <c r="D1379" s="138"/>
    </row>
    <row r="1380" spans="4:4" x14ac:dyDescent="0.2">
      <c r="D1380" s="138"/>
    </row>
    <row r="1381" spans="4:4" x14ac:dyDescent="0.2">
      <c r="D1381" s="138"/>
    </row>
    <row r="1382" spans="4:4" x14ac:dyDescent="0.2">
      <c r="D1382" s="138"/>
    </row>
    <row r="1383" spans="4:4" x14ac:dyDescent="0.2">
      <c r="D1383" s="138"/>
    </row>
    <row r="1384" spans="4:4" x14ac:dyDescent="0.2">
      <c r="D1384" s="138"/>
    </row>
    <row r="1385" spans="4:4" x14ac:dyDescent="0.2">
      <c r="D1385" s="138"/>
    </row>
    <row r="1386" spans="4:4" x14ac:dyDescent="0.2">
      <c r="D1386" s="138"/>
    </row>
    <row r="1387" spans="4:4" x14ac:dyDescent="0.2">
      <c r="D1387" s="138"/>
    </row>
    <row r="1388" spans="4:4" x14ac:dyDescent="0.2">
      <c r="D1388" s="138"/>
    </row>
    <row r="1389" spans="4:4" x14ac:dyDescent="0.2">
      <c r="D1389" s="138"/>
    </row>
    <row r="1390" spans="4:4" x14ac:dyDescent="0.2">
      <c r="D1390" s="138"/>
    </row>
    <row r="1391" spans="4:4" x14ac:dyDescent="0.2">
      <c r="D1391" s="138"/>
    </row>
    <row r="1392" spans="4:4" x14ac:dyDescent="0.2">
      <c r="D1392" s="138"/>
    </row>
    <row r="1393" spans="4:4" x14ac:dyDescent="0.2">
      <c r="D1393" s="138"/>
    </row>
    <row r="1394" spans="4:4" x14ac:dyDescent="0.2">
      <c r="D1394" s="138"/>
    </row>
    <row r="1395" spans="4:4" x14ac:dyDescent="0.2">
      <c r="D1395" s="138"/>
    </row>
    <row r="1396" spans="4:4" x14ac:dyDescent="0.2">
      <c r="D1396" s="138"/>
    </row>
    <row r="1397" spans="4:4" x14ac:dyDescent="0.2">
      <c r="D1397" s="138"/>
    </row>
    <row r="1398" spans="4:4" x14ac:dyDescent="0.2">
      <c r="D1398" s="138"/>
    </row>
    <row r="1399" spans="4:4" x14ac:dyDescent="0.2">
      <c r="D1399" s="138"/>
    </row>
    <row r="1400" spans="4:4" x14ac:dyDescent="0.2">
      <c r="D1400" s="138"/>
    </row>
    <row r="1401" spans="4:4" x14ac:dyDescent="0.2">
      <c r="D1401" s="138"/>
    </row>
    <row r="1402" spans="4:4" x14ac:dyDescent="0.2">
      <c r="D1402" s="138"/>
    </row>
    <row r="1403" spans="4:4" x14ac:dyDescent="0.2">
      <c r="D1403" s="138"/>
    </row>
    <row r="1404" spans="4:4" x14ac:dyDescent="0.2">
      <c r="D1404" s="138"/>
    </row>
    <row r="1405" spans="4:4" x14ac:dyDescent="0.2">
      <c r="D1405" s="138"/>
    </row>
    <row r="1406" spans="4:4" x14ac:dyDescent="0.2">
      <c r="D1406" s="138"/>
    </row>
    <row r="1407" spans="4:4" x14ac:dyDescent="0.2">
      <c r="D1407" s="138"/>
    </row>
    <row r="1408" spans="4:4" x14ac:dyDescent="0.2">
      <c r="D1408" s="138"/>
    </row>
    <row r="1409" spans="4:4" x14ac:dyDescent="0.2">
      <c r="D1409" s="138"/>
    </row>
    <row r="1410" spans="4:4" x14ac:dyDescent="0.2">
      <c r="D1410" s="138"/>
    </row>
    <row r="1411" spans="4:4" x14ac:dyDescent="0.2">
      <c r="D1411" s="138"/>
    </row>
    <row r="1412" spans="4:4" x14ac:dyDescent="0.2">
      <c r="D1412" s="138"/>
    </row>
    <row r="1413" spans="4:4" x14ac:dyDescent="0.2">
      <c r="D1413" s="138"/>
    </row>
    <row r="1414" spans="4:4" x14ac:dyDescent="0.2">
      <c r="D1414" s="138"/>
    </row>
    <row r="1415" spans="4:4" x14ac:dyDescent="0.2">
      <c r="D1415" s="138"/>
    </row>
    <row r="1416" spans="4:4" x14ac:dyDescent="0.2">
      <c r="D1416" s="138"/>
    </row>
    <row r="1417" spans="4:4" x14ac:dyDescent="0.2">
      <c r="D1417" s="138"/>
    </row>
    <row r="1418" spans="4:4" x14ac:dyDescent="0.2">
      <c r="D1418" s="138"/>
    </row>
    <row r="1419" spans="4:4" x14ac:dyDescent="0.2">
      <c r="D1419" s="138"/>
    </row>
    <row r="1420" spans="4:4" x14ac:dyDescent="0.2">
      <c r="D1420" s="138"/>
    </row>
    <row r="1421" spans="4:4" x14ac:dyDescent="0.2">
      <c r="D1421" s="138"/>
    </row>
    <row r="1422" spans="4:4" x14ac:dyDescent="0.2">
      <c r="D1422" s="138"/>
    </row>
    <row r="1423" spans="4:4" x14ac:dyDescent="0.2">
      <c r="D1423" s="138"/>
    </row>
    <row r="1424" spans="4:4" x14ac:dyDescent="0.2">
      <c r="D1424" s="138"/>
    </row>
    <row r="1425" spans="4:4" x14ac:dyDescent="0.2">
      <c r="D1425" s="138"/>
    </row>
    <row r="1426" spans="4:4" x14ac:dyDescent="0.2">
      <c r="D1426" s="138"/>
    </row>
    <row r="1427" spans="4:4" x14ac:dyDescent="0.2">
      <c r="D1427" s="138"/>
    </row>
    <row r="1428" spans="4:4" x14ac:dyDescent="0.2">
      <c r="D1428" s="138"/>
    </row>
    <row r="1429" spans="4:4" x14ac:dyDescent="0.2">
      <c r="D1429" s="138"/>
    </row>
    <row r="1430" spans="4:4" x14ac:dyDescent="0.2">
      <c r="D1430" s="138"/>
    </row>
    <row r="1431" spans="4:4" x14ac:dyDescent="0.2">
      <c r="D1431" s="138"/>
    </row>
    <row r="1432" spans="4:4" x14ac:dyDescent="0.2">
      <c r="D1432" s="138"/>
    </row>
    <row r="1433" spans="4:4" x14ac:dyDescent="0.2">
      <c r="D1433" s="138"/>
    </row>
    <row r="1434" spans="4:4" x14ac:dyDescent="0.2">
      <c r="D1434" s="138"/>
    </row>
    <row r="1435" spans="4:4" x14ac:dyDescent="0.2">
      <c r="D1435" s="138"/>
    </row>
    <row r="1436" spans="4:4" x14ac:dyDescent="0.2">
      <c r="D1436" s="138"/>
    </row>
    <row r="1437" spans="4:4" x14ac:dyDescent="0.2">
      <c r="D1437" s="138"/>
    </row>
    <row r="1438" spans="4:4" x14ac:dyDescent="0.2">
      <c r="D1438" s="138"/>
    </row>
    <row r="1439" spans="4:4" x14ac:dyDescent="0.2">
      <c r="D1439" s="138"/>
    </row>
    <row r="1440" spans="4:4" x14ac:dyDescent="0.2">
      <c r="D1440" s="138"/>
    </row>
    <row r="1441" spans="4:4" x14ac:dyDescent="0.2">
      <c r="D1441" s="138"/>
    </row>
    <row r="1442" spans="4:4" x14ac:dyDescent="0.2">
      <c r="D1442" s="138"/>
    </row>
    <row r="1443" spans="4:4" x14ac:dyDescent="0.2">
      <c r="D1443" s="138"/>
    </row>
    <row r="1444" spans="4:4" x14ac:dyDescent="0.2">
      <c r="D1444" s="138"/>
    </row>
    <row r="1445" spans="4:4" x14ac:dyDescent="0.2">
      <c r="D1445" s="138"/>
    </row>
    <row r="1446" spans="4:4" x14ac:dyDescent="0.2">
      <c r="D1446" s="138"/>
    </row>
    <row r="1447" spans="4:4" x14ac:dyDescent="0.2">
      <c r="D1447" s="138"/>
    </row>
    <row r="1448" spans="4:4" x14ac:dyDescent="0.2">
      <c r="D1448" s="138"/>
    </row>
    <row r="1449" spans="4:4" x14ac:dyDescent="0.2">
      <c r="D1449" s="138"/>
    </row>
    <row r="1450" spans="4:4" x14ac:dyDescent="0.2">
      <c r="D1450" s="138"/>
    </row>
    <row r="1451" spans="4:4" x14ac:dyDescent="0.2">
      <c r="D1451" s="138"/>
    </row>
    <row r="1452" spans="4:4" x14ac:dyDescent="0.2">
      <c r="D1452" s="138"/>
    </row>
    <row r="1453" spans="4:4" x14ac:dyDescent="0.2">
      <c r="D1453" s="138"/>
    </row>
    <row r="1454" spans="4:4" x14ac:dyDescent="0.2">
      <c r="D1454" s="138"/>
    </row>
    <row r="1455" spans="4:4" x14ac:dyDescent="0.2">
      <c r="D1455" s="138"/>
    </row>
    <row r="1456" spans="4:4" x14ac:dyDescent="0.2">
      <c r="D1456" s="138"/>
    </row>
    <row r="1457" spans="4:4" x14ac:dyDescent="0.2">
      <c r="D1457" s="138"/>
    </row>
    <row r="1458" spans="4:4" x14ac:dyDescent="0.2">
      <c r="D1458" s="138"/>
    </row>
    <row r="1459" spans="4:4" x14ac:dyDescent="0.2">
      <c r="D1459" s="138"/>
    </row>
    <row r="1460" spans="4:4" x14ac:dyDescent="0.2">
      <c r="D1460" s="138"/>
    </row>
    <row r="1461" spans="4:4" x14ac:dyDescent="0.2">
      <c r="D1461" s="138"/>
    </row>
    <row r="1462" spans="4:4" x14ac:dyDescent="0.2">
      <c r="D1462" s="138"/>
    </row>
    <row r="1463" spans="4:4" x14ac:dyDescent="0.2">
      <c r="D1463" s="138"/>
    </row>
    <row r="1464" spans="4:4" x14ac:dyDescent="0.2">
      <c r="D1464" s="138"/>
    </row>
    <row r="1465" spans="4:4" x14ac:dyDescent="0.2">
      <c r="D1465" s="138"/>
    </row>
    <row r="1466" spans="4:4" x14ac:dyDescent="0.2">
      <c r="D1466" s="138"/>
    </row>
    <row r="1467" spans="4:4" x14ac:dyDescent="0.2">
      <c r="D1467" s="138"/>
    </row>
    <row r="1468" spans="4:4" x14ac:dyDescent="0.2">
      <c r="D1468" s="138"/>
    </row>
    <row r="1469" spans="4:4" x14ac:dyDescent="0.2">
      <c r="D1469" s="138"/>
    </row>
    <row r="1470" spans="4:4" x14ac:dyDescent="0.2">
      <c r="D1470" s="138"/>
    </row>
    <row r="1471" spans="4:4" x14ac:dyDescent="0.2">
      <c r="D1471" s="138"/>
    </row>
    <row r="1472" spans="4:4" x14ac:dyDescent="0.2">
      <c r="D1472" s="138"/>
    </row>
    <row r="1473" spans="4:4" x14ac:dyDescent="0.2">
      <c r="D1473" s="138"/>
    </row>
    <row r="1474" spans="4:4" x14ac:dyDescent="0.2">
      <c r="D1474" s="138"/>
    </row>
    <row r="1475" spans="4:4" x14ac:dyDescent="0.2">
      <c r="D1475" s="138"/>
    </row>
    <row r="1476" spans="4:4" x14ac:dyDescent="0.2">
      <c r="D1476" s="138"/>
    </row>
    <row r="1477" spans="4:4" x14ac:dyDescent="0.2">
      <c r="D1477" s="138"/>
    </row>
    <row r="1478" spans="4:4" x14ac:dyDescent="0.2">
      <c r="D1478" s="138"/>
    </row>
    <row r="1479" spans="4:4" x14ac:dyDescent="0.2">
      <c r="D1479" s="138"/>
    </row>
    <row r="1480" spans="4:4" x14ac:dyDescent="0.2">
      <c r="D1480" s="138"/>
    </row>
    <row r="1481" spans="4:4" x14ac:dyDescent="0.2">
      <c r="D1481" s="138"/>
    </row>
    <row r="1482" spans="4:4" x14ac:dyDescent="0.2">
      <c r="D1482" s="138"/>
    </row>
    <row r="1483" spans="4:4" x14ac:dyDescent="0.2">
      <c r="D1483" s="138"/>
    </row>
    <row r="1484" spans="4:4" x14ac:dyDescent="0.2">
      <c r="D1484" s="138"/>
    </row>
    <row r="1485" spans="4:4" x14ac:dyDescent="0.2">
      <c r="D1485" s="138"/>
    </row>
    <row r="1486" spans="4:4" x14ac:dyDescent="0.2">
      <c r="D1486" s="138"/>
    </row>
    <row r="1487" spans="4:4" x14ac:dyDescent="0.2">
      <c r="D1487" s="138"/>
    </row>
    <row r="1488" spans="4:4" x14ac:dyDescent="0.2">
      <c r="D1488" s="138"/>
    </row>
    <row r="1489" spans="4:4" x14ac:dyDescent="0.2">
      <c r="D1489" s="138"/>
    </row>
    <row r="1490" spans="4:4" x14ac:dyDescent="0.2">
      <c r="D1490" s="138"/>
    </row>
    <row r="1491" spans="4:4" x14ac:dyDescent="0.2">
      <c r="D1491" s="138"/>
    </row>
    <row r="1492" spans="4:4" x14ac:dyDescent="0.2">
      <c r="D1492" s="138"/>
    </row>
    <row r="1493" spans="4:4" x14ac:dyDescent="0.2">
      <c r="D1493" s="138"/>
    </row>
    <row r="1494" spans="4:4" x14ac:dyDescent="0.2">
      <c r="D1494" s="138"/>
    </row>
    <row r="1495" spans="4:4" x14ac:dyDescent="0.2">
      <c r="D1495" s="138"/>
    </row>
    <row r="1496" spans="4:4" x14ac:dyDescent="0.2">
      <c r="D1496" s="138"/>
    </row>
    <row r="1497" spans="4:4" x14ac:dyDescent="0.2">
      <c r="D1497" s="138"/>
    </row>
    <row r="1498" spans="4:4" x14ac:dyDescent="0.2">
      <c r="D1498" s="138"/>
    </row>
    <row r="1499" spans="4:4" x14ac:dyDescent="0.2">
      <c r="D1499" s="138"/>
    </row>
    <row r="1500" spans="4:4" x14ac:dyDescent="0.2">
      <c r="D1500" s="138"/>
    </row>
    <row r="1501" spans="4:4" x14ac:dyDescent="0.2">
      <c r="D1501" s="138"/>
    </row>
    <row r="1502" spans="4:4" x14ac:dyDescent="0.2">
      <c r="D1502" s="138"/>
    </row>
    <row r="1503" spans="4:4" x14ac:dyDescent="0.2">
      <c r="D1503" s="138"/>
    </row>
    <row r="1504" spans="4:4" x14ac:dyDescent="0.2">
      <c r="D1504" s="138"/>
    </row>
    <row r="1505" spans="4:4" x14ac:dyDescent="0.2">
      <c r="D1505" s="138"/>
    </row>
    <row r="1506" spans="4:4" x14ac:dyDescent="0.2">
      <c r="D1506" s="138"/>
    </row>
    <row r="1507" spans="4:4" x14ac:dyDescent="0.2">
      <c r="D1507" s="138"/>
    </row>
    <row r="1508" spans="4:4" x14ac:dyDescent="0.2">
      <c r="D1508" s="138"/>
    </row>
    <row r="1509" spans="4:4" x14ac:dyDescent="0.2">
      <c r="D1509" s="138"/>
    </row>
    <row r="1510" spans="4:4" x14ac:dyDescent="0.2">
      <c r="D1510" s="138"/>
    </row>
    <row r="1511" spans="4:4" x14ac:dyDescent="0.2">
      <c r="D1511" s="138"/>
    </row>
    <row r="1512" spans="4:4" x14ac:dyDescent="0.2">
      <c r="D1512" s="138"/>
    </row>
    <row r="1513" spans="4:4" x14ac:dyDescent="0.2">
      <c r="D1513" s="138"/>
    </row>
    <row r="1514" spans="4:4" x14ac:dyDescent="0.2">
      <c r="D1514" s="138"/>
    </row>
    <row r="1515" spans="4:4" x14ac:dyDescent="0.2">
      <c r="D1515" s="138"/>
    </row>
    <row r="1516" spans="4:4" x14ac:dyDescent="0.2">
      <c r="D1516" s="138"/>
    </row>
    <row r="1517" spans="4:4" x14ac:dyDescent="0.2">
      <c r="D1517" s="138"/>
    </row>
    <row r="1518" spans="4:4" x14ac:dyDescent="0.2">
      <c r="D1518" s="138"/>
    </row>
    <row r="1519" spans="4:4" x14ac:dyDescent="0.2">
      <c r="D1519" s="138"/>
    </row>
    <row r="1520" spans="4:4" x14ac:dyDescent="0.2">
      <c r="D1520" s="138"/>
    </row>
    <row r="1521" spans="4:4" x14ac:dyDescent="0.2">
      <c r="D1521" s="138"/>
    </row>
    <row r="1522" spans="4:4" x14ac:dyDescent="0.2">
      <c r="D1522" s="138"/>
    </row>
    <row r="1523" spans="4:4" x14ac:dyDescent="0.2">
      <c r="D1523" s="138"/>
    </row>
    <row r="1524" spans="4:4" x14ac:dyDescent="0.2">
      <c r="D1524" s="138"/>
    </row>
    <row r="1525" spans="4:4" x14ac:dyDescent="0.2">
      <c r="D1525" s="138"/>
    </row>
    <row r="1526" spans="4:4" x14ac:dyDescent="0.2">
      <c r="D1526" s="138"/>
    </row>
    <row r="1527" spans="4:4" x14ac:dyDescent="0.2">
      <c r="D1527" s="138"/>
    </row>
    <row r="1528" spans="4:4" x14ac:dyDescent="0.2">
      <c r="D1528" s="138"/>
    </row>
    <row r="1529" spans="4:4" x14ac:dyDescent="0.2">
      <c r="D1529" s="138"/>
    </row>
    <row r="1530" spans="4:4" x14ac:dyDescent="0.2">
      <c r="D1530" s="138"/>
    </row>
    <row r="1531" spans="4:4" x14ac:dyDescent="0.2">
      <c r="D1531" s="138"/>
    </row>
    <row r="1532" spans="4:4" x14ac:dyDescent="0.2">
      <c r="D1532" s="138"/>
    </row>
    <row r="1533" spans="4:4" x14ac:dyDescent="0.2">
      <c r="D1533" s="138"/>
    </row>
    <row r="1534" spans="4:4" x14ac:dyDescent="0.2">
      <c r="D1534" s="138"/>
    </row>
    <row r="1535" spans="4:4" x14ac:dyDescent="0.2">
      <c r="D1535" s="138"/>
    </row>
    <row r="1536" spans="4:4" x14ac:dyDescent="0.2">
      <c r="D1536" s="138"/>
    </row>
    <row r="1537" spans="4:4" x14ac:dyDescent="0.2">
      <c r="D1537" s="138"/>
    </row>
    <row r="1538" spans="4:4" x14ac:dyDescent="0.2">
      <c r="D1538" s="138"/>
    </row>
    <row r="1539" spans="4:4" x14ac:dyDescent="0.2">
      <c r="D1539" s="138"/>
    </row>
    <row r="1540" spans="4:4" x14ac:dyDescent="0.2">
      <c r="D1540" s="138"/>
    </row>
    <row r="1541" spans="4:4" x14ac:dyDescent="0.2">
      <c r="D1541" s="138"/>
    </row>
    <row r="1542" spans="4:4" x14ac:dyDescent="0.2">
      <c r="D1542" s="138"/>
    </row>
    <row r="1543" spans="4:4" x14ac:dyDescent="0.2">
      <c r="D1543" s="138"/>
    </row>
    <row r="1544" spans="4:4" x14ac:dyDescent="0.2">
      <c r="D1544" s="138"/>
    </row>
    <row r="1545" spans="4:4" x14ac:dyDescent="0.2">
      <c r="D1545" s="138"/>
    </row>
    <row r="1546" spans="4:4" x14ac:dyDescent="0.2">
      <c r="D1546" s="138"/>
    </row>
    <row r="1547" spans="4:4" x14ac:dyDescent="0.2">
      <c r="D1547" s="138"/>
    </row>
    <row r="1548" spans="4:4" x14ac:dyDescent="0.2">
      <c r="D1548" s="138"/>
    </row>
    <row r="1549" spans="4:4" x14ac:dyDescent="0.2">
      <c r="D1549" s="138"/>
    </row>
    <row r="1550" spans="4:4" x14ac:dyDescent="0.2">
      <c r="D1550" s="138"/>
    </row>
    <row r="1551" spans="4:4" x14ac:dyDescent="0.2">
      <c r="D1551" s="138"/>
    </row>
    <row r="1552" spans="4:4" x14ac:dyDescent="0.2">
      <c r="D1552" s="138"/>
    </row>
    <row r="1553" spans="4:4" x14ac:dyDescent="0.2">
      <c r="D1553" s="138"/>
    </row>
    <row r="1554" spans="4:4" x14ac:dyDescent="0.2">
      <c r="D1554" s="138"/>
    </row>
    <row r="1555" spans="4:4" x14ac:dyDescent="0.2">
      <c r="D1555" s="138"/>
    </row>
    <row r="1556" spans="4:4" x14ac:dyDescent="0.2">
      <c r="D1556" s="138"/>
    </row>
    <row r="1557" spans="4:4" x14ac:dyDescent="0.2">
      <c r="D1557" s="138"/>
    </row>
    <row r="1558" spans="4:4" x14ac:dyDescent="0.2">
      <c r="D1558" s="138"/>
    </row>
    <row r="1559" spans="4:4" x14ac:dyDescent="0.2">
      <c r="D1559" s="138"/>
    </row>
    <row r="1560" spans="4:4" x14ac:dyDescent="0.2">
      <c r="D1560" s="138"/>
    </row>
    <row r="1561" spans="4:4" x14ac:dyDescent="0.2">
      <c r="D1561" s="138"/>
    </row>
    <row r="1562" spans="4:4" x14ac:dyDescent="0.2">
      <c r="D1562" s="138"/>
    </row>
    <row r="1563" spans="4:4" x14ac:dyDescent="0.2">
      <c r="D1563" s="138"/>
    </row>
    <row r="1564" spans="4:4" x14ac:dyDescent="0.2">
      <c r="D1564" s="138"/>
    </row>
    <row r="1565" spans="4:4" x14ac:dyDescent="0.2">
      <c r="D1565" s="138"/>
    </row>
    <row r="1566" spans="4:4" x14ac:dyDescent="0.2">
      <c r="D1566" s="138"/>
    </row>
    <row r="1567" spans="4:4" x14ac:dyDescent="0.2">
      <c r="D1567" s="138"/>
    </row>
    <row r="1568" spans="4:4" x14ac:dyDescent="0.2">
      <c r="D1568" s="138"/>
    </row>
    <row r="1569" spans="4:4" x14ac:dyDescent="0.2">
      <c r="D1569" s="138"/>
    </row>
    <row r="1570" spans="4:4" x14ac:dyDescent="0.2">
      <c r="D1570" s="138"/>
    </row>
    <row r="1571" spans="4:4" x14ac:dyDescent="0.2">
      <c r="D1571" s="138"/>
    </row>
    <row r="1572" spans="4:4" x14ac:dyDescent="0.2">
      <c r="D1572" s="138"/>
    </row>
    <row r="1573" spans="4:4" x14ac:dyDescent="0.2">
      <c r="D1573" s="138"/>
    </row>
    <row r="1574" spans="4:4" x14ac:dyDescent="0.2">
      <c r="D1574" s="138"/>
    </row>
    <row r="1575" spans="4:4" x14ac:dyDescent="0.2">
      <c r="D1575" s="138"/>
    </row>
    <row r="1576" spans="4:4" x14ac:dyDescent="0.2">
      <c r="D1576" s="138"/>
    </row>
    <row r="1577" spans="4:4" x14ac:dyDescent="0.2">
      <c r="D1577" s="138"/>
    </row>
    <row r="1578" spans="4:4" x14ac:dyDescent="0.2">
      <c r="D1578" s="138"/>
    </row>
    <row r="1579" spans="4:4" x14ac:dyDescent="0.2">
      <c r="D1579" s="138"/>
    </row>
    <row r="1580" spans="4:4" x14ac:dyDescent="0.2">
      <c r="D1580" s="138"/>
    </row>
    <row r="1581" spans="4:4" x14ac:dyDescent="0.2">
      <c r="D1581" s="138"/>
    </row>
    <row r="1582" spans="4:4" x14ac:dyDescent="0.2">
      <c r="D1582" s="138"/>
    </row>
    <row r="1583" spans="4:4" x14ac:dyDescent="0.2">
      <c r="D1583" s="138"/>
    </row>
    <row r="1584" spans="4:4" x14ac:dyDescent="0.2">
      <c r="D1584" s="138"/>
    </row>
    <row r="1585" spans="4:4" x14ac:dyDescent="0.2">
      <c r="D1585" s="138"/>
    </row>
    <row r="1586" spans="4:4" x14ac:dyDescent="0.2">
      <c r="D1586" s="138"/>
    </row>
    <row r="1587" spans="4:4" x14ac:dyDescent="0.2">
      <c r="D1587" s="138"/>
    </row>
    <row r="1588" spans="4:4" x14ac:dyDescent="0.2">
      <c r="D1588" s="138"/>
    </row>
    <row r="1589" spans="4:4" x14ac:dyDescent="0.2">
      <c r="D1589" s="138"/>
    </row>
    <row r="1590" spans="4:4" x14ac:dyDescent="0.2">
      <c r="D1590" s="138"/>
    </row>
    <row r="1591" spans="4:4" x14ac:dyDescent="0.2">
      <c r="D1591" s="138"/>
    </row>
    <row r="1592" spans="4:4" x14ac:dyDescent="0.2">
      <c r="D1592" s="138"/>
    </row>
    <row r="1593" spans="4:4" x14ac:dyDescent="0.2">
      <c r="D1593" s="138"/>
    </row>
    <row r="1594" spans="4:4" x14ac:dyDescent="0.2">
      <c r="D1594" s="138"/>
    </row>
    <row r="1595" spans="4:4" x14ac:dyDescent="0.2">
      <c r="D1595" s="138"/>
    </row>
    <row r="1596" spans="4:4" x14ac:dyDescent="0.2">
      <c r="D1596" s="138"/>
    </row>
    <row r="1597" spans="4:4" x14ac:dyDescent="0.2">
      <c r="D1597" s="138"/>
    </row>
    <row r="1598" spans="4:4" x14ac:dyDescent="0.2">
      <c r="D1598" s="138"/>
    </row>
    <row r="1599" spans="4:4" x14ac:dyDescent="0.2">
      <c r="D1599" s="138"/>
    </row>
    <row r="1600" spans="4:4" x14ac:dyDescent="0.2">
      <c r="D1600" s="138"/>
    </row>
    <row r="1601" spans="4:4" x14ac:dyDescent="0.2">
      <c r="D1601" s="138"/>
    </row>
    <row r="1602" spans="4:4" x14ac:dyDescent="0.2">
      <c r="D1602" s="138"/>
    </row>
    <row r="1603" spans="4:4" x14ac:dyDescent="0.2">
      <c r="D1603" s="138"/>
    </row>
    <row r="1604" spans="4:4" x14ac:dyDescent="0.2">
      <c r="D1604" s="138"/>
    </row>
    <row r="1605" spans="4:4" x14ac:dyDescent="0.2">
      <c r="D1605" s="138"/>
    </row>
    <row r="1606" spans="4:4" x14ac:dyDescent="0.2">
      <c r="D1606" s="138"/>
    </row>
    <row r="1607" spans="4:4" x14ac:dyDescent="0.2">
      <c r="D1607" s="138"/>
    </row>
    <row r="1608" spans="4:4" x14ac:dyDescent="0.2">
      <c r="D1608" s="138"/>
    </row>
    <row r="1609" spans="4:4" x14ac:dyDescent="0.2">
      <c r="D1609" s="138"/>
    </row>
    <row r="1610" spans="4:4" x14ac:dyDescent="0.2">
      <c r="D1610" s="138"/>
    </row>
    <row r="1611" spans="4:4" x14ac:dyDescent="0.2">
      <c r="D1611" s="138"/>
    </row>
    <row r="1612" spans="4:4" x14ac:dyDescent="0.2">
      <c r="D1612" s="138"/>
    </row>
    <row r="1613" spans="4:4" x14ac:dyDescent="0.2">
      <c r="D1613" s="138"/>
    </row>
    <row r="1614" spans="4:4" x14ac:dyDescent="0.2">
      <c r="D1614" s="138"/>
    </row>
    <row r="1615" spans="4:4" x14ac:dyDescent="0.2">
      <c r="D1615" s="138"/>
    </row>
    <row r="1616" spans="4:4" x14ac:dyDescent="0.2">
      <c r="D1616" s="138"/>
    </row>
    <row r="1617" spans="4:4" x14ac:dyDescent="0.2">
      <c r="D1617" s="138"/>
    </row>
    <row r="1618" spans="4:4" x14ac:dyDescent="0.2">
      <c r="D1618" s="138"/>
    </row>
    <row r="1619" spans="4:4" x14ac:dyDescent="0.2">
      <c r="D1619" s="138"/>
    </row>
    <row r="1620" spans="4:4" x14ac:dyDescent="0.2">
      <c r="D1620" s="138"/>
    </row>
    <row r="1621" spans="4:4" x14ac:dyDescent="0.2">
      <c r="D1621" s="138"/>
    </row>
    <row r="1622" spans="4:4" x14ac:dyDescent="0.2">
      <c r="D1622" s="138"/>
    </row>
    <row r="1623" spans="4:4" x14ac:dyDescent="0.2">
      <c r="D1623" s="138"/>
    </row>
    <row r="1624" spans="4:4" x14ac:dyDescent="0.2">
      <c r="D1624" s="138"/>
    </row>
    <row r="1625" spans="4:4" x14ac:dyDescent="0.2">
      <c r="D1625" s="138"/>
    </row>
    <row r="1626" spans="4:4" x14ac:dyDescent="0.2">
      <c r="D1626" s="138"/>
    </row>
    <row r="1627" spans="4:4" x14ac:dyDescent="0.2">
      <c r="D1627" s="138"/>
    </row>
    <row r="1628" spans="4:4" x14ac:dyDescent="0.2">
      <c r="D1628" s="138"/>
    </row>
    <row r="1629" spans="4:4" x14ac:dyDescent="0.2">
      <c r="D1629" s="138"/>
    </row>
    <row r="1630" spans="4:4" x14ac:dyDescent="0.2">
      <c r="D1630" s="138"/>
    </row>
    <row r="1631" spans="4:4" x14ac:dyDescent="0.2">
      <c r="D1631" s="138"/>
    </row>
    <row r="1632" spans="4:4" x14ac:dyDescent="0.2">
      <c r="D1632" s="138"/>
    </row>
    <row r="1633" spans="4:4" x14ac:dyDescent="0.2">
      <c r="D1633" s="138"/>
    </row>
    <row r="1634" spans="4:4" x14ac:dyDescent="0.2">
      <c r="D1634" s="138"/>
    </row>
    <row r="1635" spans="4:4" x14ac:dyDescent="0.2">
      <c r="D1635" s="138"/>
    </row>
    <row r="1636" spans="4:4" x14ac:dyDescent="0.2">
      <c r="D1636" s="138"/>
    </row>
    <row r="1637" spans="4:4" x14ac:dyDescent="0.2">
      <c r="D1637" s="138"/>
    </row>
    <row r="1638" spans="4:4" x14ac:dyDescent="0.2">
      <c r="D1638" s="138"/>
    </row>
    <row r="1639" spans="4:4" x14ac:dyDescent="0.2">
      <c r="D1639" s="138"/>
    </row>
    <row r="1640" spans="4:4" x14ac:dyDescent="0.2">
      <c r="D1640" s="138"/>
    </row>
    <row r="1641" spans="4:4" x14ac:dyDescent="0.2">
      <c r="D1641" s="138"/>
    </row>
    <row r="1642" spans="4:4" x14ac:dyDescent="0.2">
      <c r="D1642" s="138"/>
    </row>
    <row r="1643" spans="4:4" x14ac:dyDescent="0.2">
      <c r="D1643" s="138"/>
    </row>
    <row r="1644" spans="4:4" x14ac:dyDescent="0.2">
      <c r="D1644" s="138"/>
    </row>
    <row r="1645" spans="4:4" x14ac:dyDescent="0.2">
      <c r="D1645" s="138"/>
    </row>
    <row r="1646" spans="4:4" x14ac:dyDescent="0.2">
      <c r="D1646" s="138"/>
    </row>
    <row r="1647" spans="4:4" x14ac:dyDescent="0.2">
      <c r="D1647" s="138"/>
    </row>
    <row r="1648" spans="4:4" x14ac:dyDescent="0.2">
      <c r="D1648" s="138"/>
    </row>
    <row r="1649" spans="4:4" x14ac:dyDescent="0.2">
      <c r="D1649" s="138"/>
    </row>
    <row r="1650" spans="4:4" x14ac:dyDescent="0.2">
      <c r="D1650" s="138"/>
    </row>
    <row r="1651" spans="4:4" x14ac:dyDescent="0.2">
      <c r="D1651" s="138"/>
    </row>
    <row r="1652" spans="4:4" x14ac:dyDescent="0.2">
      <c r="D1652" s="138"/>
    </row>
    <row r="1653" spans="4:4" x14ac:dyDescent="0.2">
      <c r="D1653" s="138"/>
    </row>
    <row r="1654" spans="4:4" x14ac:dyDescent="0.2">
      <c r="D1654" s="138"/>
    </row>
    <row r="1655" spans="4:4" x14ac:dyDescent="0.2">
      <c r="D1655" s="138"/>
    </row>
    <row r="1656" spans="4:4" x14ac:dyDescent="0.2">
      <c r="D1656" s="138"/>
    </row>
    <row r="1657" spans="4:4" x14ac:dyDescent="0.2">
      <c r="D1657" s="138"/>
    </row>
    <row r="1658" spans="4:4" x14ac:dyDescent="0.2">
      <c r="D1658" s="138"/>
    </row>
    <row r="1659" spans="4:4" x14ac:dyDescent="0.2">
      <c r="D1659" s="138"/>
    </row>
    <row r="1660" spans="4:4" x14ac:dyDescent="0.2">
      <c r="D1660" s="138"/>
    </row>
    <row r="1661" spans="4:4" x14ac:dyDescent="0.2">
      <c r="D1661" s="138"/>
    </row>
    <row r="1662" spans="4:4" x14ac:dyDescent="0.2">
      <c r="D1662" s="138"/>
    </row>
    <row r="1663" spans="4:4" x14ac:dyDescent="0.2">
      <c r="D1663" s="138"/>
    </row>
    <row r="1664" spans="4:4" x14ac:dyDescent="0.2">
      <c r="D1664" s="138"/>
    </row>
    <row r="1665" spans="4:4" x14ac:dyDescent="0.2">
      <c r="D1665" s="138"/>
    </row>
    <row r="1666" spans="4:4" x14ac:dyDescent="0.2">
      <c r="D1666" s="138"/>
    </row>
    <row r="1667" spans="4:4" x14ac:dyDescent="0.2">
      <c r="D1667" s="138"/>
    </row>
    <row r="1668" spans="4:4" x14ac:dyDescent="0.2">
      <c r="D1668" s="138"/>
    </row>
    <row r="1669" spans="4:4" x14ac:dyDescent="0.2">
      <c r="D1669" s="138"/>
    </row>
    <row r="1670" spans="4:4" x14ac:dyDescent="0.2">
      <c r="D1670" s="138"/>
    </row>
    <row r="1671" spans="4:4" x14ac:dyDescent="0.2">
      <c r="D1671" s="138"/>
    </row>
    <row r="1672" spans="4:4" x14ac:dyDescent="0.2">
      <c r="D1672" s="138"/>
    </row>
    <row r="1673" spans="4:4" x14ac:dyDescent="0.2">
      <c r="D1673" s="138"/>
    </row>
    <row r="1674" spans="4:4" x14ac:dyDescent="0.2">
      <c r="D1674" s="138"/>
    </row>
    <row r="1675" spans="4:4" x14ac:dyDescent="0.2">
      <c r="D1675" s="138"/>
    </row>
    <row r="1676" spans="4:4" x14ac:dyDescent="0.2">
      <c r="D1676" s="138"/>
    </row>
    <row r="1677" spans="4:4" x14ac:dyDescent="0.2">
      <c r="D1677" s="138"/>
    </row>
    <row r="1678" spans="4:4" x14ac:dyDescent="0.2">
      <c r="D1678" s="138"/>
    </row>
    <row r="1679" spans="4:4" x14ac:dyDescent="0.2">
      <c r="D1679" s="138"/>
    </row>
    <row r="1680" spans="4:4" x14ac:dyDescent="0.2">
      <c r="D1680" s="138"/>
    </row>
    <row r="1681" spans="4:4" x14ac:dyDescent="0.2">
      <c r="D1681" s="138"/>
    </row>
    <row r="1682" spans="4:4" x14ac:dyDescent="0.2">
      <c r="D1682" s="138"/>
    </row>
    <row r="1683" spans="4:4" x14ac:dyDescent="0.2">
      <c r="D1683" s="138"/>
    </row>
    <row r="1684" spans="4:4" x14ac:dyDescent="0.2">
      <c r="D1684" s="138"/>
    </row>
    <row r="1685" spans="4:4" x14ac:dyDescent="0.2">
      <c r="D1685" s="138"/>
    </row>
    <row r="1686" spans="4:4" x14ac:dyDescent="0.2">
      <c r="D1686" s="138"/>
    </row>
    <row r="1687" spans="4:4" x14ac:dyDescent="0.2">
      <c r="D1687" s="138"/>
    </row>
    <row r="1688" spans="4:4" x14ac:dyDescent="0.2">
      <c r="D1688" s="138"/>
    </row>
    <row r="1689" spans="4:4" x14ac:dyDescent="0.2">
      <c r="D1689" s="138"/>
    </row>
    <row r="1690" spans="4:4" x14ac:dyDescent="0.2">
      <c r="D1690" s="138"/>
    </row>
    <row r="1691" spans="4:4" x14ac:dyDescent="0.2">
      <c r="D1691" s="138"/>
    </row>
    <row r="1692" spans="4:4" x14ac:dyDescent="0.2">
      <c r="D1692" s="138"/>
    </row>
    <row r="1693" spans="4:4" x14ac:dyDescent="0.2">
      <c r="D1693" s="138"/>
    </row>
    <row r="1694" spans="4:4" x14ac:dyDescent="0.2">
      <c r="D1694" s="138"/>
    </row>
    <row r="1695" spans="4:4" x14ac:dyDescent="0.2">
      <c r="D1695" s="138"/>
    </row>
    <row r="1696" spans="4:4" x14ac:dyDescent="0.2">
      <c r="D1696" s="138"/>
    </row>
    <row r="1697" spans="4:4" x14ac:dyDescent="0.2">
      <c r="D1697" s="138"/>
    </row>
    <row r="1698" spans="4:4" x14ac:dyDescent="0.2">
      <c r="D1698" s="138"/>
    </row>
    <row r="1699" spans="4:4" x14ac:dyDescent="0.2">
      <c r="D1699" s="138"/>
    </row>
    <row r="1700" spans="4:4" x14ac:dyDescent="0.2">
      <c r="D1700" s="138"/>
    </row>
    <row r="1701" spans="4:4" x14ac:dyDescent="0.2">
      <c r="D1701" s="138"/>
    </row>
    <row r="1702" spans="4:4" x14ac:dyDescent="0.2">
      <c r="D1702" s="138"/>
    </row>
    <row r="1703" spans="4:4" x14ac:dyDescent="0.2">
      <c r="D1703" s="138"/>
    </row>
    <row r="1704" spans="4:4" x14ac:dyDescent="0.2">
      <c r="D1704" s="138"/>
    </row>
    <row r="1705" spans="4:4" x14ac:dyDescent="0.2">
      <c r="D1705" s="138"/>
    </row>
    <row r="1706" spans="4:4" x14ac:dyDescent="0.2">
      <c r="D1706" s="138"/>
    </row>
    <row r="1707" spans="4:4" x14ac:dyDescent="0.2">
      <c r="D1707" s="138"/>
    </row>
    <row r="1708" spans="4:4" x14ac:dyDescent="0.2">
      <c r="D1708" s="138"/>
    </row>
    <row r="1709" spans="4:4" x14ac:dyDescent="0.2">
      <c r="D1709" s="138"/>
    </row>
    <row r="1710" spans="4:4" x14ac:dyDescent="0.2">
      <c r="D1710" s="138"/>
    </row>
    <row r="1711" spans="4:4" x14ac:dyDescent="0.2">
      <c r="D1711" s="138"/>
    </row>
    <row r="1712" spans="4:4" x14ac:dyDescent="0.2">
      <c r="D1712" s="138"/>
    </row>
    <row r="1713" spans="4:4" x14ac:dyDescent="0.2">
      <c r="D1713" s="138"/>
    </row>
    <row r="1714" spans="4:4" x14ac:dyDescent="0.2">
      <c r="D1714" s="138"/>
    </row>
    <row r="1715" spans="4:4" x14ac:dyDescent="0.2">
      <c r="D1715" s="138"/>
    </row>
    <row r="1716" spans="4:4" x14ac:dyDescent="0.2">
      <c r="D1716" s="138"/>
    </row>
    <row r="1717" spans="4:4" x14ac:dyDescent="0.2">
      <c r="D1717" s="138"/>
    </row>
    <row r="1718" spans="4:4" x14ac:dyDescent="0.2">
      <c r="D1718" s="138"/>
    </row>
    <row r="1719" spans="4:4" x14ac:dyDescent="0.2">
      <c r="D1719" s="138"/>
    </row>
    <row r="1720" spans="4:4" x14ac:dyDescent="0.2">
      <c r="D1720" s="138"/>
    </row>
    <row r="1721" spans="4:4" x14ac:dyDescent="0.2">
      <c r="D1721" s="138"/>
    </row>
    <row r="1722" spans="4:4" x14ac:dyDescent="0.2">
      <c r="D1722" s="138"/>
    </row>
    <row r="1723" spans="4:4" x14ac:dyDescent="0.2">
      <c r="D1723" s="138"/>
    </row>
    <row r="1724" spans="4:4" x14ac:dyDescent="0.2">
      <c r="D1724" s="138"/>
    </row>
    <row r="1725" spans="4:4" x14ac:dyDescent="0.2">
      <c r="D1725" s="138"/>
    </row>
    <row r="1726" spans="4:4" x14ac:dyDescent="0.2">
      <c r="D1726" s="138"/>
    </row>
    <row r="1727" spans="4:4" x14ac:dyDescent="0.2">
      <c r="D1727" s="138"/>
    </row>
    <row r="1728" spans="4:4" x14ac:dyDescent="0.2">
      <c r="D1728" s="138"/>
    </row>
    <row r="1729" spans="4:4" x14ac:dyDescent="0.2">
      <c r="D1729" s="138"/>
    </row>
    <row r="1730" spans="4:4" x14ac:dyDescent="0.2">
      <c r="D1730" s="138"/>
    </row>
    <row r="1731" spans="4:4" x14ac:dyDescent="0.2">
      <c r="D1731" s="138"/>
    </row>
    <row r="1732" spans="4:4" x14ac:dyDescent="0.2">
      <c r="D1732" s="138"/>
    </row>
    <row r="1733" spans="4:4" x14ac:dyDescent="0.2">
      <c r="D1733" s="138"/>
    </row>
    <row r="1734" spans="4:4" x14ac:dyDescent="0.2">
      <c r="D1734" s="138"/>
    </row>
    <row r="1735" spans="4:4" x14ac:dyDescent="0.2">
      <c r="D1735" s="138"/>
    </row>
    <row r="1736" spans="4:4" x14ac:dyDescent="0.2">
      <c r="D1736" s="138"/>
    </row>
    <row r="1737" spans="4:4" x14ac:dyDescent="0.2">
      <c r="D1737" s="138"/>
    </row>
    <row r="1738" spans="4:4" x14ac:dyDescent="0.2">
      <c r="D1738" s="138"/>
    </row>
    <row r="1739" spans="4:4" x14ac:dyDescent="0.2">
      <c r="D1739" s="138"/>
    </row>
    <row r="1740" spans="4:4" x14ac:dyDescent="0.2">
      <c r="D1740" s="138"/>
    </row>
    <row r="1741" spans="4:4" x14ac:dyDescent="0.2">
      <c r="D1741" s="138"/>
    </row>
    <row r="1742" spans="4:4" x14ac:dyDescent="0.2">
      <c r="D1742" s="138"/>
    </row>
    <row r="1743" spans="4:4" x14ac:dyDescent="0.2">
      <c r="D1743" s="138"/>
    </row>
    <row r="1744" spans="4:4" x14ac:dyDescent="0.2">
      <c r="D1744" s="138"/>
    </row>
    <row r="1745" spans="4:4" x14ac:dyDescent="0.2">
      <c r="D1745" s="138"/>
    </row>
    <row r="1746" spans="4:4" x14ac:dyDescent="0.2">
      <c r="D1746" s="138"/>
    </row>
    <row r="1747" spans="4:4" x14ac:dyDescent="0.2">
      <c r="D1747" s="138"/>
    </row>
    <row r="1748" spans="4:4" x14ac:dyDescent="0.2">
      <c r="D1748" s="138"/>
    </row>
    <row r="1749" spans="4:4" x14ac:dyDescent="0.2">
      <c r="D1749" s="138"/>
    </row>
    <row r="1750" spans="4:4" x14ac:dyDescent="0.2">
      <c r="D1750" s="138"/>
    </row>
    <row r="1751" spans="4:4" x14ac:dyDescent="0.2">
      <c r="D1751" s="138"/>
    </row>
    <row r="1752" spans="4:4" x14ac:dyDescent="0.2">
      <c r="D1752" s="138"/>
    </row>
    <row r="1753" spans="4:4" x14ac:dyDescent="0.2">
      <c r="D1753" s="138"/>
    </row>
    <row r="1754" spans="4:4" x14ac:dyDescent="0.2">
      <c r="D1754" s="138"/>
    </row>
    <row r="1755" spans="4:4" x14ac:dyDescent="0.2">
      <c r="D1755" s="138"/>
    </row>
    <row r="1756" spans="4:4" x14ac:dyDescent="0.2">
      <c r="D1756" s="138"/>
    </row>
    <row r="1757" spans="4:4" x14ac:dyDescent="0.2">
      <c r="D1757" s="138"/>
    </row>
    <row r="1758" spans="4:4" x14ac:dyDescent="0.2">
      <c r="D1758" s="138"/>
    </row>
    <row r="1759" spans="4:4" x14ac:dyDescent="0.2">
      <c r="D1759" s="138"/>
    </row>
    <row r="1760" spans="4:4" x14ac:dyDescent="0.2">
      <c r="D1760" s="138"/>
    </row>
    <row r="1761" spans="4:4" x14ac:dyDescent="0.2">
      <c r="D1761" s="138"/>
    </row>
    <row r="1762" spans="4:4" x14ac:dyDescent="0.2">
      <c r="D1762" s="138"/>
    </row>
    <row r="1763" spans="4:4" x14ac:dyDescent="0.2">
      <c r="D1763" s="138"/>
    </row>
    <row r="1764" spans="4:4" x14ac:dyDescent="0.2">
      <c r="D1764" s="138"/>
    </row>
    <row r="1765" spans="4:4" x14ac:dyDescent="0.2">
      <c r="D1765" s="138"/>
    </row>
    <row r="1766" spans="4:4" x14ac:dyDescent="0.2">
      <c r="D1766" s="138"/>
    </row>
    <row r="1767" spans="4:4" x14ac:dyDescent="0.2">
      <c r="D1767" s="138"/>
    </row>
    <row r="1768" spans="4:4" x14ac:dyDescent="0.2">
      <c r="D1768" s="138"/>
    </row>
    <row r="1769" spans="4:4" x14ac:dyDescent="0.2">
      <c r="D1769" s="138"/>
    </row>
    <row r="1770" spans="4:4" x14ac:dyDescent="0.2">
      <c r="D1770" s="138"/>
    </row>
    <row r="1771" spans="4:4" x14ac:dyDescent="0.2">
      <c r="D1771" s="138"/>
    </row>
    <row r="1772" spans="4:4" x14ac:dyDescent="0.2">
      <c r="D1772" s="138"/>
    </row>
    <row r="1773" spans="4:4" x14ac:dyDescent="0.2">
      <c r="D1773" s="138"/>
    </row>
    <row r="1774" spans="4:4" x14ac:dyDescent="0.2">
      <c r="D1774" s="138"/>
    </row>
    <row r="1775" spans="4:4" x14ac:dyDescent="0.2">
      <c r="D1775" s="138"/>
    </row>
    <row r="1776" spans="4:4" x14ac:dyDescent="0.2">
      <c r="D1776" s="138"/>
    </row>
    <row r="1777" spans="4:4" x14ac:dyDescent="0.2">
      <c r="D1777" s="138"/>
    </row>
    <row r="1778" spans="4:4" x14ac:dyDescent="0.2">
      <c r="D1778" s="138"/>
    </row>
    <row r="1779" spans="4:4" x14ac:dyDescent="0.2">
      <c r="D1779" s="138"/>
    </row>
    <row r="1780" spans="4:4" x14ac:dyDescent="0.2">
      <c r="D1780" s="138"/>
    </row>
    <row r="1781" spans="4:4" x14ac:dyDescent="0.2">
      <c r="D1781" s="138"/>
    </row>
    <row r="1782" spans="4:4" x14ac:dyDescent="0.2">
      <c r="D1782" s="138"/>
    </row>
    <row r="1783" spans="4:4" x14ac:dyDescent="0.2">
      <c r="D1783" s="138"/>
    </row>
    <row r="1784" spans="4:4" x14ac:dyDescent="0.2">
      <c r="D1784" s="138"/>
    </row>
    <row r="1785" spans="4:4" x14ac:dyDescent="0.2">
      <c r="D1785" s="138"/>
    </row>
    <row r="1786" spans="4:4" x14ac:dyDescent="0.2">
      <c r="D1786" s="138"/>
    </row>
    <row r="1787" spans="4:4" x14ac:dyDescent="0.2">
      <c r="D1787" s="138"/>
    </row>
    <row r="1788" spans="4:4" x14ac:dyDescent="0.2">
      <c r="D1788" s="138"/>
    </row>
    <row r="1789" spans="4:4" x14ac:dyDescent="0.2">
      <c r="D1789" s="138"/>
    </row>
    <row r="1790" spans="4:4" x14ac:dyDescent="0.2">
      <c r="D1790" s="138"/>
    </row>
    <row r="1791" spans="4:4" x14ac:dyDescent="0.2">
      <c r="D1791" s="138"/>
    </row>
    <row r="1792" spans="4:4" x14ac:dyDescent="0.2">
      <c r="D1792" s="138"/>
    </row>
    <row r="1793" spans="4:4" x14ac:dyDescent="0.2">
      <c r="D1793" s="138"/>
    </row>
    <row r="1794" spans="4:4" x14ac:dyDescent="0.2">
      <c r="D1794" s="138"/>
    </row>
    <row r="1795" spans="4:4" x14ac:dyDescent="0.2">
      <c r="D1795" s="138"/>
    </row>
    <row r="1796" spans="4:4" x14ac:dyDescent="0.2">
      <c r="D1796" s="138"/>
    </row>
    <row r="1797" spans="4:4" x14ac:dyDescent="0.2">
      <c r="D1797" s="138"/>
    </row>
    <row r="1798" spans="4:4" x14ac:dyDescent="0.2">
      <c r="D1798" s="138"/>
    </row>
    <row r="1799" spans="4:4" x14ac:dyDescent="0.2">
      <c r="D1799" s="138"/>
    </row>
    <row r="1800" spans="4:4" x14ac:dyDescent="0.2">
      <c r="D1800" s="138"/>
    </row>
    <row r="1801" spans="4:4" x14ac:dyDescent="0.2">
      <c r="D1801" s="138"/>
    </row>
    <row r="1802" spans="4:4" x14ac:dyDescent="0.2">
      <c r="D1802" s="138"/>
    </row>
    <row r="1803" spans="4:4" x14ac:dyDescent="0.2">
      <c r="D1803" s="138"/>
    </row>
    <row r="1804" spans="4:4" x14ac:dyDescent="0.2">
      <c r="D1804" s="138"/>
    </row>
    <row r="1805" spans="4:4" x14ac:dyDescent="0.2">
      <c r="D1805" s="138"/>
    </row>
    <row r="1806" spans="4:4" x14ac:dyDescent="0.2">
      <c r="D1806" s="138"/>
    </row>
    <row r="1807" spans="4:4" x14ac:dyDescent="0.2">
      <c r="D1807" s="138"/>
    </row>
    <row r="1808" spans="4:4" x14ac:dyDescent="0.2">
      <c r="D1808" s="138"/>
    </row>
    <row r="1809" spans="4:4" x14ac:dyDescent="0.2">
      <c r="D1809" s="138"/>
    </row>
    <row r="1810" spans="4:4" x14ac:dyDescent="0.2">
      <c r="D1810" s="138"/>
    </row>
    <row r="1811" spans="4:4" x14ac:dyDescent="0.2">
      <c r="D1811" s="138"/>
    </row>
    <row r="1812" spans="4:4" x14ac:dyDescent="0.2">
      <c r="D1812" s="138"/>
    </row>
    <row r="1813" spans="4:4" x14ac:dyDescent="0.2">
      <c r="D1813" s="138"/>
    </row>
    <row r="1814" spans="4:4" x14ac:dyDescent="0.2">
      <c r="D1814" s="138"/>
    </row>
    <row r="1815" spans="4:4" x14ac:dyDescent="0.2">
      <c r="D1815" s="138"/>
    </row>
    <row r="1816" spans="4:4" x14ac:dyDescent="0.2">
      <c r="D1816" s="138"/>
    </row>
    <row r="1817" spans="4:4" x14ac:dyDescent="0.2">
      <c r="D1817" s="138"/>
    </row>
    <row r="1818" spans="4:4" x14ac:dyDescent="0.2">
      <c r="D1818" s="138"/>
    </row>
    <row r="1819" spans="4:4" x14ac:dyDescent="0.2">
      <c r="D1819" s="138"/>
    </row>
    <row r="1820" spans="4:4" x14ac:dyDescent="0.2">
      <c r="D1820" s="138"/>
    </row>
    <row r="1821" spans="4:4" x14ac:dyDescent="0.2">
      <c r="D1821" s="138"/>
    </row>
    <row r="1822" spans="4:4" x14ac:dyDescent="0.2">
      <c r="D1822" s="138"/>
    </row>
    <row r="1823" spans="4:4" x14ac:dyDescent="0.2">
      <c r="D1823" s="138"/>
    </row>
    <row r="1824" spans="4:4" x14ac:dyDescent="0.2">
      <c r="D1824" s="138"/>
    </row>
    <row r="1825" spans="4:4" x14ac:dyDescent="0.2">
      <c r="D1825" s="138"/>
    </row>
    <row r="1826" spans="4:4" x14ac:dyDescent="0.2">
      <c r="D1826" s="138"/>
    </row>
    <row r="1827" spans="4:4" x14ac:dyDescent="0.2">
      <c r="D1827" s="138"/>
    </row>
    <row r="1828" spans="4:4" x14ac:dyDescent="0.2">
      <c r="D1828" s="138"/>
    </row>
    <row r="1829" spans="4:4" x14ac:dyDescent="0.2">
      <c r="D1829" s="138"/>
    </row>
    <row r="1830" spans="4:4" x14ac:dyDescent="0.2">
      <c r="D1830" s="138"/>
    </row>
    <row r="1831" spans="4:4" x14ac:dyDescent="0.2">
      <c r="D1831" s="138"/>
    </row>
    <row r="1832" spans="4:4" x14ac:dyDescent="0.2">
      <c r="D1832" s="138"/>
    </row>
    <row r="1833" spans="4:4" x14ac:dyDescent="0.2">
      <c r="D1833" s="138"/>
    </row>
    <row r="1834" spans="4:4" x14ac:dyDescent="0.2">
      <c r="D1834" s="138"/>
    </row>
    <row r="1835" spans="4:4" x14ac:dyDescent="0.2">
      <c r="D1835" s="138"/>
    </row>
    <row r="1836" spans="4:4" x14ac:dyDescent="0.2">
      <c r="D1836" s="138"/>
    </row>
    <row r="1837" spans="4:4" x14ac:dyDescent="0.2">
      <c r="D1837" s="138"/>
    </row>
    <row r="1838" spans="4:4" x14ac:dyDescent="0.2">
      <c r="D1838" s="138"/>
    </row>
    <row r="1839" spans="4:4" x14ac:dyDescent="0.2">
      <c r="D1839" s="138"/>
    </row>
    <row r="1840" spans="4:4" x14ac:dyDescent="0.2">
      <c r="D1840" s="138"/>
    </row>
    <row r="1841" spans="4:4" x14ac:dyDescent="0.2">
      <c r="D1841" s="138"/>
    </row>
    <row r="1842" spans="4:4" x14ac:dyDescent="0.2">
      <c r="D1842" s="138"/>
    </row>
    <row r="1843" spans="4:4" x14ac:dyDescent="0.2">
      <c r="D1843" s="138"/>
    </row>
    <row r="1844" spans="4:4" x14ac:dyDescent="0.2">
      <c r="D1844" s="138"/>
    </row>
    <row r="1845" spans="4:4" x14ac:dyDescent="0.2">
      <c r="D1845" s="138"/>
    </row>
    <row r="1846" spans="4:4" x14ac:dyDescent="0.2">
      <c r="D1846" s="138"/>
    </row>
    <row r="1847" spans="4:4" x14ac:dyDescent="0.2">
      <c r="D1847" s="138"/>
    </row>
    <row r="1848" spans="4:4" x14ac:dyDescent="0.2">
      <c r="D1848" s="138"/>
    </row>
    <row r="1849" spans="4:4" x14ac:dyDescent="0.2">
      <c r="D1849" s="138"/>
    </row>
    <row r="1850" spans="4:4" x14ac:dyDescent="0.2">
      <c r="D1850" s="138"/>
    </row>
    <row r="1851" spans="4:4" x14ac:dyDescent="0.2">
      <c r="D1851" s="138"/>
    </row>
    <row r="1852" spans="4:4" x14ac:dyDescent="0.2">
      <c r="D1852" s="138"/>
    </row>
    <row r="1853" spans="4:4" x14ac:dyDescent="0.2">
      <c r="D1853" s="138"/>
    </row>
    <row r="1854" spans="4:4" x14ac:dyDescent="0.2">
      <c r="D1854" s="138"/>
    </row>
    <row r="1855" spans="4:4" x14ac:dyDescent="0.2">
      <c r="D1855" s="138"/>
    </row>
    <row r="1856" spans="4:4" x14ac:dyDescent="0.2">
      <c r="D1856" s="138"/>
    </row>
    <row r="1857" spans="4:4" x14ac:dyDescent="0.2">
      <c r="D1857" s="138"/>
    </row>
    <row r="1858" spans="4:4" x14ac:dyDescent="0.2">
      <c r="D1858" s="138"/>
    </row>
    <row r="1859" spans="4:4" x14ac:dyDescent="0.2">
      <c r="D1859" s="138"/>
    </row>
    <row r="1860" spans="4:4" x14ac:dyDescent="0.2">
      <c r="D1860" s="138"/>
    </row>
    <row r="1861" spans="4:4" x14ac:dyDescent="0.2">
      <c r="D1861" s="138"/>
    </row>
    <row r="1862" spans="4:4" x14ac:dyDescent="0.2">
      <c r="D1862" s="138"/>
    </row>
    <row r="1863" spans="4:4" x14ac:dyDescent="0.2">
      <c r="D1863" s="138"/>
    </row>
    <row r="1864" spans="4:4" x14ac:dyDescent="0.2">
      <c r="D1864" s="138"/>
    </row>
    <row r="1865" spans="4:4" x14ac:dyDescent="0.2">
      <c r="D1865" s="138"/>
    </row>
    <row r="1866" spans="4:4" x14ac:dyDescent="0.2">
      <c r="D1866" s="138"/>
    </row>
    <row r="1867" spans="4:4" x14ac:dyDescent="0.2">
      <c r="D1867" s="138"/>
    </row>
    <row r="1868" spans="4:4" x14ac:dyDescent="0.2">
      <c r="D1868" s="138"/>
    </row>
    <row r="1869" spans="4:4" x14ac:dyDescent="0.2">
      <c r="D1869" s="138"/>
    </row>
    <row r="1870" spans="4:4" x14ac:dyDescent="0.2">
      <c r="D1870" s="138"/>
    </row>
    <row r="1871" spans="4:4" x14ac:dyDescent="0.2">
      <c r="D1871" s="138"/>
    </row>
    <row r="1872" spans="4:4" x14ac:dyDescent="0.2">
      <c r="D1872" s="138"/>
    </row>
    <row r="1873" spans="4:4" x14ac:dyDescent="0.2">
      <c r="D1873" s="138"/>
    </row>
    <row r="1874" spans="4:4" x14ac:dyDescent="0.2">
      <c r="D1874" s="138"/>
    </row>
    <row r="1875" spans="4:4" x14ac:dyDescent="0.2">
      <c r="D1875" s="138"/>
    </row>
    <row r="1876" spans="4:4" x14ac:dyDescent="0.2">
      <c r="D1876" s="138"/>
    </row>
    <row r="1877" spans="4:4" x14ac:dyDescent="0.2">
      <c r="D1877" s="138"/>
    </row>
    <row r="1878" spans="4:4" x14ac:dyDescent="0.2">
      <c r="D1878" s="138"/>
    </row>
    <row r="1879" spans="4:4" x14ac:dyDescent="0.2">
      <c r="D1879" s="138"/>
    </row>
    <row r="1880" spans="4:4" x14ac:dyDescent="0.2">
      <c r="D1880" s="138"/>
    </row>
    <row r="1881" spans="4:4" x14ac:dyDescent="0.2">
      <c r="D1881" s="138"/>
    </row>
    <row r="1882" spans="4:4" x14ac:dyDescent="0.2">
      <c r="D1882" s="138"/>
    </row>
    <row r="1883" spans="4:4" x14ac:dyDescent="0.2">
      <c r="D1883" s="138"/>
    </row>
    <row r="1884" spans="4:4" x14ac:dyDescent="0.2">
      <c r="D1884" s="138"/>
    </row>
    <row r="1885" spans="4:4" x14ac:dyDescent="0.2">
      <c r="D1885" s="138"/>
    </row>
    <row r="1886" spans="4:4" x14ac:dyDescent="0.2">
      <c r="D1886" s="138"/>
    </row>
    <row r="1887" spans="4:4" x14ac:dyDescent="0.2">
      <c r="D1887" s="138"/>
    </row>
    <row r="1888" spans="4:4" x14ac:dyDescent="0.2">
      <c r="D1888" s="138"/>
    </row>
    <row r="1889" spans="4:4" x14ac:dyDescent="0.2">
      <c r="D1889" s="138"/>
    </row>
    <row r="1890" spans="4:4" x14ac:dyDescent="0.2">
      <c r="D1890" s="138"/>
    </row>
    <row r="1891" spans="4:4" x14ac:dyDescent="0.2">
      <c r="D1891" s="138"/>
    </row>
    <row r="1892" spans="4:4" x14ac:dyDescent="0.2">
      <c r="D1892" s="138"/>
    </row>
    <row r="1893" spans="4:4" x14ac:dyDescent="0.2">
      <c r="D1893" s="138"/>
    </row>
    <row r="1894" spans="4:4" x14ac:dyDescent="0.2">
      <c r="D1894" s="138"/>
    </row>
    <row r="1895" spans="4:4" x14ac:dyDescent="0.2">
      <c r="D1895" s="138"/>
    </row>
    <row r="1896" spans="4:4" x14ac:dyDescent="0.2">
      <c r="D1896" s="138"/>
    </row>
    <row r="1897" spans="4:4" x14ac:dyDescent="0.2">
      <c r="D1897" s="138"/>
    </row>
    <row r="1898" spans="4:4" x14ac:dyDescent="0.2">
      <c r="D1898" s="138"/>
    </row>
    <row r="1899" spans="4:4" x14ac:dyDescent="0.2">
      <c r="D1899" s="138"/>
    </row>
    <row r="1900" spans="4:4" x14ac:dyDescent="0.2">
      <c r="D1900" s="138"/>
    </row>
    <row r="1901" spans="4:4" x14ac:dyDescent="0.2">
      <c r="D1901" s="138"/>
    </row>
    <row r="1902" spans="4:4" x14ac:dyDescent="0.2">
      <c r="D1902" s="138"/>
    </row>
    <row r="1903" spans="4:4" x14ac:dyDescent="0.2">
      <c r="D1903" s="138"/>
    </row>
    <row r="1904" spans="4:4" x14ac:dyDescent="0.2">
      <c r="D1904" s="138"/>
    </row>
    <row r="1905" spans="4:4" x14ac:dyDescent="0.2">
      <c r="D1905" s="138"/>
    </row>
    <row r="1906" spans="4:4" x14ac:dyDescent="0.2">
      <c r="D1906" s="138"/>
    </row>
    <row r="1907" spans="4:4" x14ac:dyDescent="0.2">
      <c r="D1907" s="138"/>
    </row>
    <row r="1908" spans="4:4" x14ac:dyDescent="0.2">
      <c r="D1908" s="138"/>
    </row>
    <row r="1909" spans="4:4" x14ac:dyDescent="0.2">
      <c r="D1909" s="138"/>
    </row>
    <row r="1910" spans="4:4" x14ac:dyDescent="0.2">
      <c r="D1910" s="138"/>
    </row>
    <row r="1911" spans="4:4" x14ac:dyDescent="0.2">
      <c r="D1911" s="138"/>
    </row>
    <row r="1912" spans="4:4" x14ac:dyDescent="0.2">
      <c r="D1912" s="138"/>
    </row>
    <row r="1913" spans="4:4" x14ac:dyDescent="0.2">
      <c r="D1913" s="138"/>
    </row>
    <row r="1914" spans="4:4" x14ac:dyDescent="0.2">
      <c r="D1914" s="138"/>
    </row>
    <row r="1915" spans="4:4" x14ac:dyDescent="0.2">
      <c r="D1915" s="138"/>
    </row>
    <row r="1916" spans="4:4" x14ac:dyDescent="0.2">
      <c r="D1916" s="138"/>
    </row>
    <row r="1917" spans="4:4" x14ac:dyDescent="0.2">
      <c r="D1917" s="138"/>
    </row>
    <row r="1918" spans="4:4" x14ac:dyDescent="0.2">
      <c r="D1918" s="138"/>
    </row>
    <row r="1919" spans="4:4" x14ac:dyDescent="0.2">
      <c r="D1919" s="138"/>
    </row>
    <row r="1920" spans="4:4" x14ac:dyDescent="0.2">
      <c r="D1920" s="138"/>
    </row>
    <row r="1921" spans="4:4" x14ac:dyDescent="0.2">
      <c r="D1921" s="138"/>
    </row>
    <row r="1922" spans="4:4" x14ac:dyDescent="0.2">
      <c r="D1922" s="138"/>
    </row>
    <row r="1923" spans="4:4" x14ac:dyDescent="0.2">
      <c r="D1923" s="138"/>
    </row>
    <row r="1924" spans="4:4" x14ac:dyDescent="0.2">
      <c r="D1924" s="138"/>
    </row>
    <row r="1925" spans="4:4" x14ac:dyDescent="0.2">
      <c r="D1925" s="138"/>
    </row>
    <row r="1926" spans="4:4" x14ac:dyDescent="0.2">
      <c r="D1926" s="138"/>
    </row>
    <row r="1927" spans="4:4" x14ac:dyDescent="0.2">
      <c r="D1927" s="138"/>
    </row>
    <row r="1928" spans="4:4" x14ac:dyDescent="0.2">
      <c r="D1928" s="138"/>
    </row>
    <row r="1929" spans="4:4" x14ac:dyDescent="0.2">
      <c r="D1929" s="138"/>
    </row>
    <row r="1930" spans="4:4" x14ac:dyDescent="0.2">
      <c r="D1930" s="138"/>
    </row>
    <row r="1931" spans="4:4" x14ac:dyDescent="0.2">
      <c r="D1931" s="138"/>
    </row>
    <row r="1932" spans="4:4" x14ac:dyDescent="0.2">
      <c r="D1932" s="138"/>
    </row>
    <row r="1933" spans="4:4" x14ac:dyDescent="0.2">
      <c r="D1933" s="138"/>
    </row>
    <row r="1934" spans="4:4" x14ac:dyDescent="0.2">
      <c r="D1934" s="138"/>
    </row>
    <row r="1935" spans="4:4" x14ac:dyDescent="0.2">
      <c r="D1935" s="138"/>
    </row>
    <row r="1936" spans="4:4" x14ac:dyDescent="0.2">
      <c r="D1936" s="138"/>
    </row>
    <row r="1937" spans="4:4" x14ac:dyDescent="0.2">
      <c r="D1937" s="138"/>
    </row>
    <row r="1938" spans="4:4" x14ac:dyDescent="0.2">
      <c r="D1938" s="138"/>
    </row>
    <row r="1939" spans="4:4" x14ac:dyDescent="0.2">
      <c r="D1939" s="138"/>
    </row>
    <row r="1940" spans="4:4" x14ac:dyDescent="0.2">
      <c r="D1940" s="138"/>
    </row>
    <row r="1941" spans="4:4" x14ac:dyDescent="0.2">
      <c r="D1941" s="138"/>
    </row>
    <row r="1942" spans="4:4" x14ac:dyDescent="0.2">
      <c r="D1942" s="138"/>
    </row>
    <row r="1943" spans="4:4" x14ac:dyDescent="0.2">
      <c r="D1943" s="138"/>
    </row>
    <row r="1944" spans="4:4" x14ac:dyDescent="0.2">
      <c r="D1944" s="138"/>
    </row>
    <row r="1945" spans="4:4" x14ac:dyDescent="0.2">
      <c r="D1945" s="138"/>
    </row>
    <row r="1946" spans="4:4" x14ac:dyDescent="0.2">
      <c r="D1946" s="138"/>
    </row>
    <row r="1947" spans="4:4" x14ac:dyDescent="0.2">
      <c r="D1947" s="138"/>
    </row>
    <row r="1948" spans="4:4" x14ac:dyDescent="0.2">
      <c r="D1948" s="138"/>
    </row>
    <row r="1949" spans="4:4" x14ac:dyDescent="0.2">
      <c r="D1949" s="138"/>
    </row>
    <row r="1950" spans="4:4" x14ac:dyDescent="0.2">
      <c r="D1950" s="138"/>
    </row>
    <row r="1951" spans="4:4" x14ac:dyDescent="0.2">
      <c r="D1951" s="138"/>
    </row>
    <row r="1952" spans="4:4" x14ac:dyDescent="0.2">
      <c r="D1952" s="138"/>
    </row>
    <row r="1953" spans="4:4" x14ac:dyDescent="0.2">
      <c r="D1953" s="138"/>
    </row>
    <row r="1954" spans="4:4" x14ac:dyDescent="0.2">
      <c r="D1954" s="138"/>
    </row>
    <row r="1955" spans="4:4" x14ac:dyDescent="0.2">
      <c r="D1955" s="138"/>
    </row>
    <row r="1956" spans="4:4" x14ac:dyDescent="0.2">
      <c r="D1956" s="138"/>
    </row>
    <row r="1957" spans="4:4" x14ac:dyDescent="0.2">
      <c r="D1957" s="138"/>
    </row>
    <row r="1958" spans="4:4" x14ac:dyDescent="0.2">
      <c r="D1958" s="138"/>
    </row>
    <row r="1959" spans="4:4" x14ac:dyDescent="0.2">
      <c r="D1959" s="138"/>
    </row>
    <row r="1960" spans="4:4" x14ac:dyDescent="0.2">
      <c r="D1960" s="138"/>
    </row>
    <row r="1961" spans="4:4" x14ac:dyDescent="0.2">
      <c r="D1961" s="138"/>
    </row>
    <row r="1962" spans="4:4" x14ac:dyDescent="0.2">
      <c r="D1962" s="138"/>
    </row>
    <row r="1963" spans="4:4" x14ac:dyDescent="0.2">
      <c r="D1963" s="138"/>
    </row>
    <row r="1964" spans="4:4" x14ac:dyDescent="0.2">
      <c r="D1964" s="138"/>
    </row>
    <row r="1965" spans="4:4" x14ac:dyDescent="0.2">
      <c r="D1965" s="138"/>
    </row>
    <row r="1966" spans="4:4" x14ac:dyDescent="0.2">
      <c r="D1966" s="138"/>
    </row>
    <row r="1967" spans="4:4" x14ac:dyDescent="0.2">
      <c r="D1967" s="138"/>
    </row>
    <row r="1968" spans="4:4" x14ac:dyDescent="0.2">
      <c r="D1968" s="138"/>
    </row>
    <row r="1969" spans="4:4" x14ac:dyDescent="0.2">
      <c r="D1969" s="138"/>
    </row>
    <row r="1970" spans="4:4" x14ac:dyDescent="0.2">
      <c r="D1970" s="138"/>
    </row>
    <row r="1971" spans="4:4" x14ac:dyDescent="0.2">
      <c r="D1971" s="138"/>
    </row>
    <row r="1972" spans="4:4" x14ac:dyDescent="0.2">
      <c r="D1972" s="138"/>
    </row>
    <row r="1973" spans="4:4" x14ac:dyDescent="0.2">
      <c r="D1973" s="138"/>
    </row>
    <row r="1974" spans="4:4" x14ac:dyDescent="0.2">
      <c r="D1974" s="138"/>
    </row>
    <row r="1975" spans="4:4" x14ac:dyDescent="0.2">
      <c r="D1975" s="138"/>
    </row>
    <row r="1976" spans="4:4" x14ac:dyDescent="0.2">
      <c r="D1976" s="138"/>
    </row>
    <row r="1977" spans="4:4" x14ac:dyDescent="0.2">
      <c r="D1977" s="138"/>
    </row>
    <row r="1978" spans="4:4" x14ac:dyDescent="0.2">
      <c r="D1978" s="138"/>
    </row>
    <row r="1979" spans="4:4" x14ac:dyDescent="0.2">
      <c r="D1979" s="138"/>
    </row>
    <row r="1980" spans="4:4" x14ac:dyDescent="0.2">
      <c r="D1980" s="138"/>
    </row>
    <row r="1981" spans="4:4" x14ac:dyDescent="0.2">
      <c r="D1981" s="138"/>
    </row>
    <row r="1982" spans="4:4" x14ac:dyDescent="0.2">
      <c r="D1982" s="138"/>
    </row>
    <row r="1983" spans="4:4" x14ac:dyDescent="0.2">
      <c r="D1983" s="138"/>
    </row>
    <row r="1984" spans="4:4" x14ac:dyDescent="0.2">
      <c r="D1984" s="138"/>
    </row>
    <row r="1985" spans="4:4" x14ac:dyDescent="0.2">
      <c r="D1985" s="138"/>
    </row>
    <row r="1986" spans="4:4" x14ac:dyDescent="0.2">
      <c r="D1986" s="138"/>
    </row>
    <row r="1987" spans="4:4" x14ac:dyDescent="0.2">
      <c r="D1987" s="138"/>
    </row>
    <row r="1988" spans="4:4" x14ac:dyDescent="0.2">
      <c r="D1988" s="138"/>
    </row>
    <row r="1989" spans="4:4" x14ac:dyDescent="0.2">
      <c r="D1989" s="138"/>
    </row>
    <row r="1990" spans="4:4" x14ac:dyDescent="0.2">
      <c r="D1990" s="138"/>
    </row>
    <row r="1991" spans="4:4" x14ac:dyDescent="0.2">
      <c r="D1991" s="138"/>
    </row>
    <row r="1992" spans="4:4" x14ac:dyDescent="0.2">
      <c r="D1992" s="138"/>
    </row>
    <row r="1993" spans="4:4" x14ac:dyDescent="0.2">
      <c r="D1993" s="138"/>
    </row>
    <row r="1994" spans="4:4" x14ac:dyDescent="0.2">
      <c r="D1994" s="138"/>
    </row>
    <row r="1995" spans="4:4" x14ac:dyDescent="0.2">
      <c r="D1995" s="138"/>
    </row>
    <row r="1996" spans="4:4" x14ac:dyDescent="0.2">
      <c r="D1996" s="138"/>
    </row>
    <row r="1997" spans="4:4" x14ac:dyDescent="0.2">
      <c r="D1997" s="138"/>
    </row>
    <row r="1998" spans="4:4" x14ac:dyDescent="0.2">
      <c r="D1998" s="138"/>
    </row>
    <row r="1999" spans="4:4" x14ac:dyDescent="0.2">
      <c r="D1999" s="138"/>
    </row>
    <row r="2000" spans="4:4" x14ac:dyDescent="0.2">
      <c r="D2000" s="138"/>
    </row>
    <row r="2001" spans="4:4" x14ac:dyDescent="0.2">
      <c r="D2001" s="138"/>
    </row>
    <row r="2002" spans="4:4" x14ac:dyDescent="0.2">
      <c r="D2002" s="138"/>
    </row>
    <row r="2003" spans="4:4" x14ac:dyDescent="0.2">
      <c r="D2003" s="138"/>
    </row>
    <row r="2004" spans="4:4" x14ac:dyDescent="0.2">
      <c r="D2004" s="138"/>
    </row>
    <row r="2005" spans="4:4" x14ac:dyDescent="0.2">
      <c r="D2005" s="138"/>
    </row>
    <row r="2006" spans="4:4" x14ac:dyDescent="0.2">
      <c r="D2006" s="138"/>
    </row>
    <row r="2007" spans="4:4" x14ac:dyDescent="0.2">
      <c r="D2007" s="138"/>
    </row>
    <row r="2008" spans="4:4" x14ac:dyDescent="0.2">
      <c r="D2008" s="138"/>
    </row>
    <row r="2009" spans="4:4" x14ac:dyDescent="0.2">
      <c r="D2009" s="138"/>
    </row>
    <row r="2010" spans="4:4" x14ac:dyDescent="0.2">
      <c r="D2010" s="138"/>
    </row>
    <row r="2011" spans="4:4" x14ac:dyDescent="0.2">
      <c r="D2011" s="138"/>
    </row>
    <row r="2012" spans="4:4" x14ac:dyDescent="0.2">
      <c r="D2012" s="138"/>
    </row>
    <row r="2013" spans="4:4" x14ac:dyDescent="0.2">
      <c r="D2013" s="138"/>
    </row>
    <row r="2014" spans="4:4" x14ac:dyDescent="0.2">
      <c r="D2014" s="138"/>
    </row>
    <row r="2015" spans="4:4" x14ac:dyDescent="0.2">
      <c r="D2015" s="138"/>
    </row>
    <row r="2016" spans="4:4" x14ac:dyDescent="0.2">
      <c r="D2016" s="138"/>
    </row>
    <row r="2017" spans="4:4" x14ac:dyDescent="0.2">
      <c r="D2017" s="138"/>
    </row>
    <row r="2018" spans="4:4" x14ac:dyDescent="0.2">
      <c r="D2018" s="138"/>
    </row>
    <row r="2019" spans="4:4" x14ac:dyDescent="0.2">
      <c r="D2019" s="138"/>
    </row>
    <row r="2020" spans="4:4" x14ac:dyDescent="0.2">
      <c r="D2020" s="138"/>
    </row>
    <row r="2021" spans="4:4" x14ac:dyDescent="0.2">
      <c r="D2021" s="138"/>
    </row>
    <row r="2022" spans="4:4" x14ac:dyDescent="0.2">
      <c r="D2022" s="138"/>
    </row>
    <row r="2023" spans="4:4" x14ac:dyDescent="0.2">
      <c r="D2023" s="138"/>
    </row>
    <row r="2024" spans="4:4" x14ac:dyDescent="0.2">
      <c r="D2024" s="138"/>
    </row>
    <row r="2025" spans="4:4" x14ac:dyDescent="0.2">
      <c r="D2025" s="138"/>
    </row>
    <row r="2026" spans="4:4" x14ac:dyDescent="0.2">
      <c r="D2026" s="138"/>
    </row>
    <row r="2027" spans="4:4" x14ac:dyDescent="0.2">
      <c r="D2027" s="138"/>
    </row>
    <row r="2028" spans="4:4" x14ac:dyDescent="0.2">
      <c r="D2028" s="138"/>
    </row>
    <row r="2029" spans="4:4" x14ac:dyDescent="0.2">
      <c r="D2029" s="138"/>
    </row>
    <row r="2030" spans="4:4" x14ac:dyDescent="0.2">
      <c r="D2030" s="138"/>
    </row>
    <row r="2031" spans="4:4" x14ac:dyDescent="0.2">
      <c r="D2031" s="138"/>
    </row>
    <row r="2032" spans="4:4" x14ac:dyDescent="0.2">
      <c r="D2032" s="138"/>
    </row>
    <row r="2033" spans="4:4" x14ac:dyDescent="0.2">
      <c r="D2033" s="138"/>
    </row>
    <row r="2034" spans="4:4" x14ac:dyDescent="0.2">
      <c r="D2034" s="138"/>
    </row>
    <row r="2035" spans="4:4" x14ac:dyDescent="0.2">
      <c r="D2035" s="138"/>
    </row>
    <row r="2036" spans="4:4" x14ac:dyDescent="0.2">
      <c r="D2036" s="138"/>
    </row>
    <row r="2037" spans="4:4" x14ac:dyDescent="0.2">
      <c r="D2037" s="138"/>
    </row>
    <row r="2038" spans="4:4" x14ac:dyDescent="0.2">
      <c r="D2038" s="138"/>
    </row>
    <row r="2039" spans="4:4" x14ac:dyDescent="0.2">
      <c r="D2039" s="138"/>
    </row>
    <row r="2040" spans="4:4" x14ac:dyDescent="0.2">
      <c r="D2040" s="138"/>
    </row>
    <row r="2041" spans="4:4" x14ac:dyDescent="0.2">
      <c r="D2041" s="138"/>
    </row>
    <row r="2042" spans="4:4" x14ac:dyDescent="0.2">
      <c r="D2042" s="138"/>
    </row>
    <row r="2043" spans="4:4" x14ac:dyDescent="0.2">
      <c r="D2043" s="138"/>
    </row>
    <row r="2044" spans="4:4" x14ac:dyDescent="0.2">
      <c r="D2044" s="138"/>
    </row>
    <row r="2045" spans="4:4" x14ac:dyDescent="0.2">
      <c r="D2045" s="138"/>
    </row>
    <row r="2046" spans="4:4" x14ac:dyDescent="0.2">
      <c r="D2046" s="138"/>
    </row>
    <row r="2047" spans="4:4" x14ac:dyDescent="0.2">
      <c r="D2047" s="138"/>
    </row>
    <row r="2048" spans="4:4" x14ac:dyDescent="0.2">
      <c r="D2048" s="138"/>
    </row>
    <row r="2049" spans="4:4" x14ac:dyDescent="0.2">
      <c r="D2049" s="138"/>
    </row>
    <row r="2050" spans="4:4" x14ac:dyDescent="0.2">
      <c r="D2050" s="138"/>
    </row>
    <row r="2051" spans="4:4" x14ac:dyDescent="0.2">
      <c r="D2051" s="138"/>
    </row>
    <row r="2052" spans="4:4" x14ac:dyDescent="0.2">
      <c r="D2052" s="138"/>
    </row>
    <row r="2053" spans="4:4" x14ac:dyDescent="0.2">
      <c r="D2053" s="138"/>
    </row>
    <row r="2054" spans="4:4" x14ac:dyDescent="0.2">
      <c r="D2054" s="138"/>
    </row>
    <row r="2055" spans="4:4" x14ac:dyDescent="0.2">
      <c r="D2055" s="138"/>
    </row>
    <row r="2056" spans="4:4" x14ac:dyDescent="0.2">
      <c r="D2056" s="138"/>
    </row>
    <row r="2057" spans="4:4" x14ac:dyDescent="0.2">
      <c r="D2057" s="138"/>
    </row>
    <row r="2058" spans="4:4" x14ac:dyDescent="0.2">
      <c r="D2058" s="138"/>
    </row>
    <row r="2059" spans="4:4" x14ac:dyDescent="0.2">
      <c r="D2059" s="138"/>
    </row>
    <row r="2060" spans="4:4" x14ac:dyDescent="0.2">
      <c r="D2060" s="138"/>
    </row>
    <row r="2061" spans="4:4" x14ac:dyDescent="0.2">
      <c r="D2061" s="138"/>
    </row>
    <row r="2062" spans="4:4" x14ac:dyDescent="0.2">
      <c r="D2062" s="138"/>
    </row>
    <row r="2063" spans="4:4" x14ac:dyDescent="0.2">
      <c r="D2063" s="138"/>
    </row>
    <row r="2064" spans="4:4" x14ac:dyDescent="0.2">
      <c r="D2064" s="138"/>
    </row>
    <row r="2065" spans="4:4" x14ac:dyDescent="0.2">
      <c r="D2065" s="138"/>
    </row>
    <row r="2066" spans="4:4" x14ac:dyDescent="0.2">
      <c r="D2066" s="138"/>
    </row>
    <row r="2067" spans="4:4" x14ac:dyDescent="0.2">
      <c r="D2067" s="138"/>
    </row>
    <row r="2068" spans="4:4" x14ac:dyDescent="0.2">
      <c r="D2068" s="138"/>
    </row>
    <row r="2069" spans="4:4" x14ac:dyDescent="0.2">
      <c r="D2069" s="138"/>
    </row>
    <row r="2070" spans="4:4" x14ac:dyDescent="0.2">
      <c r="D2070" s="138"/>
    </row>
    <row r="2071" spans="4:4" x14ac:dyDescent="0.2">
      <c r="D2071" s="138"/>
    </row>
    <row r="2072" spans="4:4" x14ac:dyDescent="0.2">
      <c r="D2072" s="138"/>
    </row>
    <row r="2073" spans="4:4" x14ac:dyDescent="0.2">
      <c r="D2073" s="138"/>
    </row>
    <row r="2074" spans="4:4" x14ac:dyDescent="0.2">
      <c r="D2074" s="138"/>
    </row>
    <row r="2075" spans="4:4" x14ac:dyDescent="0.2">
      <c r="D2075" s="138"/>
    </row>
    <row r="2076" spans="4:4" x14ac:dyDescent="0.2">
      <c r="D2076" s="138"/>
    </row>
    <row r="2077" spans="4:4" x14ac:dyDescent="0.2">
      <c r="D2077" s="138"/>
    </row>
    <row r="2078" spans="4:4" x14ac:dyDescent="0.2">
      <c r="D2078" s="138"/>
    </row>
    <row r="2079" spans="4:4" x14ac:dyDescent="0.2">
      <c r="D2079" s="138"/>
    </row>
    <row r="2080" spans="4:4" x14ac:dyDescent="0.2">
      <c r="D2080" s="138"/>
    </row>
    <row r="2081" spans="4:4" x14ac:dyDescent="0.2">
      <c r="D2081" s="138"/>
    </row>
    <row r="2082" spans="4:4" x14ac:dyDescent="0.2">
      <c r="D2082" s="138"/>
    </row>
    <row r="2083" spans="4:4" x14ac:dyDescent="0.2">
      <c r="D2083" s="138"/>
    </row>
    <row r="2084" spans="4:4" x14ac:dyDescent="0.2">
      <c r="D2084" s="138"/>
    </row>
    <row r="2085" spans="4:4" x14ac:dyDescent="0.2">
      <c r="D2085" s="138"/>
    </row>
    <row r="2086" spans="4:4" x14ac:dyDescent="0.2">
      <c r="D2086" s="138"/>
    </row>
    <row r="2087" spans="4:4" x14ac:dyDescent="0.2">
      <c r="D2087" s="138"/>
    </row>
    <row r="2088" spans="4:4" x14ac:dyDescent="0.2">
      <c r="D2088" s="138"/>
    </row>
    <row r="2089" spans="4:4" x14ac:dyDescent="0.2">
      <c r="D2089" s="138"/>
    </row>
    <row r="2090" spans="4:4" x14ac:dyDescent="0.2">
      <c r="D2090" s="138"/>
    </row>
    <row r="2091" spans="4:4" x14ac:dyDescent="0.2">
      <c r="D2091" s="138"/>
    </row>
    <row r="2092" spans="4:4" x14ac:dyDescent="0.2">
      <c r="D2092" s="138"/>
    </row>
    <row r="2093" spans="4:4" x14ac:dyDescent="0.2">
      <c r="D2093" s="138"/>
    </row>
    <row r="2094" spans="4:4" x14ac:dyDescent="0.2">
      <c r="D2094" s="138"/>
    </row>
    <row r="2095" spans="4:4" x14ac:dyDescent="0.2">
      <c r="D2095" s="138"/>
    </row>
    <row r="2096" spans="4:4" x14ac:dyDescent="0.2">
      <c r="D2096" s="138"/>
    </row>
    <row r="2097" spans="4:4" x14ac:dyDescent="0.2">
      <c r="D2097" s="138"/>
    </row>
    <row r="2098" spans="4:4" x14ac:dyDescent="0.2">
      <c r="D2098" s="138"/>
    </row>
    <row r="2099" spans="4:4" x14ac:dyDescent="0.2">
      <c r="D2099" s="138"/>
    </row>
    <row r="2100" spans="4:4" x14ac:dyDescent="0.2">
      <c r="D2100" s="138"/>
    </row>
    <row r="2101" spans="4:4" x14ac:dyDescent="0.2">
      <c r="D2101" s="138"/>
    </row>
    <row r="2102" spans="4:4" x14ac:dyDescent="0.2">
      <c r="D2102" s="138"/>
    </row>
    <row r="2103" spans="4:4" x14ac:dyDescent="0.2">
      <c r="D2103" s="138"/>
    </row>
    <row r="2104" spans="4:4" x14ac:dyDescent="0.2">
      <c r="D2104" s="138"/>
    </row>
    <row r="2105" spans="4:4" x14ac:dyDescent="0.2">
      <c r="D2105" s="138"/>
    </row>
    <row r="2106" spans="4:4" x14ac:dyDescent="0.2">
      <c r="D2106" s="138"/>
    </row>
    <row r="2107" spans="4:4" x14ac:dyDescent="0.2">
      <c r="D2107" s="138"/>
    </row>
    <row r="2108" spans="4:4" x14ac:dyDescent="0.2">
      <c r="D2108" s="138"/>
    </row>
    <row r="2109" spans="4:4" x14ac:dyDescent="0.2">
      <c r="D2109" s="138"/>
    </row>
    <row r="2110" spans="4:4" x14ac:dyDescent="0.2">
      <c r="D2110" s="138"/>
    </row>
    <row r="2111" spans="4:4" x14ac:dyDescent="0.2">
      <c r="D2111" s="138"/>
    </row>
    <row r="2112" spans="4:4" x14ac:dyDescent="0.2">
      <c r="D2112" s="138"/>
    </row>
    <row r="2113" spans="4:4" x14ac:dyDescent="0.2">
      <c r="D2113" s="138"/>
    </row>
    <row r="2114" spans="4:4" x14ac:dyDescent="0.2">
      <c r="D2114" s="138"/>
    </row>
    <row r="2115" spans="4:4" x14ac:dyDescent="0.2">
      <c r="D2115" s="138"/>
    </row>
    <row r="2116" spans="4:4" x14ac:dyDescent="0.2">
      <c r="D2116" s="138"/>
    </row>
    <row r="2117" spans="4:4" x14ac:dyDescent="0.2">
      <c r="D2117" s="138"/>
    </row>
    <row r="2118" spans="4:4" x14ac:dyDescent="0.2">
      <c r="D2118" s="138"/>
    </row>
    <row r="2119" spans="4:4" x14ac:dyDescent="0.2">
      <c r="D2119" s="138"/>
    </row>
    <row r="2120" spans="4:4" x14ac:dyDescent="0.2">
      <c r="D2120" s="138"/>
    </row>
    <row r="2121" spans="4:4" x14ac:dyDescent="0.2">
      <c r="D2121" s="138"/>
    </row>
    <row r="2122" spans="4:4" x14ac:dyDescent="0.2">
      <c r="D2122" s="138"/>
    </row>
    <row r="2123" spans="4:4" x14ac:dyDescent="0.2">
      <c r="D2123" s="138"/>
    </row>
    <row r="2124" spans="4:4" x14ac:dyDescent="0.2">
      <c r="D2124" s="138"/>
    </row>
    <row r="2125" spans="4:4" x14ac:dyDescent="0.2">
      <c r="D2125" s="138"/>
    </row>
    <row r="2126" spans="4:4" x14ac:dyDescent="0.2">
      <c r="D2126" s="138"/>
    </row>
    <row r="2127" spans="4:4" x14ac:dyDescent="0.2">
      <c r="D2127" s="138"/>
    </row>
    <row r="2128" spans="4:4" x14ac:dyDescent="0.2">
      <c r="D2128" s="138"/>
    </row>
    <row r="2129" spans="4:4" x14ac:dyDescent="0.2">
      <c r="D2129" s="138"/>
    </row>
    <row r="2130" spans="4:4" x14ac:dyDescent="0.2">
      <c r="D2130" s="138"/>
    </row>
    <row r="2131" spans="4:4" x14ac:dyDescent="0.2">
      <c r="D2131" s="138"/>
    </row>
    <row r="2132" spans="4:4" x14ac:dyDescent="0.2">
      <c r="D2132" s="138"/>
    </row>
    <row r="2133" spans="4:4" x14ac:dyDescent="0.2">
      <c r="D2133" s="138"/>
    </row>
    <row r="2134" spans="4:4" x14ac:dyDescent="0.2">
      <c r="D2134" s="138"/>
    </row>
    <row r="2135" spans="4:4" x14ac:dyDescent="0.2">
      <c r="D2135" s="138"/>
    </row>
    <row r="2136" spans="4:4" x14ac:dyDescent="0.2">
      <c r="D2136" s="138"/>
    </row>
    <row r="2137" spans="4:4" x14ac:dyDescent="0.2">
      <c r="D2137" s="138"/>
    </row>
    <row r="2138" spans="4:4" x14ac:dyDescent="0.2">
      <c r="D2138" s="138"/>
    </row>
    <row r="2139" spans="4:4" x14ac:dyDescent="0.2">
      <c r="D2139" s="138"/>
    </row>
    <row r="2140" spans="4:4" x14ac:dyDescent="0.2">
      <c r="D2140" s="138"/>
    </row>
    <row r="2141" spans="4:4" x14ac:dyDescent="0.2">
      <c r="D2141" s="138"/>
    </row>
    <row r="2142" spans="4:4" x14ac:dyDescent="0.2">
      <c r="D2142" s="138"/>
    </row>
    <row r="2143" spans="4:4" x14ac:dyDescent="0.2">
      <c r="D2143" s="138"/>
    </row>
    <row r="2144" spans="4:4" x14ac:dyDescent="0.2">
      <c r="D2144" s="138"/>
    </row>
    <row r="2145" spans="4:4" x14ac:dyDescent="0.2">
      <c r="D2145" s="138"/>
    </row>
    <row r="2146" spans="4:4" x14ac:dyDescent="0.2">
      <c r="D2146" s="138"/>
    </row>
    <row r="2147" spans="4:4" x14ac:dyDescent="0.2">
      <c r="D2147" s="138"/>
    </row>
    <row r="2148" spans="4:4" x14ac:dyDescent="0.2">
      <c r="D2148" s="138"/>
    </row>
    <row r="2149" spans="4:4" x14ac:dyDescent="0.2">
      <c r="D2149" s="138"/>
    </row>
    <row r="2150" spans="4:4" x14ac:dyDescent="0.2">
      <c r="D2150" s="138"/>
    </row>
    <row r="2151" spans="4:4" x14ac:dyDescent="0.2">
      <c r="D2151" s="138"/>
    </row>
    <row r="2152" spans="4:4" x14ac:dyDescent="0.2">
      <c r="D2152" s="138"/>
    </row>
    <row r="2153" spans="4:4" x14ac:dyDescent="0.2">
      <c r="D2153" s="138"/>
    </row>
    <row r="2154" spans="4:4" x14ac:dyDescent="0.2">
      <c r="D2154" s="138"/>
    </row>
    <row r="2155" spans="4:4" x14ac:dyDescent="0.2">
      <c r="D2155" s="138"/>
    </row>
    <row r="2156" spans="4:4" x14ac:dyDescent="0.2">
      <c r="D2156" s="138"/>
    </row>
    <row r="2157" spans="4:4" x14ac:dyDescent="0.2">
      <c r="D2157" s="138"/>
    </row>
    <row r="2158" spans="4:4" x14ac:dyDescent="0.2">
      <c r="D2158" s="138"/>
    </row>
    <row r="2159" spans="4:4" x14ac:dyDescent="0.2">
      <c r="D2159" s="138"/>
    </row>
    <row r="2160" spans="4:4" x14ac:dyDescent="0.2">
      <c r="D2160" s="138"/>
    </row>
    <row r="2161" spans="4:4" x14ac:dyDescent="0.2">
      <c r="D2161" s="138"/>
    </row>
    <row r="2162" spans="4:4" x14ac:dyDescent="0.2">
      <c r="D2162" s="138"/>
    </row>
    <row r="2163" spans="4:4" x14ac:dyDescent="0.2">
      <c r="D2163" s="138"/>
    </row>
    <row r="2164" spans="4:4" x14ac:dyDescent="0.2">
      <c r="D2164" s="138"/>
    </row>
    <row r="2165" spans="4:4" x14ac:dyDescent="0.2">
      <c r="D2165" s="138"/>
    </row>
    <row r="2166" spans="4:4" x14ac:dyDescent="0.2">
      <c r="D2166" s="138"/>
    </row>
    <row r="2167" spans="4:4" x14ac:dyDescent="0.2">
      <c r="D2167" s="138"/>
    </row>
    <row r="2168" spans="4:4" x14ac:dyDescent="0.2">
      <c r="D2168" s="138"/>
    </row>
    <row r="2169" spans="4:4" x14ac:dyDescent="0.2">
      <c r="D2169" s="138"/>
    </row>
    <row r="2170" spans="4:4" x14ac:dyDescent="0.2">
      <c r="D2170" s="138"/>
    </row>
    <row r="2171" spans="4:4" x14ac:dyDescent="0.2">
      <c r="D2171" s="138"/>
    </row>
    <row r="2172" spans="4:4" x14ac:dyDescent="0.2">
      <c r="D2172" s="138"/>
    </row>
    <row r="2173" spans="4:4" x14ac:dyDescent="0.2">
      <c r="D2173" s="138"/>
    </row>
    <row r="2174" spans="4:4" x14ac:dyDescent="0.2">
      <c r="D2174" s="138"/>
    </row>
    <row r="2175" spans="4:4" x14ac:dyDescent="0.2">
      <c r="D2175" s="138"/>
    </row>
    <row r="2176" spans="4:4" x14ac:dyDescent="0.2">
      <c r="D2176" s="138"/>
    </row>
    <row r="2177" spans="4:4" x14ac:dyDescent="0.2">
      <c r="D2177" s="138"/>
    </row>
    <row r="2178" spans="4:4" x14ac:dyDescent="0.2">
      <c r="D2178" s="138"/>
    </row>
    <row r="2179" spans="4:4" x14ac:dyDescent="0.2">
      <c r="D2179" s="138"/>
    </row>
    <row r="2180" spans="4:4" x14ac:dyDescent="0.2">
      <c r="D2180" s="138"/>
    </row>
    <row r="2181" spans="4:4" x14ac:dyDescent="0.2">
      <c r="D2181" s="138"/>
    </row>
    <row r="2182" spans="4:4" x14ac:dyDescent="0.2">
      <c r="D2182" s="138"/>
    </row>
    <row r="2183" spans="4:4" x14ac:dyDescent="0.2">
      <c r="D2183" s="138"/>
    </row>
    <row r="2184" spans="4:4" x14ac:dyDescent="0.2">
      <c r="D2184" s="138"/>
    </row>
    <row r="2185" spans="4:4" x14ac:dyDescent="0.2">
      <c r="D2185" s="138"/>
    </row>
    <row r="2186" spans="4:4" x14ac:dyDescent="0.2">
      <c r="D2186" s="138"/>
    </row>
    <row r="2187" spans="4:4" x14ac:dyDescent="0.2">
      <c r="D2187" s="138"/>
    </row>
    <row r="2188" spans="4:4" x14ac:dyDescent="0.2">
      <c r="D2188" s="138"/>
    </row>
    <row r="2189" spans="4:4" x14ac:dyDescent="0.2">
      <c r="D2189" s="138"/>
    </row>
    <row r="2190" spans="4:4" x14ac:dyDescent="0.2">
      <c r="D2190" s="138"/>
    </row>
    <row r="2191" spans="4:4" x14ac:dyDescent="0.2">
      <c r="D2191" s="138"/>
    </row>
    <row r="2192" spans="4:4" x14ac:dyDescent="0.2">
      <c r="D2192" s="138"/>
    </row>
    <row r="2193" spans="4:4" x14ac:dyDescent="0.2">
      <c r="D2193" s="138"/>
    </row>
    <row r="2194" spans="4:4" x14ac:dyDescent="0.2">
      <c r="D2194" s="138"/>
    </row>
    <row r="2195" spans="4:4" x14ac:dyDescent="0.2">
      <c r="D2195" s="138"/>
    </row>
    <row r="2196" spans="4:4" x14ac:dyDescent="0.2">
      <c r="D2196" s="138"/>
    </row>
    <row r="2197" spans="4:4" x14ac:dyDescent="0.2">
      <c r="D2197" s="138"/>
    </row>
    <row r="2198" spans="4:4" x14ac:dyDescent="0.2">
      <c r="D2198" s="138"/>
    </row>
    <row r="2199" spans="4:4" x14ac:dyDescent="0.2">
      <c r="D2199" s="138"/>
    </row>
    <row r="2200" spans="4:4" x14ac:dyDescent="0.2">
      <c r="D2200" s="138"/>
    </row>
    <row r="2201" spans="4:4" x14ac:dyDescent="0.2">
      <c r="D2201" s="138"/>
    </row>
    <row r="2202" spans="4:4" x14ac:dyDescent="0.2">
      <c r="D2202" s="138"/>
    </row>
    <row r="2203" spans="4:4" x14ac:dyDescent="0.2">
      <c r="D2203" s="138"/>
    </row>
    <row r="2204" spans="4:4" x14ac:dyDescent="0.2">
      <c r="D2204" s="138"/>
    </row>
    <row r="2205" spans="4:4" x14ac:dyDescent="0.2">
      <c r="D2205" s="138"/>
    </row>
    <row r="2206" spans="4:4" x14ac:dyDescent="0.2">
      <c r="D2206" s="138"/>
    </row>
    <row r="2207" spans="4:4" x14ac:dyDescent="0.2">
      <c r="D2207" s="138"/>
    </row>
    <row r="2208" spans="4:4" x14ac:dyDescent="0.2">
      <c r="D2208" s="138"/>
    </row>
    <row r="2209" spans="4:4" x14ac:dyDescent="0.2">
      <c r="D2209" s="138"/>
    </row>
    <row r="2210" spans="4:4" x14ac:dyDescent="0.2">
      <c r="D2210" s="138"/>
    </row>
    <row r="2211" spans="4:4" x14ac:dyDescent="0.2">
      <c r="D2211" s="138"/>
    </row>
    <row r="2212" spans="4:4" x14ac:dyDescent="0.2">
      <c r="D2212" s="138"/>
    </row>
    <row r="2213" spans="4:4" x14ac:dyDescent="0.2">
      <c r="D2213" s="138"/>
    </row>
    <row r="2214" spans="4:4" x14ac:dyDescent="0.2">
      <c r="D2214" s="138"/>
    </row>
    <row r="2215" spans="4:4" x14ac:dyDescent="0.2">
      <c r="D2215" s="138"/>
    </row>
    <row r="2216" spans="4:4" x14ac:dyDescent="0.2">
      <c r="D2216" s="138"/>
    </row>
    <row r="2217" spans="4:4" x14ac:dyDescent="0.2">
      <c r="D2217" s="138"/>
    </row>
    <row r="2218" spans="4:4" x14ac:dyDescent="0.2">
      <c r="D2218" s="138"/>
    </row>
    <row r="2219" spans="4:4" x14ac:dyDescent="0.2">
      <c r="D2219" s="138"/>
    </row>
    <row r="2220" spans="4:4" x14ac:dyDescent="0.2">
      <c r="D2220" s="138"/>
    </row>
    <row r="2221" spans="4:4" x14ac:dyDescent="0.2">
      <c r="D2221" s="138"/>
    </row>
    <row r="2222" spans="4:4" x14ac:dyDescent="0.2">
      <c r="D2222" s="138"/>
    </row>
    <row r="2223" spans="4:4" x14ac:dyDescent="0.2">
      <c r="D2223" s="138"/>
    </row>
    <row r="2224" spans="4:4" x14ac:dyDescent="0.2">
      <c r="D2224" s="138"/>
    </row>
    <row r="2225" spans="4:4" x14ac:dyDescent="0.2">
      <c r="D2225" s="138"/>
    </row>
    <row r="2226" spans="4:4" x14ac:dyDescent="0.2">
      <c r="D2226" s="138"/>
    </row>
    <row r="2227" spans="4:4" x14ac:dyDescent="0.2">
      <c r="D2227" s="138"/>
    </row>
    <row r="2228" spans="4:4" x14ac:dyDescent="0.2">
      <c r="D2228" s="138"/>
    </row>
    <row r="2229" spans="4:4" x14ac:dyDescent="0.2">
      <c r="D2229" s="138"/>
    </row>
    <row r="2230" spans="4:4" x14ac:dyDescent="0.2">
      <c r="D2230" s="138"/>
    </row>
    <row r="2231" spans="4:4" x14ac:dyDescent="0.2">
      <c r="D2231" s="138"/>
    </row>
    <row r="2232" spans="4:4" x14ac:dyDescent="0.2">
      <c r="D2232" s="138"/>
    </row>
    <row r="2233" spans="4:4" x14ac:dyDescent="0.2">
      <c r="D2233" s="138"/>
    </row>
    <row r="2234" spans="4:4" x14ac:dyDescent="0.2">
      <c r="D2234" s="138"/>
    </row>
    <row r="2235" spans="4:4" x14ac:dyDescent="0.2">
      <c r="D2235" s="138"/>
    </row>
    <row r="2236" spans="4:4" x14ac:dyDescent="0.2">
      <c r="D2236" s="138"/>
    </row>
    <row r="2237" spans="4:4" x14ac:dyDescent="0.2">
      <c r="D2237" s="138"/>
    </row>
    <row r="2238" spans="4:4" x14ac:dyDescent="0.2">
      <c r="D2238" s="138"/>
    </row>
    <row r="2239" spans="4:4" x14ac:dyDescent="0.2">
      <c r="D2239" s="138"/>
    </row>
    <row r="2240" spans="4:4" x14ac:dyDescent="0.2">
      <c r="D2240" s="138"/>
    </row>
    <row r="2241" spans="4:4" x14ac:dyDescent="0.2">
      <c r="D2241" s="138"/>
    </row>
    <row r="2242" spans="4:4" x14ac:dyDescent="0.2">
      <c r="D2242" s="138"/>
    </row>
    <row r="2243" spans="4:4" x14ac:dyDescent="0.2">
      <c r="D2243" s="138"/>
    </row>
    <row r="2244" spans="4:4" x14ac:dyDescent="0.2">
      <c r="D2244" s="138"/>
    </row>
    <row r="2245" spans="4:4" x14ac:dyDescent="0.2">
      <c r="D2245" s="138"/>
    </row>
    <row r="2246" spans="4:4" x14ac:dyDescent="0.2">
      <c r="D2246" s="138"/>
    </row>
    <row r="2247" spans="4:4" x14ac:dyDescent="0.2">
      <c r="D2247" s="138"/>
    </row>
    <row r="2248" spans="4:4" x14ac:dyDescent="0.2">
      <c r="D2248" s="138"/>
    </row>
    <row r="2249" spans="4:4" x14ac:dyDescent="0.2">
      <c r="D2249" s="138"/>
    </row>
    <row r="2250" spans="4:4" x14ac:dyDescent="0.2">
      <c r="D2250" s="138"/>
    </row>
    <row r="2251" spans="4:4" x14ac:dyDescent="0.2">
      <c r="D2251" s="138"/>
    </row>
    <row r="2252" spans="4:4" x14ac:dyDescent="0.2">
      <c r="D2252" s="138"/>
    </row>
    <row r="2253" spans="4:4" x14ac:dyDescent="0.2">
      <c r="D2253" s="138"/>
    </row>
    <row r="2254" spans="4:4" x14ac:dyDescent="0.2">
      <c r="D2254" s="138"/>
    </row>
    <row r="2255" spans="4:4" x14ac:dyDescent="0.2">
      <c r="D2255" s="138"/>
    </row>
    <row r="2256" spans="4:4" x14ac:dyDescent="0.2">
      <c r="D2256" s="138"/>
    </row>
    <row r="2257" spans="4:4" x14ac:dyDescent="0.2">
      <c r="D2257" s="138"/>
    </row>
    <row r="2258" spans="4:4" x14ac:dyDescent="0.2">
      <c r="D2258" s="138"/>
    </row>
    <row r="2259" spans="4:4" x14ac:dyDescent="0.2">
      <c r="D2259" s="138"/>
    </row>
    <row r="2260" spans="4:4" x14ac:dyDescent="0.2">
      <c r="D2260" s="138"/>
    </row>
    <row r="2261" spans="4:4" x14ac:dyDescent="0.2">
      <c r="D2261" s="138"/>
    </row>
    <row r="2262" spans="4:4" x14ac:dyDescent="0.2">
      <c r="D2262" s="138"/>
    </row>
    <row r="2263" spans="4:4" x14ac:dyDescent="0.2">
      <c r="D2263" s="138"/>
    </row>
    <row r="2264" spans="4:4" x14ac:dyDescent="0.2">
      <c r="D2264" s="138"/>
    </row>
    <row r="2265" spans="4:4" x14ac:dyDescent="0.2">
      <c r="D2265" s="138"/>
    </row>
    <row r="2266" spans="4:4" x14ac:dyDescent="0.2">
      <c r="D2266" s="138"/>
    </row>
    <row r="2267" spans="4:4" x14ac:dyDescent="0.2">
      <c r="D2267" s="138"/>
    </row>
    <row r="2268" spans="4:4" x14ac:dyDescent="0.2">
      <c r="D2268" s="138"/>
    </row>
    <row r="2269" spans="4:4" x14ac:dyDescent="0.2">
      <c r="D2269" s="138"/>
    </row>
    <row r="2270" spans="4:4" x14ac:dyDescent="0.2">
      <c r="D2270" s="138"/>
    </row>
    <row r="2271" spans="4:4" x14ac:dyDescent="0.2">
      <c r="D2271" s="138"/>
    </row>
    <row r="2272" spans="4:4" x14ac:dyDescent="0.2">
      <c r="D2272" s="138"/>
    </row>
    <row r="2273" spans="4:4" x14ac:dyDescent="0.2">
      <c r="D2273" s="138"/>
    </row>
    <row r="2274" spans="4:4" x14ac:dyDescent="0.2">
      <c r="D2274" s="138"/>
    </row>
    <row r="2275" spans="4:4" x14ac:dyDescent="0.2">
      <c r="D2275" s="138"/>
    </row>
    <row r="2276" spans="4:4" x14ac:dyDescent="0.2">
      <c r="D2276" s="138"/>
    </row>
    <row r="2277" spans="4:4" x14ac:dyDescent="0.2">
      <c r="D2277" s="138"/>
    </row>
    <row r="2278" spans="4:4" x14ac:dyDescent="0.2">
      <c r="D2278" s="138"/>
    </row>
    <row r="2279" spans="4:4" x14ac:dyDescent="0.2">
      <c r="D2279" s="138"/>
    </row>
    <row r="2280" spans="4:4" x14ac:dyDescent="0.2">
      <c r="D2280" s="138"/>
    </row>
    <row r="2281" spans="4:4" x14ac:dyDescent="0.2">
      <c r="D2281" s="138"/>
    </row>
    <row r="2282" spans="4:4" x14ac:dyDescent="0.2">
      <c r="D2282" s="138"/>
    </row>
    <row r="2283" spans="4:4" x14ac:dyDescent="0.2">
      <c r="D2283" s="138"/>
    </row>
    <row r="2284" spans="4:4" x14ac:dyDescent="0.2">
      <c r="D2284" s="138"/>
    </row>
    <row r="2285" spans="4:4" x14ac:dyDescent="0.2">
      <c r="D2285" s="138"/>
    </row>
    <row r="2286" spans="4:4" x14ac:dyDescent="0.2">
      <c r="D2286" s="138"/>
    </row>
    <row r="2287" spans="4:4" x14ac:dyDescent="0.2">
      <c r="D2287" s="138"/>
    </row>
    <row r="2288" spans="4:4" x14ac:dyDescent="0.2">
      <c r="D2288" s="138"/>
    </row>
    <row r="2289" spans="4:4" x14ac:dyDescent="0.2">
      <c r="D2289" s="138"/>
    </row>
    <row r="2290" spans="4:4" x14ac:dyDescent="0.2">
      <c r="D2290" s="138"/>
    </row>
    <row r="2291" spans="4:4" x14ac:dyDescent="0.2">
      <c r="D2291" s="138"/>
    </row>
    <row r="2292" spans="4:4" x14ac:dyDescent="0.2">
      <c r="D2292" s="138"/>
    </row>
    <row r="2293" spans="4:4" x14ac:dyDescent="0.2">
      <c r="D2293" s="138"/>
    </row>
    <row r="2294" spans="4:4" x14ac:dyDescent="0.2">
      <c r="D2294" s="138"/>
    </row>
    <row r="2295" spans="4:4" x14ac:dyDescent="0.2">
      <c r="D2295" s="138"/>
    </row>
    <row r="2296" spans="4:4" x14ac:dyDescent="0.2">
      <c r="D2296" s="138"/>
    </row>
    <row r="2297" spans="4:4" x14ac:dyDescent="0.2">
      <c r="D2297" s="138"/>
    </row>
    <row r="2298" spans="4:4" x14ac:dyDescent="0.2">
      <c r="D2298" s="138"/>
    </row>
    <row r="2299" spans="4:4" x14ac:dyDescent="0.2">
      <c r="D2299" s="138"/>
    </row>
    <row r="2300" spans="4:4" x14ac:dyDescent="0.2">
      <c r="D2300" s="138"/>
    </row>
    <row r="2301" spans="4:4" x14ac:dyDescent="0.2">
      <c r="D2301" s="138"/>
    </row>
    <row r="2302" spans="4:4" x14ac:dyDescent="0.2">
      <c r="D2302" s="138"/>
    </row>
    <row r="2303" spans="4:4" x14ac:dyDescent="0.2">
      <c r="D2303" s="138"/>
    </row>
    <row r="2304" spans="4:4" x14ac:dyDescent="0.2">
      <c r="D2304" s="138"/>
    </row>
    <row r="2305" spans="4:4" x14ac:dyDescent="0.2">
      <c r="D2305" s="138"/>
    </row>
    <row r="2306" spans="4:4" x14ac:dyDescent="0.2">
      <c r="D2306" s="138"/>
    </row>
    <row r="2307" spans="4:4" x14ac:dyDescent="0.2">
      <c r="D2307" s="138"/>
    </row>
    <row r="2308" spans="4:4" x14ac:dyDescent="0.2">
      <c r="D2308" s="138"/>
    </row>
    <row r="2309" spans="4:4" x14ac:dyDescent="0.2">
      <c r="D2309" s="138"/>
    </row>
    <row r="2310" spans="4:4" x14ac:dyDescent="0.2">
      <c r="D2310" s="138"/>
    </row>
    <row r="2311" spans="4:4" x14ac:dyDescent="0.2">
      <c r="D2311" s="138"/>
    </row>
    <row r="2312" spans="4:4" x14ac:dyDescent="0.2">
      <c r="D2312" s="138"/>
    </row>
    <row r="2313" spans="4:4" x14ac:dyDescent="0.2">
      <c r="D2313" s="138"/>
    </row>
    <row r="2314" spans="4:4" x14ac:dyDescent="0.2">
      <c r="D2314" s="138"/>
    </row>
    <row r="2315" spans="4:4" x14ac:dyDescent="0.2">
      <c r="D2315" s="138"/>
    </row>
    <row r="2316" spans="4:4" x14ac:dyDescent="0.2">
      <c r="D2316" s="138"/>
    </row>
    <row r="2317" spans="4:4" x14ac:dyDescent="0.2">
      <c r="D2317" s="138"/>
    </row>
    <row r="2318" spans="4:4" x14ac:dyDescent="0.2">
      <c r="D2318" s="138"/>
    </row>
    <row r="2319" spans="4:4" x14ac:dyDescent="0.2">
      <c r="D2319" s="138"/>
    </row>
    <row r="2320" spans="4:4" x14ac:dyDescent="0.2">
      <c r="D2320" s="138"/>
    </row>
    <row r="2321" spans="4:4" x14ac:dyDescent="0.2">
      <c r="D2321" s="138"/>
    </row>
    <row r="2322" spans="4:4" x14ac:dyDescent="0.2">
      <c r="D2322" s="138"/>
    </row>
    <row r="2323" spans="4:4" x14ac:dyDescent="0.2">
      <c r="D2323" s="138"/>
    </row>
    <row r="2324" spans="4:4" x14ac:dyDescent="0.2">
      <c r="D2324" s="138"/>
    </row>
    <row r="2325" spans="4:4" x14ac:dyDescent="0.2">
      <c r="D2325" s="138"/>
    </row>
    <row r="2326" spans="4:4" x14ac:dyDescent="0.2">
      <c r="D2326" s="138"/>
    </row>
    <row r="2327" spans="4:4" x14ac:dyDescent="0.2">
      <c r="D2327" s="138"/>
    </row>
    <row r="2328" spans="4:4" x14ac:dyDescent="0.2">
      <c r="D2328" s="138"/>
    </row>
    <row r="2329" spans="4:4" x14ac:dyDescent="0.2">
      <c r="D2329" s="138"/>
    </row>
    <row r="2330" spans="4:4" x14ac:dyDescent="0.2">
      <c r="D2330" s="138"/>
    </row>
    <row r="2331" spans="4:4" x14ac:dyDescent="0.2">
      <c r="D2331" s="138"/>
    </row>
    <row r="2332" spans="4:4" x14ac:dyDescent="0.2">
      <c r="D2332" s="138"/>
    </row>
    <row r="2333" spans="4:4" x14ac:dyDescent="0.2">
      <c r="D2333" s="138"/>
    </row>
    <row r="2334" spans="4:4" x14ac:dyDescent="0.2">
      <c r="D2334" s="138"/>
    </row>
    <row r="2335" spans="4:4" x14ac:dyDescent="0.2">
      <c r="D2335" s="138"/>
    </row>
    <row r="2336" spans="4:4" x14ac:dyDescent="0.2">
      <c r="D2336" s="138"/>
    </row>
    <row r="2337" spans="4:4" x14ac:dyDescent="0.2">
      <c r="D2337" s="138"/>
    </row>
    <row r="2338" spans="4:4" x14ac:dyDescent="0.2">
      <c r="D2338" s="138"/>
    </row>
    <row r="2339" spans="4:4" x14ac:dyDescent="0.2">
      <c r="D2339" s="138"/>
    </row>
    <row r="2340" spans="4:4" x14ac:dyDescent="0.2">
      <c r="D2340" s="138"/>
    </row>
    <row r="2341" spans="4:4" x14ac:dyDescent="0.2">
      <c r="D2341" s="138"/>
    </row>
    <row r="2342" spans="4:4" x14ac:dyDescent="0.2">
      <c r="D2342" s="138"/>
    </row>
    <row r="2343" spans="4:4" x14ac:dyDescent="0.2">
      <c r="D2343" s="138"/>
    </row>
    <row r="2344" spans="4:4" x14ac:dyDescent="0.2">
      <c r="D2344" s="138"/>
    </row>
    <row r="2345" spans="4:4" x14ac:dyDescent="0.2">
      <c r="D2345" s="138"/>
    </row>
    <row r="2346" spans="4:4" x14ac:dyDescent="0.2">
      <c r="D2346" s="138"/>
    </row>
    <row r="2347" spans="4:4" x14ac:dyDescent="0.2">
      <c r="D2347" s="138"/>
    </row>
    <row r="2348" spans="4:4" x14ac:dyDescent="0.2">
      <c r="D2348" s="138"/>
    </row>
    <row r="2349" spans="4:4" x14ac:dyDescent="0.2">
      <c r="D2349" s="138"/>
    </row>
    <row r="2350" spans="4:4" x14ac:dyDescent="0.2">
      <c r="D2350" s="138"/>
    </row>
    <row r="2351" spans="4:4" x14ac:dyDescent="0.2">
      <c r="D2351" s="138"/>
    </row>
    <row r="2352" spans="4:4" x14ac:dyDescent="0.2">
      <c r="D2352" s="138"/>
    </row>
    <row r="2353" spans="4:4" x14ac:dyDescent="0.2">
      <c r="D2353" s="138"/>
    </row>
    <row r="2354" spans="4:4" x14ac:dyDescent="0.2">
      <c r="D2354" s="138"/>
    </row>
    <row r="2355" spans="4:4" x14ac:dyDescent="0.2">
      <c r="D2355" s="138"/>
    </row>
    <row r="2356" spans="4:4" x14ac:dyDescent="0.2">
      <c r="D2356" s="138"/>
    </row>
    <row r="2357" spans="4:4" x14ac:dyDescent="0.2">
      <c r="D2357" s="138"/>
    </row>
    <row r="2358" spans="4:4" x14ac:dyDescent="0.2">
      <c r="D2358" s="138"/>
    </row>
    <row r="2359" spans="4:4" x14ac:dyDescent="0.2">
      <c r="D2359" s="138"/>
    </row>
    <row r="2360" spans="4:4" x14ac:dyDescent="0.2">
      <c r="D2360" s="138"/>
    </row>
    <row r="2361" spans="4:4" x14ac:dyDescent="0.2">
      <c r="D2361" s="138"/>
    </row>
    <row r="2362" spans="4:4" x14ac:dyDescent="0.2">
      <c r="D2362" s="138"/>
    </row>
    <row r="2363" spans="4:4" x14ac:dyDescent="0.2">
      <c r="D2363" s="138"/>
    </row>
    <row r="2364" spans="4:4" x14ac:dyDescent="0.2">
      <c r="D2364" s="138"/>
    </row>
    <row r="2365" spans="4:4" x14ac:dyDescent="0.2">
      <c r="D2365" s="138"/>
    </row>
    <row r="2366" spans="4:4" x14ac:dyDescent="0.2">
      <c r="D2366" s="138"/>
    </row>
    <row r="2367" spans="4:4" x14ac:dyDescent="0.2">
      <c r="D2367" s="138"/>
    </row>
    <row r="2368" spans="4:4" x14ac:dyDescent="0.2">
      <c r="D2368" s="138"/>
    </row>
    <row r="2369" spans="4:4" x14ac:dyDescent="0.2">
      <c r="D2369" s="138"/>
    </row>
    <row r="2370" spans="4:4" x14ac:dyDescent="0.2">
      <c r="D2370" s="138"/>
    </row>
    <row r="2371" spans="4:4" x14ac:dyDescent="0.2">
      <c r="D2371" s="138"/>
    </row>
    <row r="2372" spans="4:4" x14ac:dyDescent="0.2">
      <c r="D2372" s="138"/>
    </row>
    <row r="2373" spans="4:4" x14ac:dyDescent="0.2">
      <c r="D2373" s="138"/>
    </row>
    <row r="2374" spans="4:4" x14ac:dyDescent="0.2">
      <c r="D2374" s="138"/>
    </row>
    <row r="2375" spans="4:4" x14ac:dyDescent="0.2">
      <c r="D2375" s="138"/>
    </row>
    <row r="2376" spans="4:4" x14ac:dyDescent="0.2">
      <c r="D2376" s="138"/>
    </row>
    <row r="2377" spans="4:4" x14ac:dyDescent="0.2">
      <c r="D2377" s="138"/>
    </row>
    <row r="2378" spans="4:4" x14ac:dyDescent="0.2">
      <c r="D2378" s="138"/>
    </row>
    <row r="2379" spans="4:4" x14ac:dyDescent="0.2">
      <c r="D2379" s="138"/>
    </row>
    <row r="2380" spans="4:4" x14ac:dyDescent="0.2">
      <c r="D2380" s="138"/>
    </row>
    <row r="2381" spans="4:4" x14ac:dyDescent="0.2">
      <c r="D2381" s="138"/>
    </row>
    <row r="2382" spans="4:4" x14ac:dyDescent="0.2">
      <c r="D2382" s="138"/>
    </row>
    <row r="2383" spans="4:4" x14ac:dyDescent="0.2">
      <c r="D2383" s="138"/>
    </row>
    <row r="2384" spans="4:4" x14ac:dyDescent="0.2">
      <c r="D2384" s="138"/>
    </row>
    <row r="2385" spans="4:4" x14ac:dyDescent="0.2">
      <c r="D2385" s="138"/>
    </row>
    <row r="2386" spans="4:4" x14ac:dyDescent="0.2">
      <c r="D2386" s="138"/>
    </row>
    <row r="2387" spans="4:4" x14ac:dyDescent="0.2">
      <c r="D2387" s="138"/>
    </row>
    <row r="2388" spans="4:4" x14ac:dyDescent="0.2">
      <c r="D2388" s="138"/>
    </row>
    <row r="2389" spans="4:4" x14ac:dyDescent="0.2">
      <c r="D2389" s="138"/>
    </row>
    <row r="2390" spans="4:4" x14ac:dyDescent="0.2">
      <c r="D2390" s="138"/>
    </row>
    <row r="2391" spans="4:4" x14ac:dyDescent="0.2">
      <c r="D2391" s="138"/>
    </row>
    <row r="2392" spans="4:4" x14ac:dyDescent="0.2">
      <c r="D2392" s="138"/>
    </row>
    <row r="2393" spans="4:4" x14ac:dyDescent="0.2">
      <c r="D2393" s="138"/>
    </row>
    <row r="2394" spans="4:4" x14ac:dyDescent="0.2">
      <c r="D2394" s="138"/>
    </row>
    <row r="2395" spans="4:4" x14ac:dyDescent="0.2">
      <c r="D2395" s="138"/>
    </row>
    <row r="2396" spans="4:4" x14ac:dyDescent="0.2">
      <c r="D2396" s="138"/>
    </row>
    <row r="2397" spans="4:4" x14ac:dyDescent="0.2">
      <c r="D2397" s="138"/>
    </row>
    <row r="2398" spans="4:4" x14ac:dyDescent="0.2">
      <c r="D2398" s="138"/>
    </row>
    <row r="2399" spans="4:4" x14ac:dyDescent="0.2">
      <c r="D2399" s="138"/>
    </row>
    <row r="2400" spans="4:4" x14ac:dyDescent="0.2">
      <c r="D2400" s="138"/>
    </row>
    <row r="2401" spans="4:4" x14ac:dyDescent="0.2">
      <c r="D2401" s="138"/>
    </row>
    <row r="2402" spans="4:4" x14ac:dyDescent="0.2">
      <c r="D2402" s="138"/>
    </row>
    <row r="2403" spans="4:4" x14ac:dyDescent="0.2">
      <c r="D2403" s="138"/>
    </row>
    <row r="2404" spans="4:4" x14ac:dyDescent="0.2">
      <c r="D2404" s="138"/>
    </row>
    <row r="2405" spans="4:4" x14ac:dyDescent="0.2">
      <c r="D2405" s="138"/>
    </row>
    <row r="2406" spans="4:4" x14ac:dyDescent="0.2">
      <c r="D2406" s="138"/>
    </row>
    <row r="2407" spans="4:4" x14ac:dyDescent="0.2">
      <c r="D2407" s="138"/>
    </row>
    <row r="2408" spans="4:4" x14ac:dyDescent="0.2">
      <c r="D2408" s="138"/>
    </row>
    <row r="2409" spans="4:4" x14ac:dyDescent="0.2">
      <c r="D2409" s="138"/>
    </row>
    <row r="2410" spans="4:4" x14ac:dyDescent="0.2">
      <c r="D2410" s="138"/>
    </row>
    <row r="2411" spans="4:4" x14ac:dyDescent="0.2">
      <c r="D2411" s="138"/>
    </row>
    <row r="2412" spans="4:4" x14ac:dyDescent="0.2">
      <c r="D2412" s="138"/>
    </row>
    <row r="2413" spans="4:4" x14ac:dyDescent="0.2">
      <c r="D2413" s="138"/>
    </row>
    <row r="2414" spans="4:4" x14ac:dyDescent="0.2">
      <c r="D2414" s="138"/>
    </row>
    <row r="2415" spans="4:4" x14ac:dyDescent="0.2">
      <c r="D2415" s="138"/>
    </row>
    <row r="2416" spans="4:4" x14ac:dyDescent="0.2">
      <c r="D2416" s="138"/>
    </row>
    <row r="2417" spans="4:4" x14ac:dyDescent="0.2">
      <c r="D2417" s="138"/>
    </row>
    <row r="2418" spans="4:4" x14ac:dyDescent="0.2">
      <c r="D2418" s="138"/>
    </row>
    <row r="2419" spans="4:4" x14ac:dyDescent="0.2">
      <c r="D2419" s="138"/>
    </row>
    <row r="2420" spans="4:4" x14ac:dyDescent="0.2">
      <c r="D2420" s="138"/>
    </row>
    <row r="2421" spans="4:4" x14ac:dyDescent="0.2">
      <c r="D2421" s="138"/>
    </row>
    <row r="2422" spans="4:4" x14ac:dyDescent="0.2">
      <c r="D2422" s="138"/>
    </row>
    <row r="2423" spans="4:4" x14ac:dyDescent="0.2">
      <c r="D2423" s="138"/>
    </row>
    <row r="2424" spans="4:4" x14ac:dyDescent="0.2">
      <c r="D2424" s="138"/>
    </row>
    <row r="2425" spans="4:4" x14ac:dyDescent="0.2">
      <c r="D2425" s="138"/>
    </row>
    <row r="2426" spans="4:4" x14ac:dyDescent="0.2">
      <c r="D2426" s="138"/>
    </row>
    <row r="2427" spans="4:4" x14ac:dyDescent="0.2">
      <c r="D2427" s="138"/>
    </row>
    <row r="2428" spans="4:4" x14ac:dyDescent="0.2">
      <c r="D2428" s="138"/>
    </row>
    <row r="2429" spans="4:4" x14ac:dyDescent="0.2">
      <c r="D2429" s="138"/>
    </row>
    <row r="2430" spans="4:4" x14ac:dyDescent="0.2">
      <c r="D2430" s="138"/>
    </row>
    <row r="2431" spans="4:4" x14ac:dyDescent="0.2">
      <c r="D2431" s="138"/>
    </row>
    <row r="2432" spans="4:4" x14ac:dyDescent="0.2">
      <c r="D2432" s="138"/>
    </row>
    <row r="2433" spans="4:4" x14ac:dyDescent="0.2">
      <c r="D2433" s="138"/>
    </row>
    <row r="2434" spans="4:4" x14ac:dyDescent="0.2">
      <c r="D2434" s="138"/>
    </row>
    <row r="2435" spans="4:4" x14ac:dyDescent="0.2">
      <c r="D2435" s="138"/>
    </row>
    <row r="2436" spans="4:4" x14ac:dyDescent="0.2">
      <c r="D2436" s="138"/>
    </row>
    <row r="2437" spans="4:4" x14ac:dyDescent="0.2">
      <c r="D2437" s="138"/>
    </row>
    <row r="2438" spans="4:4" x14ac:dyDescent="0.2">
      <c r="D2438" s="138"/>
    </row>
    <row r="2439" spans="4:4" x14ac:dyDescent="0.2">
      <c r="D2439" s="138"/>
    </row>
    <row r="2440" spans="4:4" x14ac:dyDescent="0.2">
      <c r="D2440" s="138"/>
    </row>
    <row r="2441" spans="4:4" x14ac:dyDescent="0.2">
      <c r="D2441" s="138"/>
    </row>
    <row r="2442" spans="4:4" x14ac:dyDescent="0.2">
      <c r="D2442" s="138"/>
    </row>
    <row r="2443" spans="4:4" x14ac:dyDescent="0.2">
      <c r="D2443" s="138"/>
    </row>
    <row r="2444" spans="4:4" x14ac:dyDescent="0.2">
      <c r="D2444" s="138"/>
    </row>
    <row r="2445" spans="4:4" x14ac:dyDescent="0.2">
      <c r="D2445" s="138"/>
    </row>
    <row r="2446" spans="4:4" x14ac:dyDescent="0.2">
      <c r="D2446" s="138"/>
    </row>
    <row r="2447" spans="4:4" x14ac:dyDescent="0.2">
      <c r="D2447" s="138"/>
    </row>
    <row r="2448" spans="4:4" x14ac:dyDescent="0.2">
      <c r="D2448" s="138"/>
    </row>
    <row r="2449" spans="4:4" x14ac:dyDescent="0.2">
      <c r="D2449" s="138"/>
    </row>
    <row r="2450" spans="4:4" x14ac:dyDescent="0.2">
      <c r="D2450" s="138"/>
    </row>
    <row r="2451" spans="4:4" x14ac:dyDescent="0.2">
      <c r="D2451" s="138"/>
    </row>
    <row r="2452" spans="4:4" x14ac:dyDescent="0.2">
      <c r="D2452" s="138"/>
    </row>
    <row r="2453" spans="4:4" x14ac:dyDescent="0.2">
      <c r="D2453" s="138"/>
    </row>
    <row r="2454" spans="4:4" x14ac:dyDescent="0.2">
      <c r="D2454" s="138"/>
    </row>
    <row r="2455" spans="4:4" x14ac:dyDescent="0.2">
      <c r="D2455" s="138"/>
    </row>
    <row r="2456" spans="4:4" x14ac:dyDescent="0.2">
      <c r="D2456" s="138"/>
    </row>
    <row r="2457" spans="4:4" x14ac:dyDescent="0.2">
      <c r="D2457" s="138"/>
    </row>
    <row r="2458" spans="4:4" x14ac:dyDescent="0.2">
      <c r="D2458" s="138"/>
    </row>
    <row r="2459" spans="4:4" x14ac:dyDescent="0.2">
      <c r="D2459" s="138"/>
    </row>
    <row r="2460" spans="4:4" x14ac:dyDescent="0.2">
      <c r="D2460" s="138"/>
    </row>
    <row r="2461" spans="4:4" x14ac:dyDescent="0.2">
      <c r="D2461" s="138"/>
    </row>
    <row r="2462" spans="4:4" x14ac:dyDescent="0.2">
      <c r="D2462" s="138"/>
    </row>
    <row r="2463" spans="4:4" x14ac:dyDescent="0.2">
      <c r="D2463" s="138"/>
    </row>
    <row r="2464" spans="4:4" x14ac:dyDescent="0.2">
      <c r="D2464" s="138"/>
    </row>
    <row r="2465" spans="4:4" x14ac:dyDescent="0.2">
      <c r="D2465" s="138"/>
    </row>
    <row r="2466" spans="4:4" x14ac:dyDescent="0.2">
      <c r="D2466" s="138"/>
    </row>
    <row r="2467" spans="4:4" x14ac:dyDescent="0.2">
      <c r="D2467" s="138"/>
    </row>
    <row r="2468" spans="4:4" x14ac:dyDescent="0.2">
      <c r="D2468" s="138"/>
    </row>
    <row r="2469" spans="4:4" x14ac:dyDescent="0.2">
      <c r="D2469" s="138"/>
    </row>
    <row r="2470" spans="4:4" x14ac:dyDescent="0.2">
      <c r="D2470" s="138"/>
    </row>
    <row r="2471" spans="4:4" x14ac:dyDescent="0.2">
      <c r="D2471" s="138"/>
    </row>
    <row r="2472" spans="4:4" x14ac:dyDescent="0.2">
      <c r="D2472" s="138"/>
    </row>
    <row r="2473" spans="4:4" x14ac:dyDescent="0.2">
      <c r="D2473" s="138"/>
    </row>
    <row r="2474" spans="4:4" x14ac:dyDescent="0.2">
      <c r="D2474" s="138"/>
    </row>
    <row r="2475" spans="4:4" x14ac:dyDescent="0.2">
      <c r="D2475" s="138"/>
    </row>
    <row r="2476" spans="4:4" x14ac:dyDescent="0.2">
      <c r="D2476" s="138"/>
    </row>
    <row r="2477" spans="4:4" x14ac:dyDescent="0.2">
      <c r="D2477" s="138"/>
    </row>
    <row r="2478" spans="4:4" x14ac:dyDescent="0.2">
      <c r="D2478" s="138"/>
    </row>
    <row r="2479" spans="4:4" x14ac:dyDescent="0.2">
      <c r="D2479" s="138"/>
    </row>
    <row r="2480" spans="4:4" x14ac:dyDescent="0.2">
      <c r="D2480" s="138"/>
    </row>
    <row r="2481" spans="4:4" x14ac:dyDescent="0.2">
      <c r="D2481" s="138"/>
    </row>
    <row r="2482" spans="4:4" x14ac:dyDescent="0.2">
      <c r="D2482" s="138"/>
    </row>
    <row r="2483" spans="4:4" x14ac:dyDescent="0.2">
      <c r="D2483" s="138"/>
    </row>
    <row r="2484" spans="4:4" x14ac:dyDescent="0.2">
      <c r="D2484" s="138"/>
    </row>
    <row r="2485" spans="4:4" x14ac:dyDescent="0.2">
      <c r="D2485" s="138"/>
    </row>
    <row r="2486" spans="4:4" x14ac:dyDescent="0.2">
      <c r="D2486" s="138"/>
    </row>
    <row r="2487" spans="4:4" x14ac:dyDescent="0.2">
      <c r="D2487" s="138"/>
    </row>
    <row r="2488" spans="4:4" x14ac:dyDescent="0.2">
      <c r="D2488" s="138"/>
    </row>
    <row r="2489" spans="4:4" x14ac:dyDescent="0.2">
      <c r="D2489" s="138"/>
    </row>
    <row r="2490" spans="4:4" x14ac:dyDescent="0.2">
      <c r="D2490" s="138"/>
    </row>
    <row r="2491" spans="4:4" x14ac:dyDescent="0.2">
      <c r="D2491" s="138"/>
    </row>
    <row r="2492" spans="4:4" x14ac:dyDescent="0.2">
      <c r="D2492" s="138"/>
    </row>
    <row r="2493" spans="4:4" x14ac:dyDescent="0.2">
      <c r="D2493" s="138"/>
    </row>
    <row r="2494" spans="4:4" x14ac:dyDescent="0.2">
      <c r="D2494" s="138"/>
    </row>
    <row r="2495" spans="4:4" x14ac:dyDescent="0.2">
      <c r="D2495" s="138"/>
    </row>
    <row r="2496" spans="4:4" x14ac:dyDescent="0.2">
      <c r="D2496" s="138"/>
    </row>
    <row r="2497" spans="4:4" x14ac:dyDescent="0.2">
      <c r="D2497" s="138"/>
    </row>
    <row r="2498" spans="4:4" x14ac:dyDescent="0.2">
      <c r="D2498" s="138"/>
    </row>
    <row r="2499" spans="4:4" x14ac:dyDescent="0.2">
      <c r="D2499" s="138"/>
    </row>
    <row r="2500" spans="4:4" x14ac:dyDescent="0.2">
      <c r="D2500" s="138"/>
    </row>
    <row r="2501" spans="4:4" x14ac:dyDescent="0.2">
      <c r="D2501" s="138"/>
    </row>
    <row r="2502" spans="4:4" x14ac:dyDescent="0.2">
      <c r="D2502" s="138"/>
    </row>
    <row r="2503" spans="4:4" x14ac:dyDescent="0.2">
      <c r="D2503" s="138"/>
    </row>
    <row r="2504" spans="4:4" x14ac:dyDescent="0.2">
      <c r="D2504" s="138"/>
    </row>
    <row r="2505" spans="4:4" x14ac:dyDescent="0.2">
      <c r="D2505" s="138"/>
    </row>
    <row r="2506" spans="4:4" x14ac:dyDescent="0.2">
      <c r="D2506" s="138"/>
    </row>
    <row r="2507" spans="4:4" x14ac:dyDescent="0.2">
      <c r="D2507" s="138"/>
    </row>
    <row r="2508" spans="4:4" x14ac:dyDescent="0.2">
      <c r="D2508" s="138"/>
    </row>
    <row r="2509" spans="4:4" x14ac:dyDescent="0.2">
      <c r="D2509" s="138"/>
    </row>
    <row r="2510" spans="4:4" x14ac:dyDescent="0.2">
      <c r="D2510" s="138"/>
    </row>
    <row r="2511" spans="4:4" x14ac:dyDescent="0.2">
      <c r="D2511" s="138"/>
    </row>
    <row r="2512" spans="4:4" x14ac:dyDescent="0.2">
      <c r="D2512" s="138"/>
    </row>
    <row r="2513" spans="4:4" x14ac:dyDescent="0.2">
      <c r="D2513" s="138"/>
    </row>
    <row r="2514" spans="4:4" x14ac:dyDescent="0.2">
      <c r="D2514" s="138"/>
    </row>
    <row r="2515" spans="4:4" x14ac:dyDescent="0.2">
      <c r="D2515" s="138"/>
    </row>
    <row r="2516" spans="4:4" x14ac:dyDescent="0.2">
      <c r="D2516" s="138"/>
    </row>
    <row r="2517" spans="4:4" x14ac:dyDescent="0.2">
      <c r="D2517" s="138"/>
    </row>
    <row r="2518" spans="4:4" x14ac:dyDescent="0.2">
      <c r="D2518" s="138"/>
    </row>
    <row r="2519" spans="4:4" x14ac:dyDescent="0.2">
      <c r="D2519" s="138"/>
    </row>
    <row r="2520" spans="4:4" x14ac:dyDescent="0.2">
      <c r="D2520" s="138"/>
    </row>
    <row r="2521" spans="4:4" x14ac:dyDescent="0.2">
      <c r="D2521" s="138"/>
    </row>
    <row r="2522" spans="4:4" x14ac:dyDescent="0.2">
      <c r="D2522" s="138"/>
    </row>
    <row r="2523" spans="4:4" x14ac:dyDescent="0.2">
      <c r="D2523" s="138"/>
    </row>
    <row r="2524" spans="4:4" x14ac:dyDescent="0.2">
      <c r="D2524" s="138"/>
    </row>
    <row r="2525" spans="4:4" x14ac:dyDescent="0.2">
      <c r="D2525" s="138"/>
    </row>
    <row r="2526" spans="4:4" x14ac:dyDescent="0.2">
      <c r="D2526" s="138"/>
    </row>
    <row r="2527" spans="4:4" x14ac:dyDescent="0.2">
      <c r="D2527" s="138"/>
    </row>
    <row r="2528" spans="4:4" x14ac:dyDescent="0.2">
      <c r="D2528" s="138"/>
    </row>
    <row r="2529" spans="4:4" x14ac:dyDescent="0.2">
      <c r="D2529" s="138"/>
    </row>
    <row r="2530" spans="4:4" x14ac:dyDescent="0.2">
      <c r="D2530" s="138"/>
    </row>
    <row r="2531" spans="4:4" x14ac:dyDescent="0.2">
      <c r="D2531" s="138"/>
    </row>
    <row r="2532" spans="4:4" x14ac:dyDescent="0.2">
      <c r="D2532" s="138"/>
    </row>
    <row r="2533" spans="4:4" x14ac:dyDescent="0.2">
      <c r="D2533" s="138"/>
    </row>
    <row r="2534" spans="4:4" x14ac:dyDescent="0.2">
      <c r="D2534" s="138"/>
    </row>
    <row r="2535" spans="4:4" x14ac:dyDescent="0.2">
      <c r="D2535" s="138"/>
    </row>
    <row r="2536" spans="4:4" x14ac:dyDescent="0.2">
      <c r="D2536" s="138"/>
    </row>
    <row r="2537" spans="4:4" x14ac:dyDescent="0.2">
      <c r="D2537" s="138"/>
    </row>
    <row r="2538" spans="4:4" x14ac:dyDescent="0.2">
      <c r="D2538" s="138"/>
    </row>
    <row r="2539" spans="4:4" x14ac:dyDescent="0.2">
      <c r="D2539" s="138"/>
    </row>
    <row r="2540" spans="4:4" x14ac:dyDescent="0.2">
      <c r="D2540" s="138"/>
    </row>
    <row r="2541" spans="4:4" x14ac:dyDescent="0.2">
      <c r="D2541" s="138"/>
    </row>
    <row r="2542" spans="4:4" x14ac:dyDescent="0.2">
      <c r="D2542" s="138"/>
    </row>
    <row r="2543" spans="4:4" x14ac:dyDescent="0.2">
      <c r="D2543" s="138"/>
    </row>
    <row r="2544" spans="4:4" x14ac:dyDescent="0.2">
      <c r="D2544" s="138"/>
    </row>
    <row r="2545" spans="4:4" x14ac:dyDescent="0.2">
      <c r="D2545" s="138"/>
    </row>
    <row r="2546" spans="4:4" x14ac:dyDescent="0.2">
      <c r="D2546" s="138"/>
    </row>
    <row r="2547" spans="4:4" x14ac:dyDescent="0.2">
      <c r="D2547" s="138"/>
    </row>
    <row r="2548" spans="4:4" x14ac:dyDescent="0.2">
      <c r="D2548" s="138"/>
    </row>
    <row r="2549" spans="4:4" x14ac:dyDescent="0.2">
      <c r="D2549" s="138"/>
    </row>
    <row r="2550" spans="4:4" x14ac:dyDescent="0.2">
      <c r="D2550" s="138"/>
    </row>
    <row r="2551" spans="4:4" x14ac:dyDescent="0.2">
      <c r="D2551" s="138"/>
    </row>
    <row r="2552" spans="4:4" x14ac:dyDescent="0.2">
      <c r="D2552" s="138"/>
    </row>
    <row r="2553" spans="4:4" x14ac:dyDescent="0.2">
      <c r="D2553" s="138"/>
    </row>
    <row r="2554" spans="4:4" x14ac:dyDescent="0.2">
      <c r="D2554" s="138"/>
    </row>
    <row r="2555" spans="4:4" x14ac:dyDescent="0.2">
      <c r="D2555" s="138"/>
    </row>
    <row r="2556" spans="4:4" x14ac:dyDescent="0.2">
      <c r="D2556" s="138"/>
    </row>
    <row r="2557" spans="4:4" x14ac:dyDescent="0.2">
      <c r="D2557" s="138"/>
    </row>
    <row r="2558" spans="4:4" x14ac:dyDescent="0.2">
      <c r="D2558" s="138"/>
    </row>
    <row r="2559" spans="4:4" x14ac:dyDescent="0.2">
      <c r="D2559" s="138"/>
    </row>
    <row r="2560" spans="4:4" x14ac:dyDescent="0.2">
      <c r="D2560" s="138"/>
    </row>
    <row r="2561" spans="4:4" x14ac:dyDescent="0.2">
      <c r="D2561" s="138"/>
    </row>
    <row r="2562" spans="4:4" x14ac:dyDescent="0.2">
      <c r="D2562" s="138"/>
    </row>
    <row r="2563" spans="4:4" x14ac:dyDescent="0.2">
      <c r="D2563" s="138"/>
    </row>
    <row r="2564" spans="4:4" x14ac:dyDescent="0.2">
      <c r="D2564" s="138"/>
    </row>
    <row r="2565" spans="4:4" x14ac:dyDescent="0.2">
      <c r="D2565" s="138"/>
    </row>
    <row r="2566" spans="4:4" x14ac:dyDescent="0.2">
      <c r="D2566" s="138"/>
    </row>
    <row r="2567" spans="4:4" x14ac:dyDescent="0.2">
      <c r="D2567" s="138"/>
    </row>
    <row r="2568" spans="4:4" x14ac:dyDescent="0.2">
      <c r="D2568" s="138"/>
    </row>
    <row r="2569" spans="4:4" x14ac:dyDescent="0.2">
      <c r="D2569" s="138"/>
    </row>
    <row r="2570" spans="4:4" x14ac:dyDescent="0.2">
      <c r="D2570" s="138"/>
    </row>
    <row r="2571" spans="4:4" x14ac:dyDescent="0.2">
      <c r="D2571" s="138"/>
    </row>
    <row r="2572" spans="4:4" x14ac:dyDescent="0.2">
      <c r="D2572" s="138"/>
    </row>
    <row r="2573" spans="4:4" x14ac:dyDescent="0.2">
      <c r="D2573" s="138"/>
    </row>
    <row r="2574" spans="4:4" x14ac:dyDescent="0.2">
      <c r="D2574" s="138"/>
    </row>
    <row r="2575" spans="4:4" x14ac:dyDescent="0.2">
      <c r="D2575" s="138"/>
    </row>
    <row r="2576" spans="4:4" x14ac:dyDescent="0.2">
      <c r="D2576" s="138"/>
    </row>
    <row r="2577" spans="4:4" x14ac:dyDescent="0.2">
      <c r="D2577" s="138"/>
    </row>
    <row r="2578" spans="4:4" x14ac:dyDescent="0.2">
      <c r="D2578" s="138"/>
    </row>
    <row r="2579" spans="4:4" x14ac:dyDescent="0.2">
      <c r="D2579" s="138"/>
    </row>
    <row r="2580" spans="4:4" x14ac:dyDescent="0.2">
      <c r="D2580" s="138"/>
    </row>
    <row r="2581" spans="4:4" x14ac:dyDescent="0.2">
      <c r="D2581" s="138"/>
    </row>
    <row r="2582" spans="4:4" x14ac:dyDescent="0.2">
      <c r="D2582" s="138"/>
    </row>
    <row r="2583" spans="4:4" x14ac:dyDescent="0.2">
      <c r="D2583" s="138"/>
    </row>
    <row r="2584" spans="4:4" x14ac:dyDescent="0.2">
      <c r="D2584" s="138"/>
    </row>
    <row r="2585" spans="4:4" x14ac:dyDescent="0.2">
      <c r="D2585" s="138"/>
    </row>
    <row r="2586" spans="4:4" x14ac:dyDescent="0.2">
      <c r="D2586" s="138"/>
    </row>
    <row r="2587" spans="4:4" x14ac:dyDescent="0.2">
      <c r="D2587" s="138"/>
    </row>
    <row r="2588" spans="4:4" x14ac:dyDescent="0.2">
      <c r="D2588" s="138"/>
    </row>
    <row r="2589" spans="4:4" x14ac:dyDescent="0.2">
      <c r="D2589" s="138"/>
    </row>
    <row r="2590" spans="4:4" x14ac:dyDescent="0.2">
      <c r="D2590" s="138"/>
    </row>
    <row r="2591" spans="4:4" x14ac:dyDescent="0.2">
      <c r="D2591" s="138"/>
    </row>
    <row r="2592" spans="4:4" x14ac:dyDescent="0.2">
      <c r="D2592" s="138"/>
    </row>
    <row r="2593" spans="4:4" x14ac:dyDescent="0.2">
      <c r="D2593" s="138"/>
    </row>
    <row r="2594" spans="4:4" x14ac:dyDescent="0.2">
      <c r="D2594" s="138"/>
    </row>
    <row r="2595" spans="4:4" x14ac:dyDescent="0.2">
      <c r="D2595" s="138"/>
    </row>
    <row r="2596" spans="4:4" x14ac:dyDescent="0.2">
      <c r="D2596" s="138"/>
    </row>
    <row r="2597" spans="4:4" x14ac:dyDescent="0.2">
      <c r="D2597" s="138"/>
    </row>
    <row r="2598" spans="4:4" x14ac:dyDescent="0.2">
      <c r="D2598" s="138"/>
    </row>
    <row r="2599" spans="4:4" x14ac:dyDescent="0.2">
      <c r="D2599" s="138"/>
    </row>
    <row r="2600" spans="4:4" x14ac:dyDescent="0.2">
      <c r="D2600" s="138"/>
    </row>
    <row r="2601" spans="4:4" x14ac:dyDescent="0.2">
      <c r="D2601" s="138"/>
    </row>
    <row r="2602" spans="4:4" x14ac:dyDescent="0.2">
      <c r="D2602" s="138"/>
    </row>
    <row r="2603" spans="4:4" x14ac:dyDescent="0.2">
      <c r="D2603" s="138"/>
    </row>
    <row r="2604" spans="4:4" x14ac:dyDescent="0.2">
      <c r="D2604" s="138"/>
    </row>
    <row r="2605" spans="4:4" x14ac:dyDescent="0.2">
      <c r="D2605" s="138"/>
    </row>
    <row r="2606" spans="4:4" x14ac:dyDescent="0.2">
      <c r="D2606" s="138"/>
    </row>
    <row r="2607" spans="4:4" x14ac:dyDescent="0.2">
      <c r="D2607" s="138"/>
    </row>
    <row r="2608" spans="4:4" x14ac:dyDescent="0.2">
      <c r="D2608" s="138"/>
    </row>
    <row r="2609" spans="4:4" x14ac:dyDescent="0.2">
      <c r="D2609" s="138"/>
    </row>
    <row r="2610" spans="4:4" x14ac:dyDescent="0.2">
      <c r="D2610" s="138"/>
    </row>
    <row r="2611" spans="4:4" x14ac:dyDescent="0.2">
      <c r="D2611" s="138"/>
    </row>
    <row r="2612" spans="4:4" x14ac:dyDescent="0.2">
      <c r="D2612" s="138"/>
    </row>
    <row r="2613" spans="4:4" x14ac:dyDescent="0.2">
      <c r="D2613" s="138"/>
    </row>
    <row r="2614" spans="4:4" x14ac:dyDescent="0.2">
      <c r="D2614" s="138"/>
    </row>
    <row r="2615" spans="4:4" x14ac:dyDescent="0.2">
      <c r="D2615" s="138"/>
    </row>
    <row r="2616" spans="4:4" x14ac:dyDescent="0.2">
      <c r="D2616" s="138"/>
    </row>
    <row r="2617" spans="4:4" x14ac:dyDescent="0.2">
      <c r="D2617" s="138"/>
    </row>
    <row r="2618" spans="4:4" x14ac:dyDescent="0.2">
      <c r="D2618" s="138"/>
    </row>
    <row r="2619" spans="4:4" x14ac:dyDescent="0.2">
      <c r="D2619" s="138"/>
    </row>
    <row r="2620" spans="4:4" x14ac:dyDescent="0.2">
      <c r="D2620" s="138"/>
    </row>
    <row r="2621" spans="4:4" x14ac:dyDescent="0.2">
      <c r="D2621" s="138"/>
    </row>
    <row r="2622" spans="4:4" x14ac:dyDescent="0.2">
      <c r="D2622" s="138"/>
    </row>
    <row r="2623" spans="4:4" x14ac:dyDescent="0.2">
      <c r="D2623" s="138"/>
    </row>
    <row r="2624" spans="4:4" x14ac:dyDescent="0.2">
      <c r="D2624" s="138"/>
    </row>
    <row r="2625" spans="4:4" x14ac:dyDescent="0.2">
      <c r="D2625" s="138"/>
    </row>
    <row r="2626" spans="4:4" x14ac:dyDescent="0.2">
      <c r="D2626" s="138"/>
    </row>
    <row r="2627" spans="4:4" x14ac:dyDescent="0.2">
      <c r="D2627" s="138"/>
    </row>
    <row r="2628" spans="4:4" x14ac:dyDescent="0.2">
      <c r="D2628" s="138"/>
    </row>
    <row r="2629" spans="4:4" x14ac:dyDescent="0.2">
      <c r="D2629" s="138"/>
    </row>
    <row r="2630" spans="4:4" x14ac:dyDescent="0.2">
      <c r="D2630" s="138"/>
    </row>
    <row r="2631" spans="4:4" x14ac:dyDescent="0.2">
      <c r="D2631" s="138"/>
    </row>
    <row r="2632" spans="4:4" x14ac:dyDescent="0.2">
      <c r="D2632" s="138"/>
    </row>
    <row r="2633" spans="4:4" x14ac:dyDescent="0.2">
      <c r="D2633" s="138"/>
    </row>
    <row r="2634" spans="4:4" x14ac:dyDescent="0.2">
      <c r="D2634" s="138"/>
    </row>
    <row r="2635" spans="4:4" x14ac:dyDescent="0.2">
      <c r="D2635" s="138"/>
    </row>
    <row r="2636" spans="4:4" x14ac:dyDescent="0.2">
      <c r="D2636" s="138"/>
    </row>
    <row r="2637" spans="4:4" x14ac:dyDescent="0.2">
      <c r="D2637" s="138"/>
    </row>
    <row r="2638" spans="4:4" x14ac:dyDescent="0.2">
      <c r="D2638" s="138"/>
    </row>
    <row r="2639" spans="4:4" x14ac:dyDescent="0.2">
      <c r="D2639" s="138"/>
    </row>
    <row r="2640" spans="4:4" x14ac:dyDescent="0.2">
      <c r="D2640" s="138"/>
    </row>
    <row r="2641" spans="4:4" x14ac:dyDescent="0.2">
      <c r="D2641" s="138"/>
    </row>
    <row r="2642" spans="4:4" x14ac:dyDescent="0.2">
      <c r="D2642" s="138"/>
    </row>
    <row r="2643" spans="4:4" x14ac:dyDescent="0.2">
      <c r="D2643" s="138"/>
    </row>
    <row r="2644" spans="4:4" x14ac:dyDescent="0.2">
      <c r="D2644" s="138"/>
    </row>
    <row r="2645" spans="4:4" x14ac:dyDescent="0.2">
      <c r="D2645" s="138"/>
    </row>
    <row r="2646" spans="4:4" x14ac:dyDescent="0.2">
      <c r="D2646" s="138"/>
    </row>
    <row r="2647" spans="4:4" x14ac:dyDescent="0.2">
      <c r="D2647" s="138"/>
    </row>
    <row r="2648" spans="4:4" x14ac:dyDescent="0.2">
      <c r="D2648" s="138"/>
    </row>
    <row r="2649" spans="4:4" x14ac:dyDescent="0.2">
      <c r="D2649" s="138"/>
    </row>
    <row r="2650" spans="4:4" x14ac:dyDescent="0.2">
      <c r="D2650" s="138"/>
    </row>
    <row r="2651" spans="4:4" x14ac:dyDescent="0.2">
      <c r="D2651" s="138"/>
    </row>
    <row r="2652" spans="4:4" x14ac:dyDescent="0.2">
      <c r="D2652" s="138"/>
    </row>
    <row r="2653" spans="4:4" x14ac:dyDescent="0.2">
      <c r="D2653" s="138"/>
    </row>
    <row r="2654" spans="4:4" x14ac:dyDescent="0.2">
      <c r="D2654" s="138"/>
    </row>
    <row r="2655" spans="4:4" x14ac:dyDescent="0.2">
      <c r="D2655" s="138"/>
    </row>
    <row r="2656" spans="4:4" x14ac:dyDescent="0.2">
      <c r="D2656" s="138"/>
    </row>
    <row r="2657" spans="4:4" x14ac:dyDescent="0.2">
      <c r="D2657" s="138"/>
    </row>
    <row r="2658" spans="4:4" x14ac:dyDescent="0.2">
      <c r="D2658" s="138"/>
    </row>
    <row r="2659" spans="4:4" x14ac:dyDescent="0.2">
      <c r="D2659" s="138"/>
    </row>
    <row r="2660" spans="4:4" x14ac:dyDescent="0.2">
      <c r="D2660" s="138"/>
    </row>
    <row r="2661" spans="4:4" x14ac:dyDescent="0.2">
      <c r="D2661" s="138"/>
    </row>
    <row r="2662" spans="4:4" x14ac:dyDescent="0.2">
      <c r="D2662" s="138"/>
    </row>
    <row r="2663" spans="4:4" x14ac:dyDescent="0.2">
      <c r="D2663" s="138"/>
    </row>
    <row r="2664" spans="4:4" x14ac:dyDescent="0.2">
      <c r="D2664" s="138"/>
    </row>
    <row r="2665" spans="4:4" x14ac:dyDescent="0.2">
      <c r="D2665" s="138"/>
    </row>
    <row r="2666" spans="4:4" x14ac:dyDescent="0.2">
      <c r="D2666" s="138"/>
    </row>
    <row r="2667" spans="4:4" x14ac:dyDescent="0.2">
      <c r="D2667" s="138"/>
    </row>
    <row r="2668" spans="4:4" x14ac:dyDescent="0.2">
      <c r="D2668" s="138"/>
    </row>
    <row r="2669" spans="4:4" x14ac:dyDescent="0.2">
      <c r="D2669" s="138"/>
    </row>
    <row r="2670" spans="4:4" x14ac:dyDescent="0.2">
      <c r="D2670" s="138"/>
    </row>
    <row r="2671" spans="4:4" x14ac:dyDescent="0.2">
      <c r="D2671" s="138"/>
    </row>
    <row r="2672" spans="4:4" x14ac:dyDescent="0.2">
      <c r="D2672" s="138"/>
    </row>
    <row r="2673" spans="4:4" x14ac:dyDescent="0.2">
      <c r="D2673" s="138"/>
    </row>
    <row r="2674" spans="4:4" x14ac:dyDescent="0.2">
      <c r="D2674" s="138"/>
    </row>
    <row r="2675" spans="4:4" x14ac:dyDescent="0.2">
      <c r="D2675" s="138"/>
    </row>
    <row r="2676" spans="4:4" x14ac:dyDescent="0.2">
      <c r="D2676" s="138"/>
    </row>
    <row r="2677" spans="4:4" x14ac:dyDescent="0.2">
      <c r="D2677" s="138"/>
    </row>
    <row r="2678" spans="4:4" x14ac:dyDescent="0.2">
      <c r="D2678" s="138"/>
    </row>
    <row r="2679" spans="4:4" x14ac:dyDescent="0.2">
      <c r="D2679" s="138"/>
    </row>
    <row r="2680" spans="4:4" x14ac:dyDescent="0.2">
      <c r="D2680" s="138"/>
    </row>
    <row r="2681" spans="4:4" x14ac:dyDescent="0.2">
      <c r="D2681" s="138"/>
    </row>
    <row r="2682" spans="4:4" x14ac:dyDescent="0.2">
      <c r="D2682" s="138"/>
    </row>
    <row r="2683" spans="4:4" x14ac:dyDescent="0.2">
      <c r="D2683" s="138"/>
    </row>
    <row r="2684" spans="4:4" x14ac:dyDescent="0.2">
      <c r="D2684" s="138"/>
    </row>
    <row r="2685" spans="4:4" x14ac:dyDescent="0.2">
      <c r="D2685" s="138"/>
    </row>
    <row r="2686" spans="4:4" x14ac:dyDescent="0.2">
      <c r="D2686" s="138"/>
    </row>
    <row r="2687" spans="4:4" x14ac:dyDescent="0.2">
      <c r="D2687" s="138"/>
    </row>
    <row r="2688" spans="4:4" x14ac:dyDescent="0.2">
      <c r="D2688" s="138"/>
    </row>
    <row r="2689" spans="4:4" x14ac:dyDescent="0.2">
      <c r="D2689" s="138"/>
    </row>
    <row r="2690" spans="4:4" x14ac:dyDescent="0.2">
      <c r="D2690" s="138"/>
    </row>
    <row r="2691" spans="4:4" x14ac:dyDescent="0.2">
      <c r="D2691" s="138"/>
    </row>
    <row r="2692" spans="4:4" x14ac:dyDescent="0.2">
      <c r="D2692" s="138"/>
    </row>
    <row r="2693" spans="4:4" x14ac:dyDescent="0.2">
      <c r="D2693" s="138"/>
    </row>
    <row r="2694" spans="4:4" x14ac:dyDescent="0.2">
      <c r="D2694" s="138"/>
    </row>
    <row r="2695" spans="4:4" x14ac:dyDescent="0.2">
      <c r="D2695" s="138"/>
    </row>
    <row r="2696" spans="4:4" x14ac:dyDescent="0.2">
      <c r="D2696" s="138"/>
    </row>
    <row r="2697" spans="4:4" x14ac:dyDescent="0.2">
      <c r="D2697" s="138"/>
    </row>
    <row r="2698" spans="4:4" x14ac:dyDescent="0.2">
      <c r="D2698" s="138"/>
    </row>
    <row r="2699" spans="4:4" x14ac:dyDescent="0.2">
      <c r="D2699" s="138"/>
    </row>
    <row r="2700" spans="4:4" x14ac:dyDescent="0.2">
      <c r="D2700" s="138"/>
    </row>
    <row r="2701" spans="4:4" x14ac:dyDescent="0.2">
      <c r="D2701" s="138"/>
    </row>
    <row r="2702" spans="4:4" x14ac:dyDescent="0.2">
      <c r="D2702" s="138"/>
    </row>
    <row r="2703" spans="4:4" x14ac:dyDescent="0.2">
      <c r="D2703" s="138"/>
    </row>
    <row r="2704" spans="4:4" x14ac:dyDescent="0.2">
      <c r="D2704" s="138"/>
    </row>
    <row r="2705" spans="4:4" x14ac:dyDescent="0.2">
      <c r="D2705" s="138"/>
    </row>
    <row r="2706" spans="4:4" x14ac:dyDescent="0.2">
      <c r="D2706" s="138"/>
    </row>
    <row r="2707" spans="4:4" x14ac:dyDescent="0.2">
      <c r="D2707" s="138"/>
    </row>
    <row r="2708" spans="4:4" x14ac:dyDescent="0.2">
      <c r="D2708" s="138"/>
    </row>
    <row r="2709" spans="4:4" x14ac:dyDescent="0.2">
      <c r="D2709" s="138"/>
    </row>
    <row r="2710" spans="4:4" x14ac:dyDescent="0.2">
      <c r="D2710" s="138"/>
    </row>
    <row r="2711" spans="4:4" x14ac:dyDescent="0.2">
      <c r="D2711" s="138"/>
    </row>
    <row r="2712" spans="4:4" x14ac:dyDescent="0.2">
      <c r="D2712" s="138"/>
    </row>
    <row r="2713" spans="4:4" x14ac:dyDescent="0.2">
      <c r="D2713" s="138"/>
    </row>
    <row r="2714" spans="4:4" x14ac:dyDescent="0.2">
      <c r="D2714" s="138"/>
    </row>
    <row r="2715" spans="4:4" x14ac:dyDescent="0.2">
      <c r="D2715" s="138"/>
    </row>
    <row r="2716" spans="4:4" x14ac:dyDescent="0.2">
      <c r="D2716" s="138"/>
    </row>
    <row r="2717" spans="4:4" x14ac:dyDescent="0.2">
      <c r="D2717" s="138"/>
    </row>
    <row r="2718" spans="4:4" x14ac:dyDescent="0.2">
      <c r="D2718" s="138"/>
    </row>
    <row r="2719" spans="4:4" x14ac:dyDescent="0.2">
      <c r="D2719" s="138"/>
    </row>
    <row r="2720" spans="4:4" x14ac:dyDescent="0.2">
      <c r="D2720" s="138"/>
    </row>
    <row r="2721" spans="4:4" x14ac:dyDescent="0.2">
      <c r="D2721" s="138"/>
    </row>
    <row r="2722" spans="4:4" x14ac:dyDescent="0.2">
      <c r="D2722" s="138"/>
    </row>
    <row r="2723" spans="4:4" x14ac:dyDescent="0.2">
      <c r="D2723" s="138"/>
    </row>
    <row r="2724" spans="4:4" x14ac:dyDescent="0.2">
      <c r="D2724" s="138"/>
    </row>
    <row r="2725" spans="4:4" x14ac:dyDescent="0.2">
      <c r="D2725" s="138"/>
    </row>
    <row r="2726" spans="4:4" x14ac:dyDescent="0.2">
      <c r="D2726" s="138"/>
    </row>
    <row r="2727" spans="4:4" x14ac:dyDescent="0.2">
      <c r="D2727" s="138"/>
    </row>
    <row r="2728" spans="4:4" x14ac:dyDescent="0.2">
      <c r="D2728" s="138"/>
    </row>
    <row r="2729" spans="4:4" x14ac:dyDescent="0.2">
      <c r="D2729" s="138"/>
    </row>
    <row r="2730" spans="4:4" x14ac:dyDescent="0.2">
      <c r="D2730" s="138"/>
    </row>
    <row r="2731" spans="4:4" x14ac:dyDescent="0.2">
      <c r="D2731" s="138"/>
    </row>
    <row r="2732" spans="4:4" x14ac:dyDescent="0.2">
      <c r="D2732" s="138"/>
    </row>
    <row r="2733" spans="4:4" x14ac:dyDescent="0.2">
      <c r="D2733" s="138"/>
    </row>
    <row r="2734" spans="4:4" x14ac:dyDescent="0.2">
      <c r="D2734" s="138"/>
    </row>
    <row r="2735" spans="4:4" x14ac:dyDescent="0.2">
      <c r="D2735" s="138"/>
    </row>
    <row r="2736" spans="4:4" x14ac:dyDescent="0.2">
      <c r="D2736" s="138"/>
    </row>
    <row r="2737" spans="4:4" x14ac:dyDescent="0.2">
      <c r="D2737" s="138"/>
    </row>
    <row r="2738" spans="4:4" x14ac:dyDescent="0.2">
      <c r="D2738" s="138"/>
    </row>
    <row r="2739" spans="4:4" x14ac:dyDescent="0.2">
      <c r="D2739" s="138"/>
    </row>
    <row r="2740" spans="4:4" x14ac:dyDescent="0.2">
      <c r="D2740" s="138"/>
    </row>
    <row r="2741" spans="4:4" x14ac:dyDescent="0.2">
      <c r="D2741" s="138"/>
    </row>
    <row r="2742" spans="4:4" x14ac:dyDescent="0.2">
      <c r="D2742" s="138"/>
    </row>
    <row r="2743" spans="4:4" x14ac:dyDescent="0.2">
      <c r="D2743" s="138"/>
    </row>
    <row r="2744" spans="4:4" x14ac:dyDescent="0.2">
      <c r="D2744" s="138"/>
    </row>
    <row r="2745" spans="4:4" x14ac:dyDescent="0.2">
      <c r="D2745" s="138"/>
    </row>
    <row r="2746" spans="4:4" x14ac:dyDescent="0.2">
      <c r="D2746" s="138"/>
    </row>
    <row r="2747" spans="4:4" x14ac:dyDescent="0.2">
      <c r="D2747" s="138"/>
    </row>
    <row r="2748" spans="4:4" x14ac:dyDescent="0.2">
      <c r="D2748" s="138"/>
    </row>
    <row r="2749" spans="4:4" x14ac:dyDescent="0.2">
      <c r="D2749" s="138"/>
    </row>
    <row r="2750" spans="4:4" x14ac:dyDescent="0.2">
      <c r="D2750" s="138"/>
    </row>
    <row r="2751" spans="4:4" x14ac:dyDescent="0.2">
      <c r="D2751" s="138"/>
    </row>
    <row r="2752" spans="4:4" x14ac:dyDescent="0.2">
      <c r="D2752" s="138"/>
    </row>
    <row r="2753" spans="4:4" x14ac:dyDescent="0.2">
      <c r="D2753" s="138"/>
    </row>
    <row r="2754" spans="4:4" x14ac:dyDescent="0.2">
      <c r="D2754" s="138"/>
    </row>
    <row r="2755" spans="4:4" x14ac:dyDescent="0.2">
      <c r="D2755" s="138"/>
    </row>
    <row r="2756" spans="4:4" x14ac:dyDescent="0.2">
      <c r="D2756" s="138"/>
    </row>
    <row r="2757" spans="4:4" x14ac:dyDescent="0.2">
      <c r="D2757" s="138"/>
    </row>
    <row r="2758" spans="4:4" x14ac:dyDescent="0.2">
      <c r="D2758" s="138"/>
    </row>
    <row r="2759" spans="4:4" x14ac:dyDescent="0.2">
      <c r="D2759" s="138"/>
    </row>
    <row r="2760" spans="4:4" x14ac:dyDescent="0.2">
      <c r="D2760" s="138"/>
    </row>
    <row r="2761" spans="4:4" x14ac:dyDescent="0.2">
      <c r="D2761" s="138"/>
    </row>
    <row r="2762" spans="4:4" x14ac:dyDescent="0.2">
      <c r="D2762" s="138"/>
    </row>
    <row r="2763" spans="4:4" x14ac:dyDescent="0.2">
      <c r="D2763" s="138"/>
    </row>
    <row r="2764" spans="4:4" x14ac:dyDescent="0.2">
      <c r="D2764" s="138"/>
    </row>
    <row r="2765" spans="4:4" x14ac:dyDescent="0.2">
      <c r="D2765" s="138"/>
    </row>
    <row r="2766" spans="4:4" x14ac:dyDescent="0.2">
      <c r="D2766" s="138"/>
    </row>
    <row r="2767" spans="4:4" x14ac:dyDescent="0.2">
      <c r="D2767" s="138"/>
    </row>
    <row r="2768" spans="4:4" x14ac:dyDescent="0.2">
      <c r="D2768" s="138"/>
    </row>
    <row r="2769" spans="4:4" x14ac:dyDescent="0.2">
      <c r="D2769" s="138"/>
    </row>
    <row r="2770" spans="4:4" x14ac:dyDescent="0.2">
      <c r="D2770" s="138"/>
    </row>
    <row r="2771" spans="4:4" x14ac:dyDescent="0.2">
      <c r="D2771" s="138"/>
    </row>
    <row r="2772" spans="4:4" x14ac:dyDescent="0.2">
      <c r="D2772" s="138"/>
    </row>
    <row r="2773" spans="4:4" x14ac:dyDescent="0.2">
      <c r="D2773" s="138"/>
    </row>
    <row r="2774" spans="4:4" x14ac:dyDescent="0.2">
      <c r="D2774" s="138"/>
    </row>
    <row r="2775" spans="4:4" x14ac:dyDescent="0.2">
      <c r="D2775" s="138"/>
    </row>
    <row r="2776" spans="4:4" x14ac:dyDescent="0.2">
      <c r="D2776" s="138"/>
    </row>
    <row r="2777" spans="4:4" x14ac:dyDescent="0.2">
      <c r="D2777" s="138"/>
    </row>
    <row r="2778" spans="4:4" x14ac:dyDescent="0.2">
      <c r="D2778" s="138"/>
    </row>
    <row r="2779" spans="4:4" x14ac:dyDescent="0.2">
      <c r="D2779" s="138"/>
    </row>
    <row r="2780" spans="4:4" x14ac:dyDescent="0.2">
      <c r="D2780" s="138"/>
    </row>
    <row r="2781" spans="4:4" x14ac:dyDescent="0.2">
      <c r="D2781" s="138"/>
    </row>
    <row r="2782" spans="4:4" x14ac:dyDescent="0.2">
      <c r="D2782" s="138"/>
    </row>
    <row r="2783" spans="4:4" x14ac:dyDescent="0.2">
      <c r="D2783" s="138"/>
    </row>
    <row r="2784" spans="4:4" x14ac:dyDescent="0.2">
      <c r="D2784" s="138"/>
    </row>
    <row r="2785" spans="4:4" x14ac:dyDescent="0.2">
      <c r="D2785" s="138"/>
    </row>
    <row r="2786" spans="4:4" x14ac:dyDescent="0.2">
      <c r="D2786" s="138"/>
    </row>
    <row r="2787" spans="4:4" x14ac:dyDescent="0.2">
      <c r="D2787" s="138"/>
    </row>
    <row r="2788" spans="4:4" x14ac:dyDescent="0.2">
      <c r="D2788" s="138"/>
    </row>
    <row r="2789" spans="4:4" x14ac:dyDescent="0.2">
      <c r="D2789" s="138"/>
    </row>
    <row r="2790" spans="4:4" x14ac:dyDescent="0.2">
      <c r="D2790" s="138"/>
    </row>
    <row r="2791" spans="4:4" x14ac:dyDescent="0.2">
      <c r="D2791" s="138"/>
    </row>
    <row r="2792" spans="4:4" x14ac:dyDescent="0.2">
      <c r="D2792" s="138"/>
    </row>
    <row r="2793" spans="4:4" x14ac:dyDescent="0.2">
      <c r="D2793" s="138"/>
    </row>
    <row r="2794" spans="4:4" x14ac:dyDescent="0.2">
      <c r="D2794" s="138"/>
    </row>
    <row r="2795" spans="4:4" x14ac:dyDescent="0.2">
      <c r="D2795" s="138"/>
    </row>
    <row r="2796" spans="4:4" x14ac:dyDescent="0.2">
      <c r="D2796" s="138"/>
    </row>
    <row r="2797" spans="4:4" x14ac:dyDescent="0.2">
      <c r="D2797" s="138"/>
    </row>
    <row r="2798" spans="4:4" x14ac:dyDescent="0.2">
      <c r="D2798" s="138"/>
    </row>
    <row r="2799" spans="4:4" x14ac:dyDescent="0.2">
      <c r="D2799" s="138"/>
    </row>
    <row r="2800" spans="4:4" x14ac:dyDescent="0.2">
      <c r="D2800" s="138"/>
    </row>
    <row r="2801" spans="4:4" x14ac:dyDescent="0.2">
      <c r="D2801" s="138"/>
    </row>
    <row r="2802" spans="4:4" x14ac:dyDescent="0.2">
      <c r="D2802" s="138"/>
    </row>
    <row r="2803" spans="4:4" x14ac:dyDescent="0.2">
      <c r="D2803" s="138"/>
    </row>
    <row r="2804" spans="4:4" x14ac:dyDescent="0.2">
      <c r="D2804" s="138"/>
    </row>
    <row r="2805" spans="4:4" x14ac:dyDescent="0.2">
      <c r="D2805" s="138"/>
    </row>
    <row r="2806" spans="4:4" x14ac:dyDescent="0.2">
      <c r="D2806" s="138"/>
    </row>
    <row r="2807" spans="4:4" x14ac:dyDescent="0.2">
      <c r="D2807" s="138"/>
    </row>
    <row r="2808" spans="4:4" x14ac:dyDescent="0.2">
      <c r="D2808" s="138"/>
    </row>
    <row r="2809" spans="4:4" x14ac:dyDescent="0.2">
      <c r="D2809" s="138"/>
    </row>
    <row r="2810" spans="4:4" x14ac:dyDescent="0.2">
      <c r="D2810" s="138"/>
    </row>
    <row r="2811" spans="4:4" x14ac:dyDescent="0.2">
      <c r="D2811" s="138"/>
    </row>
    <row r="2812" spans="4:4" x14ac:dyDescent="0.2">
      <c r="D2812" s="138"/>
    </row>
    <row r="2813" spans="4:4" x14ac:dyDescent="0.2">
      <c r="D2813" s="138"/>
    </row>
    <row r="2814" spans="4:4" x14ac:dyDescent="0.2">
      <c r="D2814" s="138"/>
    </row>
    <row r="2815" spans="4:4" x14ac:dyDescent="0.2">
      <c r="D2815" s="138"/>
    </row>
    <row r="2816" spans="4:4" x14ac:dyDescent="0.2">
      <c r="D2816" s="138"/>
    </row>
    <row r="2817" spans="4:4" x14ac:dyDescent="0.2">
      <c r="D2817" s="138"/>
    </row>
    <row r="2818" spans="4:4" x14ac:dyDescent="0.2">
      <c r="D2818" s="138"/>
    </row>
    <row r="2819" spans="4:4" x14ac:dyDescent="0.2">
      <c r="D2819" s="138"/>
    </row>
    <row r="2820" spans="4:4" x14ac:dyDescent="0.2">
      <c r="D2820" s="138"/>
    </row>
    <row r="2821" spans="4:4" x14ac:dyDescent="0.2">
      <c r="D2821" s="138"/>
    </row>
    <row r="2822" spans="4:4" x14ac:dyDescent="0.2">
      <c r="D2822" s="138"/>
    </row>
    <row r="2823" spans="4:4" x14ac:dyDescent="0.2">
      <c r="D2823" s="138"/>
    </row>
    <row r="2824" spans="4:4" x14ac:dyDescent="0.2">
      <c r="D2824" s="138"/>
    </row>
    <row r="2825" spans="4:4" x14ac:dyDescent="0.2">
      <c r="D2825" s="138"/>
    </row>
    <row r="2826" spans="4:4" x14ac:dyDescent="0.2">
      <c r="D2826" s="138"/>
    </row>
    <row r="2827" spans="4:4" x14ac:dyDescent="0.2">
      <c r="D2827" s="138"/>
    </row>
    <row r="2828" spans="4:4" x14ac:dyDescent="0.2">
      <c r="D2828" s="138"/>
    </row>
    <row r="2829" spans="4:4" x14ac:dyDescent="0.2">
      <c r="D2829" s="138"/>
    </row>
    <row r="2830" spans="4:4" x14ac:dyDescent="0.2">
      <c r="D2830" s="138"/>
    </row>
    <row r="2831" spans="4:4" x14ac:dyDescent="0.2">
      <c r="D2831" s="138"/>
    </row>
    <row r="2832" spans="4:4" x14ac:dyDescent="0.2">
      <c r="D2832" s="138"/>
    </row>
    <row r="2833" spans="4:4" x14ac:dyDescent="0.2">
      <c r="D2833" s="138"/>
    </row>
    <row r="2834" spans="4:4" x14ac:dyDescent="0.2">
      <c r="D2834" s="138"/>
    </row>
    <row r="2835" spans="4:4" x14ac:dyDescent="0.2">
      <c r="D2835" s="138"/>
    </row>
    <row r="2836" spans="4:4" x14ac:dyDescent="0.2">
      <c r="D2836" s="138"/>
    </row>
    <row r="2837" spans="4:4" x14ac:dyDescent="0.2">
      <c r="D2837" s="138"/>
    </row>
    <row r="2838" spans="4:4" x14ac:dyDescent="0.2">
      <c r="D2838" s="138"/>
    </row>
    <row r="2839" spans="4:4" x14ac:dyDescent="0.2">
      <c r="D2839" s="138"/>
    </row>
    <row r="2840" spans="4:4" x14ac:dyDescent="0.2">
      <c r="D2840" s="138"/>
    </row>
    <row r="2841" spans="4:4" x14ac:dyDescent="0.2">
      <c r="D2841" s="138"/>
    </row>
    <row r="2842" spans="4:4" x14ac:dyDescent="0.2">
      <c r="D2842" s="138"/>
    </row>
    <row r="2843" spans="4:4" x14ac:dyDescent="0.2">
      <c r="D2843" s="138"/>
    </row>
    <row r="2844" spans="4:4" x14ac:dyDescent="0.2">
      <c r="D2844" s="138"/>
    </row>
    <row r="2845" spans="4:4" x14ac:dyDescent="0.2">
      <c r="D2845" s="138"/>
    </row>
    <row r="2846" spans="4:4" x14ac:dyDescent="0.2">
      <c r="D2846" s="138"/>
    </row>
    <row r="2847" spans="4:4" x14ac:dyDescent="0.2">
      <c r="D2847" s="138"/>
    </row>
    <row r="2848" spans="4:4" x14ac:dyDescent="0.2">
      <c r="D2848" s="138"/>
    </row>
    <row r="2849" spans="4:4" x14ac:dyDescent="0.2">
      <c r="D2849" s="138"/>
    </row>
    <row r="2850" spans="4:4" x14ac:dyDescent="0.2">
      <c r="D2850" s="138"/>
    </row>
    <row r="2851" spans="4:4" x14ac:dyDescent="0.2">
      <c r="D2851" s="138"/>
    </row>
    <row r="2852" spans="4:4" x14ac:dyDescent="0.2">
      <c r="D2852" s="138"/>
    </row>
    <row r="2853" spans="4:4" x14ac:dyDescent="0.2">
      <c r="D2853" s="138"/>
    </row>
    <row r="2854" spans="4:4" x14ac:dyDescent="0.2">
      <c r="D2854" s="138"/>
    </row>
    <row r="2855" spans="4:4" x14ac:dyDescent="0.2">
      <c r="D2855" s="138"/>
    </row>
    <row r="2856" spans="4:4" x14ac:dyDescent="0.2">
      <c r="D2856" s="138"/>
    </row>
    <row r="2857" spans="4:4" x14ac:dyDescent="0.2">
      <c r="D2857" s="138"/>
    </row>
    <row r="2858" spans="4:4" x14ac:dyDescent="0.2">
      <c r="D2858" s="138"/>
    </row>
    <row r="2859" spans="4:4" x14ac:dyDescent="0.2">
      <c r="D2859" s="138"/>
    </row>
    <row r="2860" spans="4:4" x14ac:dyDescent="0.2">
      <c r="D2860" s="138"/>
    </row>
    <row r="2861" spans="4:4" x14ac:dyDescent="0.2">
      <c r="D2861" s="138"/>
    </row>
    <row r="2862" spans="4:4" x14ac:dyDescent="0.2">
      <c r="D2862" s="138"/>
    </row>
    <row r="2863" spans="4:4" x14ac:dyDescent="0.2">
      <c r="D2863" s="138"/>
    </row>
    <row r="2864" spans="4:4" x14ac:dyDescent="0.2">
      <c r="D2864" s="138"/>
    </row>
    <row r="2865" spans="4:4" x14ac:dyDescent="0.2">
      <c r="D2865" s="138"/>
    </row>
    <row r="2866" spans="4:4" x14ac:dyDescent="0.2">
      <c r="D2866" s="138"/>
    </row>
    <row r="2867" spans="4:4" x14ac:dyDescent="0.2">
      <c r="D2867" s="138"/>
    </row>
    <row r="2868" spans="4:4" x14ac:dyDescent="0.2">
      <c r="D2868" s="138"/>
    </row>
    <row r="2869" spans="4:4" x14ac:dyDescent="0.2">
      <c r="D2869" s="138"/>
    </row>
    <row r="2870" spans="4:4" x14ac:dyDescent="0.2">
      <c r="D2870" s="138"/>
    </row>
    <row r="2871" spans="4:4" x14ac:dyDescent="0.2">
      <c r="D2871" s="138"/>
    </row>
    <row r="2872" spans="4:4" x14ac:dyDescent="0.2">
      <c r="D2872" s="138"/>
    </row>
    <row r="2873" spans="4:4" x14ac:dyDescent="0.2">
      <c r="D2873" s="138"/>
    </row>
    <row r="2874" spans="4:4" x14ac:dyDescent="0.2">
      <c r="D2874" s="138"/>
    </row>
    <row r="2875" spans="4:4" x14ac:dyDescent="0.2">
      <c r="D2875" s="138"/>
    </row>
    <row r="2876" spans="4:4" x14ac:dyDescent="0.2">
      <c r="D2876" s="138"/>
    </row>
    <row r="2877" spans="4:4" x14ac:dyDescent="0.2">
      <c r="D2877" s="138"/>
    </row>
    <row r="2878" spans="4:4" x14ac:dyDescent="0.2">
      <c r="D2878" s="138"/>
    </row>
    <row r="2879" spans="4:4" x14ac:dyDescent="0.2">
      <c r="D2879" s="138"/>
    </row>
    <row r="2880" spans="4:4" x14ac:dyDescent="0.2">
      <c r="D2880" s="138"/>
    </row>
    <row r="2881" spans="4:4" x14ac:dyDescent="0.2">
      <c r="D2881" s="138"/>
    </row>
    <row r="2882" spans="4:4" x14ac:dyDescent="0.2">
      <c r="D2882" s="138"/>
    </row>
    <row r="2883" spans="4:4" x14ac:dyDescent="0.2">
      <c r="D2883" s="138"/>
    </row>
    <row r="2884" spans="4:4" x14ac:dyDescent="0.2">
      <c r="D2884" s="138"/>
    </row>
    <row r="2885" spans="4:4" x14ac:dyDescent="0.2">
      <c r="D2885" s="138"/>
    </row>
    <row r="2886" spans="4:4" x14ac:dyDescent="0.2">
      <c r="D2886" s="138"/>
    </row>
    <row r="2887" spans="4:4" x14ac:dyDescent="0.2">
      <c r="D2887" s="138"/>
    </row>
    <row r="2888" spans="4:4" x14ac:dyDescent="0.2">
      <c r="D2888" s="138"/>
    </row>
    <row r="2889" spans="4:4" x14ac:dyDescent="0.2">
      <c r="D2889" s="138"/>
    </row>
    <row r="2890" spans="4:4" x14ac:dyDescent="0.2">
      <c r="D2890" s="138"/>
    </row>
    <row r="2891" spans="4:4" x14ac:dyDescent="0.2">
      <c r="D2891" s="138"/>
    </row>
    <row r="2892" spans="4:4" x14ac:dyDescent="0.2">
      <c r="D2892" s="138"/>
    </row>
    <row r="2893" spans="4:4" x14ac:dyDescent="0.2">
      <c r="D2893" s="138"/>
    </row>
    <row r="2894" spans="4:4" x14ac:dyDescent="0.2">
      <c r="D2894" s="138"/>
    </row>
    <row r="2895" spans="4:4" x14ac:dyDescent="0.2">
      <c r="D2895" s="138"/>
    </row>
    <row r="2896" spans="4:4" x14ac:dyDescent="0.2">
      <c r="D2896" s="138"/>
    </row>
    <row r="2897" spans="4:4" x14ac:dyDescent="0.2">
      <c r="D2897" s="138"/>
    </row>
    <row r="2898" spans="4:4" x14ac:dyDescent="0.2">
      <c r="D2898" s="138"/>
    </row>
    <row r="2899" spans="4:4" x14ac:dyDescent="0.2">
      <c r="D2899" s="138"/>
    </row>
    <row r="2900" spans="4:4" x14ac:dyDescent="0.2">
      <c r="D2900" s="138"/>
    </row>
    <row r="2901" spans="4:4" x14ac:dyDescent="0.2">
      <c r="D2901" s="138"/>
    </row>
    <row r="2902" spans="4:4" x14ac:dyDescent="0.2">
      <c r="D2902" s="138"/>
    </row>
    <row r="2903" spans="4:4" x14ac:dyDescent="0.2">
      <c r="D2903" s="138"/>
    </row>
    <row r="2904" spans="4:4" x14ac:dyDescent="0.2">
      <c r="D2904" s="138"/>
    </row>
    <row r="2905" spans="4:4" x14ac:dyDescent="0.2">
      <c r="D2905" s="138"/>
    </row>
    <row r="2906" spans="4:4" x14ac:dyDescent="0.2">
      <c r="D2906" s="138"/>
    </row>
    <row r="2907" spans="4:4" x14ac:dyDescent="0.2">
      <c r="D2907" s="138"/>
    </row>
    <row r="2908" spans="4:4" x14ac:dyDescent="0.2">
      <c r="D2908" s="138"/>
    </row>
    <row r="2909" spans="4:4" x14ac:dyDescent="0.2">
      <c r="D2909" s="138"/>
    </row>
    <row r="2910" spans="4:4" x14ac:dyDescent="0.2">
      <c r="D2910" s="138"/>
    </row>
    <row r="2911" spans="4:4" x14ac:dyDescent="0.2">
      <c r="D2911" s="138"/>
    </row>
    <row r="2912" spans="4:4" x14ac:dyDescent="0.2">
      <c r="D2912" s="138"/>
    </row>
    <row r="2913" spans="4:4" x14ac:dyDescent="0.2">
      <c r="D2913" s="138"/>
    </row>
    <row r="2914" spans="4:4" x14ac:dyDescent="0.2">
      <c r="D2914" s="138"/>
    </row>
    <row r="2915" spans="4:4" x14ac:dyDescent="0.2">
      <c r="D2915" s="138"/>
    </row>
    <row r="2916" spans="4:4" x14ac:dyDescent="0.2">
      <c r="D2916" s="138"/>
    </row>
    <row r="2917" spans="4:4" x14ac:dyDescent="0.2">
      <c r="D2917" s="138"/>
    </row>
    <row r="2918" spans="4:4" x14ac:dyDescent="0.2">
      <c r="D2918" s="138"/>
    </row>
    <row r="2919" spans="4:4" x14ac:dyDescent="0.2">
      <c r="D2919" s="138"/>
    </row>
    <row r="2920" spans="4:4" x14ac:dyDescent="0.2">
      <c r="D2920" s="138"/>
    </row>
    <row r="2921" spans="4:4" x14ac:dyDescent="0.2">
      <c r="D2921" s="138"/>
    </row>
    <row r="2922" spans="4:4" x14ac:dyDescent="0.2">
      <c r="D2922" s="138"/>
    </row>
    <row r="2923" spans="4:4" x14ac:dyDescent="0.2">
      <c r="D2923" s="138"/>
    </row>
    <row r="2924" spans="4:4" x14ac:dyDescent="0.2">
      <c r="D2924" s="138"/>
    </row>
    <row r="2925" spans="4:4" x14ac:dyDescent="0.2">
      <c r="D2925" s="138"/>
    </row>
    <row r="2926" spans="4:4" x14ac:dyDescent="0.2">
      <c r="D2926" s="138"/>
    </row>
    <row r="2927" spans="4:4" x14ac:dyDescent="0.2">
      <c r="D2927" s="138"/>
    </row>
    <row r="2928" spans="4:4" x14ac:dyDescent="0.2">
      <c r="D2928" s="138"/>
    </row>
    <row r="2929" spans="4:4" x14ac:dyDescent="0.2">
      <c r="D2929" s="138"/>
    </row>
    <row r="2930" spans="4:4" x14ac:dyDescent="0.2">
      <c r="D2930" s="138"/>
    </row>
    <row r="2931" spans="4:4" x14ac:dyDescent="0.2">
      <c r="D2931" s="138"/>
    </row>
    <row r="2932" spans="4:4" x14ac:dyDescent="0.2">
      <c r="D2932" s="138"/>
    </row>
    <row r="2933" spans="4:4" x14ac:dyDescent="0.2">
      <c r="D2933" s="138"/>
    </row>
    <row r="2934" spans="4:4" x14ac:dyDescent="0.2">
      <c r="D2934" s="138"/>
    </row>
    <row r="2935" spans="4:4" x14ac:dyDescent="0.2">
      <c r="D2935" s="138"/>
    </row>
    <row r="2936" spans="4:4" x14ac:dyDescent="0.2">
      <c r="D2936" s="138"/>
    </row>
    <row r="2937" spans="4:4" x14ac:dyDescent="0.2">
      <c r="D2937" s="138"/>
    </row>
    <row r="2938" spans="4:4" x14ac:dyDescent="0.2">
      <c r="D2938" s="138"/>
    </row>
    <row r="2939" spans="4:4" x14ac:dyDescent="0.2">
      <c r="D2939" s="138"/>
    </row>
    <row r="2940" spans="4:4" x14ac:dyDescent="0.2">
      <c r="D2940" s="138"/>
    </row>
    <row r="2941" spans="4:4" x14ac:dyDescent="0.2">
      <c r="D2941" s="138"/>
    </row>
    <row r="2942" spans="4:4" x14ac:dyDescent="0.2">
      <c r="D2942" s="138"/>
    </row>
    <row r="2943" spans="4:4" x14ac:dyDescent="0.2">
      <c r="D2943" s="138"/>
    </row>
    <row r="2944" spans="4:4" x14ac:dyDescent="0.2">
      <c r="D2944" s="138"/>
    </row>
    <row r="2945" spans="4:4" x14ac:dyDescent="0.2">
      <c r="D2945" s="138"/>
    </row>
    <row r="2946" spans="4:4" x14ac:dyDescent="0.2">
      <c r="D2946" s="138"/>
    </row>
    <row r="2947" spans="4:4" x14ac:dyDescent="0.2">
      <c r="D2947" s="138"/>
    </row>
    <row r="2948" spans="4:4" x14ac:dyDescent="0.2">
      <c r="D2948" s="138"/>
    </row>
    <row r="2949" spans="4:4" x14ac:dyDescent="0.2">
      <c r="D2949" s="138"/>
    </row>
    <row r="2950" spans="4:4" x14ac:dyDescent="0.2">
      <c r="D2950" s="138"/>
    </row>
    <row r="2951" spans="4:4" x14ac:dyDescent="0.2">
      <c r="D2951" s="138"/>
    </row>
    <row r="2952" spans="4:4" x14ac:dyDescent="0.2">
      <c r="D2952" s="138"/>
    </row>
    <row r="2953" spans="4:4" x14ac:dyDescent="0.2">
      <c r="D2953" s="138"/>
    </row>
    <row r="2954" spans="4:4" x14ac:dyDescent="0.2">
      <c r="D2954" s="138"/>
    </row>
    <row r="2955" spans="4:4" x14ac:dyDescent="0.2">
      <c r="D2955" s="138"/>
    </row>
    <row r="2956" spans="4:4" x14ac:dyDescent="0.2">
      <c r="D2956" s="138"/>
    </row>
    <row r="2957" spans="4:4" x14ac:dyDescent="0.2">
      <c r="D2957" s="138"/>
    </row>
    <row r="2958" spans="4:4" x14ac:dyDescent="0.2">
      <c r="D2958" s="138"/>
    </row>
    <row r="2959" spans="4:4" x14ac:dyDescent="0.2">
      <c r="D2959" s="138"/>
    </row>
    <row r="2960" spans="4:4" x14ac:dyDescent="0.2">
      <c r="D2960" s="138"/>
    </row>
    <row r="2961" spans="4:4" x14ac:dyDescent="0.2">
      <c r="D2961" s="138"/>
    </row>
    <row r="2962" spans="4:4" x14ac:dyDescent="0.2">
      <c r="D2962" s="138"/>
    </row>
    <row r="2963" spans="4:4" x14ac:dyDescent="0.2">
      <c r="D2963" s="138"/>
    </row>
    <row r="2964" spans="4:4" x14ac:dyDescent="0.2">
      <c r="D2964" s="138"/>
    </row>
    <row r="2965" spans="4:4" x14ac:dyDescent="0.2">
      <c r="D2965" s="138"/>
    </row>
    <row r="2966" spans="4:4" x14ac:dyDescent="0.2">
      <c r="D2966" s="138"/>
    </row>
    <row r="2967" spans="4:4" x14ac:dyDescent="0.2">
      <c r="D2967" s="138"/>
    </row>
    <row r="2968" spans="4:4" x14ac:dyDescent="0.2">
      <c r="D2968" s="138"/>
    </row>
    <row r="2969" spans="4:4" x14ac:dyDescent="0.2">
      <c r="D2969" s="138"/>
    </row>
    <row r="2970" spans="4:4" x14ac:dyDescent="0.2">
      <c r="D2970" s="138"/>
    </row>
    <row r="2971" spans="4:4" x14ac:dyDescent="0.2">
      <c r="D2971" s="138"/>
    </row>
    <row r="2972" spans="4:4" x14ac:dyDescent="0.2">
      <c r="D2972" s="138"/>
    </row>
    <row r="2973" spans="4:4" x14ac:dyDescent="0.2">
      <c r="D2973" s="138"/>
    </row>
    <row r="2974" spans="4:4" x14ac:dyDescent="0.2">
      <c r="D2974" s="138"/>
    </row>
    <row r="2975" spans="4:4" x14ac:dyDescent="0.2">
      <c r="D2975" s="138"/>
    </row>
    <row r="2976" spans="4:4" x14ac:dyDescent="0.2">
      <c r="D2976" s="138"/>
    </row>
    <row r="2977" spans="4:4" x14ac:dyDescent="0.2">
      <c r="D2977" s="138"/>
    </row>
    <row r="2978" spans="4:4" x14ac:dyDescent="0.2">
      <c r="D2978" s="138"/>
    </row>
    <row r="2979" spans="4:4" x14ac:dyDescent="0.2">
      <c r="D2979" s="138"/>
    </row>
    <row r="2980" spans="4:4" x14ac:dyDescent="0.2">
      <c r="D2980" s="138"/>
    </row>
    <row r="2981" spans="4:4" x14ac:dyDescent="0.2">
      <c r="D2981" s="138"/>
    </row>
    <row r="2982" spans="4:4" x14ac:dyDescent="0.2">
      <c r="D2982" s="138"/>
    </row>
    <row r="2983" spans="4:4" x14ac:dyDescent="0.2">
      <c r="D2983" s="138"/>
    </row>
    <row r="2984" spans="4:4" x14ac:dyDescent="0.2">
      <c r="D2984" s="138"/>
    </row>
    <row r="2985" spans="4:4" x14ac:dyDescent="0.2">
      <c r="D2985" s="138"/>
    </row>
    <row r="2986" spans="4:4" x14ac:dyDescent="0.2">
      <c r="D2986" s="138"/>
    </row>
    <row r="2987" spans="4:4" x14ac:dyDescent="0.2">
      <c r="D2987" s="138"/>
    </row>
    <row r="2988" spans="4:4" x14ac:dyDescent="0.2">
      <c r="D2988" s="138"/>
    </row>
    <row r="2989" spans="4:4" x14ac:dyDescent="0.2">
      <c r="D2989" s="138"/>
    </row>
    <row r="2990" spans="4:4" x14ac:dyDescent="0.2">
      <c r="D2990" s="138"/>
    </row>
    <row r="2991" spans="4:4" x14ac:dyDescent="0.2">
      <c r="D2991" s="138"/>
    </row>
    <row r="2992" spans="4:4" x14ac:dyDescent="0.2">
      <c r="D2992" s="138"/>
    </row>
    <row r="2993" spans="4:4" x14ac:dyDescent="0.2">
      <c r="D2993" s="138"/>
    </row>
    <row r="2994" spans="4:4" x14ac:dyDescent="0.2">
      <c r="D2994" s="138"/>
    </row>
    <row r="2995" spans="4:4" x14ac:dyDescent="0.2">
      <c r="D2995" s="138"/>
    </row>
    <row r="2996" spans="4:4" x14ac:dyDescent="0.2">
      <c r="D2996" s="138"/>
    </row>
    <row r="2997" spans="4:4" x14ac:dyDescent="0.2">
      <c r="D2997" s="138"/>
    </row>
    <row r="2998" spans="4:4" x14ac:dyDescent="0.2">
      <c r="D2998" s="138"/>
    </row>
    <row r="2999" spans="4:4" x14ac:dyDescent="0.2">
      <c r="D2999" s="138"/>
    </row>
    <row r="3000" spans="4:4" x14ac:dyDescent="0.2">
      <c r="D3000" s="138"/>
    </row>
    <row r="3001" spans="4:4" x14ac:dyDescent="0.2">
      <c r="D3001" s="138"/>
    </row>
    <row r="3002" spans="4:4" x14ac:dyDescent="0.2">
      <c r="D3002" s="138"/>
    </row>
    <row r="3003" spans="4:4" x14ac:dyDescent="0.2">
      <c r="D3003" s="138"/>
    </row>
    <row r="3004" spans="4:4" x14ac:dyDescent="0.2">
      <c r="D3004" s="138"/>
    </row>
    <row r="3005" spans="4:4" x14ac:dyDescent="0.2">
      <c r="D3005" s="138"/>
    </row>
    <row r="3006" spans="4:4" x14ac:dyDescent="0.2">
      <c r="D3006" s="138"/>
    </row>
    <row r="3007" spans="4:4" x14ac:dyDescent="0.2">
      <c r="D3007" s="138"/>
    </row>
    <row r="3008" spans="4:4" x14ac:dyDescent="0.2">
      <c r="D3008" s="138"/>
    </row>
    <row r="3009" spans="4:4" x14ac:dyDescent="0.2">
      <c r="D3009" s="138"/>
    </row>
    <row r="3010" spans="4:4" x14ac:dyDescent="0.2">
      <c r="D3010" s="138"/>
    </row>
    <row r="3011" spans="4:4" x14ac:dyDescent="0.2">
      <c r="D3011" s="138"/>
    </row>
    <row r="3012" spans="4:4" x14ac:dyDescent="0.2">
      <c r="D3012" s="138"/>
    </row>
    <row r="3013" spans="4:4" x14ac:dyDescent="0.2">
      <c r="D3013" s="138"/>
    </row>
    <row r="3014" spans="4:4" x14ac:dyDescent="0.2">
      <c r="D3014" s="138"/>
    </row>
    <row r="3015" spans="4:4" x14ac:dyDescent="0.2">
      <c r="D3015" s="138"/>
    </row>
    <row r="3016" spans="4:4" x14ac:dyDescent="0.2">
      <c r="D3016" s="138"/>
    </row>
    <row r="3017" spans="4:4" x14ac:dyDescent="0.2">
      <c r="D3017" s="138"/>
    </row>
    <row r="3018" spans="4:4" x14ac:dyDescent="0.2">
      <c r="D3018" s="138"/>
    </row>
    <row r="3019" spans="4:4" x14ac:dyDescent="0.2">
      <c r="D3019" s="138"/>
    </row>
    <row r="3020" spans="4:4" x14ac:dyDescent="0.2">
      <c r="D3020" s="138"/>
    </row>
    <row r="3021" spans="4:4" x14ac:dyDescent="0.2">
      <c r="D3021" s="138"/>
    </row>
    <row r="3022" spans="4:4" x14ac:dyDescent="0.2">
      <c r="D3022" s="138"/>
    </row>
    <row r="3023" spans="4:4" x14ac:dyDescent="0.2">
      <c r="D3023" s="138"/>
    </row>
    <row r="3024" spans="4:4" x14ac:dyDescent="0.2">
      <c r="D3024" s="138"/>
    </row>
    <row r="3025" spans="4:4" x14ac:dyDescent="0.2">
      <c r="D3025" s="138"/>
    </row>
    <row r="3026" spans="4:4" x14ac:dyDescent="0.2">
      <c r="D3026" s="138"/>
    </row>
    <row r="3027" spans="4:4" x14ac:dyDescent="0.2">
      <c r="D3027" s="138"/>
    </row>
    <row r="3028" spans="4:4" x14ac:dyDescent="0.2">
      <c r="D3028" s="138"/>
    </row>
    <row r="3029" spans="4:4" x14ac:dyDescent="0.2">
      <c r="D3029" s="138"/>
    </row>
    <row r="3030" spans="4:4" x14ac:dyDescent="0.2">
      <c r="D3030" s="138"/>
    </row>
    <row r="3031" spans="4:4" x14ac:dyDescent="0.2">
      <c r="D3031" s="138"/>
    </row>
    <row r="3032" spans="4:4" x14ac:dyDescent="0.2">
      <c r="D3032" s="138"/>
    </row>
    <row r="3033" spans="4:4" x14ac:dyDescent="0.2">
      <c r="D3033" s="138"/>
    </row>
    <row r="3034" spans="4:4" x14ac:dyDescent="0.2">
      <c r="D3034" s="138"/>
    </row>
    <row r="3035" spans="4:4" x14ac:dyDescent="0.2">
      <c r="D3035" s="138"/>
    </row>
    <row r="3036" spans="4:4" x14ac:dyDescent="0.2">
      <c r="D3036" s="138"/>
    </row>
    <row r="3037" spans="4:4" x14ac:dyDescent="0.2">
      <c r="D3037" s="138"/>
    </row>
    <row r="3038" spans="4:4" x14ac:dyDescent="0.2">
      <c r="D3038" s="138"/>
    </row>
    <row r="3039" spans="4:4" x14ac:dyDescent="0.2">
      <c r="D3039" s="138"/>
    </row>
    <row r="3040" spans="4:4" x14ac:dyDescent="0.2">
      <c r="D3040" s="138"/>
    </row>
    <row r="3041" spans="4:4" x14ac:dyDescent="0.2">
      <c r="D3041" s="138"/>
    </row>
    <row r="3042" spans="4:4" x14ac:dyDescent="0.2">
      <c r="D3042" s="138"/>
    </row>
    <row r="3043" spans="4:4" x14ac:dyDescent="0.2">
      <c r="D3043" s="138"/>
    </row>
    <row r="3044" spans="4:4" x14ac:dyDescent="0.2">
      <c r="D3044" s="138"/>
    </row>
    <row r="3045" spans="4:4" x14ac:dyDescent="0.2">
      <c r="D3045" s="138"/>
    </row>
    <row r="3046" spans="4:4" x14ac:dyDescent="0.2">
      <c r="D3046" s="138"/>
    </row>
    <row r="3047" spans="4:4" x14ac:dyDescent="0.2">
      <c r="D3047" s="138"/>
    </row>
    <row r="3048" spans="4:4" x14ac:dyDescent="0.2">
      <c r="D3048" s="138"/>
    </row>
    <row r="3049" spans="4:4" x14ac:dyDescent="0.2">
      <c r="D3049" s="138"/>
    </row>
    <row r="3050" spans="4:4" x14ac:dyDescent="0.2">
      <c r="D3050" s="138"/>
    </row>
    <row r="3051" spans="4:4" x14ac:dyDescent="0.2">
      <c r="D3051" s="138"/>
    </row>
    <row r="3052" spans="4:4" x14ac:dyDescent="0.2">
      <c r="D3052" s="138"/>
    </row>
    <row r="3053" spans="4:4" x14ac:dyDescent="0.2">
      <c r="D3053" s="138"/>
    </row>
    <row r="3054" spans="4:4" x14ac:dyDescent="0.2">
      <c r="D3054" s="138"/>
    </row>
    <row r="3055" spans="4:4" x14ac:dyDescent="0.2">
      <c r="D3055" s="138"/>
    </row>
    <row r="3056" spans="4:4" x14ac:dyDescent="0.2">
      <c r="D3056" s="138"/>
    </row>
    <row r="3057" spans="4:4" x14ac:dyDescent="0.2">
      <c r="D3057" s="138"/>
    </row>
    <row r="3058" spans="4:4" x14ac:dyDescent="0.2">
      <c r="D3058" s="138"/>
    </row>
    <row r="3059" spans="4:4" x14ac:dyDescent="0.2">
      <c r="D3059" s="138"/>
    </row>
    <row r="3060" spans="4:4" x14ac:dyDescent="0.2">
      <c r="D3060" s="138"/>
    </row>
    <row r="3061" spans="4:4" x14ac:dyDescent="0.2">
      <c r="D3061" s="138"/>
    </row>
    <row r="3062" spans="4:4" x14ac:dyDescent="0.2">
      <c r="D3062" s="138"/>
    </row>
    <row r="3063" spans="4:4" x14ac:dyDescent="0.2">
      <c r="D3063" s="138"/>
    </row>
    <row r="3064" spans="4:4" x14ac:dyDescent="0.2">
      <c r="D3064" s="138"/>
    </row>
    <row r="3065" spans="4:4" x14ac:dyDescent="0.2">
      <c r="D3065" s="138"/>
    </row>
    <row r="3066" spans="4:4" x14ac:dyDescent="0.2">
      <c r="D3066" s="138"/>
    </row>
    <row r="3067" spans="4:4" x14ac:dyDescent="0.2">
      <c r="D3067" s="138"/>
    </row>
    <row r="3068" spans="4:4" x14ac:dyDescent="0.2">
      <c r="D3068" s="138"/>
    </row>
    <row r="3069" spans="4:4" x14ac:dyDescent="0.2">
      <c r="D3069" s="138"/>
    </row>
    <row r="3070" spans="4:4" x14ac:dyDescent="0.2">
      <c r="D3070" s="138"/>
    </row>
    <row r="3071" spans="4:4" x14ac:dyDescent="0.2">
      <c r="D3071" s="138"/>
    </row>
    <row r="3072" spans="4:4" x14ac:dyDescent="0.2">
      <c r="D3072" s="138"/>
    </row>
    <row r="3073" spans="4:4" x14ac:dyDescent="0.2">
      <c r="D3073" s="138"/>
    </row>
    <row r="3074" spans="4:4" x14ac:dyDescent="0.2">
      <c r="D3074" s="138"/>
    </row>
    <row r="3075" spans="4:4" x14ac:dyDescent="0.2">
      <c r="D3075" s="138"/>
    </row>
    <row r="3076" spans="4:4" x14ac:dyDescent="0.2">
      <c r="D3076" s="138"/>
    </row>
    <row r="3077" spans="4:4" x14ac:dyDescent="0.2">
      <c r="D3077" s="138"/>
    </row>
    <row r="3078" spans="4:4" x14ac:dyDescent="0.2">
      <c r="D3078" s="138"/>
    </row>
    <row r="3079" spans="4:4" x14ac:dyDescent="0.2">
      <c r="D3079" s="138"/>
    </row>
    <row r="3080" spans="4:4" x14ac:dyDescent="0.2">
      <c r="D3080" s="138"/>
    </row>
    <row r="3081" spans="4:4" x14ac:dyDescent="0.2">
      <c r="D3081" s="138"/>
    </row>
    <row r="3082" spans="4:4" x14ac:dyDescent="0.2">
      <c r="D3082" s="138"/>
    </row>
    <row r="3083" spans="4:4" x14ac:dyDescent="0.2">
      <c r="D3083" s="138"/>
    </row>
    <row r="3084" spans="4:4" x14ac:dyDescent="0.2">
      <c r="D3084" s="138"/>
    </row>
    <row r="3085" spans="4:4" x14ac:dyDescent="0.2">
      <c r="D3085" s="138"/>
    </row>
    <row r="3086" spans="4:4" x14ac:dyDescent="0.2">
      <c r="D3086" s="138"/>
    </row>
    <row r="3087" spans="4:4" x14ac:dyDescent="0.2">
      <c r="D3087" s="138"/>
    </row>
    <row r="3088" spans="4:4" x14ac:dyDescent="0.2">
      <c r="D3088" s="138"/>
    </row>
    <row r="3089" spans="4:4" x14ac:dyDescent="0.2">
      <c r="D3089" s="138"/>
    </row>
    <row r="3090" spans="4:4" x14ac:dyDescent="0.2">
      <c r="D3090" s="138"/>
    </row>
    <row r="3091" spans="4:4" x14ac:dyDescent="0.2">
      <c r="D3091" s="138"/>
    </row>
    <row r="3092" spans="4:4" x14ac:dyDescent="0.2">
      <c r="D3092" s="138"/>
    </row>
    <row r="3093" spans="4:4" x14ac:dyDescent="0.2">
      <c r="D3093" s="138"/>
    </row>
    <row r="3094" spans="4:4" x14ac:dyDescent="0.2">
      <c r="D3094" s="138"/>
    </row>
    <row r="3095" spans="4:4" x14ac:dyDescent="0.2">
      <c r="D3095" s="138"/>
    </row>
    <row r="3096" spans="4:4" x14ac:dyDescent="0.2">
      <c r="D3096" s="138"/>
    </row>
    <row r="3097" spans="4:4" x14ac:dyDescent="0.2">
      <c r="D3097" s="138"/>
    </row>
    <row r="3098" spans="4:4" x14ac:dyDescent="0.2">
      <c r="D3098" s="138"/>
    </row>
    <row r="3099" spans="4:4" x14ac:dyDescent="0.2">
      <c r="D3099" s="138"/>
    </row>
    <row r="3100" spans="4:4" x14ac:dyDescent="0.2">
      <c r="D3100" s="138"/>
    </row>
    <row r="3101" spans="4:4" x14ac:dyDescent="0.2">
      <c r="D3101" s="138"/>
    </row>
    <row r="3102" spans="4:4" x14ac:dyDescent="0.2">
      <c r="D3102" s="138"/>
    </row>
    <row r="3103" spans="4:4" x14ac:dyDescent="0.2">
      <c r="D3103" s="138"/>
    </row>
    <row r="3104" spans="4:4" x14ac:dyDescent="0.2">
      <c r="D3104" s="138"/>
    </row>
    <row r="3105" spans="4:4" x14ac:dyDescent="0.2">
      <c r="D3105" s="138"/>
    </row>
    <row r="3106" spans="4:4" x14ac:dyDescent="0.2">
      <c r="D3106" s="138"/>
    </row>
    <row r="3107" spans="4:4" x14ac:dyDescent="0.2">
      <c r="D3107" s="138"/>
    </row>
    <row r="3108" spans="4:4" x14ac:dyDescent="0.2">
      <c r="D3108" s="138"/>
    </row>
    <row r="3109" spans="4:4" x14ac:dyDescent="0.2">
      <c r="D3109" s="138"/>
    </row>
    <row r="3110" spans="4:4" x14ac:dyDescent="0.2">
      <c r="D3110" s="138"/>
    </row>
    <row r="3111" spans="4:4" x14ac:dyDescent="0.2">
      <c r="D3111" s="138"/>
    </row>
    <row r="3112" spans="4:4" x14ac:dyDescent="0.2">
      <c r="D3112" s="138"/>
    </row>
    <row r="3113" spans="4:4" x14ac:dyDescent="0.2">
      <c r="D3113" s="138"/>
    </row>
    <row r="3114" spans="4:4" x14ac:dyDescent="0.2">
      <c r="D3114" s="138"/>
    </row>
    <row r="3115" spans="4:4" x14ac:dyDescent="0.2">
      <c r="D3115" s="138"/>
    </row>
    <row r="3116" spans="4:4" x14ac:dyDescent="0.2">
      <c r="D3116" s="138"/>
    </row>
    <row r="3117" spans="4:4" x14ac:dyDescent="0.2">
      <c r="D3117" s="138"/>
    </row>
    <row r="3118" spans="4:4" x14ac:dyDescent="0.2">
      <c r="D3118" s="138"/>
    </row>
    <row r="3119" spans="4:4" x14ac:dyDescent="0.2">
      <c r="D3119" s="138"/>
    </row>
    <row r="3120" spans="4:4" x14ac:dyDescent="0.2">
      <c r="D3120" s="138"/>
    </row>
    <row r="3121" spans="4:4" x14ac:dyDescent="0.2">
      <c r="D3121" s="138"/>
    </row>
    <row r="3122" spans="4:4" x14ac:dyDescent="0.2">
      <c r="D3122" s="138"/>
    </row>
    <row r="3123" spans="4:4" x14ac:dyDescent="0.2">
      <c r="D3123" s="138"/>
    </row>
    <row r="3124" spans="4:4" x14ac:dyDescent="0.2">
      <c r="D3124" s="138"/>
    </row>
    <row r="3125" spans="4:4" x14ac:dyDescent="0.2">
      <c r="D3125" s="138"/>
    </row>
    <row r="3126" spans="4:4" x14ac:dyDescent="0.2">
      <c r="D3126" s="138"/>
    </row>
    <row r="3127" spans="4:4" x14ac:dyDescent="0.2">
      <c r="D3127" s="138"/>
    </row>
    <row r="3128" spans="4:4" x14ac:dyDescent="0.2">
      <c r="D3128" s="138"/>
    </row>
    <row r="3129" spans="4:4" x14ac:dyDescent="0.2">
      <c r="D3129" s="138"/>
    </row>
    <row r="3130" spans="4:4" x14ac:dyDescent="0.2">
      <c r="D3130" s="138"/>
    </row>
    <row r="3131" spans="4:4" x14ac:dyDescent="0.2">
      <c r="D3131" s="138"/>
    </row>
    <row r="3132" spans="4:4" x14ac:dyDescent="0.2">
      <c r="D3132" s="138"/>
    </row>
    <row r="3133" spans="4:4" x14ac:dyDescent="0.2">
      <c r="D3133" s="138"/>
    </row>
    <row r="3134" spans="4:4" x14ac:dyDescent="0.2">
      <c r="D3134" s="138"/>
    </row>
    <row r="3135" spans="4:4" x14ac:dyDescent="0.2">
      <c r="D3135" s="138"/>
    </row>
    <row r="3136" spans="4:4" x14ac:dyDescent="0.2">
      <c r="D3136" s="138"/>
    </row>
    <row r="3137" spans="4:4" x14ac:dyDescent="0.2">
      <c r="D3137" s="138"/>
    </row>
    <row r="3138" spans="4:4" x14ac:dyDescent="0.2">
      <c r="D3138" s="138"/>
    </row>
    <row r="3139" spans="4:4" x14ac:dyDescent="0.2">
      <c r="D3139" s="138"/>
    </row>
    <row r="3140" spans="4:4" x14ac:dyDescent="0.2">
      <c r="D3140" s="138"/>
    </row>
    <row r="3141" spans="4:4" x14ac:dyDescent="0.2">
      <c r="D3141" s="138"/>
    </row>
    <row r="3142" spans="4:4" x14ac:dyDescent="0.2">
      <c r="D3142" s="138"/>
    </row>
    <row r="3143" spans="4:4" x14ac:dyDescent="0.2">
      <c r="D3143" s="138"/>
    </row>
    <row r="3144" spans="4:4" x14ac:dyDescent="0.2">
      <c r="D3144" s="138"/>
    </row>
    <row r="3145" spans="4:4" x14ac:dyDescent="0.2">
      <c r="D3145" s="138"/>
    </row>
    <row r="3146" spans="4:4" x14ac:dyDescent="0.2">
      <c r="D3146" s="138"/>
    </row>
    <row r="3147" spans="4:4" x14ac:dyDescent="0.2">
      <c r="D3147" s="138"/>
    </row>
    <row r="3148" spans="4:4" x14ac:dyDescent="0.2">
      <c r="D3148" s="138"/>
    </row>
    <row r="3149" spans="4:4" x14ac:dyDescent="0.2">
      <c r="D3149" s="138"/>
    </row>
    <row r="3150" spans="4:4" x14ac:dyDescent="0.2">
      <c r="D3150" s="138"/>
    </row>
    <row r="3151" spans="4:4" x14ac:dyDescent="0.2">
      <c r="D3151" s="138"/>
    </row>
    <row r="3152" spans="4:4" x14ac:dyDescent="0.2">
      <c r="D3152" s="138"/>
    </row>
    <row r="3153" spans="4:4" x14ac:dyDescent="0.2">
      <c r="D3153" s="138"/>
    </row>
    <row r="3154" spans="4:4" x14ac:dyDescent="0.2">
      <c r="D3154" s="138"/>
    </row>
    <row r="3155" spans="4:4" x14ac:dyDescent="0.2">
      <c r="D3155" s="138"/>
    </row>
    <row r="3156" spans="4:4" x14ac:dyDescent="0.2">
      <c r="D3156" s="138"/>
    </row>
    <row r="3157" spans="4:4" x14ac:dyDescent="0.2">
      <c r="D3157" s="138"/>
    </row>
    <row r="3158" spans="4:4" x14ac:dyDescent="0.2">
      <c r="D3158" s="138"/>
    </row>
    <row r="3159" spans="4:4" x14ac:dyDescent="0.2">
      <c r="D3159" s="138"/>
    </row>
    <row r="3160" spans="4:4" x14ac:dyDescent="0.2">
      <c r="D3160" s="138"/>
    </row>
    <row r="3161" spans="4:4" x14ac:dyDescent="0.2">
      <c r="D3161" s="138"/>
    </row>
    <row r="3162" spans="4:4" x14ac:dyDescent="0.2">
      <c r="D3162" s="138"/>
    </row>
    <row r="3163" spans="4:4" x14ac:dyDescent="0.2">
      <c r="D3163" s="138"/>
    </row>
    <row r="3164" spans="4:4" x14ac:dyDescent="0.2">
      <c r="D3164" s="138"/>
    </row>
    <row r="3165" spans="4:4" x14ac:dyDescent="0.2">
      <c r="D3165" s="138"/>
    </row>
    <row r="3166" spans="4:4" x14ac:dyDescent="0.2">
      <c r="D3166" s="138"/>
    </row>
    <row r="3167" spans="4:4" x14ac:dyDescent="0.2">
      <c r="D3167" s="138"/>
    </row>
    <row r="3168" spans="4:4" x14ac:dyDescent="0.2">
      <c r="D3168" s="138"/>
    </row>
    <row r="3169" spans="4:4" x14ac:dyDescent="0.2">
      <c r="D3169" s="138"/>
    </row>
    <row r="3170" spans="4:4" x14ac:dyDescent="0.2">
      <c r="D3170" s="138"/>
    </row>
    <row r="3171" spans="4:4" x14ac:dyDescent="0.2">
      <c r="D3171" s="138"/>
    </row>
    <row r="3172" spans="4:4" x14ac:dyDescent="0.2">
      <c r="D3172" s="138"/>
    </row>
    <row r="3173" spans="4:4" x14ac:dyDescent="0.2">
      <c r="D3173" s="138"/>
    </row>
    <row r="3174" spans="4:4" x14ac:dyDescent="0.2">
      <c r="D3174" s="138"/>
    </row>
    <row r="3175" spans="4:4" x14ac:dyDescent="0.2">
      <c r="D3175" s="138"/>
    </row>
    <row r="3176" spans="4:4" x14ac:dyDescent="0.2">
      <c r="D3176" s="138"/>
    </row>
    <row r="3177" spans="4:4" x14ac:dyDescent="0.2">
      <c r="D3177" s="138"/>
    </row>
    <row r="3178" spans="4:4" x14ac:dyDescent="0.2">
      <c r="D3178" s="138"/>
    </row>
    <row r="3179" spans="4:4" x14ac:dyDescent="0.2">
      <c r="D3179" s="138"/>
    </row>
    <row r="3180" spans="4:4" x14ac:dyDescent="0.2">
      <c r="D3180" s="138"/>
    </row>
    <row r="3181" spans="4:4" x14ac:dyDescent="0.2">
      <c r="D3181" s="138"/>
    </row>
    <row r="3182" spans="4:4" x14ac:dyDescent="0.2">
      <c r="D3182" s="138"/>
    </row>
    <row r="3183" spans="4:4" x14ac:dyDescent="0.2">
      <c r="D3183" s="138"/>
    </row>
    <row r="3184" spans="4:4" x14ac:dyDescent="0.2">
      <c r="D3184" s="138"/>
    </row>
    <row r="3185" spans="4:4" x14ac:dyDescent="0.2">
      <c r="D3185" s="138"/>
    </row>
    <row r="3186" spans="4:4" x14ac:dyDescent="0.2">
      <c r="D3186" s="138"/>
    </row>
    <row r="3187" spans="4:4" x14ac:dyDescent="0.2">
      <c r="D3187" s="138"/>
    </row>
    <row r="3188" spans="4:4" x14ac:dyDescent="0.2">
      <c r="D3188" s="138"/>
    </row>
    <row r="3189" spans="4:4" x14ac:dyDescent="0.2">
      <c r="D3189" s="138"/>
    </row>
    <row r="3190" spans="4:4" x14ac:dyDescent="0.2">
      <c r="D3190" s="138"/>
    </row>
    <row r="3191" spans="4:4" x14ac:dyDescent="0.2">
      <c r="D3191" s="138"/>
    </row>
    <row r="3192" spans="4:4" x14ac:dyDescent="0.2">
      <c r="D3192" s="138"/>
    </row>
    <row r="3193" spans="4:4" x14ac:dyDescent="0.2">
      <c r="D3193" s="138"/>
    </row>
    <row r="3194" spans="4:4" x14ac:dyDescent="0.2">
      <c r="D3194" s="138"/>
    </row>
    <row r="3195" spans="4:4" x14ac:dyDescent="0.2">
      <c r="D3195" s="138"/>
    </row>
    <row r="3196" spans="4:4" x14ac:dyDescent="0.2">
      <c r="D3196" s="138"/>
    </row>
    <row r="3197" spans="4:4" x14ac:dyDescent="0.2">
      <c r="D3197" s="138"/>
    </row>
    <row r="3198" spans="4:4" x14ac:dyDescent="0.2">
      <c r="D3198" s="138"/>
    </row>
    <row r="3199" spans="4:4" x14ac:dyDescent="0.2">
      <c r="D3199" s="138"/>
    </row>
    <row r="3200" spans="4:4" x14ac:dyDescent="0.2">
      <c r="D3200" s="138"/>
    </row>
    <row r="3201" spans="4:4" x14ac:dyDescent="0.2">
      <c r="D3201" s="138"/>
    </row>
    <row r="3202" spans="4:4" x14ac:dyDescent="0.2">
      <c r="D3202" s="138"/>
    </row>
    <row r="3203" spans="4:4" x14ac:dyDescent="0.2">
      <c r="D3203" s="138"/>
    </row>
    <row r="3204" spans="4:4" x14ac:dyDescent="0.2">
      <c r="D3204" s="138"/>
    </row>
    <row r="3205" spans="4:4" x14ac:dyDescent="0.2">
      <c r="D3205" s="138"/>
    </row>
    <row r="3206" spans="4:4" x14ac:dyDescent="0.2">
      <c r="D3206" s="138"/>
    </row>
    <row r="3207" spans="4:4" x14ac:dyDescent="0.2">
      <c r="D3207" s="138"/>
    </row>
    <row r="3208" spans="4:4" x14ac:dyDescent="0.2">
      <c r="D3208" s="138"/>
    </row>
    <row r="3209" spans="4:4" x14ac:dyDescent="0.2">
      <c r="D3209" s="138"/>
    </row>
    <row r="3210" spans="4:4" x14ac:dyDescent="0.2">
      <c r="D3210" s="138"/>
    </row>
    <row r="3211" spans="4:4" x14ac:dyDescent="0.2">
      <c r="D3211" s="138"/>
    </row>
    <row r="3212" spans="4:4" x14ac:dyDescent="0.2">
      <c r="D3212" s="138"/>
    </row>
    <row r="3213" spans="4:4" x14ac:dyDescent="0.2">
      <c r="D3213" s="138"/>
    </row>
    <row r="3214" spans="4:4" x14ac:dyDescent="0.2">
      <c r="D3214" s="138"/>
    </row>
    <row r="3215" spans="4:4" x14ac:dyDescent="0.2">
      <c r="D3215" s="138"/>
    </row>
    <row r="3216" spans="4:4" x14ac:dyDescent="0.2">
      <c r="D3216" s="138"/>
    </row>
    <row r="3217" spans="4:4" x14ac:dyDescent="0.2">
      <c r="D3217" s="138"/>
    </row>
    <row r="3218" spans="4:4" x14ac:dyDescent="0.2">
      <c r="D3218" s="138"/>
    </row>
    <row r="3219" spans="4:4" x14ac:dyDescent="0.2">
      <c r="D3219" s="138"/>
    </row>
    <row r="3220" spans="4:4" x14ac:dyDescent="0.2">
      <c r="D3220" s="138"/>
    </row>
    <row r="3221" spans="4:4" x14ac:dyDescent="0.2">
      <c r="D3221" s="138"/>
    </row>
    <row r="3222" spans="4:4" x14ac:dyDescent="0.2">
      <c r="D3222" s="138"/>
    </row>
    <row r="3223" spans="4:4" x14ac:dyDescent="0.2">
      <c r="D3223" s="138"/>
    </row>
    <row r="3224" spans="4:4" x14ac:dyDescent="0.2">
      <c r="D3224" s="138"/>
    </row>
    <row r="3225" spans="4:4" x14ac:dyDescent="0.2">
      <c r="D3225" s="138"/>
    </row>
    <row r="3226" spans="4:4" x14ac:dyDescent="0.2">
      <c r="D3226" s="138"/>
    </row>
    <row r="3227" spans="4:4" x14ac:dyDescent="0.2">
      <c r="D3227" s="138"/>
    </row>
    <row r="3228" spans="4:4" x14ac:dyDescent="0.2">
      <c r="D3228" s="138"/>
    </row>
    <row r="3229" spans="4:4" x14ac:dyDescent="0.2">
      <c r="D3229" s="138"/>
    </row>
    <row r="3230" spans="4:4" x14ac:dyDescent="0.2">
      <c r="D3230" s="138"/>
    </row>
    <row r="3231" spans="4:4" x14ac:dyDescent="0.2">
      <c r="D3231" s="138"/>
    </row>
    <row r="3232" spans="4:4" x14ac:dyDescent="0.2">
      <c r="D3232" s="138"/>
    </row>
    <row r="3233" spans="4:4" x14ac:dyDescent="0.2">
      <c r="D3233" s="138"/>
    </row>
    <row r="3234" spans="4:4" x14ac:dyDescent="0.2">
      <c r="D3234" s="138"/>
    </row>
    <row r="3235" spans="4:4" x14ac:dyDescent="0.2">
      <c r="D3235" s="138"/>
    </row>
    <row r="3236" spans="4:4" x14ac:dyDescent="0.2">
      <c r="D3236" s="138"/>
    </row>
    <row r="3237" spans="4:4" x14ac:dyDescent="0.2">
      <c r="D3237" s="138"/>
    </row>
    <row r="3238" spans="4:4" x14ac:dyDescent="0.2">
      <c r="D3238" s="138"/>
    </row>
    <row r="3239" spans="4:4" x14ac:dyDescent="0.2">
      <c r="D3239" s="138"/>
    </row>
    <row r="3240" spans="4:4" x14ac:dyDescent="0.2">
      <c r="D3240" s="138"/>
    </row>
    <row r="3241" spans="4:4" x14ac:dyDescent="0.2">
      <c r="D3241" s="138"/>
    </row>
    <row r="3242" spans="4:4" x14ac:dyDescent="0.2">
      <c r="D3242" s="138"/>
    </row>
    <row r="3243" spans="4:4" x14ac:dyDescent="0.2">
      <c r="D3243" s="138"/>
    </row>
    <row r="3244" spans="4:4" x14ac:dyDescent="0.2">
      <c r="D3244" s="138"/>
    </row>
    <row r="3245" spans="4:4" x14ac:dyDescent="0.2">
      <c r="D3245" s="138"/>
    </row>
    <row r="3246" spans="4:4" x14ac:dyDescent="0.2">
      <c r="D3246" s="138"/>
    </row>
    <row r="3247" spans="4:4" x14ac:dyDescent="0.2">
      <c r="D3247" s="138"/>
    </row>
    <row r="3248" spans="4:4" x14ac:dyDescent="0.2">
      <c r="D3248" s="138"/>
    </row>
    <row r="3249" spans="4:4" x14ac:dyDescent="0.2">
      <c r="D3249" s="138"/>
    </row>
    <row r="3250" spans="4:4" x14ac:dyDescent="0.2">
      <c r="D3250" s="138"/>
    </row>
    <row r="3251" spans="4:4" x14ac:dyDescent="0.2">
      <c r="D3251" s="138"/>
    </row>
    <row r="3252" spans="4:4" x14ac:dyDescent="0.2">
      <c r="D3252" s="138"/>
    </row>
    <row r="3253" spans="4:4" x14ac:dyDescent="0.2">
      <c r="D3253" s="138"/>
    </row>
    <row r="3254" spans="4:4" x14ac:dyDescent="0.2">
      <c r="D3254" s="138"/>
    </row>
    <row r="3255" spans="4:4" x14ac:dyDescent="0.2">
      <c r="D3255" s="138"/>
    </row>
    <row r="3256" spans="4:4" x14ac:dyDescent="0.2">
      <c r="D3256" s="138"/>
    </row>
    <row r="3257" spans="4:4" x14ac:dyDescent="0.2">
      <c r="D3257" s="138"/>
    </row>
    <row r="3258" spans="4:4" x14ac:dyDescent="0.2">
      <c r="D3258" s="138"/>
    </row>
    <row r="3259" spans="4:4" x14ac:dyDescent="0.2">
      <c r="D3259" s="138"/>
    </row>
    <row r="3260" spans="4:4" x14ac:dyDescent="0.2">
      <c r="D3260" s="138"/>
    </row>
    <row r="3261" spans="4:4" x14ac:dyDescent="0.2">
      <c r="D3261" s="138"/>
    </row>
    <row r="3262" spans="4:4" x14ac:dyDescent="0.2">
      <c r="D3262" s="138"/>
    </row>
    <row r="3263" spans="4:4" x14ac:dyDescent="0.2">
      <c r="D3263" s="138"/>
    </row>
    <row r="3264" spans="4:4" x14ac:dyDescent="0.2">
      <c r="D3264" s="138"/>
    </row>
    <row r="3265" spans="4:4" x14ac:dyDescent="0.2">
      <c r="D3265" s="138"/>
    </row>
    <row r="3266" spans="4:4" x14ac:dyDescent="0.2">
      <c r="D3266" s="138"/>
    </row>
    <row r="3267" spans="4:4" x14ac:dyDescent="0.2">
      <c r="D3267" s="138"/>
    </row>
    <row r="3268" spans="4:4" x14ac:dyDescent="0.2">
      <c r="D3268" s="138"/>
    </row>
    <row r="3269" spans="4:4" x14ac:dyDescent="0.2">
      <c r="D3269" s="138"/>
    </row>
    <row r="3270" spans="4:4" x14ac:dyDescent="0.2">
      <c r="D3270" s="138"/>
    </row>
    <row r="3271" spans="4:4" x14ac:dyDescent="0.2">
      <c r="D3271" s="138"/>
    </row>
    <row r="3272" spans="4:4" x14ac:dyDescent="0.2">
      <c r="D3272" s="138"/>
    </row>
    <row r="3273" spans="4:4" x14ac:dyDescent="0.2">
      <c r="D3273" s="138"/>
    </row>
    <row r="3274" spans="4:4" x14ac:dyDescent="0.2">
      <c r="D3274" s="138"/>
    </row>
    <row r="3275" spans="4:4" x14ac:dyDescent="0.2">
      <c r="D3275" s="138"/>
    </row>
    <row r="3276" spans="4:4" x14ac:dyDescent="0.2">
      <c r="D3276" s="138"/>
    </row>
    <row r="3277" spans="4:4" x14ac:dyDescent="0.2">
      <c r="D3277" s="138"/>
    </row>
    <row r="3278" spans="4:4" x14ac:dyDescent="0.2">
      <c r="D3278" s="138"/>
    </row>
    <row r="3279" spans="4:4" x14ac:dyDescent="0.2">
      <c r="D3279" s="138"/>
    </row>
    <row r="3280" spans="4:4" x14ac:dyDescent="0.2">
      <c r="D3280" s="138"/>
    </row>
    <row r="3281" spans="4:4" x14ac:dyDescent="0.2">
      <c r="D3281" s="138"/>
    </row>
    <row r="3282" spans="4:4" x14ac:dyDescent="0.2">
      <c r="D3282" s="138"/>
    </row>
    <row r="3283" spans="4:4" x14ac:dyDescent="0.2">
      <c r="D3283" s="138"/>
    </row>
    <row r="3284" spans="4:4" x14ac:dyDescent="0.2">
      <c r="D3284" s="138"/>
    </row>
    <row r="3285" spans="4:4" x14ac:dyDescent="0.2">
      <c r="D3285" s="138"/>
    </row>
    <row r="3286" spans="4:4" x14ac:dyDescent="0.2">
      <c r="D3286" s="138"/>
    </row>
    <row r="3287" spans="4:4" x14ac:dyDescent="0.2">
      <c r="D3287" s="138"/>
    </row>
    <row r="3288" spans="4:4" x14ac:dyDescent="0.2">
      <c r="D3288" s="138"/>
    </row>
    <row r="3289" spans="4:4" x14ac:dyDescent="0.2">
      <c r="D3289" s="138"/>
    </row>
    <row r="3290" spans="4:4" x14ac:dyDescent="0.2">
      <c r="D3290" s="138"/>
    </row>
    <row r="3291" spans="4:4" x14ac:dyDescent="0.2">
      <c r="D3291" s="138"/>
    </row>
    <row r="3292" spans="4:4" x14ac:dyDescent="0.2">
      <c r="D3292" s="138"/>
    </row>
    <row r="3293" spans="4:4" x14ac:dyDescent="0.2">
      <c r="D3293" s="138"/>
    </row>
    <row r="3294" spans="4:4" x14ac:dyDescent="0.2">
      <c r="D3294" s="138"/>
    </row>
    <row r="3295" spans="4:4" x14ac:dyDescent="0.2">
      <c r="D3295" s="138"/>
    </row>
    <row r="3296" spans="4:4" x14ac:dyDescent="0.2">
      <c r="D3296" s="138"/>
    </row>
    <row r="3297" spans="4:4" x14ac:dyDescent="0.2">
      <c r="D3297" s="138"/>
    </row>
    <row r="3298" spans="4:4" x14ac:dyDescent="0.2">
      <c r="D3298" s="138"/>
    </row>
    <row r="3299" spans="4:4" x14ac:dyDescent="0.2">
      <c r="D3299" s="138"/>
    </row>
    <row r="3300" spans="4:4" x14ac:dyDescent="0.2">
      <c r="D3300" s="138"/>
    </row>
    <row r="3301" spans="4:4" x14ac:dyDescent="0.2">
      <c r="D3301" s="138"/>
    </row>
    <row r="3302" spans="4:4" x14ac:dyDescent="0.2">
      <c r="D3302" s="138"/>
    </row>
    <row r="3303" spans="4:4" x14ac:dyDescent="0.2">
      <c r="D3303" s="138"/>
    </row>
    <row r="3304" spans="4:4" x14ac:dyDescent="0.2">
      <c r="D3304" s="138"/>
    </row>
    <row r="3305" spans="4:4" x14ac:dyDescent="0.2">
      <c r="D3305" s="138"/>
    </row>
    <row r="3306" spans="4:4" x14ac:dyDescent="0.2">
      <c r="D3306" s="138"/>
    </row>
    <row r="3307" spans="4:4" x14ac:dyDescent="0.2">
      <c r="D3307" s="138"/>
    </row>
    <row r="3308" spans="4:4" x14ac:dyDescent="0.2">
      <c r="D3308" s="138"/>
    </row>
    <row r="3309" spans="4:4" x14ac:dyDescent="0.2">
      <c r="D3309" s="138"/>
    </row>
    <row r="3310" spans="4:4" x14ac:dyDescent="0.2">
      <c r="D3310" s="138"/>
    </row>
    <row r="3311" spans="4:4" x14ac:dyDescent="0.2">
      <c r="D3311" s="138"/>
    </row>
    <row r="3312" spans="4:4" x14ac:dyDescent="0.2">
      <c r="D3312" s="138"/>
    </row>
    <row r="3313" spans="4:4" x14ac:dyDescent="0.2">
      <c r="D3313" s="138"/>
    </row>
    <row r="3314" spans="4:4" x14ac:dyDescent="0.2">
      <c r="D3314" s="138"/>
    </row>
    <row r="3315" spans="4:4" x14ac:dyDescent="0.2">
      <c r="D3315" s="138"/>
    </row>
    <row r="3316" spans="4:4" x14ac:dyDescent="0.2">
      <c r="D3316" s="138"/>
    </row>
    <row r="3317" spans="4:4" x14ac:dyDescent="0.2">
      <c r="D3317" s="138"/>
    </row>
    <row r="3318" spans="4:4" x14ac:dyDescent="0.2">
      <c r="D3318" s="138"/>
    </row>
    <row r="3319" spans="4:4" x14ac:dyDescent="0.2">
      <c r="D3319" s="138"/>
    </row>
    <row r="3320" spans="4:4" x14ac:dyDescent="0.2">
      <c r="D3320" s="138"/>
    </row>
    <row r="3321" spans="4:4" x14ac:dyDescent="0.2">
      <c r="D3321" s="138"/>
    </row>
    <row r="3322" spans="4:4" x14ac:dyDescent="0.2">
      <c r="D3322" s="138"/>
    </row>
    <row r="3323" spans="4:4" x14ac:dyDescent="0.2">
      <c r="D3323" s="138"/>
    </row>
    <row r="3324" spans="4:4" x14ac:dyDescent="0.2">
      <c r="D3324" s="138"/>
    </row>
    <row r="3325" spans="4:4" x14ac:dyDescent="0.2">
      <c r="D3325" s="138"/>
    </row>
    <row r="3326" spans="4:4" x14ac:dyDescent="0.2">
      <c r="D3326" s="138"/>
    </row>
    <row r="3327" spans="4:4" x14ac:dyDescent="0.2">
      <c r="D3327" s="138"/>
    </row>
    <row r="3328" spans="4:4" x14ac:dyDescent="0.2">
      <c r="D3328" s="138"/>
    </row>
    <row r="3329" spans="4:4" x14ac:dyDescent="0.2">
      <c r="D3329" s="138"/>
    </row>
    <row r="3330" spans="4:4" x14ac:dyDescent="0.2">
      <c r="D3330" s="138"/>
    </row>
    <row r="3331" spans="4:4" x14ac:dyDescent="0.2">
      <c r="D3331" s="138"/>
    </row>
    <row r="3332" spans="4:4" x14ac:dyDescent="0.2">
      <c r="D3332" s="138"/>
    </row>
    <row r="3333" spans="4:4" x14ac:dyDescent="0.2">
      <c r="D3333" s="138"/>
    </row>
    <row r="3334" spans="4:4" x14ac:dyDescent="0.2">
      <c r="D3334" s="138"/>
    </row>
    <row r="3335" spans="4:4" x14ac:dyDescent="0.2">
      <c r="D3335" s="138"/>
    </row>
    <row r="3336" spans="4:4" x14ac:dyDescent="0.2">
      <c r="D3336" s="138"/>
    </row>
    <row r="3337" spans="4:4" x14ac:dyDescent="0.2">
      <c r="D3337" s="138"/>
    </row>
    <row r="3338" spans="4:4" x14ac:dyDescent="0.2">
      <c r="D3338" s="138"/>
    </row>
    <row r="3339" spans="4:4" x14ac:dyDescent="0.2">
      <c r="D3339" s="138"/>
    </row>
    <row r="3340" spans="4:4" x14ac:dyDescent="0.2">
      <c r="D3340" s="138"/>
    </row>
    <row r="3341" spans="4:4" x14ac:dyDescent="0.2">
      <c r="D3341" s="138"/>
    </row>
    <row r="3342" spans="4:4" x14ac:dyDescent="0.2">
      <c r="D3342" s="138"/>
    </row>
    <row r="3343" spans="4:4" x14ac:dyDescent="0.2">
      <c r="D3343" s="138"/>
    </row>
    <row r="3344" spans="4:4" x14ac:dyDescent="0.2">
      <c r="D3344" s="138"/>
    </row>
    <row r="3345" spans="4:4" x14ac:dyDescent="0.2">
      <c r="D3345" s="138"/>
    </row>
    <row r="3346" spans="4:4" x14ac:dyDescent="0.2">
      <c r="D3346" s="138"/>
    </row>
    <row r="3347" spans="4:4" x14ac:dyDescent="0.2">
      <c r="D3347" s="138"/>
    </row>
    <row r="3348" spans="4:4" x14ac:dyDescent="0.2">
      <c r="D3348" s="138"/>
    </row>
    <row r="3349" spans="4:4" x14ac:dyDescent="0.2">
      <c r="D3349" s="138"/>
    </row>
    <row r="3350" spans="4:4" x14ac:dyDescent="0.2">
      <c r="D3350" s="138"/>
    </row>
    <row r="3351" spans="4:4" x14ac:dyDescent="0.2">
      <c r="D3351" s="138"/>
    </row>
    <row r="3352" spans="4:4" x14ac:dyDescent="0.2">
      <c r="D3352" s="138"/>
    </row>
    <row r="3353" spans="4:4" x14ac:dyDescent="0.2">
      <c r="D3353" s="138"/>
    </row>
    <row r="3354" spans="4:4" x14ac:dyDescent="0.2">
      <c r="D3354" s="138"/>
    </row>
    <row r="3355" spans="4:4" x14ac:dyDescent="0.2">
      <c r="D3355" s="138"/>
    </row>
    <row r="3356" spans="4:4" x14ac:dyDescent="0.2">
      <c r="D3356" s="138"/>
    </row>
    <row r="3357" spans="4:4" x14ac:dyDescent="0.2">
      <c r="D3357" s="138"/>
    </row>
    <row r="3358" spans="4:4" x14ac:dyDescent="0.2">
      <c r="D3358" s="138"/>
    </row>
    <row r="3359" spans="4:4" x14ac:dyDescent="0.2">
      <c r="D3359" s="138"/>
    </row>
    <row r="3360" spans="4:4" x14ac:dyDescent="0.2">
      <c r="D3360" s="138"/>
    </row>
    <row r="3361" spans="4:4" x14ac:dyDescent="0.2">
      <c r="D3361" s="138"/>
    </row>
    <row r="3362" spans="4:4" x14ac:dyDescent="0.2">
      <c r="D3362" s="138"/>
    </row>
    <row r="3363" spans="4:4" x14ac:dyDescent="0.2">
      <c r="D3363" s="138"/>
    </row>
    <row r="3364" spans="4:4" x14ac:dyDescent="0.2">
      <c r="D3364" s="138"/>
    </row>
    <row r="3365" spans="4:4" x14ac:dyDescent="0.2">
      <c r="D3365" s="138"/>
    </row>
    <row r="3366" spans="4:4" x14ac:dyDescent="0.2">
      <c r="D3366" s="138"/>
    </row>
    <row r="3367" spans="4:4" x14ac:dyDescent="0.2">
      <c r="D3367" s="138"/>
    </row>
    <row r="3368" spans="4:4" x14ac:dyDescent="0.2">
      <c r="D3368" s="138"/>
    </row>
    <row r="3369" spans="4:4" x14ac:dyDescent="0.2">
      <c r="D3369" s="138"/>
    </row>
    <row r="3370" spans="4:4" x14ac:dyDescent="0.2">
      <c r="D3370" s="138"/>
    </row>
    <row r="3371" spans="4:4" x14ac:dyDescent="0.2">
      <c r="D3371" s="138"/>
    </row>
    <row r="3372" spans="4:4" x14ac:dyDescent="0.2">
      <c r="D3372" s="138"/>
    </row>
    <row r="3373" spans="4:4" x14ac:dyDescent="0.2">
      <c r="D3373" s="138"/>
    </row>
    <row r="3374" spans="4:4" x14ac:dyDescent="0.2">
      <c r="D3374" s="138"/>
    </row>
    <row r="3375" spans="4:4" x14ac:dyDescent="0.2">
      <c r="D3375" s="138"/>
    </row>
    <row r="3376" spans="4:4" x14ac:dyDescent="0.2">
      <c r="D3376" s="138"/>
    </row>
    <row r="3377" spans="4:4" x14ac:dyDescent="0.2">
      <c r="D3377" s="138"/>
    </row>
    <row r="3378" spans="4:4" x14ac:dyDescent="0.2">
      <c r="D3378" s="138"/>
    </row>
    <row r="3379" spans="4:4" x14ac:dyDescent="0.2">
      <c r="D3379" s="138"/>
    </row>
    <row r="3380" spans="4:4" x14ac:dyDescent="0.2">
      <c r="D3380" s="138"/>
    </row>
    <row r="3381" spans="4:4" x14ac:dyDescent="0.2">
      <c r="D3381" s="138"/>
    </row>
    <row r="3382" spans="4:4" x14ac:dyDescent="0.2">
      <c r="D3382" s="138"/>
    </row>
    <row r="3383" spans="4:4" x14ac:dyDescent="0.2">
      <c r="D3383" s="138"/>
    </row>
    <row r="3384" spans="4:4" x14ac:dyDescent="0.2">
      <c r="D3384" s="138"/>
    </row>
    <row r="3385" spans="4:4" x14ac:dyDescent="0.2">
      <c r="D3385" s="138"/>
    </row>
    <row r="3386" spans="4:4" x14ac:dyDescent="0.2">
      <c r="D3386" s="138"/>
    </row>
    <row r="3387" spans="4:4" x14ac:dyDescent="0.2">
      <c r="D3387" s="138"/>
    </row>
    <row r="3388" spans="4:4" x14ac:dyDescent="0.2">
      <c r="D3388" s="138"/>
    </row>
    <row r="3389" spans="4:4" x14ac:dyDescent="0.2">
      <c r="D3389" s="138"/>
    </row>
    <row r="3390" spans="4:4" x14ac:dyDescent="0.2">
      <c r="D3390" s="138"/>
    </row>
    <row r="3391" spans="4:4" x14ac:dyDescent="0.2">
      <c r="D3391" s="138"/>
    </row>
    <row r="3392" spans="4:4" x14ac:dyDescent="0.2">
      <c r="D3392" s="138"/>
    </row>
    <row r="3393" spans="4:4" x14ac:dyDescent="0.2">
      <c r="D3393" s="138"/>
    </row>
    <row r="3394" spans="4:4" x14ac:dyDescent="0.2">
      <c r="D3394" s="138"/>
    </row>
    <row r="3395" spans="4:4" x14ac:dyDescent="0.2">
      <c r="D3395" s="138"/>
    </row>
    <row r="3396" spans="4:4" x14ac:dyDescent="0.2">
      <c r="D3396" s="138"/>
    </row>
    <row r="3397" spans="4:4" x14ac:dyDescent="0.2">
      <c r="D3397" s="138"/>
    </row>
    <row r="3398" spans="4:4" x14ac:dyDescent="0.2">
      <c r="D3398" s="138"/>
    </row>
    <row r="3399" spans="4:4" x14ac:dyDescent="0.2">
      <c r="D3399" s="138"/>
    </row>
    <row r="3400" spans="4:4" x14ac:dyDescent="0.2">
      <c r="D3400" s="138"/>
    </row>
    <row r="3401" spans="4:4" x14ac:dyDescent="0.2">
      <c r="D3401" s="138"/>
    </row>
    <row r="3402" spans="4:4" x14ac:dyDescent="0.2">
      <c r="D3402" s="138"/>
    </row>
    <row r="3403" spans="4:4" x14ac:dyDescent="0.2">
      <c r="D3403" s="138"/>
    </row>
    <row r="3404" spans="4:4" x14ac:dyDescent="0.2">
      <c r="D3404" s="138"/>
    </row>
    <row r="3405" spans="4:4" x14ac:dyDescent="0.2">
      <c r="D3405" s="138"/>
    </row>
    <row r="3406" spans="4:4" x14ac:dyDescent="0.2">
      <c r="D3406" s="138"/>
    </row>
    <row r="3407" spans="4:4" x14ac:dyDescent="0.2">
      <c r="D3407" s="138"/>
    </row>
    <row r="3408" spans="4:4" x14ac:dyDescent="0.2">
      <c r="D3408" s="138"/>
    </row>
    <row r="3409" spans="4:4" x14ac:dyDescent="0.2">
      <c r="D3409" s="138"/>
    </row>
    <row r="3410" spans="4:4" x14ac:dyDescent="0.2">
      <c r="D3410" s="138"/>
    </row>
    <row r="3411" spans="4:4" x14ac:dyDescent="0.2">
      <c r="D3411" s="138"/>
    </row>
    <row r="3412" spans="4:4" x14ac:dyDescent="0.2">
      <c r="D3412" s="138"/>
    </row>
    <row r="3413" spans="4:4" x14ac:dyDescent="0.2">
      <c r="D3413" s="138"/>
    </row>
    <row r="3414" spans="4:4" x14ac:dyDescent="0.2">
      <c r="D3414" s="138"/>
    </row>
    <row r="3415" spans="4:4" x14ac:dyDescent="0.2">
      <c r="D3415" s="138"/>
    </row>
    <row r="3416" spans="4:4" x14ac:dyDescent="0.2">
      <c r="D3416" s="138"/>
    </row>
    <row r="3417" spans="4:4" x14ac:dyDescent="0.2">
      <c r="D3417" s="138"/>
    </row>
    <row r="3418" spans="4:4" x14ac:dyDescent="0.2">
      <c r="D3418" s="138"/>
    </row>
    <row r="3419" spans="4:4" x14ac:dyDescent="0.2">
      <c r="D3419" s="138"/>
    </row>
    <row r="3420" spans="4:4" x14ac:dyDescent="0.2">
      <c r="D3420" s="138"/>
    </row>
    <row r="3421" spans="4:4" x14ac:dyDescent="0.2">
      <c r="D3421" s="138"/>
    </row>
    <row r="3422" spans="4:4" x14ac:dyDescent="0.2">
      <c r="D3422" s="138"/>
    </row>
    <row r="3423" spans="4:4" x14ac:dyDescent="0.2">
      <c r="D3423" s="138"/>
    </row>
    <row r="3424" spans="4:4" x14ac:dyDescent="0.2">
      <c r="D3424" s="138"/>
    </row>
    <row r="3425" spans="4:4" x14ac:dyDescent="0.2">
      <c r="D3425" s="138"/>
    </row>
    <row r="3426" spans="4:4" x14ac:dyDescent="0.2">
      <c r="D3426" s="138"/>
    </row>
    <row r="3427" spans="4:4" x14ac:dyDescent="0.2">
      <c r="D3427" s="138"/>
    </row>
    <row r="3428" spans="4:4" x14ac:dyDescent="0.2">
      <c r="D3428" s="138"/>
    </row>
    <row r="3429" spans="4:4" x14ac:dyDescent="0.2">
      <c r="D3429" s="138"/>
    </row>
    <row r="3430" spans="4:4" x14ac:dyDescent="0.2">
      <c r="D3430" s="138"/>
    </row>
    <row r="3431" spans="4:4" x14ac:dyDescent="0.2">
      <c r="D3431" s="138"/>
    </row>
    <row r="3432" spans="4:4" x14ac:dyDescent="0.2">
      <c r="D3432" s="138"/>
    </row>
    <row r="3433" spans="4:4" x14ac:dyDescent="0.2">
      <c r="D3433" s="138"/>
    </row>
    <row r="3434" spans="4:4" x14ac:dyDescent="0.2">
      <c r="D3434" s="138"/>
    </row>
    <row r="3435" spans="4:4" x14ac:dyDescent="0.2">
      <c r="D3435" s="138"/>
    </row>
    <row r="3436" spans="4:4" x14ac:dyDescent="0.2">
      <c r="D3436" s="138"/>
    </row>
    <row r="3437" spans="4:4" x14ac:dyDescent="0.2">
      <c r="D3437" s="138"/>
    </row>
    <row r="3438" spans="4:4" x14ac:dyDescent="0.2">
      <c r="D3438" s="138"/>
    </row>
    <row r="3439" spans="4:4" x14ac:dyDescent="0.2">
      <c r="D3439" s="138"/>
    </row>
    <row r="3440" spans="4:4" x14ac:dyDescent="0.2">
      <c r="D3440" s="138"/>
    </row>
    <row r="3441" spans="4:4" x14ac:dyDescent="0.2">
      <c r="D3441" s="138"/>
    </row>
    <row r="3442" spans="4:4" x14ac:dyDescent="0.2">
      <c r="D3442" s="138"/>
    </row>
    <row r="3443" spans="4:4" x14ac:dyDescent="0.2">
      <c r="D3443" s="138"/>
    </row>
    <row r="3444" spans="4:4" x14ac:dyDescent="0.2">
      <c r="D3444" s="138"/>
    </row>
    <row r="3445" spans="4:4" x14ac:dyDescent="0.2">
      <c r="D3445" s="138"/>
    </row>
    <row r="3446" spans="4:4" x14ac:dyDescent="0.2">
      <c r="D3446" s="138"/>
    </row>
    <row r="3447" spans="4:4" x14ac:dyDescent="0.2">
      <c r="D3447" s="138"/>
    </row>
    <row r="3448" spans="4:4" x14ac:dyDescent="0.2">
      <c r="D3448" s="138"/>
    </row>
    <row r="3449" spans="4:4" x14ac:dyDescent="0.2">
      <c r="D3449" s="138"/>
    </row>
    <row r="3450" spans="4:4" x14ac:dyDescent="0.2">
      <c r="D3450" s="138"/>
    </row>
    <row r="3451" spans="4:4" x14ac:dyDescent="0.2">
      <c r="D3451" s="138"/>
    </row>
    <row r="3452" spans="4:4" x14ac:dyDescent="0.2">
      <c r="D3452" s="138"/>
    </row>
    <row r="3453" spans="4:4" x14ac:dyDescent="0.2">
      <c r="D3453" s="138"/>
    </row>
    <row r="3454" spans="4:4" x14ac:dyDescent="0.2">
      <c r="D3454" s="138"/>
    </row>
    <row r="3455" spans="4:4" x14ac:dyDescent="0.2">
      <c r="D3455" s="138"/>
    </row>
    <row r="3456" spans="4:4" x14ac:dyDescent="0.2">
      <c r="D3456" s="138"/>
    </row>
    <row r="3457" spans="4:4" x14ac:dyDescent="0.2">
      <c r="D3457" s="138"/>
    </row>
    <row r="3458" spans="4:4" x14ac:dyDescent="0.2">
      <c r="D3458" s="138"/>
    </row>
    <row r="3459" spans="4:4" x14ac:dyDescent="0.2">
      <c r="D3459" s="138"/>
    </row>
    <row r="3460" spans="4:4" x14ac:dyDescent="0.2">
      <c r="D3460" s="138"/>
    </row>
    <row r="3461" spans="4:4" x14ac:dyDescent="0.2">
      <c r="D3461" s="138"/>
    </row>
    <row r="3462" spans="4:4" x14ac:dyDescent="0.2">
      <c r="D3462" s="138"/>
    </row>
    <row r="3463" spans="4:4" x14ac:dyDescent="0.2">
      <c r="D3463" s="138"/>
    </row>
    <row r="3464" spans="4:4" x14ac:dyDescent="0.2">
      <c r="D3464" s="138"/>
    </row>
    <row r="3465" spans="4:4" x14ac:dyDescent="0.2">
      <c r="D3465" s="138"/>
    </row>
    <row r="3466" spans="4:4" x14ac:dyDescent="0.2">
      <c r="D3466" s="138"/>
    </row>
    <row r="3467" spans="4:4" x14ac:dyDescent="0.2">
      <c r="D3467" s="138"/>
    </row>
    <row r="3468" spans="4:4" x14ac:dyDescent="0.2">
      <c r="D3468" s="138"/>
    </row>
    <row r="3469" spans="4:4" x14ac:dyDescent="0.2">
      <c r="D3469" s="138"/>
    </row>
    <row r="3470" spans="4:4" x14ac:dyDescent="0.2">
      <c r="D3470" s="138"/>
    </row>
    <row r="3471" spans="4:4" x14ac:dyDescent="0.2">
      <c r="D3471" s="138"/>
    </row>
    <row r="3472" spans="4:4" x14ac:dyDescent="0.2">
      <c r="D3472" s="138"/>
    </row>
    <row r="3473" spans="4:4" x14ac:dyDescent="0.2">
      <c r="D3473" s="138"/>
    </row>
    <row r="3474" spans="4:4" x14ac:dyDescent="0.2">
      <c r="D3474" s="138"/>
    </row>
    <row r="3475" spans="4:4" x14ac:dyDescent="0.2">
      <c r="D3475" s="138"/>
    </row>
    <row r="3476" spans="4:4" x14ac:dyDescent="0.2">
      <c r="D3476" s="138"/>
    </row>
    <row r="3477" spans="4:4" x14ac:dyDescent="0.2">
      <c r="D3477" s="138"/>
    </row>
    <row r="3478" spans="4:4" x14ac:dyDescent="0.2">
      <c r="D3478" s="138"/>
    </row>
    <row r="3479" spans="4:4" x14ac:dyDescent="0.2">
      <c r="D3479" s="138"/>
    </row>
    <row r="3480" spans="4:4" x14ac:dyDescent="0.2">
      <c r="D3480" s="138"/>
    </row>
    <row r="3481" spans="4:4" x14ac:dyDescent="0.2">
      <c r="D3481" s="138"/>
    </row>
    <row r="3482" spans="4:4" x14ac:dyDescent="0.2">
      <c r="D3482" s="138"/>
    </row>
    <row r="3483" spans="4:4" x14ac:dyDescent="0.2">
      <c r="D3483" s="138"/>
    </row>
    <row r="3484" spans="4:4" x14ac:dyDescent="0.2">
      <c r="D3484" s="138"/>
    </row>
    <row r="3485" spans="4:4" x14ac:dyDescent="0.2">
      <c r="D3485" s="138"/>
    </row>
    <row r="3486" spans="4:4" x14ac:dyDescent="0.2">
      <c r="D3486" s="138"/>
    </row>
    <row r="3487" spans="4:4" x14ac:dyDescent="0.2">
      <c r="D3487" s="138"/>
    </row>
    <row r="3488" spans="4:4" x14ac:dyDescent="0.2">
      <c r="D3488" s="138"/>
    </row>
    <row r="3489" spans="4:4" x14ac:dyDescent="0.2">
      <c r="D3489" s="138"/>
    </row>
    <row r="3490" spans="4:4" x14ac:dyDescent="0.2">
      <c r="D3490" s="138"/>
    </row>
    <row r="3491" spans="4:4" x14ac:dyDescent="0.2">
      <c r="D3491" s="138"/>
    </row>
    <row r="3492" spans="4:4" x14ac:dyDescent="0.2">
      <c r="D3492" s="138"/>
    </row>
    <row r="3493" spans="4:4" x14ac:dyDescent="0.2">
      <c r="D3493" s="138"/>
    </row>
    <row r="3494" spans="4:4" x14ac:dyDescent="0.2">
      <c r="D3494" s="138"/>
    </row>
    <row r="3495" spans="4:4" x14ac:dyDescent="0.2">
      <c r="D3495" s="138"/>
    </row>
    <row r="3496" spans="4:4" x14ac:dyDescent="0.2">
      <c r="D3496" s="138"/>
    </row>
    <row r="3497" spans="4:4" x14ac:dyDescent="0.2">
      <c r="D3497" s="138"/>
    </row>
    <row r="3498" spans="4:4" x14ac:dyDescent="0.2">
      <c r="D3498" s="138"/>
    </row>
    <row r="3499" spans="4:4" x14ac:dyDescent="0.2">
      <c r="D3499" s="138"/>
    </row>
    <row r="3500" spans="4:4" x14ac:dyDescent="0.2">
      <c r="D3500" s="138"/>
    </row>
    <row r="3501" spans="4:4" x14ac:dyDescent="0.2">
      <c r="D3501" s="138"/>
    </row>
    <row r="3502" spans="4:4" x14ac:dyDescent="0.2">
      <c r="D3502" s="138"/>
    </row>
    <row r="3503" spans="4:4" x14ac:dyDescent="0.2">
      <c r="D3503" s="138"/>
    </row>
    <row r="3504" spans="4:4" x14ac:dyDescent="0.2">
      <c r="D3504" s="138"/>
    </row>
    <row r="3505" spans="4:4" x14ac:dyDescent="0.2">
      <c r="D3505" s="138"/>
    </row>
    <row r="3506" spans="4:4" x14ac:dyDescent="0.2">
      <c r="D3506" s="138"/>
    </row>
    <row r="3507" spans="4:4" x14ac:dyDescent="0.2">
      <c r="D3507" s="138"/>
    </row>
    <row r="3508" spans="4:4" x14ac:dyDescent="0.2">
      <c r="D3508" s="138"/>
    </row>
    <row r="3509" spans="4:4" x14ac:dyDescent="0.2">
      <c r="D3509" s="138"/>
    </row>
    <row r="3510" spans="4:4" x14ac:dyDescent="0.2">
      <c r="D3510" s="138"/>
    </row>
    <row r="3511" spans="4:4" x14ac:dyDescent="0.2">
      <c r="D3511" s="138"/>
    </row>
    <row r="3512" spans="4:4" x14ac:dyDescent="0.2">
      <c r="D3512" s="138"/>
    </row>
    <row r="3513" spans="4:4" x14ac:dyDescent="0.2">
      <c r="D3513" s="138"/>
    </row>
    <row r="3514" spans="4:4" x14ac:dyDescent="0.2">
      <c r="D3514" s="138"/>
    </row>
    <row r="3515" spans="4:4" x14ac:dyDescent="0.2">
      <c r="D3515" s="138"/>
    </row>
    <row r="3516" spans="4:4" x14ac:dyDescent="0.2">
      <c r="D3516" s="138"/>
    </row>
    <row r="3517" spans="4:4" x14ac:dyDescent="0.2">
      <c r="D3517" s="138"/>
    </row>
    <row r="3518" spans="4:4" x14ac:dyDescent="0.2">
      <c r="D3518" s="138"/>
    </row>
    <row r="3519" spans="4:4" x14ac:dyDescent="0.2">
      <c r="D3519" s="138"/>
    </row>
    <row r="3520" spans="4:4" x14ac:dyDescent="0.2">
      <c r="D3520" s="138"/>
    </row>
    <row r="3521" spans="4:4" x14ac:dyDescent="0.2">
      <c r="D3521" s="138"/>
    </row>
    <row r="3522" spans="4:4" x14ac:dyDescent="0.2">
      <c r="D3522" s="138"/>
    </row>
    <row r="3523" spans="4:4" x14ac:dyDescent="0.2">
      <c r="D3523" s="138"/>
    </row>
    <row r="3524" spans="4:4" x14ac:dyDescent="0.2">
      <c r="D3524" s="138"/>
    </row>
    <row r="3525" spans="4:4" x14ac:dyDescent="0.2">
      <c r="D3525" s="138"/>
    </row>
    <row r="3526" spans="4:4" x14ac:dyDescent="0.2">
      <c r="D3526" s="138"/>
    </row>
    <row r="3527" spans="4:4" x14ac:dyDescent="0.2">
      <c r="D3527" s="138"/>
    </row>
    <row r="3528" spans="4:4" x14ac:dyDescent="0.2">
      <c r="D3528" s="138"/>
    </row>
    <row r="3529" spans="4:4" x14ac:dyDescent="0.2">
      <c r="D3529" s="138"/>
    </row>
    <row r="3530" spans="4:4" x14ac:dyDescent="0.2">
      <c r="D3530" s="138"/>
    </row>
    <row r="3531" spans="4:4" x14ac:dyDescent="0.2">
      <c r="D3531" s="138"/>
    </row>
    <row r="3532" spans="4:4" x14ac:dyDescent="0.2">
      <c r="D3532" s="138"/>
    </row>
    <row r="3533" spans="4:4" x14ac:dyDescent="0.2">
      <c r="D3533" s="138"/>
    </row>
    <row r="3534" spans="4:4" x14ac:dyDescent="0.2">
      <c r="D3534" s="138"/>
    </row>
    <row r="3535" spans="4:4" x14ac:dyDescent="0.2">
      <c r="D3535" s="138"/>
    </row>
    <row r="3536" spans="4:4" x14ac:dyDescent="0.2">
      <c r="D3536" s="138"/>
    </row>
    <row r="3537" spans="4:4" x14ac:dyDescent="0.2">
      <c r="D3537" s="138"/>
    </row>
    <row r="3538" spans="4:4" x14ac:dyDescent="0.2">
      <c r="D3538" s="138"/>
    </row>
    <row r="3539" spans="4:4" x14ac:dyDescent="0.2">
      <c r="D3539" s="138"/>
    </row>
    <row r="3540" spans="4:4" x14ac:dyDescent="0.2">
      <c r="D3540" s="138"/>
    </row>
    <row r="3541" spans="4:4" x14ac:dyDescent="0.2">
      <c r="D3541" s="138"/>
    </row>
    <row r="3542" spans="4:4" x14ac:dyDescent="0.2">
      <c r="D3542" s="138"/>
    </row>
    <row r="3543" spans="4:4" x14ac:dyDescent="0.2">
      <c r="D3543" s="138"/>
    </row>
    <row r="3544" spans="4:4" x14ac:dyDescent="0.2">
      <c r="D3544" s="138"/>
    </row>
    <row r="3545" spans="4:4" x14ac:dyDescent="0.2">
      <c r="D3545" s="138"/>
    </row>
    <row r="3546" spans="4:4" x14ac:dyDescent="0.2">
      <c r="D3546" s="138"/>
    </row>
    <row r="3547" spans="4:4" x14ac:dyDescent="0.2">
      <c r="D3547" s="138"/>
    </row>
    <row r="3548" spans="4:4" x14ac:dyDescent="0.2">
      <c r="D3548" s="138"/>
    </row>
    <row r="3549" spans="4:4" x14ac:dyDescent="0.2">
      <c r="D3549" s="138"/>
    </row>
    <row r="3550" spans="4:4" x14ac:dyDescent="0.2">
      <c r="D3550" s="138"/>
    </row>
    <row r="3551" spans="4:4" x14ac:dyDescent="0.2">
      <c r="D3551" s="138"/>
    </row>
    <row r="3552" spans="4:4" x14ac:dyDescent="0.2">
      <c r="D3552" s="138"/>
    </row>
    <row r="3553" spans="4:4" x14ac:dyDescent="0.2">
      <c r="D3553" s="138"/>
    </row>
    <row r="3554" spans="4:4" x14ac:dyDescent="0.2">
      <c r="D3554" s="138"/>
    </row>
    <row r="3555" spans="4:4" x14ac:dyDescent="0.2">
      <c r="D3555" s="138"/>
    </row>
    <row r="3556" spans="4:4" x14ac:dyDescent="0.2">
      <c r="D3556" s="138"/>
    </row>
    <row r="3557" spans="4:4" x14ac:dyDescent="0.2">
      <c r="D3557" s="138"/>
    </row>
    <row r="3558" spans="4:4" x14ac:dyDescent="0.2">
      <c r="D3558" s="138"/>
    </row>
    <row r="3559" spans="4:4" x14ac:dyDescent="0.2">
      <c r="D3559" s="138"/>
    </row>
    <row r="3560" spans="4:4" x14ac:dyDescent="0.2">
      <c r="D3560" s="138"/>
    </row>
    <row r="3561" spans="4:4" x14ac:dyDescent="0.2">
      <c r="D3561" s="138"/>
    </row>
    <row r="3562" spans="4:4" x14ac:dyDescent="0.2">
      <c r="D3562" s="138"/>
    </row>
    <row r="3563" spans="4:4" x14ac:dyDescent="0.2">
      <c r="D3563" s="138"/>
    </row>
    <row r="3564" spans="4:4" x14ac:dyDescent="0.2">
      <c r="D3564" s="138"/>
    </row>
    <row r="3565" spans="4:4" x14ac:dyDescent="0.2">
      <c r="D3565" s="138"/>
    </row>
    <row r="3566" spans="4:4" x14ac:dyDescent="0.2">
      <c r="D3566" s="138"/>
    </row>
    <row r="3567" spans="4:4" x14ac:dyDescent="0.2">
      <c r="D3567" s="138"/>
    </row>
    <row r="3568" spans="4:4" x14ac:dyDescent="0.2">
      <c r="D3568" s="138"/>
    </row>
    <row r="3569" spans="4:4" x14ac:dyDescent="0.2">
      <c r="D3569" s="138"/>
    </row>
    <row r="3570" spans="4:4" x14ac:dyDescent="0.2">
      <c r="D3570" s="138"/>
    </row>
    <row r="3571" spans="4:4" x14ac:dyDescent="0.2">
      <c r="D3571" s="138"/>
    </row>
    <row r="3572" spans="4:4" x14ac:dyDescent="0.2">
      <c r="D3572" s="138"/>
    </row>
    <row r="3573" spans="4:4" x14ac:dyDescent="0.2">
      <c r="D3573" s="138"/>
    </row>
    <row r="3574" spans="4:4" x14ac:dyDescent="0.2">
      <c r="D3574" s="138"/>
    </row>
    <row r="3575" spans="4:4" x14ac:dyDescent="0.2">
      <c r="D3575" s="138"/>
    </row>
    <row r="3576" spans="4:4" x14ac:dyDescent="0.2">
      <c r="D3576" s="138"/>
    </row>
    <row r="3577" spans="4:4" x14ac:dyDescent="0.2">
      <c r="D3577" s="138"/>
    </row>
    <row r="3578" spans="4:4" x14ac:dyDescent="0.2">
      <c r="D3578" s="138"/>
    </row>
    <row r="3579" spans="4:4" x14ac:dyDescent="0.2">
      <c r="D3579" s="138"/>
    </row>
    <row r="3580" spans="4:4" x14ac:dyDescent="0.2">
      <c r="D3580" s="138"/>
    </row>
    <row r="3581" spans="4:4" x14ac:dyDescent="0.2">
      <c r="D3581" s="138"/>
    </row>
    <row r="3582" spans="4:4" x14ac:dyDescent="0.2">
      <c r="D3582" s="138"/>
    </row>
    <row r="3583" spans="4:4" x14ac:dyDescent="0.2">
      <c r="D3583" s="138"/>
    </row>
    <row r="3584" spans="4:4" x14ac:dyDescent="0.2">
      <c r="D3584" s="138"/>
    </row>
    <row r="3585" spans="4:4" x14ac:dyDescent="0.2">
      <c r="D3585" s="138"/>
    </row>
    <row r="3586" spans="4:4" x14ac:dyDescent="0.2">
      <c r="D3586" s="138"/>
    </row>
    <row r="3587" spans="4:4" x14ac:dyDescent="0.2">
      <c r="D3587" s="138"/>
    </row>
    <row r="3588" spans="4:4" x14ac:dyDescent="0.2">
      <c r="D3588" s="138"/>
    </row>
    <row r="3589" spans="4:4" x14ac:dyDescent="0.2">
      <c r="D3589" s="138"/>
    </row>
    <row r="3590" spans="4:4" x14ac:dyDescent="0.2">
      <c r="D3590" s="138"/>
    </row>
    <row r="3591" spans="4:4" x14ac:dyDescent="0.2">
      <c r="D3591" s="138"/>
    </row>
    <row r="3592" spans="4:4" x14ac:dyDescent="0.2">
      <c r="D3592" s="138"/>
    </row>
    <row r="3593" spans="4:4" x14ac:dyDescent="0.2">
      <c r="D3593" s="138"/>
    </row>
    <row r="3594" spans="4:4" x14ac:dyDescent="0.2">
      <c r="D3594" s="138"/>
    </row>
    <row r="3595" spans="4:4" x14ac:dyDescent="0.2">
      <c r="D3595" s="138"/>
    </row>
    <row r="3596" spans="4:4" x14ac:dyDescent="0.2">
      <c r="D3596" s="138"/>
    </row>
    <row r="3597" spans="4:4" x14ac:dyDescent="0.2">
      <c r="D3597" s="138"/>
    </row>
    <row r="3598" spans="4:4" x14ac:dyDescent="0.2">
      <c r="D3598" s="138"/>
    </row>
    <row r="3599" spans="4:4" x14ac:dyDescent="0.2">
      <c r="D3599" s="138"/>
    </row>
    <row r="3600" spans="4:4" x14ac:dyDescent="0.2">
      <c r="D3600" s="138"/>
    </row>
    <row r="3601" spans="4:4" x14ac:dyDescent="0.2">
      <c r="D3601" s="138"/>
    </row>
    <row r="3602" spans="4:4" x14ac:dyDescent="0.2">
      <c r="D3602" s="138"/>
    </row>
    <row r="3603" spans="4:4" x14ac:dyDescent="0.2">
      <c r="D3603" s="138"/>
    </row>
    <row r="3604" spans="4:4" x14ac:dyDescent="0.2">
      <c r="D3604" s="138"/>
    </row>
    <row r="3605" spans="4:4" x14ac:dyDescent="0.2">
      <c r="D3605" s="138"/>
    </row>
    <row r="3606" spans="4:4" x14ac:dyDescent="0.2">
      <c r="D3606" s="138"/>
    </row>
    <row r="3607" spans="4:4" x14ac:dyDescent="0.2">
      <c r="D3607" s="138"/>
    </row>
    <row r="3608" spans="4:4" x14ac:dyDescent="0.2">
      <c r="D3608" s="138"/>
    </row>
    <row r="3609" spans="4:4" x14ac:dyDescent="0.2">
      <c r="D3609" s="138"/>
    </row>
    <row r="3610" spans="4:4" x14ac:dyDescent="0.2">
      <c r="D3610" s="138"/>
    </row>
    <row r="3611" spans="4:4" x14ac:dyDescent="0.2">
      <c r="D3611" s="138"/>
    </row>
    <row r="3612" spans="4:4" x14ac:dyDescent="0.2">
      <c r="D3612" s="138"/>
    </row>
    <row r="3613" spans="4:4" x14ac:dyDescent="0.2">
      <c r="D3613" s="138"/>
    </row>
    <row r="3614" spans="4:4" x14ac:dyDescent="0.2">
      <c r="D3614" s="138"/>
    </row>
    <row r="3615" spans="4:4" x14ac:dyDescent="0.2">
      <c r="D3615" s="138"/>
    </row>
    <row r="3616" spans="4:4" x14ac:dyDescent="0.2">
      <c r="D3616" s="138"/>
    </row>
    <row r="3617" spans="4:4" x14ac:dyDescent="0.2">
      <c r="D3617" s="138"/>
    </row>
    <row r="3618" spans="4:4" x14ac:dyDescent="0.2">
      <c r="D3618" s="138"/>
    </row>
    <row r="3619" spans="4:4" x14ac:dyDescent="0.2">
      <c r="D3619" s="138"/>
    </row>
    <row r="3620" spans="4:4" x14ac:dyDescent="0.2">
      <c r="D3620" s="138"/>
    </row>
    <row r="3621" spans="4:4" x14ac:dyDescent="0.2">
      <c r="D3621" s="138"/>
    </row>
    <row r="3622" spans="4:4" x14ac:dyDescent="0.2">
      <c r="D3622" s="138"/>
    </row>
    <row r="3623" spans="4:4" x14ac:dyDescent="0.2">
      <c r="D3623" s="138"/>
    </row>
    <row r="3624" spans="4:4" x14ac:dyDescent="0.2">
      <c r="D3624" s="138"/>
    </row>
    <row r="3625" spans="4:4" x14ac:dyDescent="0.2">
      <c r="D3625" s="138"/>
    </row>
    <row r="3626" spans="4:4" x14ac:dyDescent="0.2">
      <c r="D3626" s="138"/>
    </row>
    <row r="3627" spans="4:4" x14ac:dyDescent="0.2">
      <c r="D3627" s="138"/>
    </row>
    <row r="3628" spans="4:4" x14ac:dyDescent="0.2">
      <c r="D3628" s="138"/>
    </row>
    <row r="3629" spans="4:4" x14ac:dyDescent="0.2">
      <c r="D3629" s="138"/>
    </row>
    <row r="3630" spans="4:4" x14ac:dyDescent="0.2">
      <c r="D3630" s="138"/>
    </row>
    <row r="3631" spans="4:4" x14ac:dyDescent="0.2">
      <c r="D3631" s="138"/>
    </row>
    <row r="3632" spans="4:4" x14ac:dyDescent="0.2">
      <c r="D3632" s="138"/>
    </row>
    <row r="3633" spans="4:4" x14ac:dyDescent="0.2">
      <c r="D3633" s="138"/>
    </row>
    <row r="3634" spans="4:4" x14ac:dyDescent="0.2">
      <c r="D3634" s="138"/>
    </row>
    <row r="3635" spans="4:4" x14ac:dyDescent="0.2">
      <c r="D3635" s="138"/>
    </row>
    <row r="3636" spans="4:4" x14ac:dyDescent="0.2">
      <c r="D3636" s="138"/>
    </row>
    <row r="3637" spans="4:4" x14ac:dyDescent="0.2">
      <c r="D3637" s="138"/>
    </row>
    <row r="3638" spans="4:4" x14ac:dyDescent="0.2">
      <c r="D3638" s="138"/>
    </row>
    <row r="3639" spans="4:4" x14ac:dyDescent="0.2">
      <c r="D3639" s="138"/>
    </row>
    <row r="3640" spans="4:4" x14ac:dyDescent="0.2">
      <c r="D3640" s="138"/>
    </row>
    <row r="3641" spans="4:4" x14ac:dyDescent="0.2">
      <c r="D3641" s="138"/>
    </row>
    <row r="3642" spans="4:4" x14ac:dyDescent="0.2">
      <c r="D3642" s="138"/>
    </row>
    <row r="3643" spans="4:4" x14ac:dyDescent="0.2">
      <c r="D3643" s="138"/>
    </row>
    <row r="3644" spans="4:4" x14ac:dyDescent="0.2">
      <c r="D3644" s="138"/>
    </row>
    <row r="3645" spans="4:4" x14ac:dyDescent="0.2">
      <c r="D3645" s="138"/>
    </row>
    <row r="3646" spans="4:4" x14ac:dyDescent="0.2">
      <c r="D3646" s="138"/>
    </row>
    <row r="3647" spans="4:4" x14ac:dyDescent="0.2">
      <c r="D3647" s="138"/>
    </row>
    <row r="3648" spans="4:4" x14ac:dyDescent="0.2">
      <c r="D3648" s="138"/>
    </row>
    <row r="3649" spans="4:4" x14ac:dyDescent="0.2">
      <c r="D3649" s="138"/>
    </row>
    <row r="3650" spans="4:4" x14ac:dyDescent="0.2">
      <c r="D3650" s="138"/>
    </row>
    <row r="3651" spans="4:4" x14ac:dyDescent="0.2">
      <c r="D3651" s="138"/>
    </row>
    <row r="3652" spans="4:4" x14ac:dyDescent="0.2">
      <c r="D3652" s="138"/>
    </row>
    <row r="3653" spans="4:4" x14ac:dyDescent="0.2">
      <c r="D3653" s="138"/>
    </row>
    <row r="3654" spans="4:4" x14ac:dyDescent="0.2">
      <c r="D3654" s="138"/>
    </row>
    <row r="3655" spans="4:4" x14ac:dyDescent="0.2">
      <c r="D3655" s="138"/>
    </row>
    <row r="3656" spans="4:4" x14ac:dyDescent="0.2">
      <c r="D3656" s="138"/>
    </row>
    <row r="3657" spans="4:4" x14ac:dyDescent="0.2">
      <c r="D3657" s="138"/>
    </row>
    <row r="3658" spans="4:4" x14ac:dyDescent="0.2">
      <c r="D3658" s="138"/>
    </row>
    <row r="3659" spans="4:4" x14ac:dyDescent="0.2">
      <c r="D3659" s="138"/>
    </row>
    <row r="3660" spans="4:4" x14ac:dyDescent="0.2">
      <c r="D3660" s="138"/>
    </row>
    <row r="3661" spans="4:4" x14ac:dyDescent="0.2">
      <c r="D3661" s="138"/>
    </row>
    <row r="3662" spans="4:4" x14ac:dyDescent="0.2">
      <c r="D3662" s="138"/>
    </row>
    <row r="3663" spans="4:4" x14ac:dyDescent="0.2">
      <c r="D3663" s="138"/>
    </row>
    <row r="3664" spans="4:4" x14ac:dyDescent="0.2">
      <c r="D3664" s="138"/>
    </row>
    <row r="3665" spans="4:4" x14ac:dyDescent="0.2">
      <c r="D3665" s="138"/>
    </row>
    <row r="3666" spans="4:4" x14ac:dyDescent="0.2">
      <c r="D3666" s="138"/>
    </row>
    <row r="3667" spans="4:4" x14ac:dyDescent="0.2">
      <c r="D3667" s="138"/>
    </row>
    <row r="3668" spans="4:4" x14ac:dyDescent="0.2">
      <c r="D3668" s="138"/>
    </row>
    <row r="3669" spans="4:4" x14ac:dyDescent="0.2">
      <c r="D3669" s="138"/>
    </row>
    <row r="3670" spans="4:4" x14ac:dyDescent="0.2">
      <c r="D3670" s="138"/>
    </row>
    <row r="3671" spans="4:4" x14ac:dyDescent="0.2">
      <c r="D3671" s="138"/>
    </row>
    <row r="3672" spans="4:4" x14ac:dyDescent="0.2">
      <c r="D3672" s="138"/>
    </row>
    <row r="3673" spans="4:4" x14ac:dyDescent="0.2">
      <c r="D3673" s="138"/>
    </row>
    <row r="3674" spans="4:4" x14ac:dyDescent="0.2">
      <c r="D3674" s="138"/>
    </row>
    <row r="3675" spans="4:4" x14ac:dyDescent="0.2">
      <c r="D3675" s="138"/>
    </row>
    <row r="3676" spans="4:4" x14ac:dyDescent="0.2">
      <c r="D3676" s="138"/>
    </row>
    <row r="3677" spans="4:4" x14ac:dyDescent="0.2">
      <c r="D3677" s="138"/>
    </row>
    <row r="3678" spans="4:4" x14ac:dyDescent="0.2">
      <c r="D3678" s="138"/>
    </row>
    <row r="3679" spans="4:4" x14ac:dyDescent="0.2">
      <c r="D3679" s="138"/>
    </row>
    <row r="3680" spans="4:4" x14ac:dyDescent="0.2">
      <c r="D3680" s="138"/>
    </row>
    <row r="3681" spans="4:4" x14ac:dyDescent="0.2">
      <c r="D3681" s="138"/>
    </row>
    <row r="3682" spans="4:4" x14ac:dyDescent="0.2">
      <c r="D3682" s="138"/>
    </row>
    <row r="3683" spans="4:4" x14ac:dyDescent="0.2">
      <c r="D3683" s="138"/>
    </row>
    <row r="3684" spans="4:4" x14ac:dyDescent="0.2">
      <c r="D3684" s="138"/>
    </row>
    <row r="3685" spans="4:4" x14ac:dyDescent="0.2">
      <c r="D3685" s="138"/>
    </row>
    <row r="3686" spans="4:4" x14ac:dyDescent="0.2">
      <c r="D3686" s="138"/>
    </row>
    <row r="3687" spans="4:4" x14ac:dyDescent="0.2">
      <c r="D3687" s="138"/>
    </row>
    <row r="3688" spans="4:4" x14ac:dyDescent="0.2">
      <c r="D3688" s="138"/>
    </row>
    <row r="3689" spans="4:4" x14ac:dyDescent="0.2">
      <c r="D3689" s="138"/>
    </row>
    <row r="3690" spans="4:4" x14ac:dyDescent="0.2">
      <c r="D3690" s="138"/>
    </row>
    <row r="3691" spans="4:4" x14ac:dyDescent="0.2">
      <c r="D3691" s="138"/>
    </row>
    <row r="3692" spans="4:4" x14ac:dyDescent="0.2">
      <c r="D3692" s="138"/>
    </row>
    <row r="3693" spans="4:4" x14ac:dyDescent="0.2">
      <c r="D3693" s="138"/>
    </row>
    <row r="3694" spans="4:4" x14ac:dyDescent="0.2">
      <c r="D3694" s="138"/>
    </row>
    <row r="3695" spans="4:4" x14ac:dyDescent="0.2">
      <c r="D3695" s="138"/>
    </row>
    <row r="3696" spans="4:4" x14ac:dyDescent="0.2">
      <c r="D3696" s="138"/>
    </row>
    <row r="3697" spans="4:4" x14ac:dyDescent="0.2">
      <c r="D3697" s="138"/>
    </row>
    <row r="3698" spans="4:4" x14ac:dyDescent="0.2">
      <c r="D3698" s="138"/>
    </row>
    <row r="3699" spans="4:4" x14ac:dyDescent="0.2">
      <c r="D3699" s="138"/>
    </row>
    <row r="3700" spans="4:4" x14ac:dyDescent="0.2">
      <c r="D3700" s="138"/>
    </row>
    <row r="3701" spans="4:4" x14ac:dyDescent="0.2">
      <c r="D3701" s="138"/>
    </row>
    <row r="3702" spans="4:4" x14ac:dyDescent="0.2">
      <c r="D3702" s="138"/>
    </row>
    <row r="3703" spans="4:4" x14ac:dyDescent="0.2">
      <c r="D3703" s="138"/>
    </row>
    <row r="3704" spans="4:4" x14ac:dyDescent="0.2">
      <c r="D3704" s="138"/>
    </row>
    <row r="3705" spans="4:4" x14ac:dyDescent="0.2">
      <c r="D3705" s="138"/>
    </row>
    <row r="3706" spans="4:4" x14ac:dyDescent="0.2">
      <c r="D3706" s="138"/>
    </row>
    <row r="3707" spans="4:4" x14ac:dyDescent="0.2">
      <c r="D3707" s="138"/>
    </row>
    <row r="3708" spans="4:4" x14ac:dyDescent="0.2">
      <c r="D3708" s="138"/>
    </row>
    <row r="3709" spans="4:4" x14ac:dyDescent="0.2">
      <c r="D3709" s="138"/>
    </row>
    <row r="3710" spans="4:4" x14ac:dyDescent="0.2">
      <c r="D3710" s="138"/>
    </row>
    <row r="3711" spans="4:4" x14ac:dyDescent="0.2">
      <c r="D3711" s="138"/>
    </row>
    <row r="3712" spans="4:4" x14ac:dyDescent="0.2">
      <c r="D3712" s="138"/>
    </row>
    <row r="3713" spans="4:4" x14ac:dyDescent="0.2">
      <c r="D3713" s="138"/>
    </row>
    <row r="3714" spans="4:4" x14ac:dyDescent="0.2">
      <c r="D3714" s="138"/>
    </row>
    <row r="3715" spans="4:4" x14ac:dyDescent="0.2">
      <c r="D3715" s="138"/>
    </row>
    <row r="3716" spans="4:4" x14ac:dyDescent="0.2">
      <c r="D3716" s="138"/>
    </row>
    <row r="3717" spans="4:4" x14ac:dyDescent="0.2">
      <c r="D3717" s="138"/>
    </row>
    <row r="3718" spans="4:4" x14ac:dyDescent="0.2">
      <c r="D3718" s="138"/>
    </row>
    <row r="3719" spans="4:4" x14ac:dyDescent="0.2">
      <c r="D3719" s="138"/>
    </row>
    <row r="3720" spans="4:4" x14ac:dyDescent="0.2">
      <c r="D3720" s="138"/>
    </row>
    <row r="3721" spans="4:4" x14ac:dyDescent="0.2">
      <c r="D3721" s="138"/>
    </row>
    <row r="3722" spans="4:4" x14ac:dyDescent="0.2">
      <c r="D3722" s="138"/>
    </row>
    <row r="3723" spans="4:4" x14ac:dyDescent="0.2">
      <c r="D3723" s="138"/>
    </row>
    <row r="3724" spans="4:4" x14ac:dyDescent="0.2">
      <c r="D3724" s="138"/>
    </row>
    <row r="3725" spans="4:4" x14ac:dyDescent="0.2">
      <c r="D3725" s="138"/>
    </row>
    <row r="3726" spans="4:4" x14ac:dyDescent="0.2">
      <c r="D3726" s="138"/>
    </row>
    <row r="3727" spans="4:4" x14ac:dyDescent="0.2">
      <c r="D3727" s="138"/>
    </row>
    <row r="3728" spans="4:4" x14ac:dyDescent="0.2">
      <c r="D3728" s="138"/>
    </row>
    <row r="3729" spans="4:4" x14ac:dyDescent="0.2">
      <c r="D3729" s="138"/>
    </row>
    <row r="3730" spans="4:4" x14ac:dyDescent="0.2">
      <c r="D3730" s="138"/>
    </row>
    <row r="3731" spans="4:4" x14ac:dyDescent="0.2">
      <c r="D3731" s="138"/>
    </row>
    <row r="3732" spans="4:4" x14ac:dyDescent="0.2">
      <c r="D3732" s="138"/>
    </row>
    <row r="3733" spans="4:4" x14ac:dyDescent="0.2">
      <c r="D3733" s="138"/>
    </row>
    <row r="3734" spans="4:4" x14ac:dyDescent="0.2">
      <c r="D3734" s="138"/>
    </row>
    <row r="3735" spans="4:4" x14ac:dyDescent="0.2">
      <c r="D3735" s="138"/>
    </row>
    <row r="3736" spans="4:4" x14ac:dyDescent="0.2">
      <c r="D3736" s="138"/>
    </row>
    <row r="3737" spans="4:4" x14ac:dyDescent="0.2">
      <c r="D3737" s="138"/>
    </row>
    <row r="3738" spans="4:4" x14ac:dyDescent="0.2">
      <c r="D3738" s="138"/>
    </row>
    <row r="3739" spans="4:4" x14ac:dyDescent="0.2">
      <c r="D3739" s="138"/>
    </row>
    <row r="3740" spans="4:4" x14ac:dyDescent="0.2">
      <c r="D3740" s="138"/>
    </row>
    <row r="3741" spans="4:4" x14ac:dyDescent="0.2">
      <c r="D3741" s="138"/>
    </row>
    <row r="3742" spans="4:4" x14ac:dyDescent="0.2">
      <c r="D3742" s="138"/>
    </row>
    <row r="3743" spans="4:4" x14ac:dyDescent="0.2">
      <c r="D3743" s="138"/>
    </row>
    <row r="3744" spans="4:4" x14ac:dyDescent="0.2">
      <c r="D3744" s="138"/>
    </row>
    <row r="3745" spans="4:4" x14ac:dyDescent="0.2">
      <c r="D3745" s="138"/>
    </row>
    <row r="3746" spans="4:4" x14ac:dyDescent="0.2">
      <c r="D3746" s="138"/>
    </row>
    <row r="3747" spans="4:4" x14ac:dyDescent="0.2">
      <c r="D3747" s="138"/>
    </row>
    <row r="3748" spans="4:4" x14ac:dyDescent="0.2">
      <c r="D3748" s="138"/>
    </row>
    <row r="3749" spans="4:4" x14ac:dyDescent="0.2">
      <c r="D3749" s="138"/>
    </row>
    <row r="3750" spans="4:4" x14ac:dyDescent="0.2">
      <c r="D3750" s="138"/>
    </row>
    <row r="3751" spans="4:4" x14ac:dyDescent="0.2">
      <c r="D3751" s="138"/>
    </row>
    <row r="3752" spans="4:4" x14ac:dyDescent="0.2">
      <c r="D3752" s="138"/>
    </row>
    <row r="3753" spans="4:4" x14ac:dyDescent="0.2">
      <c r="D3753" s="138"/>
    </row>
    <row r="3754" spans="4:4" x14ac:dyDescent="0.2">
      <c r="D3754" s="138"/>
    </row>
    <row r="3755" spans="4:4" x14ac:dyDescent="0.2">
      <c r="D3755" s="138"/>
    </row>
    <row r="3756" spans="4:4" x14ac:dyDescent="0.2">
      <c r="D3756" s="138"/>
    </row>
    <row r="3757" spans="4:4" x14ac:dyDescent="0.2">
      <c r="D3757" s="138"/>
    </row>
    <row r="3758" spans="4:4" x14ac:dyDescent="0.2">
      <c r="D3758" s="138"/>
    </row>
    <row r="3759" spans="4:4" x14ac:dyDescent="0.2">
      <c r="D3759" s="138"/>
    </row>
    <row r="3760" spans="4:4" x14ac:dyDescent="0.2">
      <c r="D3760" s="138"/>
    </row>
    <row r="3761" spans="4:4" x14ac:dyDescent="0.2">
      <c r="D3761" s="138"/>
    </row>
    <row r="3762" spans="4:4" x14ac:dyDescent="0.2">
      <c r="D3762" s="138"/>
    </row>
    <row r="3763" spans="4:4" x14ac:dyDescent="0.2">
      <c r="D3763" s="138"/>
    </row>
    <row r="3764" spans="4:4" x14ac:dyDescent="0.2">
      <c r="D3764" s="138"/>
    </row>
    <row r="3765" spans="4:4" x14ac:dyDescent="0.2">
      <c r="D3765" s="138"/>
    </row>
    <row r="3766" spans="4:4" x14ac:dyDescent="0.2">
      <c r="D3766" s="138"/>
    </row>
    <row r="3767" spans="4:4" x14ac:dyDescent="0.2">
      <c r="D3767" s="138"/>
    </row>
    <row r="3768" spans="4:4" x14ac:dyDescent="0.2">
      <c r="D3768" s="138"/>
    </row>
    <row r="3769" spans="4:4" x14ac:dyDescent="0.2">
      <c r="D3769" s="138"/>
    </row>
    <row r="3770" spans="4:4" x14ac:dyDescent="0.2">
      <c r="D3770" s="138"/>
    </row>
    <row r="3771" spans="4:4" x14ac:dyDescent="0.2">
      <c r="D3771" s="138"/>
    </row>
    <row r="3772" spans="4:4" x14ac:dyDescent="0.2">
      <c r="D3772" s="138"/>
    </row>
    <row r="3773" spans="4:4" x14ac:dyDescent="0.2">
      <c r="D3773" s="138"/>
    </row>
    <row r="3774" spans="4:4" x14ac:dyDescent="0.2">
      <c r="D3774" s="138"/>
    </row>
    <row r="3775" spans="4:4" x14ac:dyDescent="0.2">
      <c r="D3775" s="138"/>
    </row>
    <row r="3776" spans="4:4" x14ac:dyDescent="0.2">
      <c r="D3776" s="138"/>
    </row>
    <row r="3777" spans="4:4" x14ac:dyDescent="0.2">
      <c r="D3777" s="138"/>
    </row>
    <row r="3778" spans="4:4" x14ac:dyDescent="0.2">
      <c r="D3778" s="138"/>
    </row>
    <row r="3779" spans="4:4" x14ac:dyDescent="0.2">
      <c r="D3779" s="138"/>
    </row>
    <row r="3780" spans="4:4" x14ac:dyDescent="0.2">
      <c r="D3780" s="138"/>
    </row>
    <row r="3781" spans="4:4" x14ac:dyDescent="0.2">
      <c r="D3781" s="138"/>
    </row>
    <row r="3782" spans="4:4" x14ac:dyDescent="0.2">
      <c r="D3782" s="138"/>
    </row>
    <row r="3783" spans="4:4" x14ac:dyDescent="0.2">
      <c r="D3783" s="138"/>
    </row>
    <row r="3784" spans="4:4" x14ac:dyDescent="0.2">
      <c r="D3784" s="138"/>
    </row>
    <row r="3785" spans="4:4" x14ac:dyDescent="0.2">
      <c r="D3785" s="138"/>
    </row>
    <row r="3786" spans="4:4" x14ac:dyDescent="0.2">
      <c r="D3786" s="138"/>
    </row>
    <row r="3787" spans="4:4" x14ac:dyDescent="0.2">
      <c r="D3787" s="138"/>
    </row>
    <row r="3788" spans="4:4" x14ac:dyDescent="0.2">
      <c r="D3788" s="138"/>
    </row>
    <row r="3789" spans="4:4" x14ac:dyDescent="0.2">
      <c r="D3789" s="138"/>
    </row>
    <row r="3790" spans="4:4" x14ac:dyDescent="0.2">
      <c r="D3790" s="138"/>
    </row>
    <row r="3791" spans="4:4" x14ac:dyDescent="0.2">
      <c r="D3791" s="138"/>
    </row>
    <row r="3792" spans="4:4" x14ac:dyDescent="0.2">
      <c r="D3792" s="138"/>
    </row>
    <row r="3793" spans="4:4" x14ac:dyDescent="0.2">
      <c r="D3793" s="138"/>
    </row>
    <row r="3794" spans="4:4" x14ac:dyDescent="0.2">
      <c r="D3794" s="138"/>
    </row>
    <row r="3795" spans="4:4" x14ac:dyDescent="0.2">
      <c r="D3795" s="138"/>
    </row>
    <row r="3796" spans="4:4" x14ac:dyDescent="0.2">
      <c r="D3796" s="138"/>
    </row>
    <row r="3797" spans="4:4" x14ac:dyDescent="0.2">
      <c r="D3797" s="138"/>
    </row>
    <row r="3798" spans="4:4" x14ac:dyDescent="0.2">
      <c r="D3798" s="138"/>
    </row>
    <row r="3799" spans="4:4" x14ac:dyDescent="0.2">
      <c r="D3799" s="138"/>
    </row>
    <row r="3800" spans="4:4" x14ac:dyDescent="0.2">
      <c r="D3800" s="138"/>
    </row>
    <row r="3801" spans="4:4" x14ac:dyDescent="0.2">
      <c r="D3801" s="138"/>
    </row>
    <row r="3802" spans="4:4" x14ac:dyDescent="0.2">
      <c r="D3802" s="138"/>
    </row>
    <row r="3803" spans="4:4" x14ac:dyDescent="0.2">
      <c r="D3803" s="138"/>
    </row>
    <row r="3804" spans="4:4" x14ac:dyDescent="0.2">
      <c r="D3804" s="138"/>
    </row>
    <row r="3805" spans="4:4" x14ac:dyDescent="0.2">
      <c r="D3805" s="138"/>
    </row>
    <row r="3806" spans="4:4" x14ac:dyDescent="0.2">
      <c r="D3806" s="138"/>
    </row>
    <row r="3807" spans="4:4" x14ac:dyDescent="0.2">
      <c r="D3807" s="138"/>
    </row>
    <row r="3808" spans="4:4" x14ac:dyDescent="0.2">
      <c r="D3808" s="138"/>
    </row>
    <row r="3809" spans="4:4" x14ac:dyDescent="0.2">
      <c r="D3809" s="138"/>
    </row>
    <row r="3810" spans="4:4" x14ac:dyDescent="0.2">
      <c r="D3810" s="138"/>
    </row>
    <row r="3811" spans="4:4" x14ac:dyDescent="0.2">
      <c r="D3811" s="138"/>
    </row>
    <row r="3812" spans="4:4" x14ac:dyDescent="0.2">
      <c r="D3812" s="138"/>
    </row>
    <row r="3813" spans="4:4" x14ac:dyDescent="0.2">
      <c r="D3813" s="138"/>
    </row>
    <row r="3814" spans="4:4" x14ac:dyDescent="0.2">
      <c r="D3814" s="138"/>
    </row>
    <row r="3815" spans="4:4" x14ac:dyDescent="0.2">
      <c r="D3815" s="138"/>
    </row>
    <row r="3816" spans="4:4" x14ac:dyDescent="0.2">
      <c r="D3816" s="138"/>
    </row>
    <row r="3817" spans="4:4" x14ac:dyDescent="0.2">
      <c r="D3817" s="138"/>
    </row>
    <row r="3818" spans="4:4" x14ac:dyDescent="0.2">
      <c r="D3818" s="138"/>
    </row>
    <row r="3819" spans="4:4" x14ac:dyDescent="0.2">
      <c r="D3819" s="138"/>
    </row>
    <row r="3820" spans="4:4" x14ac:dyDescent="0.2">
      <c r="D3820" s="138"/>
    </row>
    <row r="3821" spans="4:4" x14ac:dyDescent="0.2">
      <c r="D3821" s="138"/>
    </row>
    <row r="3822" spans="4:4" x14ac:dyDescent="0.2">
      <c r="D3822" s="138"/>
    </row>
    <row r="3823" spans="4:4" x14ac:dyDescent="0.2">
      <c r="D3823" s="138"/>
    </row>
    <row r="3824" spans="4:4" x14ac:dyDescent="0.2">
      <c r="D3824" s="138"/>
    </row>
    <row r="3825" spans="4:4" x14ac:dyDescent="0.2">
      <c r="D3825" s="138"/>
    </row>
    <row r="3826" spans="4:4" x14ac:dyDescent="0.2">
      <c r="D3826" s="138"/>
    </row>
    <row r="3827" spans="4:4" x14ac:dyDescent="0.2">
      <c r="D3827" s="138"/>
    </row>
    <row r="3828" spans="4:4" x14ac:dyDescent="0.2">
      <c r="D3828" s="138"/>
    </row>
    <row r="3829" spans="4:4" x14ac:dyDescent="0.2">
      <c r="D3829" s="138"/>
    </row>
    <row r="3830" spans="4:4" x14ac:dyDescent="0.2">
      <c r="D3830" s="138"/>
    </row>
    <row r="3831" spans="4:4" x14ac:dyDescent="0.2">
      <c r="D3831" s="138"/>
    </row>
    <row r="3832" spans="4:4" x14ac:dyDescent="0.2">
      <c r="D3832" s="138"/>
    </row>
    <row r="3833" spans="4:4" x14ac:dyDescent="0.2">
      <c r="D3833" s="138"/>
    </row>
    <row r="3834" spans="4:4" x14ac:dyDescent="0.2">
      <c r="D3834" s="138"/>
    </row>
    <row r="3835" spans="4:4" x14ac:dyDescent="0.2">
      <c r="D3835" s="138"/>
    </row>
    <row r="3836" spans="4:4" x14ac:dyDescent="0.2">
      <c r="D3836" s="138"/>
    </row>
    <row r="3837" spans="4:4" x14ac:dyDescent="0.2">
      <c r="D3837" s="138"/>
    </row>
    <row r="3838" spans="4:4" x14ac:dyDescent="0.2">
      <c r="D3838" s="138"/>
    </row>
    <row r="3839" spans="4:4" x14ac:dyDescent="0.2">
      <c r="D3839" s="138"/>
    </row>
    <row r="3840" spans="4:4" x14ac:dyDescent="0.2">
      <c r="D3840" s="138"/>
    </row>
    <row r="3841" spans="4:4" x14ac:dyDescent="0.2">
      <c r="D3841" s="138"/>
    </row>
    <row r="3842" spans="4:4" x14ac:dyDescent="0.2">
      <c r="D3842" s="138"/>
    </row>
    <row r="3843" spans="4:4" x14ac:dyDescent="0.2">
      <c r="D3843" s="138"/>
    </row>
    <row r="3844" spans="4:4" x14ac:dyDescent="0.2">
      <c r="D3844" s="138"/>
    </row>
    <row r="3845" spans="4:4" x14ac:dyDescent="0.2">
      <c r="D3845" s="138"/>
    </row>
    <row r="3846" spans="4:4" x14ac:dyDescent="0.2">
      <c r="D3846" s="138"/>
    </row>
    <row r="3847" spans="4:4" x14ac:dyDescent="0.2">
      <c r="D3847" s="138"/>
    </row>
    <row r="3848" spans="4:4" x14ac:dyDescent="0.2">
      <c r="D3848" s="138"/>
    </row>
    <row r="3849" spans="4:4" x14ac:dyDescent="0.2">
      <c r="D3849" s="138"/>
    </row>
    <row r="3850" spans="4:4" x14ac:dyDescent="0.2">
      <c r="D3850" s="138"/>
    </row>
    <row r="3851" spans="4:4" x14ac:dyDescent="0.2">
      <c r="D3851" s="138"/>
    </row>
    <row r="3852" spans="4:4" x14ac:dyDescent="0.2">
      <c r="D3852" s="138"/>
    </row>
    <row r="3853" spans="4:4" x14ac:dyDescent="0.2">
      <c r="D3853" s="138"/>
    </row>
    <row r="3854" spans="4:4" x14ac:dyDescent="0.2">
      <c r="D3854" s="138"/>
    </row>
    <row r="3855" spans="4:4" x14ac:dyDescent="0.2">
      <c r="D3855" s="138"/>
    </row>
    <row r="3856" spans="4:4" x14ac:dyDescent="0.2">
      <c r="D3856" s="138"/>
    </row>
    <row r="3857" spans="4:4" x14ac:dyDescent="0.2">
      <c r="D3857" s="138"/>
    </row>
    <row r="3858" spans="4:4" x14ac:dyDescent="0.2">
      <c r="D3858" s="138"/>
    </row>
    <row r="3859" spans="4:4" x14ac:dyDescent="0.2">
      <c r="D3859" s="138"/>
    </row>
    <row r="3860" spans="4:4" x14ac:dyDescent="0.2">
      <c r="D3860" s="138"/>
    </row>
    <row r="3861" spans="4:4" x14ac:dyDescent="0.2">
      <c r="D3861" s="138"/>
    </row>
    <row r="3862" spans="4:4" x14ac:dyDescent="0.2">
      <c r="D3862" s="138"/>
    </row>
    <row r="3863" spans="4:4" x14ac:dyDescent="0.2">
      <c r="D3863" s="138"/>
    </row>
    <row r="3864" spans="4:4" x14ac:dyDescent="0.2">
      <c r="D3864" s="138"/>
    </row>
    <row r="3865" spans="4:4" x14ac:dyDescent="0.2">
      <c r="D3865" s="138"/>
    </row>
    <row r="3866" spans="4:4" x14ac:dyDescent="0.2">
      <c r="D3866" s="138"/>
    </row>
    <row r="3867" spans="4:4" x14ac:dyDescent="0.2">
      <c r="D3867" s="138"/>
    </row>
    <row r="3868" spans="4:4" x14ac:dyDescent="0.2">
      <c r="D3868" s="138"/>
    </row>
    <row r="3869" spans="4:4" x14ac:dyDescent="0.2">
      <c r="D3869" s="138"/>
    </row>
    <row r="3870" spans="4:4" x14ac:dyDescent="0.2">
      <c r="D3870" s="138"/>
    </row>
    <row r="3871" spans="4:4" x14ac:dyDescent="0.2">
      <c r="D3871" s="138"/>
    </row>
    <row r="3872" spans="4:4" x14ac:dyDescent="0.2">
      <c r="D3872" s="138"/>
    </row>
    <row r="3873" spans="4:4" x14ac:dyDescent="0.2">
      <c r="D3873" s="138"/>
    </row>
    <row r="3874" spans="4:4" x14ac:dyDescent="0.2">
      <c r="D3874" s="138"/>
    </row>
    <row r="3875" spans="4:4" x14ac:dyDescent="0.2">
      <c r="D3875" s="138"/>
    </row>
    <row r="3876" spans="4:4" x14ac:dyDescent="0.2">
      <c r="D3876" s="138"/>
    </row>
    <row r="3877" spans="4:4" x14ac:dyDescent="0.2">
      <c r="D3877" s="138"/>
    </row>
    <row r="3878" spans="4:4" x14ac:dyDescent="0.2">
      <c r="D3878" s="138"/>
    </row>
    <row r="3879" spans="4:4" x14ac:dyDescent="0.2">
      <c r="D3879" s="138"/>
    </row>
    <row r="3880" spans="4:4" x14ac:dyDescent="0.2">
      <c r="D3880" s="138"/>
    </row>
    <row r="3881" spans="4:4" x14ac:dyDescent="0.2">
      <c r="D3881" s="138"/>
    </row>
    <row r="3882" spans="4:4" x14ac:dyDescent="0.2">
      <c r="D3882" s="138"/>
    </row>
    <row r="3883" spans="4:4" x14ac:dyDescent="0.2">
      <c r="D3883" s="138"/>
    </row>
    <row r="3884" spans="4:4" x14ac:dyDescent="0.2">
      <c r="D3884" s="138"/>
    </row>
    <row r="3885" spans="4:4" x14ac:dyDescent="0.2">
      <c r="D3885" s="138"/>
    </row>
    <row r="3886" spans="4:4" x14ac:dyDescent="0.2">
      <c r="D3886" s="138"/>
    </row>
    <row r="3887" spans="4:4" x14ac:dyDescent="0.2">
      <c r="D3887" s="138"/>
    </row>
    <row r="3888" spans="4:4" x14ac:dyDescent="0.2">
      <c r="D3888" s="138"/>
    </row>
    <row r="3889" spans="4:4" x14ac:dyDescent="0.2">
      <c r="D3889" s="138"/>
    </row>
    <row r="3890" spans="4:4" x14ac:dyDescent="0.2">
      <c r="D3890" s="138"/>
    </row>
    <row r="3891" spans="4:4" x14ac:dyDescent="0.2">
      <c r="D3891" s="138"/>
    </row>
    <row r="3892" spans="4:4" x14ac:dyDescent="0.2">
      <c r="D3892" s="138"/>
    </row>
    <row r="3893" spans="4:4" x14ac:dyDescent="0.2">
      <c r="D3893" s="138"/>
    </row>
    <row r="3894" spans="4:4" x14ac:dyDescent="0.2">
      <c r="D3894" s="138"/>
    </row>
    <row r="3895" spans="4:4" x14ac:dyDescent="0.2">
      <c r="D3895" s="138"/>
    </row>
    <row r="3896" spans="4:4" x14ac:dyDescent="0.2">
      <c r="D3896" s="138"/>
    </row>
    <row r="3897" spans="4:4" x14ac:dyDescent="0.2">
      <c r="D3897" s="138"/>
    </row>
    <row r="3898" spans="4:4" x14ac:dyDescent="0.2">
      <c r="D3898" s="138"/>
    </row>
    <row r="3899" spans="4:4" x14ac:dyDescent="0.2">
      <c r="D3899" s="138"/>
    </row>
    <row r="3900" spans="4:4" x14ac:dyDescent="0.2">
      <c r="D3900" s="138"/>
    </row>
    <row r="3901" spans="4:4" x14ac:dyDescent="0.2">
      <c r="D3901" s="138"/>
    </row>
    <row r="3902" spans="4:4" x14ac:dyDescent="0.2">
      <c r="D3902" s="138"/>
    </row>
    <row r="3903" spans="4:4" x14ac:dyDescent="0.2">
      <c r="D3903" s="138"/>
    </row>
    <row r="3904" spans="4:4" x14ac:dyDescent="0.2">
      <c r="D3904" s="138"/>
    </row>
    <row r="3905" spans="4:4" x14ac:dyDescent="0.2">
      <c r="D3905" s="138"/>
    </row>
    <row r="3906" spans="4:4" x14ac:dyDescent="0.2">
      <c r="D3906" s="138"/>
    </row>
    <row r="3907" spans="4:4" x14ac:dyDescent="0.2">
      <c r="D3907" s="138"/>
    </row>
    <row r="3908" spans="4:4" x14ac:dyDescent="0.2">
      <c r="D3908" s="138"/>
    </row>
    <row r="3909" spans="4:4" x14ac:dyDescent="0.2">
      <c r="D3909" s="138"/>
    </row>
    <row r="3910" spans="4:4" x14ac:dyDescent="0.2">
      <c r="D3910" s="138"/>
    </row>
    <row r="3911" spans="4:4" x14ac:dyDescent="0.2">
      <c r="D3911" s="138"/>
    </row>
    <row r="3912" spans="4:4" x14ac:dyDescent="0.2">
      <c r="D3912" s="138"/>
    </row>
    <row r="3913" spans="4:4" x14ac:dyDescent="0.2">
      <c r="D3913" s="138"/>
    </row>
    <row r="3914" spans="4:4" x14ac:dyDescent="0.2">
      <c r="D3914" s="138"/>
    </row>
    <row r="3915" spans="4:4" x14ac:dyDescent="0.2">
      <c r="D3915" s="138"/>
    </row>
    <row r="3916" spans="4:4" x14ac:dyDescent="0.2">
      <c r="D3916" s="138"/>
    </row>
    <row r="3917" spans="4:4" x14ac:dyDescent="0.2">
      <c r="D3917" s="138"/>
    </row>
    <row r="3918" spans="4:4" x14ac:dyDescent="0.2">
      <c r="D3918" s="138"/>
    </row>
    <row r="3919" spans="4:4" x14ac:dyDescent="0.2">
      <c r="D3919" s="138"/>
    </row>
    <row r="3920" spans="4:4" x14ac:dyDescent="0.2">
      <c r="D3920" s="138"/>
    </row>
    <row r="3921" spans="4:4" x14ac:dyDescent="0.2">
      <c r="D3921" s="138"/>
    </row>
    <row r="3922" spans="4:4" x14ac:dyDescent="0.2">
      <c r="D3922" s="138"/>
    </row>
    <row r="3923" spans="4:4" x14ac:dyDescent="0.2">
      <c r="D3923" s="138"/>
    </row>
    <row r="3924" spans="4:4" x14ac:dyDescent="0.2">
      <c r="D3924" s="138"/>
    </row>
    <row r="3925" spans="4:4" x14ac:dyDescent="0.2">
      <c r="D3925" s="138"/>
    </row>
    <row r="3926" spans="4:4" x14ac:dyDescent="0.2">
      <c r="D3926" s="138"/>
    </row>
    <row r="3927" spans="4:4" x14ac:dyDescent="0.2">
      <c r="D3927" s="138"/>
    </row>
    <row r="3928" spans="4:4" x14ac:dyDescent="0.2">
      <c r="D3928" s="138"/>
    </row>
    <row r="3929" spans="4:4" x14ac:dyDescent="0.2">
      <c r="D3929" s="138"/>
    </row>
    <row r="3930" spans="4:4" x14ac:dyDescent="0.2">
      <c r="D3930" s="138"/>
    </row>
    <row r="3931" spans="4:4" x14ac:dyDescent="0.2">
      <c r="D3931" s="138"/>
    </row>
    <row r="3932" spans="4:4" x14ac:dyDescent="0.2">
      <c r="D3932" s="138"/>
    </row>
    <row r="3933" spans="4:4" x14ac:dyDescent="0.2">
      <c r="D3933" s="138"/>
    </row>
    <row r="3934" spans="4:4" x14ac:dyDescent="0.2">
      <c r="D3934" s="138"/>
    </row>
    <row r="3935" spans="4:4" x14ac:dyDescent="0.2">
      <c r="D3935" s="138"/>
    </row>
    <row r="3936" spans="4:4" x14ac:dyDescent="0.2">
      <c r="D3936" s="138"/>
    </row>
    <row r="3937" spans="4:4" x14ac:dyDescent="0.2">
      <c r="D3937" s="138"/>
    </row>
    <row r="3938" spans="4:4" x14ac:dyDescent="0.2">
      <c r="D3938" s="138"/>
    </row>
    <row r="3939" spans="4:4" x14ac:dyDescent="0.2">
      <c r="D3939" s="138"/>
    </row>
    <row r="3940" spans="4:4" x14ac:dyDescent="0.2">
      <c r="D3940" s="138"/>
    </row>
    <row r="3941" spans="4:4" x14ac:dyDescent="0.2">
      <c r="D3941" s="138"/>
    </row>
    <row r="3942" spans="4:4" x14ac:dyDescent="0.2">
      <c r="D3942" s="138"/>
    </row>
    <row r="3943" spans="4:4" x14ac:dyDescent="0.2">
      <c r="D3943" s="138"/>
    </row>
    <row r="3944" spans="4:4" x14ac:dyDescent="0.2">
      <c r="D3944" s="138"/>
    </row>
    <row r="3945" spans="4:4" x14ac:dyDescent="0.2">
      <c r="D3945" s="138"/>
    </row>
    <row r="3946" spans="4:4" x14ac:dyDescent="0.2">
      <c r="D3946" s="138"/>
    </row>
    <row r="3947" spans="4:4" x14ac:dyDescent="0.2">
      <c r="D3947" s="138"/>
    </row>
    <row r="3948" spans="4:4" x14ac:dyDescent="0.2">
      <c r="D3948" s="138"/>
    </row>
    <row r="3949" spans="4:4" x14ac:dyDescent="0.2">
      <c r="D3949" s="138"/>
    </row>
    <row r="3950" spans="4:4" x14ac:dyDescent="0.2">
      <c r="D3950" s="138"/>
    </row>
    <row r="3951" spans="4:4" x14ac:dyDescent="0.2">
      <c r="D3951" s="138"/>
    </row>
    <row r="3952" spans="4:4" x14ac:dyDescent="0.2">
      <c r="D3952" s="138"/>
    </row>
    <row r="3953" spans="4:4" x14ac:dyDescent="0.2">
      <c r="D3953" s="138"/>
    </row>
    <row r="3954" spans="4:4" x14ac:dyDescent="0.2">
      <c r="D3954" s="138"/>
    </row>
    <row r="3955" spans="4:4" x14ac:dyDescent="0.2">
      <c r="D3955" s="138"/>
    </row>
    <row r="3956" spans="4:4" x14ac:dyDescent="0.2">
      <c r="D3956" s="138"/>
    </row>
    <row r="3957" spans="4:4" x14ac:dyDescent="0.2">
      <c r="D3957" s="138"/>
    </row>
    <row r="3958" spans="4:4" x14ac:dyDescent="0.2">
      <c r="D3958" s="138"/>
    </row>
    <row r="3959" spans="4:4" x14ac:dyDescent="0.2">
      <c r="D3959" s="138"/>
    </row>
    <row r="3960" spans="4:4" x14ac:dyDescent="0.2">
      <c r="D3960" s="138"/>
    </row>
    <row r="3961" spans="4:4" x14ac:dyDescent="0.2">
      <c r="D3961" s="138"/>
    </row>
    <row r="3962" spans="4:4" x14ac:dyDescent="0.2">
      <c r="D3962" s="138"/>
    </row>
    <row r="3963" spans="4:4" x14ac:dyDescent="0.2">
      <c r="D3963" s="138"/>
    </row>
    <row r="3964" spans="4:4" x14ac:dyDescent="0.2">
      <c r="D3964" s="138"/>
    </row>
    <row r="3965" spans="4:4" x14ac:dyDescent="0.2">
      <c r="D3965" s="138"/>
    </row>
    <row r="3966" spans="4:4" x14ac:dyDescent="0.2">
      <c r="D3966" s="138"/>
    </row>
    <row r="3967" spans="4:4" x14ac:dyDescent="0.2">
      <c r="D3967" s="138"/>
    </row>
    <row r="3968" spans="4:4" x14ac:dyDescent="0.2">
      <c r="D3968" s="138"/>
    </row>
    <row r="3969" spans="4:4" x14ac:dyDescent="0.2">
      <c r="D3969" s="138"/>
    </row>
    <row r="3970" spans="4:4" x14ac:dyDescent="0.2">
      <c r="D3970" s="138"/>
    </row>
    <row r="3971" spans="4:4" x14ac:dyDescent="0.2">
      <c r="D3971" s="138"/>
    </row>
    <row r="3972" spans="4:4" x14ac:dyDescent="0.2">
      <c r="D3972" s="138"/>
    </row>
    <row r="3973" spans="4:4" x14ac:dyDescent="0.2">
      <c r="D3973" s="138"/>
    </row>
    <row r="3974" spans="4:4" x14ac:dyDescent="0.2">
      <c r="D3974" s="138"/>
    </row>
    <row r="3975" spans="4:4" x14ac:dyDescent="0.2">
      <c r="D3975" s="138"/>
    </row>
    <row r="3976" spans="4:4" x14ac:dyDescent="0.2">
      <c r="D3976" s="138"/>
    </row>
    <row r="3977" spans="4:4" x14ac:dyDescent="0.2">
      <c r="D3977" s="138"/>
    </row>
    <row r="3978" spans="4:4" x14ac:dyDescent="0.2">
      <c r="D3978" s="138"/>
    </row>
    <row r="3979" spans="4:4" x14ac:dyDescent="0.2">
      <c r="D3979" s="138"/>
    </row>
    <row r="3980" spans="4:4" x14ac:dyDescent="0.2">
      <c r="D3980" s="138"/>
    </row>
    <row r="3981" spans="4:4" x14ac:dyDescent="0.2">
      <c r="D3981" s="138"/>
    </row>
    <row r="3982" spans="4:4" x14ac:dyDescent="0.2">
      <c r="D3982" s="138"/>
    </row>
    <row r="3983" spans="4:4" x14ac:dyDescent="0.2">
      <c r="D3983" s="138"/>
    </row>
    <row r="3984" spans="4:4" x14ac:dyDescent="0.2">
      <c r="D3984" s="138"/>
    </row>
    <row r="3985" spans="4:4" x14ac:dyDescent="0.2">
      <c r="D3985" s="138"/>
    </row>
    <row r="3986" spans="4:4" x14ac:dyDescent="0.2">
      <c r="D3986" s="138"/>
    </row>
    <row r="3987" spans="4:4" x14ac:dyDescent="0.2">
      <c r="D3987" s="138"/>
    </row>
    <row r="3988" spans="4:4" x14ac:dyDescent="0.2">
      <c r="D3988" s="138"/>
    </row>
    <row r="3989" spans="4:4" x14ac:dyDescent="0.2">
      <c r="D3989" s="138"/>
    </row>
    <row r="3990" spans="4:4" x14ac:dyDescent="0.2">
      <c r="D3990" s="138"/>
    </row>
    <row r="3991" spans="4:4" x14ac:dyDescent="0.2">
      <c r="D3991" s="138"/>
    </row>
    <row r="3992" spans="4:4" x14ac:dyDescent="0.2">
      <c r="D3992" s="138"/>
    </row>
    <row r="3993" spans="4:4" x14ac:dyDescent="0.2">
      <c r="D3993" s="138"/>
    </row>
    <row r="3994" spans="4:4" x14ac:dyDescent="0.2">
      <c r="D3994" s="138"/>
    </row>
    <row r="3995" spans="4:4" x14ac:dyDescent="0.2">
      <c r="D3995" s="138"/>
    </row>
    <row r="3996" spans="4:4" x14ac:dyDescent="0.2">
      <c r="D3996" s="138"/>
    </row>
    <row r="3997" spans="4:4" x14ac:dyDescent="0.2">
      <c r="D3997" s="138"/>
    </row>
    <row r="3998" spans="4:4" x14ac:dyDescent="0.2">
      <c r="D3998" s="138"/>
    </row>
    <row r="3999" spans="4:4" x14ac:dyDescent="0.2">
      <c r="D3999" s="138"/>
    </row>
    <row r="4000" spans="4:4" x14ac:dyDescent="0.2">
      <c r="D4000" s="138"/>
    </row>
    <row r="4001" spans="4:4" x14ac:dyDescent="0.2">
      <c r="D4001" s="138"/>
    </row>
    <row r="4002" spans="4:4" x14ac:dyDescent="0.2">
      <c r="D4002" s="138"/>
    </row>
    <row r="4003" spans="4:4" x14ac:dyDescent="0.2">
      <c r="D4003" s="138"/>
    </row>
    <row r="4004" spans="4:4" x14ac:dyDescent="0.2">
      <c r="D4004" s="138"/>
    </row>
    <row r="4005" spans="4:4" x14ac:dyDescent="0.2">
      <c r="D4005" s="138"/>
    </row>
    <row r="4006" spans="4:4" x14ac:dyDescent="0.2">
      <c r="D4006" s="138"/>
    </row>
    <row r="4007" spans="4:4" x14ac:dyDescent="0.2">
      <c r="D4007" s="138"/>
    </row>
    <row r="4008" spans="4:4" x14ac:dyDescent="0.2">
      <c r="D4008" s="138"/>
    </row>
    <row r="4009" spans="4:4" x14ac:dyDescent="0.2">
      <c r="D4009" s="138"/>
    </row>
    <row r="4010" spans="4:4" x14ac:dyDescent="0.2">
      <c r="D4010" s="138"/>
    </row>
    <row r="4011" spans="4:4" x14ac:dyDescent="0.2">
      <c r="D4011" s="138"/>
    </row>
    <row r="4012" spans="4:4" x14ac:dyDescent="0.2">
      <c r="D4012" s="138"/>
    </row>
    <row r="4013" spans="4:4" x14ac:dyDescent="0.2">
      <c r="D4013" s="138"/>
    </row>
    <row r="4014" spans="4:4" x14ac:dyDescent="0.2">
      <c r="D4014" s="138"/>
    </row>
    <row r="4015" spans="4:4" x14ac:dyDescent="0.2">
      <c r="D4015" s="138"/>
    </row>
    <row r="4016" spans="4:4" x14ac:dyDescent="0.2">
      <c r="D4016" s="138"/>
    </row>
    <row r="4017" spans="4:4" x14ac:dyDescent="0.2">
      <c r="D4017" s="138"/>
    </row>
    <row r="4018" spans="4:4" x14ac:dyDescent="0.2">
      <c r="D4018" s="138"/>
    </row>
    <row r="4019" spans="4:4" x14ac:dyDescent="0.2">
      <c r="D4019" s="138"/>
    </row>
    <row r="4020" spans="4:4" x14ac:dyDescent="0.2">
      <c r="D4020" s="138"/>
    </row>
    <row r="4021" spans="4:4" x14ac:dyDescent="0.2">
      <c r="D4021" s="138"/>
    </row>
    <row r="4022" spans="4:4" x14ac:dyDescent="0.2">
      <c r="D4022" s="138"/>
    </row>
    <row r="4023" spans="4:4" x14ac:dyDescent="0.2">
      <c r="D4023" s="138"/>
    </row>
    <row r="4024" spans="4:4" x14ac:dyDescent="0.2">
      <c r="D4024" s="138"/>
    </row>
    <row r="4025" spans="4:4" x14ac:dyDescent="0.2">
      <c r="D4025" s="138"/>
    </row>
    <row r="4026" spans="4:4" x14ac:dyDescent="0.2">
      <c r="D4026" s="138"/>
    </row>
    <row r="4027" spans="4:4" x14ac:dyDescent="0.2">
      <c r="D4027" s="138"/>
    </row>
    <row r="4028" spans="4:4" x14ac:dyDescent="0.2">
      <c r="D4028" s="138"/>
    </row>
    <row r="4029" spans="4:4" x14ac:dyDescent="0.2">
      <c r="D4029" s="138"/>
    </row>
    <row r="4030" spans="4:4" x14ac:dyDescent="0.2">
      <c r="D4030" s="138"/>
    </row>
    <row r="4031" spans="4:4" x14ac:dyDescent="0.2">
      <c r="D4031" s="138"/>
    </row>
    <row r="4032" spans="4:4" x14ac:dyDescent="0.2">
      <c r="D4032" s="138"/>
    </row>
    <row r="4033" spans="4:4" x14ac:dyDescent="0.2">
      <c r="D4033" s="138"/>
    </row>
    <row r="4034" spans="4:4" x14ac:dyDescent="0.2">
      <c r="D4034" s="138"/>
    </row>
    <row r="4035" spans="4:4" x14ac:dyDescent="0.2">
      <c r="D4035" s="138"/>
    </row>
    <row r="4036" spans="4:4" x14ac:dyDescent="0.2">
      <c r="D4036" s="138"/>
    </row>
    <row r="4037" spans="4:4" x14ac:dyDescent="0.2">
      <c r="D4037" s="138"/>
    </row>
    <row r="4038" spans="4:4" x14ac:dyDescent="0.2">
      <c r="D4038" s="138"/>
    </row>
    <row r="4039" spans="4:4" x14ac:dyDescent="0.2">
      <c r="D4039" s="138"/>
    </row>
    <row r="4040" spans="4:4" x14ac:dyDescent="0.2">
      <c r="D4040" s="138"/>
    </row>
    <row r="4041" spans="4:4" x14ac:dyDescent="0.2">
      <c r="D4041" s="138"/>
    </row>
    <row r="4042" spans="4:4" x14ac:dyDescent="0.2">
      <c r="D4042" s="138"/>
    </row>
    <row r="4043" spans="4:4" x14ac:dyDescent="0.2">
      <c r="D4043" s="138"/>
    </row>
    <row r="4044" spans="4:4" x14ac:dyDescent="0.2">
      <c r="D4044" s="138"/>
    </row>
    <row r="4045" spans="4:4" x14ac:dyDescent="0.2">
      <c r="D4045" s="138"/>
    </row>
    <row r="4046" spans="4:4" x14ac:dyDescent="0.2">
      <c r="D4046" s="138"/>
    </row>
    <row r="4047" spans="4:4" x14ac:dyDescent="0.2">
      <c r="D4047" s="138"/>
    </row>
    <row r="4048" spans="4:4" x14ac:dyDescent="0.2">
      <c r="D4048" s="138"/>
    </row>
    <row r="4049" spans="4:4" x14ac:dyDescent="0.2">
      <c r="D4049" s="138"/>
    </row>
    <row r="4050" spans="4:4" x14ac:dyDescent="0.2">
      <c r="D4050" s="138"/>
    </row>
    <row r="4051" spans="4:4" x14ac:dyDescent="0.2">
      <c r="D4051" s="138"/>
    </row>
    <row r="4052" spans="4:4" x14ac:dyDescent="0.2">
      <c r="D4052" s="138"/>
    </row>
    <row r="4053" spans="4:4" x14ac:dyDescent="0.2">
      <c r="D4053" s="138"/>
    </row>
    <row r="4054" spans="4:4" x14ac:dyDescent="0.2">
      <c r="D4054" s="138"/>
    </row>
    <row r="4055" spans="4:4" x14ac:dyDescent="0.2">
      <c r="D4055" s="138"/>
    </row>
    <row r="4056" spans="4:4" x14ac:dyDescent="0.2">
      <c r="D4056" s="138"/>
    </row>
    <row r="4057" spans="4:4" x14ac:dyDescent="0.2">
      <c r="D4057" s="138"/>
    </row>
    <row r="4058" spans="4:4" x14ac:dyDescent="0.2">
      <c r="D4058" s="138"/>
    </row>
    <row r="4059" spans="4:4" x14ac:dyDescent="0.2">
      <c r="D4059" s="138"/>
    </row>
    <row r="4060" spans="4:4" x14ac:dyDescent="0.2">
      <c r="D4060" s="138"/>
    </row>
    <row r="4061" spans="4:4" x14ac:dyDescent="0.2">
      <c r="D4061" s="138"/>
    </row>
    <row r="4062" spans="4:4" x14ac:dyDescent="0.2">
      <c r="D4062" s="138"/>
    </row>
    <row r="4063" spans="4:4" x14ac:dyDescent="0.2">
      <c r="D4063" s="138"/>
    </row>
    <row r="4064" spans="4:4" x14ac:dyDescent="0.2">
      <c r="D4064" s="138"/>
    </row>
    <row r="4065" spans="4:4" x14ac:dyDescent="0.2">
      <c r="D4065" s="138"/>
    </row>
    <row r="4066" spans="4:4" x14ac:dyDescent="0.2">
      <c r="D4066" s="138"/>
    </row>
    <row r="4067" spans="4:4" x14ac:dyDescent="0.2">
      <c r="D4067" s="138"/>
    </row>
    <row r="4068" spans="4:4" x14ac:dyDescent="0.2">
      <c r="D4068" s="138"/>
    </row>
    <row r="4069" spans="4:4" x14ac:dyDescent="0.2">
      <c r="D4069" s="138"/>
    </row>
    <row r="4070" spans="4:4" x14ac:dyDescent="0.2">
      <c r="D4070" s="138"/>
    </row>
    <row r="4071" spans="4:4" x14ac:dyDescent="0.2">
      <c r="D4071" s="138"/>
    </row>
    <row r="4072" spans="4:4" x14ac:dyDescent="0.2">
      <c r="D4072" s="138"/>
    </row>
    <row r="4073" spans="4:4" x14ac:dyDescent="0.2">
      <c r="D4073" s="138"/>
    </row>
    <row r="4074" spans="4:4" x14ac:dyDescent="0.2">
      <c r="D4074" s="138"/>
    </row>
    <row r="4075" spans="4:4" x14ac:dyDescent="0.2">
      <c r="D4075" s="138"/>
    </row>
    <row r="4076" spans="4:4" x14ac:dyDescent="0.2">
      <c r="D4076" s="138"/>
    </row>
    <row r="4077" spans="4:4" x14ac:dyDescent="0.2">
      <c r="D4077" s="138"/>
    </row>
    <row r="4078" spans="4:4" x14ac:dyDescent="0.2">
      <c r="D4078" s="138"/>
    </row>
    <row r="4079" spans="4:4" x14ac:dyDescent="0.2">
      <c r="D4079" s="138"/>
    </row>
    <row r="4080" spans="4:4" x14ac:dyDescent="0.2">
      <c r="D4080" s="138"/>
    </row>
    <row r="4081" spans="4:4" x14ac:dyDescent="0.2">
      <c r="D4081" s="138"/>
    </row>
    <row r="4082" spans="4:4" x14ac:dyDescent="0.2">
      <c r="D4082" s="138"/>
    </row>
    <row r="4083" spans="4:4" x14ac:dyDescent="0.2">
      <c r="D4083" s="138"/>
    </row>
    <row r="4084" spans="4:4" x14ac:dyDescent="0.2">
      <c r="D4084" s="138"/>
    </row>
    <row r="4085" spans="4:4" x14ac:dyDescent="0.2">
      <c r="D4085" s="138"/>
    </row>
    <row r="4086" spans="4:4" x14ac:dyDescent="0.2">
      <c r="D4086" s="138"/>
    </row>
    <row r="4087" spans="4:4" x14ac:dyDescent="0.2">
      <c r="D4087" s="138"/>
    </row>
    <row r="4088" spans="4:4" x14ac:dyDescent="0.2">
      <c r="D4088" s="138"/>
    </row>
    <row r="4089" spans="4:4" x14ac:dyDescent="0.2">
      <c r="D4089" s="138"/>
    </row>
    <row r="4090" spans="4:4" x14ac:dyDescent="0.2">
      <c r="D4090" s="138"/>
    </row>
    <row r="4091" spans="4:4" x14ac:dyDescent="0.2">
      <c r="D4091" s="138"/>
    </row>
    <row r="4092" spans="4:4" x14ac:dyDescent="0.2">
      <c r="D4092" s="138"/>
    </row>
    <row r="4093" spans="4:4" x14ac:dyDescent="0.2">
      <c r="D4093" s="138"/>
    </row>
    <row r="4094" spans="4:4" x14ac:dyDescent="0.2">
      <c r="D4094" s="138"/>
    </row>
    <row r="4095" spans="4:4" x14ac:dyDescent="0.2">
      <c r="D4095" s="138"/>
    </row>
    <row r="4096" spans="4:4" x14ac:dyDescent="0.2">
      <c r="D4096" s="138"/>
    </row>
    <row r="4097" spans="4:4" x14ac:dyDescent="0.2">
      <c r="D4097" s="138"/>
    </row>
    <row r="4098" spans="4:4" x14ac:dyDescent="0.2">
      <c r="D4098" s="138"/>
    </row>
    <row r="4099" spans="4:4" x14ac:dyDescent="0.2">
      <c r="D4099" s="138"/>
    </row>
    <row r="4100" spans="4:4" x14ac:dyDescent="0.2">
      <c r="D4100" s="138"/>
    </row>
    <row r="4101" spans="4:4" x14ac:dyDescent="0.2">
      <c r="D4101" s="138"/>
    </row>
    <row r="4102" spans="4:4" x14ac:dyDescent="0.2">
      <c r="D4102" s="138"/>
    </row>
    <row r="4103" spans="4:4" x14ac:dyDescent="0.2">
      <c r="D4103" s="138"/>
    </row>
    <row r="4104" spans="4:4" x14ac:dyDescent="0.2">
      <c r="D4104" s="138"/>
    </row>
    <row r="4105" spans="4:4" x14ac:dyDescent="0.2">
      <c r="D4105" s="138"/>
    </row>
    <row r="4106" spans="4:4" x14ac:dyDescent="0.2">
      <c r="D4106" s="138"/>
    </row>
    <row r="4107" spans="4:4" x14ac:dyDescent="0.2">
      <c r="D4107" s="138"/>
    </row>
    <row r="4108" spans="4:4" x14ac:dyDescent="0.2">
      <c r="D4108" s="138"/>
    </row>
    <row r="4109" spans="4:4" x14ac:dyDescent="0.2">
      <c r="D4109" s="138"/>
    </row>
    <row r="4110" spans="4:4" x14ac:dyDescent="0.2">
      <c r="D4110" s="138"/>
    </row>
    <row r="4111" spans="4:4" x14ac:dyDescent="0.2">
      <c r="D4111" s="138"/>
    </row>
    <row r="4112" spans="4:4" x14ac:dyDescent="0.2">
      <c r="D4112" s="138"/>
    </row>
    <row r="4113" spans="4:4" x14ac:dyDescent="0.2">
      <c r="D4113" s="138"/>
    </row>
    <row r="4114" spans="4:4" x14ac:dyDescent="0.2">
      <c r="D4114" s="138"/>
    </row>
    <row r="4115" spans="4:4" x14ac:dyDescent="0.2">
      <c r="D4115" s="138"/>
    </row>
    <row r="4116" spans="4:4" x14ac:dyDescent="0.2">
      <c r="D4116" s="138"/>
    </row>
    <row r="4117" spans="4:4" x14ac:dyDescent="0.2">
      <c r="D4117" s="138"/>
    </row>
    <row r="4118" spans="4:4" x14ac:dyDescent="0.2">
      <c r="D4118" s="138"/>
    </row>
    <row r="4119" spans="4:4" x14ac:dyDescent="0.2">
      <c r="D4119" s="138"/>
    </row>
    <row r="4120" spans="4:4" x14ac:dyDescent="0.2">
      <c r="D4120" s="138"/>
    </row>
    <row r="4121" spans="4:4" x14ac:dyDescent="0.2">
      <c r="D4121" s="138"/>
    </row>
    <row r="4122" spans="4:4" x14ac:dyDescent="0.2">
      <c r="D4122" s="138"/>
    </row>
    <row r="4123" spans="4:4" x14ac:dyDescent="0.2">
      <c r="D4123" s="138"/>
    </row>
    <row r="4124" spans="4:4" x14ac:dyDescent="0.2">
      <c r="D4124" s="138"/>
    </row>
    <row r="4125" spans="4:4" x14ac:dyDescent="0.2">
      <c r="D4125" s="138"/>
    </row>
    <row r="4126" spans="4:4" x14ac:dyDescent="0.2">
      <c r="D4126" s="138"/>
    </row>
    <row r="4127" spans="4:4" x14ac:dyDescent="0.2">
      <c r="D4127" s="138"/>
    </row>
    <row r="4128" spans="4:4" x14ac:dyDescent="0.2">
      <c r="D4128" s="138"/>
    </row>
    <row r="4129" spans="4:4" x14ac:dyDescent="0.2">
      <c r="D4129" s="138"/>
    </row>
    <row r="4130" spans="4:4" x14ac:dyDescent="0.2">
      <c r="D4130" s="138"/>
    </row>
    <row r="4131" spans="4:4" x14ac:dyDescent="0.2">
      <c r="D4131" s="138"/>
    </row>
    <row r="4132" spans="4:4" x14ac:dyDescent="0.2">
      <c r="D4132" s="138"/>
    </row>
    <row r="4133" spans="4:4" x14ac:dyDescent="0.2">
      <c r="D4133" s="138"/>
    </row>
    <row r="4134" spans="4:4" x14ac:dyDescent="0.2">
      <c r="D4134" s="138"/>
    </row>
    <row r="4135" spans="4:4" x14ac:dyDescent="0.2">
      <c r="D4135" s="138"/>
    </row>
    <row r="4136" spans="4:4" x14ac:dyDescent="0.2">
      <c r="D4136" s="138"/>
    </row>
    <row r="4137" spans="4:4" x14ac:dyDescent="0.2">
      <c r="D4137" s="138"/>
    </row>
    <row r="4138" spans="4:4" x14ac:dyDescent="0.2">
      <c r="D4138" s="138"/>
    </row>
    <row r="4139" spans="4:4" x14ac:dyDescent="0.2">
      <c r="D4139" s="138"/>
    </row>
    <row r="4140" spans="4:4" x14ac:dyDescent="0.2">
      <c r="D4140" s="138"/>
    </row>
    <row r="4141" spans="4:4" x14ac:dyDescent="0.2">
      <c r="D4141" s="138"/>
    </row>
    <row r="4142" spans="4:4" x14ac:dyDescent="0.2">
      <c r="D4142" s="138"/>
    </row>
    <row r="4143" spans="4:4" x14ac:dyDescent="0.2">
      <c r="D4143" s="138"/>
    </row>
    <row r="4144" spans="4:4" x14ac:dyDescent="0.2">
      <c r="D4144" s="138"/>
    </row>
    <row r="4145" spans="4:4" x14ac:dyDescent="0.2">
      <c r="D4145" s="138"/>
    </row>
    <row r="4146" spans="4:4" x14ac:dyDescent="0.2">
      <c r="D4146" s="138"/>
    </row>
    <row r="4147" spans="4:4" x14ac:dyDescent="0.2">
      <c r="D4147" s="138"/>
    </row>
    <row r="4148" spans="4:4" x14ac:dyDescent="0.2">
      <c r="D4148" s="138"/>
    </row>
    <row r="4149" spans="4:4" x14ac:dyDescent="0.2">
      <c r="D4149" s="138"/>
    </row>
    <row r="4150" spans="4:4" x14ac:dyDescent="0.2">
      <c r="D4150" s="138"/>
    </row>
    <row r="4151" spans="4:4" x14ac:dyDescent="0.2">
      <c r="D4151" s="138"/>
    </row>
    <row r="4152" spans="4:4" x14ac:dyDescent="0.2">
      <c r="D4152" s="138"/>
    </row>
    <row r="4153" spans="4:4" x14ac:dyDescent="0.2">
      <c r="D4153" s="138"/>
    </row>
    <row r="4154" spans="4:4" x14ac:dyDescent="0.2">
      <c r="D4154" s="138"/>
    </row>
    <row r="4155" spans="4:4" x14ac:dyDescent="0.2">
      <c r="D4155" s="138"/>
    </row>
    <row r="4156" spans="4:4" x14ac:dyDescent="0.2">
      <c r="D4156" s="138"/>
    </row>
    <row r="4157" spans="4:4" x14ac:dyDescent="0.2">
      <c r="D4157" s="138"/>
    </row>
    <row r="4158" spans="4:4" x14ac:dyDescent="0.2">
      <c r="D4158" s="138"/>
    </row>
    <row r="4159" spans="4:4" x14ac:dyDescent="0.2">
      <c r="D4159" s="138"/>
    </row>
    <row r="4160" spans="4:4" x14ac:dyDescent="0.2">
      <c r="D4160" s="138"/>
    </row>
    <row r="4161" spans="4:4" x14ac:dyDescent="0.2">
      <c r="D4161" s="138"/>
    </row>
    <row r="4162" spans="4:4" x14ac:dyDescent="0.2">
      <c r="D4162" s="138"/>
    </row>
    <row r="4163" spans="4:4" x14ac:dyDescent="0.2">
      <c r="D4163" s="138"/>
    </row>
    <row r="4164" spans="4:4" x14ac:dyDescent="0.2">
      <c r="D4164" s="138"/>
    </row>
    <row r="4165" spans="4:4" x14ac:dyDescent="0.2">
      <c r="D4165" s="138"/>
    </row>
    <row r="4166" spans="4:4" x14ac:dyDescent="0.2">
      <c r="D4166" s="138"/>
    </row>
    <row r="4167" spans="4:4" x14ac:dyDescent="0.2">
      <c r="D4167" s="138"/>
    </row>
    <row r="4168" spans="4:4" x14ac:dyDescent="0.2">
      <c r="D4168" s="138"/>
    </row>
    <row r="4169" spans="4:4" x14ac:dyDescent="0.2">
      <c r="D4169" s="138"/>
    </row>
    <row r="4170" spans="4:4" x14ac:dyDescent="0.2">
      <c r="D4170" s="138"/>
    </row>
    <row r="4171" spans="4:4" x14ac:dyDescent="0.2">
      <c r="D4171" s="138"/>
    </row>
    <row r="4172" spans="4:4" x14ac:dyDescent="0.2">
      <c r="D4172" s="138"/>
    </row>
    <row r="4173" spans="4:4" x14ac:dyDescent="0.2">
      <c r="D4173" s="138"/>
    </row>
    <row r="4174" spans="4:4" x14ac:dyDescent="0.2">
      <c r="D4174" s="138"/>
    </row>
    <row r="4175" spans="4:4" x14ac:dyDescent="0.2">
      <c r="D4175" s="138"/>
    </row>
    <row r="4176" spans="4:4" x14ac:dyDescent="0.2">
      <c r="D4176" s="138"/>
    </row>
    <row r="4177" spans="4:4" x14ac:dyDescent="0.2">
      <c r="D4177" s="138"/>
    </row>
    <row r="4178" spans="4:4" x14ac:dyDescent="0.2">
      <c r="D4178" s="138"/>
    </row>
    <row r="4179" spans="4:4" x14ac:dyDescent="0.2">
      <c r="D4179" s="138"/>
    </row>
    <row r="4180" spans="4:4" x14ac:dyDescent="0.2">
      <c r="D4180" s="138"/>
    </row>
    <row r="4181" spans="4:4" x14ac:dyDescent="0.2">
      <c r="D4181" s="138"/>
    </row>
    <row r="4182" spans="4:4" x14ac:dyDescent="0.2">
      <c r="D4182" s="138"/>
    </row>
    <row r="4183" spans="4:4" x14ac:dyDescent="0.2">
      <c r="D4183" s="138"/>
    </row>
    <row r="4184" spans="4:4" x14ac:dyDescent="0.2">
      <c r="D4184" s="138"/>
    </row>
    <row r="4185" spans="4:4" x14ac:dyDescent="0.2">
      <c r="D4185" s="138"/>
    </row>
    <row r="4186" spans="4:4" x14ac:dyDescent="0.2">
      <c r="D4186" s="138"/>
    </row>
    <row r="4187" spans="4:4" x14ac:dyDescent="0.2">
      <c r="D4187" s="138"/>
    </row>
    <row r="4188" spans="4:4" x14ac:dyDescent="0.2">
      <c r="D4188" s="138"/>
    </row>
    <row r="4189" spans="4:4" x14ac:dyDescent="0.2">
      <c r="D4189" s="138"/>
    </row>
    <row r="4190" spans="4:4" x14ac:dyDescent="0.2">
      <c r="D4190" s="138"/>
    </row>
    <row r="4191" spans="4:4" x14ac:dyDescent="0.2">
      <c r="D4191" s="138"/>
    </row>
    <row r="4192" spans="4:4" x14ac:dyDescent="0.2">
      <c r="D4192" s="138"/>
    </row>
    <row r="4193" spans="4:4" x14ac:dyDescent="0.2">
      <c r="D4193" s="138"/>
    </row>
    <row r="4194" spans="4:4" x14ac:dyDescent="0.2">
      <c r="D4194" s="138"/>
    </row>
    <row r="4195" spans="4:4" x14ac:dyDescent="0.2">
      <c r="D4195" s="138"/>
    </row>
    <row r="4196" spans="4:4" x14ac:dyDescent="0.2">
      <c r="D4196" s="138"/>
    </row>
    <row r="4197" spans="4:4" x14ac:dyDescent="0.2">
      <c r="D4197" s="138"/>
    </row>
    <row r="4198" spans="4:4" x14ac:dyDescent="0.2">
      <c r="D4198" s="138"/>
    </row>
    <row r="4199" spans="4:4" x14ac:dyDescent="0.2">
      <c r="D4199" s="138"/>
    </row>
    <row r="4200" spans="4:4" x14ac:dyDescent="0.2">
      <c r="D4200" s="138"/>
    </row>
    <row r="4201" spans="4:4" x14ac:dyDescent="0.2">
      <c r="D4201" s="138"/>
    </row>
    <row r="4202" spans="4:4" x14ac:dyDescent="0.2">
      <c r="D4202" s="138"/>
    </row>
    <row r="4203" spans="4:4" x14ac:dyDescent="0.2">
      <c r="D4203" s="138"/>
    </row>
    <row r="4204" spans="4:4" x14ac:dyDescent="0.2">
      <c r="D4204" s="138"/>
    </row>
    <row r="4205" spans="4:4" x14ac:dyDescent="0.2">
      <c r="D4205" s="138"/>
    </row>
    <row r="4206" spans="4:4" x14ac:dyDescent="0.2">
      <c r="D4206" s="138"/>
    </row>
    <row r="4207" spans="4:4" x14ac:dyDescent="0.2">
      <c r="D4207" s="138"/>
    </row>
    <row r="4208" spans="4:4" x14ac:dyDescent="0.2">
      <c r="D4208" s="138"/>
    </row>
    <row r="4209" spans="4:4" x14ac:dyDescent="0.2">
      <c r="D4209" s="138"/>
    </row>
    <row r="4210" spans="4:4" x14ac:dyDescent="0.2">
      <c r="D4210" s="138"/>
    </row>
    <row r="4211" spans="4:4" x14ac:dyDescent="0.2">
      <c r="D4211" s="138"/>
    </row>
    <row r="4212" spans="4:4" x14ac:dyDescent="0.2">
      <c r="D4212" s="138"/>
    </row>
    <row r="4213" spans="4:4" x14ac:dyDescent="0.2">
      <c r="D4213" s="138"/>
    </row>
    <row r="4214" spans="4:4" x14ac:dyDescent="0.2">
      <c r="D4214" s="138"/>
    </row>
    <row r="4215" spans="4:4" x14ac:dyDescent="0.2">
      <c r="D4215" s="138"/>
    </row>
    <row r="4216" spans="4:4" x14ac:dyDescent="0.2">
      <c r="D4216" s="138"/>
    </row>
    <row r="4217" spans="4:4" x14ac:dyDescent="0.2">
      <c r="D4217" s="138"/>
    </row>
    <row r="4218" spans="4:4" x14ac:dyDescent="0.2">
      <c r="D4218" s="138"/>
    </row>
    <row r="4219" spans="4:4" x14ac:dyDescent="0.2">
      <c r="D4219" s="138"/>
    </row>
    <row r="4220" spans="4:4" x14ac:dyDescent="0.2">
      <c r="D4220" s="138"/>
    </row>
    <row r="4221" spans="4:4" x14ac:dyDescent="0.2">
      <c r="D4221" s="138"/>
    </row>
    <row r="4222" spans="4:4" x14ac:dyDescent="0.2">
      <c r="D4222" s="138"/>
    </row>
    <row r="4223" spans="4:4" x14ac:dyDescent="0.2">
      <c r="D4223" s="138"/>
    </row>
    <row r="4224" spans="4:4" x14ac:dyDescent="0.2">
      <c r="D4224" s="138"/>
    </row>
    <row r="4225" spans="4:4" x14ac:dyDescent="0.2">
      <c r="D4225" s="138"/>
    </row>
    <row r="4226" spans="4:4" x14ac:dyDescent="0.2">
      <c r="D4226" s="138"/>
    </row>
    <row r="4227" spans="4:4" x14ac:dyDescent="0.2">
      <c r="D4227" s="138"/>
    </row>
    <row r="4228" spans="4:4" x14ac:dyDescent="0.2">
      <c r="D4228" s="138"/>
    </row>
    <row r="4229" spans="4:4" x14ac:dyDescent="0.2">
      <c r="D4229" s="138"/>
    </row>
    <row r="4230" spans="4:4" x14ac:dyDescent="0.2">
      <c r="D4230" s="138"/>
    </row>
    <row r="4231" spans="4:4" x14ac:dyDescent="0.2">
      <c r="D4231" s="138"/>
    </row>
    <row r="4232" spans="4:4" x14ac:dyDescent="0.2">
      <c r="D4232" s="138"/>
    </row>
    <row r="4233" spans="4:4" x14ac:dyDescent="0.2">
      <c r="D4233" s="138"/>
    </row>
    <row r="4234" spans="4:4" x14ac:dyDescent="0.2">
      <c r="D4234" s="138"/>
    </row>
    <row r="4235" spans="4:4" x14ac:dyDescent="0.2">
      <c r="D4235" s="138"/>
    </row>
    <row r="4236" spans="4:4" x14ac:dyDescent="0.2">
      <c r="D4236" s="138"/>
    </row>
    <row r="4237" spans="4:4" x14ac:dyDescent="0.2">
      <c r="D4237" s="138"/>
    </row>
    <row r="4238" spans="4:4" x14ac:dyDescent="0.2">
      <c r="D4238" s="138"/>
    </row>
    <row r="4239" spans="4:4" x14ac:dyDescent="0.2">
      <c r="D4239" s="138"/>
    </row>
    <row r="4240" spans="4:4" x14ac:dyDescent="0.2">
      <c r="D4240" s="138"/>
    </row>
    <row r="4241" spans="4:4" x14ac:dyDescent="0.2">
      <c r="D4241" s="138"/>
    </row>
    <row r="4242" spans="4:4" x14ac:dyDescent="0.2">
      <c r="D4242" s="138"/>
    </row>
    <row r="4243" spans="4:4" x14ac:dyDescent="0.2">
      <c r="D4243" s="138"/>
    </row>
    <row r="4244" spans="4:4" x14ac:dyDescent="0.2">
      <c r="D4244" s="138"/>
    </row>
    <row r="4245" spans="4:4" x14ac:dyDescent="0.2">
      <c r="D4245" s="138"/>
    </row>
    <row r="4246" spans="4:4" x14ac:dyDescent="0.2">
      <c r="D4246" s="138"/>
    </row>
    <row r="4247" spans="4:4" x14ac:dyDescent="0.2">
      <c r="D4247" s="138"/>
    </row>
    <row r="4248" spans="4:4" x14ac:dyDescent="0.2">
      <c r="D4248" s="138"/>
    </row>
    <row r="4249" spans="4:4" x14ac:dyDescent="0.2">
      <c r="D4249" s="138"/>
    </row>
    <row r="4250" spans="4:4" x14ac:dyDescent="0.2">
      <c r="D4250" s="138"/>
    </row>
    <row r="4251" spans="4:4" x14ac:dyDescent="0.2">
      <c r="D4251" s="138"/>
    </row>
    <row r="4252" spans="4:4" x14ac:dyDescent="0.2">
      <c r="D4252" s="138"/>
    </row>
    <row r="4253" spans="4:4" x14ac:dyDescent="0.2">
      <c r="D4253" s="138"/>
    </row>
    <row r="4254" spans="4:4" x14ac:dyDescent="0.2">
      <c r="D4254" s="138"/>
    </row>
    <row r="4255" spans="4:4" x14ac:dyDescent="0.2">
      <c r="D4255" s="138"/>
    </row>
    <row r="4256" spans="4:4" x14ac:dyDescent="0.2">
      <c r="D4256" s="138"/>
    </row>
    <row r="4257" spans="4:4" x14ac:dyDescent="0.2">
      <c r="D4257" s="138"/>
    </row>
    <row r="4258" spans="4:4" x14ac:dyDescent="0.2">
      <c r="D4258" s="138"/>
    </row>
    <row r="4259" spans="4:4" x14ac:dyDescent="0.2">
      <c r="D4259" s="138"/>
    </row>
    <row r="4260" spans="4:4" x14ac:dyDescent="0.2">
      <c r="D4260" s="138"/>
    </row>
    <row r="4261" spans="4:4" x14ac:dyDescent="0.2">
      <c r="D4261" s="138"/>
    </row>
    <row r="4262" spans="4:4" x14ac:dyDescent="0.2">
      <c r="D4262" s="138"/>
    </row>
    <row r="4263" spans="4:4" x14ac:dyDescent="0.2">
      <c r="D4263" s="138"/>
    </row>
    <row r="4264" spans="4:4" x14ac:dyDescent="0.2">
      <c r="D4264" s="138"/>
    </row>
    <row r="4265" spans="4:4" x14ac:dyDescent="0.2">
      <c r="D4265" s="138"/>
    </row>
    <row r="4266" spans="4:4" x14ac:dyDescent="0.2">
      <c r="D4266" s="138"/>
    </row>
    <row r="4267" spans="4:4" x14ac:dyDescent="0.2">
      <c r="D4267" s="138"/>
    </row>
    <row r="4268" spans="4:4" x14ac:dyDescent="0.2">
      <c r="D4268" s="138"/>
    </row>
    <row r="4269" spans="4:4" x14ac:dyDescent="0.2">
      <c r="D4269" s="138"/>
    </row>
    <row r="4270" spans="4:4" x14ac:dyDescent="0.2">
      <c r="D4270" s="138"/>
    </row>
    <row r="4271" spans="4:4" x14ac:dyDescent="0.2">
      <c r="D4271" s="138"/>
    </row>
    <row r="4272" spans="4:4" x14ac:dyDescent="0.2">
      <c r="D4272" s="138"/>
    </row>
    <row r="4273" spans="4:4" x14ac:dyDescent="0.2">
      <c r="D4273" s="138"/>
    </row>
    <row r="4274" spans="4:4" x14ac:dyDescent="0.2">
      <c r="D4274" s="138"/>
    </row>
    <row r="4275" spans="4:4" x14ac:dyDescent="0.2">
      <c r="D4275" s="138"/>
    </row>
    <row r="4276" spans="4:4" x14ac:dyDescent="0.2">
      <c r="D4276" s="138"/>
    </row>
    <row r="4277" spans="4:4" x14ac:dyDescent="0.2">
      <c r="D4277" s="138"/>
    </row>
    <row r="4278" spans="4:4" x14ac:dyDescent="0.2">
      <c r="D4278" s="138"/>
    </row>
    <row r="4279" spans="4:4" x14ac:dyDescent="0.2">
      <c r="D4279" s="138"/>
    </row>
    <row r="4280" spans="4:4" x14ac:dyDescent="0.2">
      <c r="D4280" s="138"/>
    </row>
    <row r="4281" spans="4:4" x14ac:dyDescent="0.2">
      <c r="D4281" s="138"/>
    </row>
    <row r="4282" spans="4:4" x14ac:dyDescent="0.2">
      <c r="D4282" s="138"/>
    </row>
    <row r="4283" spans="4:4" x14ac:dyDescent="0.2">
      <c r="D4283" s="138"/>
    </row>
    <row r="4284" spans="4:4" x14ac:dyDescent="0.2">
      <c r="D4284" s="138"/>
    </row>
    <row r="4285" spans="4:4" x14ac:dyDescent="0.2">
      <c r="D4285" s="138"/>
    </row>
    <row r="4286" spans="4:4" x14ac:dyDescent="0.2">
      <c r="D4286" s="138"/>
    </row>
    <row r="4287" spans="4:4" x14ac:dyDescent="0.2">
      <c r="D4287" s="138"/>
    </row>
    <row r="4288" spans="4:4" x14ac:dyDescent="0.2">
      <c r="D4288" s="138"/>
    </row>
    <row r="4289" spans="4:4" x14ac:dyDescent="0.2">
      <c r="D4289" s="138"/>
    </row>
    <row r="4290" spans="4:4" x14ac:dyDescent="0.2">
      <c r="D4290" s="138"/>
    </row>
    <row r="4291" spans="4:4" x14ac:dyDescent="0.2">
      <c r="D4291" s="138"/>
    </row>
    <row r="4292" spans="4:4" x14ac:dyDescent="0.2">
      <c r="D4292" s="138"/>
    </row>
    <row r="4293" spans="4:4" x14ac:dyDescent="0.2">
      <c r="D4293" s="138"/>
    </row>
    <row r="4294" spans="4:4" x14ac:dyDescent="0.2">
      <c r="D4294" s="138"/>
    </row>
    <row r="4295" spans="4:4" x14ac:dyDescent="0.2">
      <c r="D4295" s="138"/>
    </row>
    <row r="4296" spans="4:4" x14ac:dyDescent="0.2">
      <c r="D4296" s="138"/>
    </row>
    <row r="4297" spans="4:4" x14ac:dyDescent="0.2">
      <c r="D4297" s="138"/>
    </row>
    <row r="4298" spans="4:4" x14ac:dyDescent="0.2">
      <c r="D4298" s="138"/>
    </row>
    <row r="4299" spans="4:4" x14ac:dyDescent="0.2">
      <c r="D4299" s="138"/>
    </row>
    <row r="4300" spans="4:4" x14ac:dyDescent="0.2">
      <c r="D4300" s="138"/>
    </row>
    <row r="4301" spans="4:4" x14ac:dyDescent="0.2">
      <c r="D4301" s="138"/>
    </row>
    <row r="4302" spans="4:4" x14ac:dyDescent="0.2">
      <c r="D4302" s="138"/>
    </row>
    <row r="4303" spans="4:4" x14ac:dyDescent="0.2">
      <c r="D4303" s="138"/>
    </row>
    <row r="4304" spans="4:4" x14ac:dyDescent="0.2">
      <c r="D4304" s="138"/>
    </row>
    <row r="4305" spans="4:4" x14ac:dyDescent="0.2">
      <c r="D4305" s="138"/>
    </row>
    <row r="4306" spans="4:4" x14ac:dyDescent="0.2">
      <c r="D4306" s="138"/>
    </row>
    <row r="4307" spans="4:4" x14ac:dyDescent="0.2">
      <c r="D4307" s="138"/>
    </row>
    <row r="4308" spans="4:4" x14ac:dyDescent="0.2">
      <c r="D4308" s="138"/>
    </row>
    <row r="4309" spans="4:4" x14ac:dyDescent="0.2">
      <c r="D4309" s="138"/>
    </row>
    <row r="4310" spans="4:4" x14ac:dyDescent="0.2">
      <c r="D4310" s="138"/>
    </row>
    <row r="4311" spans="4:4" x14ac:dyDescent="0.2">
      <c r="D4311" s="138"/>
    </row>
    <row r="4312" spans="4:4" x14ac:dyDescent="0.2">
      <c r="D4312" s="138"/>
    </row>
    <row r="4313" spans="4:4" x14ac:dyDescent="0.2">
      <c r="D4313" s="138"/>
    </row>
    <row r="4314" spans="4:4" x14ac:dyDescent="0.2">
      <c r="D4314" s="138"/>
    </row>
    <row r="4315" spans="4:4" x14ac:dyDescent="0.2">
      <c r="D4315" s="138"/>
    </row>
    <row r="4316" spans="4:4" x14ac:dyDescent="0.2">
      <c r="D4316" s="138"/>
    </row>
    <row r="4317" spans="4:4" x14ac:dyDescent="0.2">
      <c r="D4317" s="138"/>
    </row>
    <row r="4318" spans="4:4" x14ac:dyDescent="0.2">
      <c r="D4318" s="138"/>
    </row>
    <row r="4319" spans="4:4" x14ac:dyDescent="0.2">
      <c r="D4319" s="138"/>
    </row>
    <row r="4320" spans="4:4" x14ac:dyDescent="0.2">
      <c r="D4320" s="138"/>
    </row>
    <row r="4321" spans="4:4" x14ac:dyDescent="0.2">
      <c r="D4321" s="138"/>
    </row>
    <row r="4322" spans="4:4" x14ac:dyDescent="0.2">
      <c r="D4322" s="138"/>
    </row>
    <row r="4323" spans="4:4" x14ac:dyDescent="0.2">
      <c r="D4323" s="138"/>
    </row>
    <row r="4324" spans="4:4" x14ac:dyDescent="0.2">
      <c r="D4324" s="138"/>
    </row>
    <row r="4325" spans="4:4" x14ac:dyDescent="0.2">
      <c r="D4325" s="138"/>
    </row>
    <row r="4326" spans="4:4" x14ac:dyDescent="0.2">
      <c r="D4326" s="138"/>
    </row>
    <row r="4327" spans="4:4" x14ac:dyDescent="0.2">
      <c r="D4327" s="138"/>
    </row>
    <row r="4328" spans="4:4" x14ac:dyDescent="0.2">
      <c r="D4328" s="138"/>
    </row>
    <row r="4329" spans="4:4" x14ac:dyDescent="0.2">
      <c r="D4329" s="138"/>
    </row>
    <row r="4330" spans="4:4" x14ac:dyDescent="0.2">
      <c r="D4330" s="138"/>
    </row>
    <row r="4331" spans="4:4" x14ac:dyDescent="0.2">
      <c r="D4331" s="138"/>
    </row>
    <row r="4332" spans="4:4" x14ac:dyDescent="0.2">
      <c r="D4332" s="138"/>
    </row>
    <row r="4333" spans="4:4" x14ac:dyDescent="0.2">
      <c r="D4333" s="138"/>
    </row>
    <row r="4334" spans="4:4" x14ac:dyDescent="0.2">
      <c r="D4334" s="138"/>
    </row>
    <row r="4335" spans="4:4" x14ac:dyDescent="0.2">
      <c r="D4335" s="138"/>
    </row>
    <row r="4336" spans="4:4" x14ac:dyDescent="0.2">
      <c r="D4336" s="138"/>
    </row>
    <row r="4337" spans="4:4" x14ac:dyDescent="0.2">
      <c r="D4337" s="138"/>
    </row>
    <row r="4338" spans="4:4" x14ac:dyDescent="0.2">
      <c r="D4338" s="138"/>
    </row>
    <row r="4339" spans="4:4" x14ac:dyDescent="0.2">
      <c r="D4339" s="138"/>
    </row>
    <row r="4340" spans="4:4" x14ac:dyDescent="0.2">
      <c r="D4340" s="138"/>
    </row>
    <row r="4341" spans="4:4" x14ac:dyDescent="0.2">
      <c r="D4341" s="138"/>
    </row>
    <row r="4342" spans="4:4" x14ac:dyDescent="0.2">
      <c r="D4342" s="138"/>
    </row>
    <row r="4343" spans="4:4" x14ac:dyDescent="0.2">
      <c r="D4343" s="138"/>
    </row>
    <row r="4344" spans="4:4" x14ac:dyDescent="0.2">
      <c r="D4344" s="138"/>
    </row>
    <row r="4345" spans="4:4" x14ac:dyDescent="0.2">
      <c r="D4345" s="138"/>
    </row>
    <row r="4346" spans="4:4" x14ac:dyDescent="0.2">
      <c r="D4346" s="138"/>
    </row>
    <row r="4347" spans="4:4" x14ac:dyDescent="0.2">
      <c r="D4347" s="138"/>
    </row>
    <row r="4348" spans="4:4" x14ac:dyDescent="0.2">
      <c r="D4348" s="138"/>
    </row>
    <row r="4349" spans="4:4" x14ac:dyDescent="0.2">
      <c r="D4349" s="138"/>
    </row>
    <row r="4350" spans="4:4" x14ac:dyDescent="0.2">
      <c r="D4350" s="138"/>
    </row>
    <row r="4351" spans="4:4" x14ac:dyDescent="0.2">
      <c r="D4351" s="138"/>
    </row>
    <row r="4352" spans="4:4" x14ac:dyDescent="0.2">
      <c r="D4352" s="138"/>
    </row>
    <row r="4353" spans="4:4" x14ac:dyDescent="0.2">
      <c r="D4353" s="138"/>
    </row>
    <row r="4354" spans="4:4" x14ac:dyDescent="0.2">
      <c r="D4354" s="138"/>
    </row>
    <row r="4355" spans="4:4" x14ac:dyDescent="0.2">
      <c r="D4355" s="138"/>
    </row>
    <row r="4356" spans="4:4" x14ac:dyDescent="0.2">
      <c r="D4356" s="138"/>
    </row>
    <row r="4357" spans="4:4" x14ac:dyDescent="0.2">
      <c r="D4357" s="138"/>
    </row>
    <row r="4358" spans="4:4" x14ac:dyDescent="0.2">
      <c r="D4358" s="138"/>
    </row>
    <row r="4359" spans="4:4" x14ac:dyDescent="0.2">
      <c r="D4359" s="138"/>
    </row>
    <row r="4360" spans="4:4" x14ac:dyDescent="0.2">
      <c r="D4360" s="138"/>
    </row>
    <row r="4361" spans="4:4" x14ac:dyDescent="0.2">
      <c r="D4361" s="138"/>
    </row>
    <row r="4362" spans="4:4" x14ac:dyDescent="0.2">
      <c r="D4362" s="138"/>
    </row>
    <row r="4363" spans="4:4" x14ac:dyDescent="0.2">
      <c r="D4363" s="138"/>
    </row>
    <row r="4364" spans="4:4" x14ac:dyDescent="0.2">
      <c r="D4364" s="138"/>
    </row>
    <row r="4365" spans="4:4" x14ac:dyDescent="0.2">
      <c r="D4365" s="138"/>
    </row>
    <row r="4366" spans="4:4" x14ac:dyDescent="0.2">
      <c r="D4366" s="138"/>
    </row>
    <row r="4367" spans="4:4" x14ac:dyDescent="0.2">
      <c r="D4367" s="138"/>
    </row>
    <row r="4368" spans="4:4" x14ac:dyDescent="0.2">
      <c r="D4368" s="138"/>
    </row>
    <row r="4369" spans="4:4" x14ac:dyDescent="0.2">
      <c r="D4369" s="138"/>
    </row>
    <row r="4370" spans="4:4" x14ac:dyDescent="0.2">
      <c r="D4370" s="138"/>
    </row>
    <row r="4371" spans="4:4" x14ac:dyDescent="0.2">
      <c r="D4371" s="138"/>
    </row>
    <row r="4372" spans="4:4" x14ac:dyDescent="0.2">
      <c r="D4372" s="138"/>
    </row>
    <row r="4373" spans="4:4" x14ac:dyDescent="0.2">
      <c r="D4373" s="138"/>
    </row>
    <row r="4374" spans="4:4" x14ac:dyDescent="0.2">
      <c r="D4374" s="138"/>
    </row>
    <row r="4375" spans="4:4" x14ac:dyDescent="0.2">
      <c r="D4375" s="138"/>
    </row>
    <row r="4376" spans="4:4" x14ac:dyDescent="0.2">
      <c r="D4376" s="138"/>
    </row>
    <row r="4377" spans="4:4" x14ac:dyDescent="0.2">
      <c r="D4377" s="138"/>
    </row>
    <row r="4378" spans="4:4" x14ac:dyDescent="0.2">
      <c r="D4378" s="138"/>
    </row>
    <row r="4379" spans="4:4" x14ac:dyDescent="0.2">
      <c r="D4379" s="138"/>
    </row>
    <row r="4380" spans="4:4" x14ac:dyDescent="0.2">
      <c r="D4380" s="138"/>
    </row>
    <row r="4381" spans="4:4" x14ac:dyDescent="0.2">
      <c r="D4381" s="138"/>
    </row>
    <row r="4382" spans="4:4" x14ac:dyDescent="0.2">
      <c r="D4382" s="138"/>
    </row>
    <row r="4383" spans="4:4" x14ac:dyDescent="0.2">
      <c r="D4383" s="138"/>
    </row>
    <row r="4384" spans="4:4" x14ac:dyDescent="0.2">
      <c r="D4384" s="138"/>
    </row>
    <row r="4385" spans="4:4" x14ac:dyDescent="0.2">
      <c r="D4385" s="138"/>
    </row>
    <row r="4386" spans="4:4" x14ac:dyDescent="0.2">
      <c r="D4386" s="138"/>
    </row>
    <row r="4387" spans="4:4" x14ac:dyDescent="0.2">
      <c r="D4387" s="138"/>
    </row>
    <row r="4388" spans="4:4" x14ac:dyDescent="0.2">
      <c r="D4388" s="138"/>
    </row>
    <row r="4389" spans="4:4" x14ac:dyDescent="0.2">
      <c r="D4389" s="138"/>
    </row>
    <row r="4390" spans="4:4" x14ac:dyDescent="0.2">
      <c r="D4390" s="138"/>
    </row>
    <row r="4391" spans="4:4" x14ac:dyDescent="0.2">
      <c r="D4391" s="138"/>
    </row>
    <row r="4392" spans="4:4" x14ac:dyDescent="0.2">
      <c r="D4392" s="138"/>
    </row>
    <row r="4393" spans="4:4" x14ac:dyDescent="0.2">
      <c r="D4393" s="138"/>
    </row>
    <row r="4394" spans="4:4" x14ac:dyDescent="0.2">
      <c r="D4394" s="138"/>
    </row>
    <row r="4395" spans="4:4" x14ac:dyDescent="0.2">
      <c r="D4395" s="138"/>
    </row>
    <row r="4396" spans="4:4" x14ac:dyDescent="0.2">
      <c r="D4396" s="138"/>
    </row>
    <row r="4397" spans="4:4" x14ac:dyDescent="0.2">
      <c r="D4397" s="138"/>
    </row>
    <row r="4398" spans="4:4" x14ac:dyDescent="0.2">
      <c r="D4398" s="138"/>
    </row>
    <row r="4399" spans="4:4" x14ac:dyDescent="0.2">
      <c r="D4399" s="138"/>
    </row>
    <row r="4400" spans="4:4" x14ac:dyDescent="0.2">
      <c r="D4400" s="138"/>
    </row>
    <row r="4401" spans="4:4" x14ac:dyDescent="0.2">
      <c r="D4401" s="138"/>
    </row>
    <row r="4402" spans="4:4" x14ac:dyDescent="0.2">
      <c r="D4402" s="138"/>
    </row>
    <row r="4403" spans="4:4" x14ac:dyDescent="0.2">
      <c r="D4403" s="138"/>
    </row>
    <row r="4404" spans="4:4" x14ac:dyDescent="0.2">
      <c r="D4404" s="138"/>
    </row>
    <row r="4405" spans="4:4" x14ac:dyDescent="0.2">
      <c r="D4405" s="138"/>
    </row>
    <row r="4406" spans="4:4" x14ac:dyDescent="0.2">
      <c r="D4406" s="138"/>
    </row>
    <row r="4407" spans="4:4" x14ac:dyDescent="0.2">
      <c r="D4407" s="138"/>
    </row>
    <row r="4408" spans="4:4" x14ac:dyDescent="0.2">
      <c r="D4408" s="138"/>
    </row>
    <row r="4409" spans="4:4" x14ac:dyDescent="0.2">
      <c r="D4409" s="138"/>
    </row>
    <row r="4410" spans="4:4" x14ac:dyDescent="0.2">
      <c r="D4410" s="138"/>
    </row>
    <row r="4411" spans="4:4" x14ac:dyDescent="0.2">
      <c r="D4411" s="138"/>
    </row>
    <row r="4412" spans="4:4" x14ac:dyDescent="0.2">
      <c r="D4412" s="138"/>
    </row>
    <row r="4413" spans="4:4" x14ac:dyDescent="0.2">
      <c r="D4413" s="138"/>
    </row>
    <row r="4414" spans="4:4" x14ac:dyDescent="0.2">
      <c r="D4414" s="138"/>
    </row>
    <row r="4415" spans="4:4" x14ac:dyDescent="0.2">
      <c r="D4415" s="138"/>
    </row>
    <row r="4416" spans="4:4" x14ac:dyDescent="0.2">
      <c r="D4416" s="138"/>
    </row>
    <row r="4417" spans="4:4" x14ac:dyDescent="0.2">
      <c r="D4417" s="138"/>
    </row>
    <row r="4418" spans="4:4" x14ac:dyDescent="0.2">
      <c r="D4418" s="138"/>
    </row>
    <row r="4419" spans="4:4" x14ac:dyDescent="0.2">
      <c r="D4419" s="138"/>
    </row>
    <row r="4420" spans="4:4" x14ac:dyDescent="0.2">
      <c r="D4420" s="138"/>
    </row>
    <row r="4421" spans="4:4" x14ac:dyDescent="0.2">
      <c r="D4421" s="138"/>
    </row>
    <row r="4422" spans="4:4" x14ac:dyDescent="0.2">
      <c r="D4422" s="138"/>
    </row>
    <row r="4423" spans="4:4" x14ac:dyDescent="0.2">
      <c r="D4423" s="138"/>
    </row>
    <row r="4424" spans="4:4" x14ac:dyDescent="0.2">
      <c r="D4424" s="138"/>
    </row>
    <row r="4425" spans="4:4" x14ac:dyDescent="0.2">
      <c r="D4425" s="138"/>
    </row>
    <row r="4426" spans="4:4" x14ac:dyDescent="0.2">
      <c r="D4426" s="138"/>
    </row>
    <row r="4427" spans="4:4" x14ac:dyDescent="0.2">
      <c r="D4427" s="138"/>
    </row>
    <row r="4428" spans="4:4" x14ac:dyDescent="0.2">
      <c r="D4428" s="138"/>
    </row>
    <row r="4429" spans="4:4" x14ac:dyDescent="0.2">
      <c r="D4429" s="138"/>
    </row>
    <row r="4430" spans="4:4" x14ac:dyDescent="0.2">
      <c r="D4430" s="138"/>
    </row>
    <row r="4431" spans="4:4" x14ac:dyDescent="0.2">
      <c r="D4431" s="138"/>
    </row>
    <row r="4432" spans="4:4" x14ac:dyDescent="0.2">
      <c r="D4432" s="138"/>
    </row>
    <row r="4433" spans="4:4" x14ac:dyDescent="0.2">
      <c r="D4433" s="138"/>
    </row>
    <row r="4434" spans="4:4" x14ac:dyDescent="0.2">
      <c r="D4434" s="138"/>
    </row>
    <row r="4435" spans="4:4" x14ac:dyDescent="0.2">
      <c r="D4435" s="138"/>
    </row>
    <row r="4436" spans="4:4" x14ac:dyDescent="0.2">
      <c r="D4436" s="138"/>
    </row>
    <row r="4437" spans="4:4" x14ac:dyDescent="0.2">
      <c r="D4437" s="138"/>
    </row>
    <row r="4438" spans="4:4" x14ac:dyDescent="0.2">
      <c r="D4438" s="138"/>
    </row>
    <row r="4439" spans="4:4" x14ac:dyDescent="0.2">
      <c r="D4439" s="138"/>
    </row>
    <row r="4440" spans="4:4" x14ac:dyDescent="0.2">
      <c r="D4440" s="138"/>
    </row>
    <row r="4441" spans="4:4" x14ac:dyDescent="0.2">
      <c r="D4441" s="138"/>
    </row>
    <row r="4442" spans="4:4" x14ac:dyDescent="0.2">
      <c r="D4442" s="138"/>
    </row>
    <row r="4443" spans="4:4" x14ac:dyDescent="0.2">
      <c r="D4443" s="138"/>
    </row>
    <row r="4444" spans="4:4" x14ac:dyDescent="0.2">
      <c r="D4444" s="138"/>
    </row>
    <row r="4445" spans="4:4" x14ac:dyDescent="0.2">
      <c r="D4445" s="138"/>
    </row>
    <row r="4446" spans="4:4" x14ac:dyDescent="0.2">
      <c r="D4446" s="138"/>
    </row>
    <row r="4447" spans="4:4" x14ac:dyDescent="0.2">
      <c r="D4447" s="138"/>
    </row>
    <row r="4448" spans="4:4" x14ac:dyDescent="0.2">
      <c r="D4448" s="138"/>
    </row>
    <row r="4449" spans="4:4" x14ac:dyDescent="0.2">
      <c r="D4449" s="138"/>
    </row>
    <row r="4450" spans="4:4" x14ac:dyDescent="0.2">
      <c r="D4450" s="138"/>
    </row>
    <row r="4451" spans="4:4" x14ac:dyDescent="0.2">
      <c r="D4451" s="138"/>
    </row>
    <row r="4452" spans="4:4" x14ac:dyDescent="0.2">
      <c r="D4452" s="138"/>
    </row>
    <row r="4453" spans="4:4" x14ac:dyDescent="0.2">
      <c r="D4453" s="138"/>
    </row>
    <row r="4454" spans="4:4" x14ac:dyDescent="0.2">
      <c r="D4454" s="138"/>
    </row>
    <row r="4455" spans="4:4" x14ac:dyDescent="0.2">
      <c r="D4455" s="138"/>
    </row>
    <row r="4456" spans="4:4" x14ac:dyDescent="0.2">
      <c r="D4456" s="138"/>
    </row>
    <row r="4457" spans="4:4" x14ac:dyDescent="0.2">
      <c r="D4457" s="138"/>
    </row>
    <row r="4458" spans="4:4" x14ac:dyDescent="0.2">
      <c r="D4458" s="138"/>
    </row>
    <row r="4459" spans="4:4" x14ac:dyDescent="0.2">
      <c r="D4459" s="138"/>
    </row>
    <row r="4460" spans="4:4" x14ac:dyDescent="0.2">
      <c r="D4460" s="138"/>
    </row>
    <row r="4461" spans="4:4" x14ac:dyDescent="0.2">
      <c r="D4461" s="138"/>
    </row>
    <row r="4462" spans="4:4" x14ac:dyDescent="0.2">
      <c r="D4462" s="138"/>
    </row>
    <row r="4463" spans="4:4" x14ac:dyDescent="0.2">
      <c r="D4463" s="138"/>
    </row>
    <row r="4464" spans="4:4" x14ac:dyDescent="0.2">
      <c r="D4464" s="138"/>
    </row>
    <row r="4465" spans="4:4" x14ac:dyDescent="0.2">
      <c r="D4465" s="138"/>
    </row>
    <row r="4466" spans="4:4" x14ac:dyDescent="0.2">
      <c r="D4466" s="138"/>
    </row>
    <row r="4467" spans="4:4" x14ac:dyDescent="0.2">
      <c r="D4467" s="138"/>
    </row>
    <row r="4468" spans="4:4" x14ac:dyDescent="0.2">
      <c r="D4468" s="138"/>
    </row>
    <row r="4469" spans="4:4" x14ac:dyDescent="0.2">
      <c r="D4469" s="138"/>
    </row>
    <row r="4470" spans="4:4" x14ac:dyDescent="0.2">
      <c r="D4470" s="138"/>
    </row>
    <row r="4471" spans="4:4" x14ac:dyDescent="0.2">
      <c r="D4471" s="138"/>
    </row>
    <row r="4472" spans="4:4" x14ac:dyDescent="0.2">
      <c r="D4472" s="138"/>
    </row>
    <row r="4473" spans="4:4" x14ac:dyDescent="0.2">
      <c r="D4473" s="138"/>
    </row>
    <row r="4474" spans="4:4" x14ac:dyDescent="0.2">
      <c r="D4474" s="138"/>
    </row>
    <row r="4475" spans="4:4" x14ac:dyDescent="0.2">
      <c r="D4475" s="138"/>
    </row>
    <row r="4476" spans="4:4" x14ac:dyDescent="0.2">
      <c r="D4476" s="138"/>
    </row>
    <row r="4477" spans="4:4" x14ac:dyDescent="0.2">
      <c r="D4477" s="138"/>
    </row>
    <row r="4478" spans="4:4" x14ac:dyDescent="0.2">
      <c r="D4478" s="138"/>
    </row>
    <row r="4479" spans="4:4" x14ac:dyDescent="0.2">
      <c r="D4479" s="138"/>
    </row>
    <row r="4480" spans="4:4" x14ac:dyDescent="0.2">
      <c r="D4480" s="138"/>
    </row>
    <row r="4481" spans="4:4" x14ac:dyDescent="0.2">
      <c r="D4481" s="138"/>
    </row>
    <row r="4482" spans="4:4" x14ac:dyDescent="0.2">
      <c r="D4482" s="138"/>
    </row>
    <row r="4483" spans="4:4" x14ac:dyDescent="0.2">
      <c r="D4483" s="138"/>
    </row>
    <row r="4484" spans="4:4" x14ac:dyDescent="0.2">
      <c r="D4484" s="138"/>
    </row>
    <row r="4485" spans="4:4" x14ac:dyDescent="0.2">
      <c r="D4485" s="138"/>
    </row>
    <row r="4486" spans="4:4" x14ac:dyDescent="0.2">
      <c r="D4486" s="138"/>
    </row>
    <row r="4487" spans="4:4" x14ac:dyDescent="0.2">
      <c r="D4487" s="138"/>
    </row>
    <row r="4488" spans="4:4" x14ac:dyDescent="0.2">
      <c r="D4488" s="138"/>
    </row>
    <row r="4489" spans="4:4" x14ac:dyDescent="0.2">
      <c r="D4489" s="138"/>
    </row>
    <row r="4490" spans="4:4" x14ac:dyDescent="0.2">
      <c r="D4490" s="138"/>
    </row>
    <row r="4491" spans="4:4" x14ac:dyDescent="0.2">
      <c r="D4491" s="138"/>
    </row>
    <row r="4492" spans="4:4" x14ac:dyDescent="0.2">
      <c r="D4492" s="138"/>
    </row>
    <row r="4493" spans="4:4" x14ac:dyDescent="0.2">
      <c r="D4493" s="138"/>
    </row>
    <row r="4494" spans="4:4" x14ac:dyDescent="0.2">
      <c r="D4494" s="138"/>
    </row>
    <row r="4495" spans="4:4" x14ac:dyDescent="0.2">
      <c r="D4495" s="138"/>
    </row>
    <row r="4496" spans="4:4" x14ac:dyDescent="0.2">
      <c r="D4496" s="138"/>
    </row>
    <row r="4497" spans="4:4" x14ac:dyDescent="0.2">
      <c r="D4497" s="138"/>
    </row>
    <row r="4498" spans="4:4" x14ac:dyDescent="0.2">
      <c r="D4498" s="138"/>
    </row>
    <row r="4499" spans="4:4" x14ac:dyDescent="0.2">
      <c r="D4499" s="138"/>
    </row>
    <row r="4500" spans="4:4" x14ac:dyDescent="0.2">
      <c r="D4500" s="138"/>
    </row>
    <row r="4501" spans="4:4" x14ac:dyDescent="0.2">
      <c r="D4501" s="138"/>
    </row>
    <row r="4502" spans="4:4" x14ac:dyDescent="0.2">
      <c r="D4502" s="138"/>
    </row>
    <row r="4503" spans="4:4" x14ac:dyDescent="0.2">
      <c r="D4503" s="138"/>
    </row>
    <row r="4504" spans="4:4" x14ac:dyDescent="0.2">
      <c r="D4504" s="138"/>
    </row>
    <row r="4505" spans="4:4" x14ac:dyDescent="0.2">
      <c r="D4505" s="138"/>
    </row>
    <row r="4506" spans="4:4" x14ac:dyDescent="0.2">
      <c r="D4506" s="138"/>
    </row>
    <row r="4507" spans="4:4" x14ac:dyDescent="0.2">
      <c r="D4507" s="138"/>
    </row>
    <row r="4508" spans="4:4" x14ac:dyDescent="0.2">
      <c r="D4508" s="138"/>
    </row>
    <row r="4509" spans="4:4" x14ac:dyDescent="0.2">
      <c r="D4509" s="138"/>
    </row>
    <row r="4510" spans="4:4" x14ac:dyDescent="0.2">
      <c r="D4510" s="138"/>
    </row>
    <row r="4511" spans="4:4" x14ac:dyDescent="0.2">
      <c r="D4511" s="138"/>
    </row>
    <row r="4512" spans="4:4" x14ac:dyDescent="0.2">
      <c r="D4512" s="138"/>
    </row>
    <row r="4513" spans="4:4" x14ac:dyDescent="0.2">
      <c r="D4513" s="138"/>
    </row>
    <row r="4514" spans="4:4" x14ac:dyDescent="0.2">
      <c r="D4514" s="138"/>
    </row>
    <row r="4515" spans="4:4" x14ac:dyDescent="0.2">
      <c r="D4515" s="138"/>
    </row>
    <row r="4516" spans="4:4" x14ac:dyDescent="0.2">
      <c r="D4516" s="138"/>
    </row>
    <row r="4517" spans="4:4" x14ac:dyDescent="0.2">
      <c r="D4517" s="138"/>
    </row>
    <row r="4518" spans="4:4" x14ac:dyDescent="0.2">
      <c r="D4518" s="138"/>
    </row>
    <row r="4519" spans="4:4" x14ac:dyDescent="0.2">
      <c r="D4519" s="138"/>
    </row>
    <row r="4520" spans="4:4" x14ac:dyDescent="0.2">
      <c r="D4520" s="138"/>
    </row>
    <row r="4521" spans="4:4" x14ac:dyDescent="0.2">
      <c r="D4521" s="138"/>
    </row>
    <row r="4522" spans="4:4" x14ac:dyDescent="0.2">
      <c r="D4522" s="138"/>
    </row>
    <row r="4523" spans="4:4" x14ac:dyDescent="0.2">
      <c r="D4523" s="138"/>
    </row>
    <row r="4524" spans="4:4" x14ac:dyDescent="0.2">
      <c r="D4524" s="138"/>
    </row>
    <row r="4525" spans="4:4" x14ac:dyDescent="0.2">
      <c r="D4525" s="138"/>
    </row>
    <row r="4526" spans="4:4" x14ac:dyDescent="0.2">
      <c r="D4526" s="138"/>
    </row>
    <row r="4527" spans="4:4" x14ac:dyDescent="0.2">
      <c r="D4527" s="138"/>
    </row>
    <row r="4528" spans="4:4" x14ac:dyDescent="0.2">
      <c r="D4528" s="138"/>
    </row>
    <row r="4529" spans="4:4" x14ac:dyDescent="0.2">
      <c r="D4529" s="138"/>
    </row>
    <row r="4530" spans="4:4" x14ac:dyDescent="0.2">
      <c r="D4530" s="138"/>
    </row>
    <row r="4531" spans="4:4" x14ac:dyDescent="0.2">
      <c r="D4531" s="138"/>
    </row>
    <row r="4532" spans="4:4" x14ac:dyDescent="0.2">
      <c r="D4532" s="138"/>
    </row>
    <row r="4533" spans="4:4" x14ac:dyDescent="0.2">
      <c r="D4533" s="138"/>
    </row>
    <row r="4534" spans="4:4" x14ac:dyDescent="0.2">
      <c r="D4534" s="138"/>
    </row>
    <row r="4535" spans="4:4" x14ac:dyDescent="0.2">
      <c r="D4535" s="138"/>
    </row>
    <row r="4536" spans="4:4" x14ac:dyDescent="0.2">
      <c r="D4536" s="138"/>
    </row>
    <row r="4537" spans="4:4" x14ac:dyDescent="0.2">
      <c r="D4537" s="138"/>
    </row>
    <row r="4538" spans="4:4" x14ac:dyDescent="0.2">
      <c r="D4538" s="138"/>
    </row>
    <row r="4539" spans="4:4" x14ac:dyDescent="0.2">
      <c r="D4539" s="138"/>
    </row>
    <row r="4540" spans="4:4" x14ac:dyDescent="0.2">
      <c r="D4540" s="138"/>
    </row>
    <row r="4541" spans="4:4" x14ac:dyDescent="0.2">
      <c r="D4541" s="138"/>
    </row>
    <row r="4542" spans="4:4" x14ac:dyDescent="0.2">
      <c r="D4542" s="138"/>
    </row>
    <row r="4543" spans="4:4" x14ac:dyDescent="0.2">
      <c r="D4543" s="138"/>
    </row>
    <row r="4544" spans="4:4" x14ac:dyDescent="0.2">
      <c r="D4544" s="138"/>
    </row>
    <row r="4545" spans="4:4" x14ac:dyDescent="0.2">
      <c r="D4545" s="138"/>
    </row>
    <row r="4546" spans="4:4" x14ac:dyDescent="0.2">
      <c r="D4546" s="138"/>
    </row>
    <row r="4547" spans="4:4" x14ac:dyDescent="0.2">
      <c r="D4547" s="138"/>
    </row>
    <row r="4548" spans="4:4" x14ac:dyDescent="0.2">
      <c r="D4548" s="138"/>
    </row>
    <row r="4549" spans="4:4" x14ac:dyDescent="0.2">
      <c r="D4549" s="138"/>
    </row>
    <row r="4550" spans="4:4" x14ac:dyDescent="0.2">
      <c r="D4550" s="138"/>
    </row>
    <row r="4551" spans="4:4" x14ac:dyDescent="0.2">
      <c r="D4551" s="138"/>
    </row>
    <row r="4552" spans="4:4" x14ac:dyDescent="0.2">
      <c r="D4552" s="138"/>
    </row>
    <row r="4553" spans="4:4" x14ac:dyDescent="0.2">
      <c r="D4553" s="138"/>
    </row>
    <row r="4554" spans="4:4" x14ac:dyDescent="0.2">
      <c r="D4554" s="138"/>
    </row>
    <row r="4555" spans="4:4" x14ac:dyDescent="0.2">
      <c r="D4555" s="138"/>
    </row>
    <row r="4556" spans="4:4" x14ac:dyDescent="0.2">
      <c r="D4556" s="138"/>
    </row>
    <row r="4557" spans="4:4" x14ac:dyDescent="0.2">
      <c r="D4557" s="138"/>
    </row>
    <row r="4558" spans="4:4" x14ac:dyDescent="0.2">
      <c r="D4558" s="138"/>
    </row>
    <row r="4559" spans="4:4" x14ac:dyDescent="0.2">
      <c r="D4559" s="138"/>
    </row>
    <row r="4560" spans="4:4" x14ac:dyDescent="0.2">
      <c r="D4560" s="138"/>
    </row>
    <row r="4561" spans="4:4" x14ac:dyDescent="0.2">
      <c r="D4561" s="138"/>
    </row>
    <row r="4562" spans="4:4" x14ac:dyDescent="0.2">
      <c r="D4562" s="138"/>
    </row>
    <row r="4563" spans="4:4" x14ac:dyDescent="0.2">
      <c r="D4563" s="138"/>
    </row>
    <row r="4564" spans="4:4" x14ac:dyDescent="0.2">
      <c r="D4564" s="138"/>
    </row>
    <row r="4565" spans="4:4" x14ac:dyDescent="0.2">
      <c r="D4565" s="138"/>
    </row>
    <row r="4566" spans="4:4" x14ac:dyDescent="0.2">
      <c r="D4566" s="138"/>
    </row>
    <row r="4567" spans="4:4" x14ac:dyDescent="0.2">
      <c r="D4567" s="138"/>
    </row>
    <row r="4568" spans="4:4" x14ac:dyDescent="0.2">
      <c r="D4568" s="138"/>
    </row>
    <row r="4569" spans="4:4" x14ac:dyDescent="0.2">
      <c r="D4569" s="138"/>
    </row>
    <row r="4570" spans="4:4" x14ac:dyDescent="0.2">
      <c r="D4570" s="138"/>
    </row>
    <row r="4571" spans="4:4" x14ac:dyDescent="0.2">
      <c r="D4571" s="138"/>
    </row>
    <row r="4572" spans="4:4" x14ac:dyDescent="0.2">
      <c r="D4572" s="138"/>
    </row>
    <row r="4573" spans="4:4" x14ac:dyDescent="0.2">
      <c r="D4573" s="138"/>
    </row>
    <row r="4574" spans="4:4" x14ac:dyDescent="0.2">
      <c r="D4574" s="138"/>
    </row>
    <row r="4575" spans="4:4" x14ac:dyDescent="0.2">
      <c r="D4575" s="138"/>
    </row>
    <row r="4576" spans="4:4" x14ac:dyDescent="0.2">
      <c r="D4576" s="138"/>
    </row>
    <row r="4577" spans="4:4" x14ac:dyDescent="0.2">
      <c r="D4577" s="138"/>
    </row>
    <row r="4578" spans="4:4" x14ac:dyDescent="0.2">
      <c r="D4578" s="138"/>
    </row>
    <row r="4579" spans="4:4" x14ac:dyDescent="0.2">
      <c r="D4579" s="138"/>
    </row>
    <row r="4580" spans="4:4" x14ac:dyDescent="0.2">
      <c r="D4580" s="138"/>
    </row>
    <row r="4581" spans="4:4" x14ac:dyDescent="0.2">
      <c r="D4581" s="138"/>
    </row>
    <row r="4582" spans="4:4" x14ac:dyDescent="0.2">
      <c r="D4582" s="138"/>
    </row>
    <row r="4583" spans="4:4" x14ac:dyDescent="0.2">
      <c r="D4583" s="138"/>
    </row>
    <row r="4584" spans="4:4" x14ac:dyDescent="0.2">
      <c r="D4584" s="138"/>
    </row>
    <row r="4585" spans="4:4" x14ac:dyDescent="0.2">
      <c r="D4585" s="138"/>
    </row>
    <row r="4586" spans="4:4" x14ac:dyDescent="0.2">
      <c r="D4586" s="138"/>
    </row>
    <row r="4587" spans="4:4" x14ac:dyDescent="0.2">
      <c r="D4587" s="138"/>
    </row>
    <row r="4588" spans="4:4" x14ac:dyDescent="0.2">
      <c r="D4588" s="138"/>
    </row>
    <row r="4589" spans="4:4" x14ac:dyDescent="0.2">
      <c r="D4589" s="138"/>
    </row>
    <row r="4590" spans="4:4" x14ac:dyDescent="0.2">
      <c r="D4590" s="138"/>
    </row>
    <row r="4591" spans="4:4" x14ac:dyDescent="0.2">
      <c r="D4591" s="138"/>
    </row>
    <row r="4592" spans="4:4" x14ac:dyDescent="0.2">
      <c r="D4592" s="138"/>
    </row>
    <row r="4593" spans="4:4" x14ac:dyDescent="0.2">
      <c r="D4593" s="138"/>
    </row>
    <row r="4594" spans="4:4" x14ac:dyDescent="0.2">
      <c r="D4594" s="138"/>
    </row>
    <row r="4595" spans="4:4" x14ac:dyDescent="0.2">
      <c r="D4595" s="138"/>
    </row>
    <row r="4596" spans="4:4" x14ac:dyDescent="0.2">
      <c r="D4596" s="138"/>
    </row>
    <row r="4597" spans="4:4" x14ac:dyDescent="0.2">
      <c r="D4597" s="138"/>
    </row>
    <row r="4598" spans="4:4" x14ac:dyDescent="0.2">
      <c r="D4598" s="138"/>
    </row>
    <row r="4599" spans="4:4" x14ac:dyDescent="0.2">
      <c r="D4599" s="138"/>
    </row>
    <row r="4600" spans="4:4" x14ac:dyDescent="0.2">
      <c r="D4600" s="138"/>
    </row>
    <row r="4601" spans="4:4" x14ac:dyDescent="0.2">
      <c r="D4601" s="138"/>
    </row>
    <row r="4602" spans="4:4" x14ac:dyDescent="0.2">
      <c r="D4602" s="138"/>
    </row>
    <row r="4603" spans="4:4" x14ac:dyDescent="0.2">
      <c r="D4603" s="138"/>
    </row>
    <row r="4604" spans="4:4" x14ac:dyDescent="0.2">
      <c r="D4604" s="138"/>
    </row>
    <row r="4605" spans="4:4" x14ac:dyDescent="0.2">
      <c r="D4605" s="138"/>
    </row>
    <row r="4606" spans="4:4" x14ac:dyDescent="0.2">
      <c r="D4606" s="138"/>
    </row>
    <row r="4607" spans="4:4" x14ac:dyDescent="0.2">
      <c r="D4607" s="138"/>
    </row>
    <row r="4608" spans="4:4" x14ac:dyDescent="0.2">
      <c r="D4608" s="138"/>
    </row>
    <row r="4609" spans="4:4" x14ac:dyDescent="0.2">
      <c r="D4609" s="138"/>
    </row>
    <row r="4610" spans="4:4" x14ac:dyDescent="0.2">
      <c r="D4610" s="138"/>
    </row>
    <row r="4611" spans="4:4" x14ac:dyDescent="0.2">
      <c r="D4611" s="138"/>
    </row>
    <row r="4612" spans="4:4" x14ac:dyDescent="0.2">
      <c r="D4612" s="138"/>
    </row>
    <row r="4613" spans="4:4" x14ac:dyDescent="0.2">
      <c r="D4613" s="138"/>
    </row>
    <row r="4614" spans="4:4" x14ac:dyDescent="0.2">
      <c r="D4614" s="138"/>
    </row>
    <row r="4615" spans="4:4" x14ac:dyDescent="0.2">
      <c r="D4615" s="138"/>
    </row>
    <row r="4616" spans="4:4" x14ac:dyDescent="0.2">
      <c r="D4616" s="138"/>
    </row>
    <row r="4617" spans="4:4" x14ac:dyDescent="0.2">
      <c r="D4617" s="138"/>
    </row>
    <row r="4618" spans="4:4" x14ac:dyDescent="0.2">
      <c r="D4618" s="138"/>
    </row>
    <row r="4619" spans="4:4" x14ac:dyDescent="0.2">
      <c r="D4619" s="138"/>
    </row>
    <row r="4620" spans="4:4" x14ac:dyDescent="0.2">
      <c r="D4620" s="138"/>
    </row>
    <row r="4621" spans="4:4" x14ac:dyDescent="0.2">
      <c r="D4621" s="138"/>
    </row>
    <row r="4622" spans="4:4" x14ac:dyDescent="0.2">
      <c r="D4622" s="138"/>
    </row>
    <row r="4623" spans="4:4" x14ac:dyDescent="0.2">
      <c r="D4623" s="138"/>
    </row>
    <row r="4624" spans="4:4" x14ac:dyDescent="0.2">
      <c r="D4624" s="138"/>
    </row>
    <row r="4625" spans="4:4" x14ac:dyDescent="0.2">
      <c r="D4625" s="138"/>
    </row>
    <row r="4626" spans="4:4" x14ac:dyDescent="0.2">
      <c r="D4626" s="138"/>
    </row>
    <row r="4627" spans="4:4" x14ac:dyDescent="0.2">
      <c r="D4627" s="138"/>
    </row>
    <row r="4628" spans="4:4" x14ac:dyDescent="0.2">
      <c r="D4628" s="138"/>
    </row>
    <row r="4629" spans="4:4" x14ac:dyDescent="0.2">
      <c r="D4629" s="138"/>
    </row>
    <row r="4630" spans="4:4" x14ac:dyDescent="0.2">
      <c r="D4630" s="138"/>
    </row>
    <row r="4631" spans="4:4" x14ac:dyDescent="0.2">
      <c r="D4631" s="138"/>
    </row>
    <row r="4632" spans="4:4" x14ac:dyDescent="0.2">
      <c r="D4632" s="138"/>
    </row>
    <row r="4633" spans="4:4" x14ac:dyDescent="0.2">
      <c r="D4633" s="138"/>
    </row>
    <row r="4634" spans="4:4" x14ac:dyDescent="0.2">
      <c r="D4634" s="138"/>
    </row>
    <row r="4635" spans="4:4" x14ac:dyDescent="0.2">
      <c r="D4635" s="138"/>
    </row>
    <row r="4636" spans="4:4" x14ac:dyDescent="0.2">
      <c r="D4636" s="138"/>
    </row>
    <row r="4637" spans="4:4" x14ac:dyDescent="0.2">
      <c r="D4637" s="138"/>
    </row>
    <row r="4638" spans="4:4" x14ac:dyDescent="0.2">
      <c r="D4638" s="138"/>
    </row>
    <row r="4639" spans="4:4" x14ac:dyDescent="0.2">
      <c r="D4639" s="138"/>
    </row>
    <row r="4640" spans="4:4" x14ac:dyDescent="0.2">
      <c r="D4640" s="138"/>
    </row>
    <row r="4641" spans="4:4" x14ac:dyDescent="0.2">
      <c r="D4641" s="138"/>
    </row>
    <row r="4642" spans="4:4" x14ac:dyDescent="0.2">
      <c r="D4642" s="138"/>
    </row>
    <row r="4643" spans="4:4" x14ac:dyDescent="0.2">
      <c r="D4643" s="138"/>
    </row>
    <row r="4644" spans="4:4" x14ac:dyDescent="0.2">
      <c r="D4644" s="138"/>
    </row>
    <row r="4645" spans="4:4" x14ac:dyDescent="0.2">
      <c r="D4645" s="138"/>
    </row>
    <row r="4646" spans="4:4" x14ac:dyDescent="0.2">
      <c r="D4646" s="138"/>
    </row>
    <row r="4647" spans="4:4" x14ac:dyDescent="0.2">
      <c r="D4647" s="138"/>
    </row>
    <row r="4648" spans="4:4" x14ac:dyDescent="0.2">
      <c r="D4648" s="138"/>
    </row>
    <row r="4649" spans="4:4" x14ac:dyDescent="0.2">
      <c r="D4649" s="138"/>
    </row>
    <row r="4650" spans="4:4" x14ac:dyDescent="0.2">
      <c r="D4650" s="138"/>
    </row>
    <row r="4651" spans="4:4" x14ac:dyDescent="0.2">
      <c r="D4651" s="138"/>
    </row>
    <row r="4652" spans="4:4" x14ac:dyDescent="0.2">
      <c r="D4652" s="138"/>
    </row>
    <row r="4653" spans="4:4" x14ac:dyDescent="0.2">
      <c r="D4653" s="138"/>
    </row>
    <row r="4654" spans="4:4" x14ac:dyDescent="0.2">
      <c r="D4654" s="138"/>
    </row>
    <row r="4655" spans="4:4" x14ac:dyDescent="0.2">
      <c r="D4655" s="138"/>
    </row>
    <row r="4656" spans="4:4" x14ac:dyDescent="0.2">
      <c r="D4656" s="138"/>
    </row>
    <row r="4657" spans="4:4" x14ac:dyDescent="0.2">
      <c r="D4657" s="138"/>
    </row>
    <row r="4658" spans="4:4" x14ac:dyDescent="0.2">
      <c r="D4658" s="138"/>
    </row>
    <row r="4659" spans="4:4" x14ac:dyDescent="0.2">
      <c r="D4659" s="138"/>
    </row>
    <row r="4660" spans="4:4" x14ac:dyDescent="0.2">
      <c r="D4660" s="138"/>
    </row>
    <row r="4661" spans="4:4" x14ac:dyDescent="0.2">
      <c r="D4661" s="138"/>
    </row>
    <row r="4662" spans="4:4" x14ac:dyDescent="0.2">
      <c r="D4662" s="138"/>
    </row>
    <row r="4663" spans="4:4" x14ac:dyDescent="0.2">
      <c r="D4663" s="138"/>
    </row>
    <row r="4664" spans="4:4" x14ac:dyDescent="0.2">
      <c r="D4664" s="138"/>
    </row>
    <row r="4665" spans="4:4" x14ac:dyDescent="0.2">
      <c r="D4665" s="138"/>
    </row>
    <row r="4666" spans="4:4" x14ac:dyDescent="0.2">
      <c r="D4666" s="138"/>
    </row>
    <row r="4667" spans="4:4" x14ac:dyDescent="0.2">
      <c r="D4667" s="138"/>
    </row>
    <row r="4668" spans="4:4" x14ac:dyDescent="0.2">
      <c r="D4668" s="138"/>
    </row>
    <row r="4669" spans="4:4" x14ac:dyDescent="0.2">
      <c r="D4669" s="138"/>
    </row>
    <row r="4670" spans="4:4" x14ac:dyDescent="0.2">
      <c r="D4670" s="138"/>
    </row>
    <row r="4671" spans="4:4" x14ac:dyDescent="0.2">
      <c r="D4671" s="138"/>
    </row>
    <row r="4672" spans="4:4" x14ac:dyDescent="0.2">
      <c r="D4672" s="138"/>
    </row>
    <row r="4673" spans="4:4" x14ac:dyDescent="0.2">
      <c r="D4673" s="138"/>
    </row>
    <row r="4674" spans="4:4" x14ac:dyDescent="0.2">
      <c r="D4674" s="138"/>
    </row>
    <row r="4675" spans="4:4" x14ac:dyDescent="0.2">
      <c r="D4675" s="138"/>
    </row>
    <row r="4676" spans="4:4" x14ac:dyDescent="0.2">
      <c r="D4676" s="138"/>
    </row>
    <row r="4677" spans="4:4" x14ac:dyDescent="0.2">
      <c r="D4677" s="138"/>
    </row>
    <row r="4678" spans="4:4" x14ac:dyDescent="0.2">
      <c r="D4678" s="138"/>
    </row>
    <row r="4679" spans="4:4" x14ac:dyDescent="0.2">
      <c r="D4679" s="138"/>
    </row>
    <row r="4680" spans="4:4" x14ac:dyDescent="0.2">
      <c r="D4680" s="138"/>
    </row>
    <row r="4681" spans="4:4" x14ac:dyDescent="0.2">
      <c r="D4681" s="138"/>
    </row>
    <row r="4682" spans="4:4" x14ac:dyDescent="0.2">
      <c r="D4682" s="138"/>
    </row>
    <row r="4683" spans="4:4" x14ac:dyDescent="0.2">
      <c r="D4683" s="138"/>
    </row>
    <row r="4684" spans="4:4" x14ac:dyDescent="0.2">
      <c r="D4684" s="138"/>
    </row>
    <row r="4685" spans="4:4" x14ac:dyDescent="0.2">
      <c r="D4685" s="138"/>
    </row>
    <row r="4686" spans="4:4" x14ac:dyDescent="0.2">
      <c r="D4686" s="138"/>
    </row>
    <row r="4687" spans="4:4" x14ac:dyDescent="0.2">
      <c r="D4687" s="138"/>
    </row>
    <row r="4688" spans="4:4" x14ac:dyDescent="0.2">
      <c r="D4688" s="138"/>
    </row>
    <row r="4689" spans="4:4" x14ac:dyDescent="0.2">
      <c r="D4689" s="138"/>
    </row>
    <row r="4690" spans="4:4" x14ac:dyDescent="0.2">
      <c r="D4690" s="138"/>
    </row>
    <row r="4691" spans="4:4" x14ac:dyDescent="0.2">
      <c r="D4691" s="138"/>
    </row>
    <row r="4692" spans="4:4" x14ac:dyDescent="0.2">
      <c r="D4692" s="138"/>
    </row>
    <row r="4693" spans="4:4" x14ac:dyDescent="0.2">
      <c r="D4693" s="138"/>
    </row>
    <row r="4694" spans="4:4" x14ac:dyDescent="0.2">
      <c r="D4694" s="138"/>
    </row>
    <row r="4695" spans="4:4" x14ac:dyDescent="0.2">
      <c r="D4695" s="138"/>
    </row>
    <row r="4696" spans="4:4" x14ac:dyDescent="0.2">
      <c r="D4696" s="138"/>
    </row>
    <row r="4697" spans="4:4" x14ac:dyDescent="0.2">
      <c r="D4697" s="138"/>
    </row>
    <row r="4698" spans="4:4" x14ac:dyDescent="0.2">
      <c r="D4698" s="138"/>
    </row>
    <row r="4699" spans="4:4" x14ac:dyDescent="0.2">
      <c r="D4699" s="138"/>
    </row>
    <row r="4700" spans="4:4" x14ac:dyDescent="0.2">
      <c r="D4700" s="138"/>
    </row>
    <row r="4701" spans="4:4" x14ac:dyDescent="0.2">
      <c r="D4701" s="138"/>
    </row>
    <row r="4702" spans="4:4" x14ac:dyDescent="0.2">
      <c r="D4702" s="138"/>
    </row>
    <row r="4703" spans="4:4" x14ac:dyDescent="0.2">
      <c r="D4703" s="138"/>
    </row>
    <row r="4704" spans="4:4" x14ac:dyDescent="0.2">
      <c r="D4704" s="138"/>
    </row>
    <row r="4705" spans="4:4" x14ac:dyDescent="0.2">
      <c r="D4705" s="138"/>
    </row>
    <row r="4706" spans="4:4" x14ac:dyDescent="0.2">
      <c r="D4706" s="138"/>
    </row>
    <row r="4707" spans="4:4" x14ac:dyDescent="0.2">
      <c r="D4707" s="138"/>
    </row>
    <row r="4708" spans="4:4" x14ac:dyDescent="0.2">
      <c r="D4708" s="138"/>
    </row>
    <row r="4709" spans="4:4" x14ac:dyDescent="0.2">
      <c r="D4709" s="138"/>
    </row>
    <row r="4710" spans="4:4" x14ac:dyDescent="0.2">
      <c r="D4710" s="138"/>
    </row>
    <row r="4711" spans="4:4" x14ac:dyDescent="0.2">
      <c r="D4711" s="138"/>
    </row>
    <row r="4712" spans="4:4" x14ac:dyDescent="0.2">
      <c r="D4712" s="138"/>
    </row>
    <row r="4713" spans="4:4" x14ac:dyDescent="0.2">
      <c r="D4713" s="138"/>
    </row>
    <row r="4714" spans="4:4" x14ac:dyDescent="0.2">
      <c r="D4714" s="138"/>
    </row>
    <row r="4715" spans="4:4" x14ac:dyDescent="0.2">
      <c r="D4715" s="138"/>
    </row>
    <row r="4716" spans="4:4" x14ac:dyDescent="0.2">
      <c r="D4716" s="138"/>
    </row>
    <row r="4717" spans="4:4" x14ac:dyDescent="0.2">
      <c r="D4717" s="138"/>
    </row>
    <row r="4718" spans="4:4" x14ac:dyDescent="0.2">
      <c r="D4718" s="138"/>
    </row>
    <row r="4719" spans="4:4" x14ac:dyDescent="0.2">
      <c r="D4719" s="138"/>
    </row>
    <row r="4720" spans="4:4" x14ac:dyDescent="0.2">
      <c r="D4720" s="138"/>
    </row>
    <row r="4721" spans="4:4" x14ac:dyDescent="0.2">
      <c r="D4721" s="138"/>
    </row>
    <row r="4722" spans="4:4" x14ac:dyDescent="0.2">
      <c r="D4722" s="138"/>
    </row>
    <row r="4723" spans="4:4" x14ac:dyDescent="0.2">
      <c r="D4723" s="138"/>
    </row>
    <row r="4724" spans="4:4" x14ac:dyDescent="0.2">
      <c r="D4724" s="138"/>
    </row>
    <row r="4725" spans="4:4" x14ac:dyDescent="0.2">
      <c r="D4725" s="138"/>
    </row>
    <row r="4726" spans="4:4" x14ac:dyDescent="0.2">
      <c r="D4726" s="138"/>
    </row>
    <row r="4727" spans="4:4" x14ac:dyDescent="0.2">
      <c r="D4727" s="138"/>
    </row>
    <row r="4728" spans="4:4" x14ac:dyDescent="0.2">
      <c r="D4728" s="138"/>
    </row>
    <row r="4729" spans="4:4" x14ac:dyDescent="0.2">
      <c r="D4729" s="138"/>
    </row>
    <row r="4730" spans="4:4" x14ac:dyDescent="0.2">
      <c r="D4730" s="138"/>
    </row>
    <row r="4731" spans="4:4" x14ac:dyDescent="0.2">
      <c r="D4731" s="138"/>
    </row>
    <row r="4732" spans="4:4" x14ac:dyDescent="0.2">
      <c r="D4732" s="138"/>
    </row>
    <row r="4733" spans="4:4" x14ac:dyDescent="0.2">
      <c r="D4733" s="138"/>
    </row>
    <row r="4734" spans="4:4" x14ac:dyDescent="0.2">
      <c r="D4734" s="138"/>
    </row>
    <row r="4735" spans="4:4" x14ac:dyDescent="0.2">
      <c r="D4735" s="138"/>
    </row>
    <row r="4736" spans="4:4" x14ac:dyDescent="0.2">
      <c r="D4736" s="138"/>
    </row>
    <row r="4737" spans="4:4" x14ac:dyDescent="0.2">
      <c r="D4737" s="138"/>
    </row>
    <row r="4738" spans="4:4" x14ac:dyDescent="0.2">
      <c r="D4738" s="138"/>
    </row>
    <row r="4739" spans="4:4" x14ac:dyDescent="0.2">
      <c r="D4739" s="138"/>
    </row>
    <row r="4740" spans="4:4" x14ac:dyDescent="0.2">
      <c r="D4740" s="138"/>
    </row>
    <row r="4741" spans="4:4" x14ac:dyDescent="0.2">
      <c r="D4741" s="138"/>
    </row>
    <row r="4742" spans="4:4" x14ac:dyDescent="0.2">
      <c r="D4742" s="138"/>
    </row>
    <row r="4743" spans="4:4" x14ac:dyDescent="0.2">
      <c r="D4743" s="138"/>
    </row>
    <row r="4744" spans="4:4" x14ac:dyDescent="0.2">
      <c r="D4744" s="138"/>
    </row>
    <row r="4745" spans="4:4" x14ac:dyDescent="0.2">
      <c r="D4745" s="138"/>
    </row>
    <row r="4746" spans="4:4" x14ac:dyDescent="0.2">
      <c r="D4746" s="138"/>
    </row>
    <row r="4747" spans="4:4" x14ac:dyDescent="0.2">
      <c r="D4747" s="138"/>
    </row>
    <row r="4748" spans="4:4" x14ac:dyDescent="0.2">
      <c r="D4748" s="138"/>
    </row>
    <row r="4749" spans="4:4" x14ac:dyDescent="0.2">
      <c r="D4749" s="138"/>
    </row>
    <row r="4750" spans="4:4" x14ac:dyDescent="0.2">
      <c r="D4750" s="138"/>
    </row>
    <row r="4751" spans="4:4" x14ac:dyDescent="0.2">
      <c r="D4751" s="138"/>
    </row>
    <row r="4752" spans="4:4" x14ac:dyDescent="0.2">
      <c r="D4752" s="138"/>
    </row>
    <row r="4753" spans="4:4" x14ac:dyDescent="0.2">
      <c r="D4753" s="138"/>
    </row>
    <row r="4754" spans="4:4" x14ac:dyDescent="0.2">
      <c r="D4754" s="138"/>
    </row>
    <row r="4755" spans="4:4" x14ac:dyDescent="0.2">
      <c r="D4755" s="138"/>
    </row>
    <row r="4756" spans="4:4" x14ac:dyDescent="0.2">
      <c r="D4756" s="138"/>
    </row>
    <row r="4757" spans="4:4" x14ac:dyDescent="0.2">
      <c r="D4757" s="138"/>
    </row>
    <row r="4758" spans="4:4" x14ac:dyDescent="0.2">
      <c r="D4758" s="138"/>
    </row>
    <row r="4759" spans="4:4" x14ac:dyDescent="0.2">
      <c r="D4759" s="138"/>
    </row>
    <row r="4760" spans="4:4" x14ac:dyDescent="0.2">
      <c r="D4760" s="138"/>
    </row>
    <row r="4761" spans="4:4" x14ac:dyDescent="0.2">
      <c r="D4761" s="138"/>
    </row>
    <row r="4762" spans="4:4" x14ac:dyDescent="0.2">
      <c r="D4762" s="138"/>
    </row>
    <row r="4763" spans="4:4" x14ac:dyDescent="0.2">
      <c r="D4763" s="138"/>
    </row>
    <row r="4764" spans="4:4" x14ac:dyDescent="0.2">
      <c r="D4764" s="138"/>
    </row>
    <row r="4765" spans="4:4" x14ac:dyDescent="0.2">
      <c r="D4765" s="138"/>
    </row>
    <row r="4766" spans="4:4" x14ac:dyDescent="0.2">
      <c r="D4766" s="138"/>
    </row>
    <row r="4767" spans="4:4" x14ac:dyDescent="0.2">
      <c r="D4767" s="138"/>
    </row>
    <row r="4768" spans="4:4" x14ac:dyDescent="0.2">
      <c r="D4768" s="138"/>
    </row>
    <row r="4769" spans="4:4" x14ac:dyDescent="0.2">
      <c r="D4769" s="138"/>
    </row>
    <row r="4770" spans="4:4" x14ac:dyDescent="0.2">
      <c r="D4770" s="138"/>
    </row>
    <row r="4771" spans="4:4" x14ac:dyDescent="0.2">
      <c r="D4771" s="138"/>
    </row>
    <row r="4772" spans="4:4" x14ac:dyDescent="0.2">
      <c r="D4772" s="138"/>
    </row>
    <row r="4773" spans="4:4" x14ac:dyDescent="0.2">
      <c r="D4773" s="138"/>
    </row>
    <row r="4774" spans="4:4" x14ac:dyDescent="0.2">
      <c r="D4774" s="138"/>
    </row>
    <row r="4775" spans="4:4" x14ac:dyDescent="0.2">
      <c r="D4775" s="138"/>
    </row>
    <row r="4776" spans="4:4" x14ac:dyDescent="0.2">
      <c r="D4776" s="138"/>
    </row>
    <row r="4777" spans="4:4" x14ac:dyDescent="0.2">
      <c r="D4777" s="138"/>
    </row>
    <row r="4778" spans="4:4" x14ac:dyDescent="0.2">
      <c r="D4778" s="138"/>
    </row>
    <row r="4779" spans="4:4" x14ac:dyDescent="0.2">
      <c r="D4779" s="138"/>
    </row>
    <row r="4780" spans="4:4" x14ac:dyDescent="0.2">
      <c r="D4780" s="138"/>
    </row>
    <row r="4781" spans="4:4" x14ac:dyDescent="0.2">
      <c r="D4781" s="138"/>
    </row>
    <row r="4782" spans="4:4" x14ac:dyDescent="0.2">
      <c r="D4782" s="138"/>
    </row>
    <row r="4783" spans="4:4" x14ac:dyDescent="0.2">
      <c r="D4783" s="138"/>
    </row>
    <row r="4784" spans="4:4" x14ac:dyDescent="0.2">
      <c r="D4784" s="138"/>
    </row>
    <row r="4785" spans="4:4" x14ac:dyDescent="0.2">
      <c r="D4785" s="138"/>
    </row>
    <row r="4786" spans="4:4" x14ac:dyDescent="0.2">
      <c r="D4786" s="138"/>
    </row>
    <row r="4787" spans="4:4" x14ac:dyDescent="0.2">
      <c r="D4787" s="138"/>
    </row>
    <row r="4788" spans="4:4" x14ac:dyDescent="0.2">
      <c r="D4788" s="138"/>
    </row>
    <row r="4789" spans="4:4" x14ac:dyDescent="0.2">
      <c r="D4789" s="138"/>
    </row>
    <row r="4790" spans="4:4" x14ac:dyDescent="0.2">
      <c r="D4790" s="138"/>
    </row>
    <row r="4791" spans="4:4" x14ac:dyDescent="0.2">
      <c r="D4791" s="138"/>
    </row>
    <row r="4792" spans="4:4" x14ac:dyDescent="0.2">
      <c r="D4792" s="138"/>
    </row>
    <row r="4793" spans="4:4" x14ac:dyDescent="0.2">
      <c r="D4793" s="138"/>
    </row>
    <row r="4794" spans="4:4" x14ac:dyDescent="0.2">
      <c r="D4794" s="138"/>
    </row>
    <row r="4795" spans="4:4" x14ac:dyDescent="0.2">
      <c r="D4795" s="138"/>
    </row>
    <row r="4796" spans="4:4" x14ac:dyDescent="0.2">
      <c r="D4796" s="138"/>
    </row>
    <row r="4797" spans="4:4" x14ac:dyDescent="0.2">
      <c r="D4797" s="138"/>
    </row>
    <row r="4798" spans="4:4" x14ac:dyDescent="0.2">
      <c r="D4798" s="138"/>
    </row>
    <row r="4799" spans="4:4" x14ac:dyDescent="0.2">
      <c r="D4799" s="138"/>
    </row>
    <row r="4800" spans="4:4" x14ac:dyDescent="0.2">
      <c r="D4800" s="138"/>
    </row>
    <row r="4801" spans="4:4" x14ac:dyDescent="0.2">
      <c r="D4801" s="138"/>
    </row>
    <row r="4802" spans="4:4" x14ac:dyDescent="0.2">
      <c r="D4802" s="138"/>
    </row>
    <row r="4803" spans="4:4" x14ac:dyDescent="0.2">
      <c r="D4803" s="138"/>
    </row>
    <row r="4804" spans="4:4" x14ac:dyDescent="0.2">
      <c r="D4804" s="138"/>
    </row>
    <row r="4805" spans="4:4" x14ac:dyDescent="0.2">
      <c r="D4805" s="138"/>
    </row>
    <row r="4806" spans="4:4" x14ac:dyDescent="0.2">
      <c r="D4806" s="138"/>
    </row>
    <row r="4807" spans="4:4" x14ac:dyDescent="0.2">
      <c r="D4807" s="138"/>
    </row>
    <row r="4808" spans="4:4" x14ac:dyDescent="0.2">
      <c r="D4808" s="138"/>
    </row>
    <row r="4809" spans="4:4" x14ac:dyDescent="0.2">
      <c r="D4809" s="138"/>
    </row>
    <row r="4810" spans="4:4" x14ac:dyDescent="0.2">
      <c r="D4810" s="138"/>
    </row>
    <row r="4811" spans="4:4" x14ac:dyDescent="0.2">
      <c r="D4811" s="138"/>
    </row>
    <row r="4812" spans="4:4" x14ac:dyDescent="0.2">
      <c r="D4812" s="138"/>
    </row>
    <row r="4813" spans="4:4" x14ac:dyDescent="0.2">
      <c r="D4813" s="138"/>
    </row>
    <row r="4814" spans="4:4" x14ac:dyDescent="0.2">
      <c r="D4814" s="138"/>
    </row>
    <row r="4815" spans="4:4" x14ac:dyDescent="0.2">
      <c r="D4815" s="138"/>
    </row>
    <row r="4816" spans="4:4" x14ac:dyDescent="0.2">
      <c r="D4816" s="138"/>
    </row>
    <row r="4817" spans="4:4" x14ac:dyDescent="0.2">
      <c r="D4817" s="138"/>
    </row>
    <row r="4818" spans="4:4" x14ac:dyDescent="0.2">
      <c r="D4818" s="138"/>
    </row>
    <row r="4819" spans="4:4" x14ac:dyDescent="0.2">
      <c r="D4819" s="138"/>
    </row>
    <row r="4820" spans="4:4" x14ac:dyDescent="0.2">
      <c r="D4820" s="138"/>
    </row>
    <row r="4821" spans="4:4" x14ac:dyDescent="0.2">
      <c r="D4821" s="138"/>
    </row>
    <row r="4822" spans="4:4" x14ac:dyDescent="0.2">
      <c r="D4822" s="138"/>
    </row>
    <row r="4823" spans="4:4" x14ac:dyDescent="0.2">
      <c r="D4823" s="138"/>
    </row>
    <row r="4824" spans="4:4" x14ac:dyDescent="0.2">
      <c r="D4824" s="138"/>
    </row>
    <row r="4825" spans="4:4" x14ac:dyDescent="0.2">
      <c r="D4825" s="138"/>
    </row>
    <row r="4826" spans="4:4" x14ac:dyDescent="0.2">
      <c r="D4826" s="138"/>
    </row>
    <row r="4827" spans="4:4" x14ac:dyDescent="0.2">
      <c r="D4827" s="138"/>
    </row>
    <row r="4828" spans="4:4" x14ac:dyDescent="0.2">
      <c r="D4828" s="138"/>
    </row>
    <row r="4829" spans="4:4" x14ac:dyDescent="0.2">
      <c r="D4829" s="138"/>
    </row>
    <row r="4830" spans="4:4" x14ac:dyDescent="0.2">
      <c r="D4830" s="138"/>
    </row>
    <row r="4831" spans="4:4" x14ac:dyDescent="0.2">
      <c r="D4831" s="138"/>
    </row>
    <row r="4832" spans="4:4" x14ac:dyDescent="0.2">
      <c r="D4832" s="138"/>
    </row>
    <row r="4833" spans="4:4" x14ac:dyDescent="0.2">
      <c r="D4833" s="138"/>
    </row>
    <row r="4834" spans="4:4" x14ac:dyDescent="0.2">
      <c r="D4834" s="138"/>
    </row>
    <row r="4835" spans="4:4" x14ac:dyDescent="0.2">
      <c r="D4835" s="138"/>
    </row>
    <row r="4836" spans="4:4" x14ac:dyDescent="0.2">
      <c r="D4836" s="138"/>
    </row>
    <row r="4837" spans="4:4" x14ac:dyDescent="0.2">
      <c r="D4837" s="138"/>
    </row>
    <row r="4838" spans="4:4" x14ac:dyDescent="0.2">
      <c r="D4838" s="138"/>
    </row>
    <row r="4839" spans="4:4" x14ac:dyDescent="0.2">
      <c r="D4839" s="138"/>
    </row>
    <row r="4840" spans="4:4" x14ac:dyDescent="0.2">
      <c r="D4840" s="138"/>
    </row>
    <row r="4841" spans="4:4" x14ac:dyDescent="0.2">
      <c r="D4841" s="138"/>
    </row>
    <row r="4842" spans="4:4" x14ac:dyDescent="0.2">
      <c r="D4842" s="138"/>
    </row>
    <row r="4843" spans="4:4" x14ac:dyDescent="0.2">
      <c r="D4843" s="138"/>
    </row>
    <row r="4844" spans="4:4" x14ac:dyDescent="0.2">
      <c r="D4844" s="138"/>
    </row>
    <row r="4845" spans="4:4" x14ac:dyDescent="0.2">
      <c r="D4845" s="138"/>
    </row>
    <row r="4846" spans="4:4" x14ac:dyDescent="0.2">
      <c r="D4846" s="138"/>
    </row>
    <row r="4847" spans="4:4" x14ac:dyDescent="0.2">
      <c r="D4847" s="138"/>
    </row>
    <row r="4848" spans="4:4" x14ac:dyDescent="0.2">
      <c r="D4848" s="138"/>
    </row>
    <row r="4849" spans="4:4" x14ac:dyDescent="0.2">
      <c r="D4849" s="138"/>
    </row>
    <row r="4850" spans="4:4" x14ac:dyDescent="0.2">
      <c r="D4850" s="138"/>
    </row>
    <row r="4851" spans="4:4" x14ac:dyDescent="0.2">
      <c r="D4851" s="138"/>
    </row>
    <row r="4852" spans="4:4" x14ac:dyDescent="0.2">
      <c r="D4852" s="138"/>
    </row>
    <row r="4853" spans="4:4" x14ac:dyDescent="0.2">
      <c r="D4853" s="138"/>
    </row>
    <row r="4854" spans="4:4" x14ac:dyDescent="0.2">
      <c r="D4854" s="138"/>
    </row>
    <row r="4855" spans="4:4" x14ac:dyDescent="0.2">
      <c r="D4855" s="138"/>
    </row>
    <row r="4856" spans="4:4" x14ac:dyDescent="0.2">
      <c r="D4856" s="138"/>
    </row>
    <row r="4857" spans="4:4" x14ac:dyDescent="0.2">
      <c r="D4857" s="138"/>
    </row>
    <row r="4858" spans="4:4" x14ac:dyDescent="0.2">
      <c r="D4858" s="138"/>
    </row>
    <row r="4859" spans="4:4" x14ac:dyDescent="0.2">
      <c r="D4859" s="138"/>
    </row>
    <row r="4860" spans="4:4" x14ac:dyDescent="0.2">
      <c r="D4860" s="138"/>
    </row>
    <row r="4861" spans="4:4" x14ac:dyDescent="0.2">
      <c r="D4861" s="138"/>
    </row>
    <row r="4862" spans="4:4" x14ac:dyDescent="0.2">
      <c r="D4862" s="138"/>
    </row>
    <row r="4863" spans="4:4" x14ac:dyDescent="0.2">
      <c r="D4863" s="138"/>
    </row>
    <row r="4864" spans="4:4" x14ac:dyDescent="0.2">
      <c r="D4864" s="138"/>
    </row>
    <row r="4865" spans="4:4" x14ac:dyDescent="0.2">
      <c r="D4865" s="138"/>
    </row>
    <row r="4866" spans="4:4" x14ac:dyDescent="0.2">
      <c r="D4866" s="138"/>
    </row>
    <row r="4867" spans="4:4" x14ac:dyDescent="0.2">
      <c r="D4867" s="138"/>
    </row>
    <row r="4868" spans="4:4" x14ac:dyDescent="0.2">
      <c r="D4868" s="138"/>
    </row>
    <row r="4869" spans="4:4" x14ac:dyDescent="0.2">
      <c r="D4869" s="138"/>
    </row>
    <row r="4870" spans="4:4" x14ac:dyDescent="0.2">
      <c r="D4870" s="138"/>
    </row>
    <row r="4871" spans="4:4" x14ac:dyDescent="0.2">
      <c r="D4871" s="138"/>
    </row>
    <row r="4872" spans="4:4" x14ac:dyDescent="0.2">
      <c r="D4872" s="138"/>
    </row>
    <row r="4873" spans="4:4" x14ac:dyDescent="0.2">
      <c r="D4873" s="138"/>
    </row>
    <row r="4874" spans="4:4" x14ac:dyDescent="0.2">
      <c r="D4874" s="138"/>
    </row>
    <row r="4875" spans="4:4" x14ac:dyDescent="0.2">
      <c r="D4875" s="138"/>
    </row>
    <row r="4876" spans="4:4" x14ac:dyDescent="0.2">
      <c r="D4876" s="138"/>
    </row>
    <row r="4877" spans="4:4" x14ac:dyDescent="0.2">
      <c r="D4877" s="138"/>
    </row>
    <row r="4878" spans="4:4" x14ac:dyDescent="0.2">
      <c r="D4878" s="138"/>
    </row>
    <row r="4879" spans="4:4" x14ac:dyDescent="0.2">
      <c r="D4879" s="138"/>
    </row>
    <row r="4880" spans="4:4" x14ac:dyDescent="0.2">
      <c r="D4880" s="138"/>
    </row>
    <row r="4881" spans="4:4" x14ac:dyDescent="0.2">
      <c r="D4881" s="138"/>
    </row>
    <row r="4882" spans="4:4" x14ac:dyDescent="0.2">
      <c r="D4882" s="138"/>
    </row>
    <row r="4883" spans="4:4" x14ac:dyDescent="0.2">
      <c r="D4883" s="138"/>
    </row>
    <row r="4884" spans="4:4" x14ac:dyDescent="0.2">
      <c r="D4884" s="138"/>
    </row>
    <row r="4885" spans="4:4" x14ac:dyDescent="0.2">
      <c r="D4885" s="138"/>
    </row>
    <row r="4886" spans="4:4" x14ac:dyDescent="0.2">
      <c r="D4886" s="138"/>
    </row>
    <row r="4887" spans="4:4" x14ac:dyDescent="0.2">
      <c r="D4887" s="138"/>
    </row>
    <row r="4888" spans="4:4" x14ac:dyDescent="0.2">
      <c r="D4888" s="138"/>
    </row>
    <row r="4889" spans="4:4" x14ac:dyDescent="0.2">
      <c r="D4889" s="138"/>
    </row>
    <row r="4890" spans="4:4" x14ac:dyDescent="0.2">
      <c r="D4890" s="138"/>
    </row>
    <row r="4891" spans="4:4" x14ac:dyDescent="0.2">
      <c r="D4891" s="138"/>
    </row>
    <row r="4892" spans="4:4" x14ac:dyDescent="0.2">
      <c r="D4892" s="138"/>
    </row>
    <row r="4893" spans="4:4" x14ac:dyDescent="0.2">
      <c r="D4893" s="138"/>
    </row>
    <row r="4894" spans="4:4" x14ac:dyDescent="0.2">
      <c r="D4894" s="138"/>
    </row>
    <row r="4895" spans="4:4" x14ac:dyDescent="0.2">
      <c r="D4895" s="138"/>
    </row>
    <row r="4896" spans="4:4" x14ac:dyDescent="0.2">
      <c r="D4896" s="138"/>
    </row>
    <row r="4897" spans="4:4" x14ac:dyDescent="0.2">
      <c r="D4897" s="138"/>
    </row>
    <row r="4898" spans="4:4" x14ac:dyDescent="0.2">
      <c r="D4898" s="138"/>
    </row>
    <row r="4899" spans="4:4" x14ac:dyDescent="0.2">
      <c r="D4899" s="138"/>
    </row>
    <row r="4900" spans="4:4" x14ac:dyDescent="0.2">
      <c r="D4900" s="138"/>
    </row>
    <row r="4901" spans="4:4" x14ac:dyDescent="0.2">
      <c r="D4901" s="138"/>
    </row>
    <row r="4902" spans="4:4" x14ac:dyDescent="0.2">
      <c r="D4902" s="138"/>
    </row>
    <row r="4903" spans="4:4" x14ac:dyDescent="0.2">
      <c r="D4903" s="138"/>
    </row>
    <row r="4904" spans="4:4" x14ac:dyDescent="0.2">
      <c r="D4904" s="138"/>
    </row>
    <row r="4905" spans="4:4" x14ac:dyDescent="0.2">
      <c r="D4905" s="138"/>
    </row>
    <row r="4906" spans="4:4" x14ac:dyDescent="0.2">
      <c r="D4906" s="138"/>
    </row>
    <row r="4907" spans="4:4" x14ac:dyDescent="0.2">
      <c r="D4907" s="138"/>
    </row>
    <row r="4908" spans="4:4" x14ac:dyDescent="0.2">
      <c r="D4908" s="138"/>
    </row>
    <row r="4909" spans="4:4" x14ac:dyDescent="0.2">
      <c r="D4909" s="138"/>
    </row>
    <row r="4910" spans="4:4" x14ac:dyDescent="0.2">
      <c r="D4910" s="138"/>
    </row>
    <row r="4911" spans="4:4" x14ac:dyDescent="0.2">
      <c r="D4911" s="138"/>
    </row>
    <row r="4912" spans="4:4" x14ac:dyDescent="0.2">
      <c r="D4912" s="138"/>
    </row>
    <row r="4913" spans="4:4" x14ac:dyDescent="0.2">
      <c r="D4913" s="138"/>
    </row>
    <row r="4914" spans="4:4" x14ac:dyDescent="0.2">
      <c r="D4914" s="138"/>
    </row>
    <row r="4915" spans="4:4" x14ac:dyDescent="0.2">
      <c r="D4915" s="138"/>
    </row>
    <row r="4916" spans="4:4" x14ac:dyDescent="0.2">
      <c r="D4916" s="138"/>
    </row>
    <row r="4917" spans="4:4" x14ac:dyDescent="0.2">
      <c r="D4917" s="138"/>
    </row>
    <row r="4918" spans="4:4" x14ac:dyDescent="0.2">
      <c r="D4918" s="138"/>
    </row>
    <row r="4919" spans="4:4" x14ac:dyDescent="0.2">
      <c r="D4919" s="138"/>
    </row>
    <row r="4920" spans="4:4" x14ac:dyDescent="0.2">
      <c r="D4920" s="138"/>
    </row>
    <row r="4921" spans="4:4" x14ac:dyDescent="0.2">
      <c r="D4921" s="138"/>
    </row>
    <row r="4922" spans="4:4" x14ac:dyDescent="0.2">
      <c r="D4922" s="138"/>
    </row>
    <row r="4923" spans="4:4" x14ac:dyDescent="0.2">
      <c r="D4923" s="138"/>
    </row>
    <row r="4924" spans="4:4" x14ac:dyDescent="0.2">
      <c r="D4924" s="138"/>
    </row>
    <row r="4925" spans="4:4" x14ac:dyDescent="0.2">
      <c r="D4925" s="138"/>
    </row>
    <row r="4926" spans="4:4" x14ac:dyDescent="0.2">
      <c r="D4926" s="138"/>
    </row>
    <row r="4927" spans="4:4" x14ac:dyDescent="0.2">
      <c r="D4927" s="138"/>
    </row>
    <row r="4928" spans="4:4" x14ac:dyDescent="0.2">
      <c r="D4928" s="138"/>
    </row>
    <row r="4929" spans="4:4" x14ac:dyDescent="0.2">
      <c r="D4929" s="138"/>
    </row>
    <row r="4930" spans="4:4" x14ac:dyDescent="0.2">
      <c r="D4930" s="138"/>
    </row>
    <row r="4931" spans="4:4" x14ac:dyDescent="0.2">
      <c r="D4931" s="138"/>
    </row>
    <row r="4932" spans="4:4" x14ac:dyDescent="0.2">
      <c r="D4932" s="138"/>
    </row>
    <row r="4933" spans="4:4" x14ac:dyDescent="0.2">
      <c r="D4933" s="138"/>
    </row>
    <row r="4934" spans="4:4" x14ac:dyDescent="0.2">
      <c r="D4934" s="138"/>
    </row>
    <row r="4935" spans="4:4" x14ac:dyDescent="0.2">
      <c r="D4935" s="138"/>
    </row>
    <row r="4936" spans="4:4" x14ac:dyDescent="0.2">
      <c r="D4936" s="138"/>
    </row>
    <row r="4937" spans="4:4" x14ac:dyDescent="0.2">
      <c r="D4937" s="138"/>
    </row>
    <row r="4938" spans="4:4" x14ac:dyDescent="0.2">
      <c r="D4938" s="138"/>
    </row>
    <row r="4939" spans="4:4" x14ac:dyDescent="0.2">
      <c r="D4939" s="138"/>
    </row>
    <row r="4940" spans="4:4" x14ac:dyDescent="0.2">
      <c r="D4940" s="138"/>
    </row>
    <row r="4941" spans="4:4" x14ac:dyDescent="0.2">
      <c r="D4941" s="138"/>
    </row>
    <row r="4942" spans="4:4" x14ac:dyDescent="0.2">
      <c r="D4942" s="138"/>
    </row>
    <row r="4943" spans="4:4" x14ac:dyDescent="0.2">
      <c r="D4943" s="138"/>
    </row>
    <row r="4944" spans="4:4" x14ac:dyDescent="0.2">
      <c r="D4944" s="138"/>
    </row>
    <row r="4945" spans="4:4" x14ac:dyDescent="0.2">
      <c r="D4945" s="138"/>
    </row>
    <row r="4946" spans="4:4" x14ac:dyDescent="0.2">
      <c r="D4946" s="138"/>
    </row>
    <row r="4947" spans="4:4" x14ac:dyDescent="0.2">
      <c r="D4947" s="138"/>
    </row>
    <row r="4948" spans="4:4" x14ac:dyDescent="0.2">
      <c r="D4948" s="138"/>
    </row>
    <row r="4949" spans="4:4" x14ac:dyDescent="0.2">
      <c r="D4949" s="138"/>
    </row>
    <row r="4950" spans="4:4" x14ac:dyDescent="0.2">
      <c r="D4950" s="138"/>
    </row>
    <row r="4951" spans="4:4" x14ac:dyDescent="0.2">
      <c r="D4951" s="138"/>
    </row>
    <row r="4952" spans="4:4" x14ac:dyDescent="0.2">
      <c r="D4952" s="138"/>
    </row>
    <row r="4953" spans="4:4" x14ac:dyDescent="0.2">
      <c r="D4953" s="138"/>
    </row>
    <row r="4954" spans="4:4" x14ac:dyDescent="0.2">
      <c r="D4954" s="138"/>
    </row>
    <row r="4955" spans="4:4" x14ac:dyDescent="0.2">
      <c r="D4955" s="138"/>
    </row>
    <row r="4956" spans="4:4" x14ac:dyDescent="0.2">
      <c r="D4956" s="138"/>
    </row>
    <row r="4957" spans="4:4" x14ac:dyDescent="0.2">
      <c r="D4957" s="138"/>
    </row>
    <row r="4958" spans="4:4" x14ac:dyDescent="0.2">
      <c r="D4958" s="138"/>
    </row>
    <row r="4959" spans="4:4" x14ac:dyDescent="0.2">
      <c r="D4959" s="138"/>
    </row>
    <row r="4960" spans="4:4" x14ac:dyDescent="0.2">
      <c r="D4960" s="138"/>
    </row>
    <row r="4961" spans="4:4" x14ac:dyDescent="0.2">
      <c r="D4961" s="138"/>
    </row>
    <row r="4962" spans="4:4" x14ac:dyDescent="0.2">
      <c r="D4962" s="138"/>
    </row>
    <row r="4963" spans="4:4" x14ac:dyDescent="0.2">
      <c r="D4963" s="138"/>
    </row>
    <row r="4964" spans="4:4" x14ac:dyDescent="0.2">
      <c r="D4964" s="138"/>
    </row>
    <row r="4965" spans="4:4" x14ac:dyDescent="0.2">
      <c r="D4965" s="138"/>
    </row>
    <row r="4966" spans="4:4" x14ac:dyDescent="0.2">
      <c r="D4966" s="138"/>
    </row>
    <row r="4967" spans="4:4" x14ac:dyDescent="0.2">
      <c r="D4967" s="138"/>
    </row>
    <row r="4968" spans="4:4" x14ac:dyDescent="0.2">
      <c r="D4968" s="138"/>
    </row>
    <row r="4969" spans="4:4" x14ac:dyDescent="0.2">
      <c r="D4969" s="138"/>
    </row>
    <row r="4970" spans="4:4" x14ac:dyDescent="0.2">
      <c r="D4970" s="138"/>
    </row>
    <row r="4971" spans="4:4" x14ac:dyDescent="0.2">
      <c r="D4971" s="138"/>
    </row>
    <row r="4972" spans="4:4" x14ac:dyDescent="0.2">
      <c r="D4972" s="138"/>
    </row>
    <row r="4973" spans="4:4" x14ac:dyDescent="0.2">
      <c r="D4973" s="138"/>
    </row>
    <row r="4974" spans="4:4" x14ac:dyDescent="0.2">
      <c r="D4974" s="138"/>
    </row>
    <row r="4975" spans="4:4" x14ac:dyDescent="0.2">
      <c r="D4975" s="138"/>
    </row>
    <row r="4976" spans="4:4" x14ac:dyDescent="0.2">
      <c r="D4976" s="138"/>
    </row>
    <row r="4977" spans="4:4" x14ac:dyDescent="0.2">
      <c r="D4977" s="138"/>
    </row>
    <row r="4978" spans="4:4" x14ac:dyDescent="0.2">
      <c r="D4978" s="138"/>
    </row>
    <row r="4979" spans="4:4" x14ac:dyDescent="0.2">
      <c r="D4979" s="138"/>
    </row>
    <row r="4980" spans="4:4" x14ac:dyDescent="0.2">
      <c r="D4980" s="138"/>
    </row>
    <row r="4981" spans="4:4" x14ac:dyDescent="0.2">
      <c r="D4981" s="138"/>
    </row>
    <row r="4982" spans="4:4" x14ac:dyDescent="0.2">
      <c r="D4982" s="138"/>
    </row>
    <row r="4983" spans="4:4" x14ac:dyDescent="0.2">
      <c r="D4983" s="138"/>
    </row>
    <row r="4984" spans="4:4" x14ac:dyDescent="0.2">
      <c r="D4984" s="138"/>
    </row>
    <row r="4985" spans="4:4" x14ac:dyDescent="0.2">
      <c r="D4985" s="138"/>
    </row>
    <row r="4986" spans="4:4" x14ac:dyDescent="0.2">
      <c r="D4986" s="138"/>
    </row>
    <row r="4987" spans="4:4" x14ac:dyDescent="0.2">
      <c r="D4987" s="138"/>
    </row>
    <row r="4988" spans="4:4" x14ac:dyDescent="0.2">
      <c r="D4988" s="138"/>
    </row>
    <row r="4989" spans="4:4" x14ac:dyDescent="0.2">
      <c r="D4989" s="138"/>
    </row>
    <row r="4990" spans="4:4" x14ac:dyDescent="0.2">
      <c r="D4990" s="138"/>
    </row>
    <row r="4991" spans="4:4" x14ac:dyDescent="0.2">
      <c r="D4991" s="138"/>
    </row>
    <row r="4992" spans="4:4" x14ac:dyDescent="0.2">
      <c r="D4992" s="138"/>
    </row>
    <row r="4993" spans="4:4" x14ac:dyDescent="0.2">
      <c r="D4993" s="138"/>
    </row>
    <row r="4994" spans="4:4" x14ac:dyDescent="0.2">
      <c r="D4994" s="138"/>
    </row>
    <row r="4995" spans="4:4" x14ac:dyDescent="0.2">
      <c r="D4995" s="138"/>
    </row>
    <row r="4996" spans="4:4" x14ac:dyDescent="0.2">
      <c r="D4996" s="138"/>
    </row>
    <row r="4997" spans="4:4" x14ac:dyDescent="0.2">
      <c r="D4997" s="138"/>
    </row>
    <row r="4998" spans="4:4" x14ac:dyDescent="0.2">
      <c r="D4998" s="138"/>
    </row>
    <row r="4999" spans="4:4" x14ac:dyDescent="0.2">
      <c r="D4999" s="138"/>
    </row>
    <row r="5000" spans="4:4" x14ac:dyDescent="0.2">
      <c r="D5000" s="138"/>
    </row>
  </sheetData>
  <sheetProtection password="C613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SO 02 02 Pol</vt:lpstr>
      <vt:lpstr>SO 02 03 Pol</vt:lpstr>
      <vt:lpstr>SO 07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02 02 Pol'!Názvy_tisku</vt:lpstr>
      <vt:lpstr>'SO 02 03 Pol'!Názvy_tisku</vt:lpstr>
      <vt:lpstr>'SO 07 01 Pol'!Názvy_tisku</vt:lpstr>
      <vt:lpstr>oadresa</vt:lpstr>
      <vt:lpstr>Stavba!Objednatel</vt:lpstr>
      <vt:lpstr>Stavba!Objekt</vt:lpstr>
      <vt:lpstr>'SO 02 02 Pol'!Oblast_tisku</vt:lpstr>
      <vt:lpstr>'SO 02 03 Pol'!Oblast_tisku</vt:lpstr>
      <vt:lpstr>'SO 07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Dvorak</dc:creator>
  <cp:lastModifiedBy>Goláňová Jana, Ing.</cp:lastModifiedBy>
  <cp:lastPrinted>2014-02-28T09:52:57Z</cp:lastPrinted>
  <dcterms:created xsi:type="dcterms:W3CDTF">2009-04-08T07:15:50Z</dcterms:created>
  <dcterms:modified xsi:type="dcterms:W3CDTF">2019-06-10T14:13:48Z</dcterms:modified>
</cp:coreProperties>
</file>