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440" windowHeight="6630" activeTab="2"/>
  </bookViews>
  <sheets>
    <sheet name="1" sheetId="1" r:id="rId1"/>
    <sheet name="2" sheetId="2" r:id="rId2"/>
    <sheet name="3" sheetId="3" r:id="rId3"/>
  </sheets>
  <externalReferences>
    <externalReference r:id="rId6"/>
    <externalReference r:id="rId7"/>
  </externalReferences>
  <definedNames>
    <definedName name="cisloobjektu">'[1]Krycí list'!$A$4</definedName>
    <definedName name="cislostavby">'[1]Krycí list'!$A$6</definedName>
    <definedName name="Dodavka">'[2]Rekapitulace'!$G$10</definedName>
    <definedName name="HSV">'[2]Rekapitulace'!$E$10</definedName>
    <definedName name="HZS">'[2]Rekapitulace'!$I$10</definedName>
    <definedName name="Mont">'[2]Rekapitulace'!$H$10</definedName>
    <definedName name="nazevobjektu">'[1]Krycí list'!$C$4</definedName>
    <definedName name="nazevstavby">'[1]Krycí list'!$C$6</definedName>
    <definedName name="_xlnm.Print_Area" localSheetId="2">'3'!$A$1:$I$488</definedName>
    <definedName name="PocetMJ">'1'!$G$8</definedName>
    <definedName name="PSV">'[2]Rekapitulace'!$F$10</definedName>
    <definedName name="VRN">'[2]Rekapitulace'!$H$16</definedName>
  </definedNames>
  <calcPr fullCalcOnLoad="1"/>
</workbook>
</file>

<file path=xl/sharedStrings.xml><?xml version="1.0" encoding="utf-8"?>
<sst xmlns="http://schemas.openxmlformats.org/spreadsheetml/2006/main" count="1379" uniqueCount="633">
  <si>
    <t>P.č.</t>
  </si>
  <si>
    <t>Množství</t>
  </si>
  <si>
    <t>MJ</t>
  </si>
  <si>
    <t>m</t>
  </si>
  <si>
    <t>kus</t>
  </si>
  <si>
    <t>722 29-0234.R00</t>
  </si>
  <si>
    <t xml:space="preserve">Položkový rozpočet </t>
  </si>
  <si>
    <t>Číslo položky</t>
  </si>
  <si>
    <t>Název položky</t>
  </si>
  <si>
    <t>Díl:</t>
  </si>
  <si>
    <t>721 29-0111.R00</t>
  </si>
  <si>
    <t>t</t>
  </si>
  <si>
    <t>721</t>
  </si>
  <si>
    <t>Vnitřní kanalizace</t>
  </si>
  <si>
    <t>Vnitřní vodovod</t>
  </si>
  <si>
    <t>722</t>
  </si>
  <si>
    <t>725</t>
  </si>
  <si>
    <t>Zařizovací předměty</t>
  </si>
  <si>
    <t>soubor</t>
  </si>
  <si>
    <t>725 86-9101.R00</t>
  </si>
  <si>
    <t>Dodávka</t>
  </si>
  <si>
    <t>Cena / MJ</t>
  </si>
  <si>
    <t>Celkem (Kč)</t>
  </si>
  <si>
    <t>Hmotnost / MJ</t>
  </si>
  <si>
    <t>Hmotnost celk.(t)</t>
  </si>
  <si>
    <t>722 13-0801.R00</t>
  </si>
  <si>
    <t>722 18-1812.R00</t>
  </si>
  <si>
    <t>781</t>
  </si>
  <si>
    <t>Obklady keramické</t>
  </si>
  <si>
    <t>Sifon umyvadlový</t>
  </si>
  <si>
    <t>Mezisoučet</t>
  </si>
  <si>
    <t>97</t>
  </si>
  <si>
    <t>Bourání</t>
  </si>
  <si>
    <t>979 08-1111.R00</t>
  </si>
  <si>
    <t>979 08-1121.R00</t>
  </si>
  <si>
    <t>979 08-2111.R00</t>
  </si>
  <si>
    <t xml:space="preserve">Vnitrostaveništní doprava suti do 10 m </t>
  </si>
  <si>
    <t>979 08-2121.R00</t>
  </si>
  <si>
    <t>784</t>
  </si>
  <si>
    <t>Malby</t>
  </si>
  <si>
    <r>
      <t>m</t>
    </r>
    <r>
      <rPr>
        <vertAlign val="superscript"/>
        <sz val="10"/>
        <rFont val="Arial CE"/>
        <family val="2"/>
      </rPr>
      <t>2</t>
    </r>
  </si>
  <si>
    <t>1</t>
  </si>
  <si>
    <t>2</t>
  </si>
  <si>
    <t>3</t>
  </si>
  <si>
    <t>4</t>
  </si>
  <si>
    <t xml:space="preserve">Odvoz suti a vybouraných hmot na skládku do 1 km </t>
  </si>
  <si>
    <t>91</t>
  </si>
  <si>
    <t>Ostatní konstrukce a práce</t>
  </si>
  <si>
    <t>6</t>
  </si>
  <si>
    <t>Úpravy povrchů</t>
  </si>
  <si>
    <t>99</t>
  </si>
  <si>
    <t>Přesun hmot</t>
  </si>
  <si>
    <t>952 90-1111.R00</t>
  </si>
  <si>
    <t xml:space="preserve">Vyčištění budov o výšce podlaží do 4 m </t>
  </si>
  <si>
    <t>612 40-3399.R00</t>
  </si>
  <si>
    <t>KRYCÍ LIST ROZPOČTU</t>
  </si>
  <si>
    <t>Název stavby :</t>
  </si>
  <si>
    <t>SKP :</t>
  </si>
  <si>
    <t>Počet měrných jednotek :</t>
  </si>
  <si>
    <t>Počet listů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</si>
  <si>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</si>
  <si>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</si>
  <si>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</si>
  <si>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</si>
  <si>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</si>
  <si>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</si>
  <si>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</si>
  <si>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</si>
  <si>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</si>
  <si>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</si>
  <si>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</si>
  <si>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</si>
  <si>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</si>
  <si>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</si>
  <si>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</si>
  <si>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</si>
  <si>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</si>
  <si>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</si>
  <si>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</si>
  <si>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</si>
  <si>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</si>
  <si>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</si>
  <si>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</si>
  <si>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</si>
  <si>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</si>
  <si>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</si>
  <si>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</si>
  <si>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</si>
  <si>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</si>
  <si>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</si>
  <si>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</si>
  <si>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</si>
  <si>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</si>
  <si>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</si>
  <si>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Montáž</t>
  </si>
  <si>
    <t>CELKEM  OBJEKT</t>
  </si>
  <si>
    <t>VEDLEJŠÍ ROZPOČTOVÉ  NÁKLADY</t>
  </si>
  <si>
    <t>Název VRN</t>
  </si>
  <si>
    <t>%</t>
  </si>
  <si>
    <t>Základna</t>
  </si>
  <si>
    <t>Kč</t>
  </si>
  <si>
    <t>Náklady na zařízení staveniště</t>
  </si>
  <si>
    <t>Provozní vlivy</t>
  </si>
  <si>
    <t>CELKEM VRN</t>
  </si>
  <si>
    <t>6 - Úpravy povrchů celkem</t>
  </si>
  <si>
    <t>91 - Ostatní konstrukce a práce celkem</t>
  </si>
  <si>
    <t>97 - Bourání celkem</t>
  </si>
  <si>
    <t>721 - Vnitřní kanalizace celkem</t>
  </si>
  <si>
    <t>722 - Vnitřní vodovod celkem</t>
  </si>
  <si>
    <t>725 - Zařizovací předměty celkem</t>
  </si>
  <si>
    <t>781 - Obklady keramické celkem</t>
  </si>
  <si>
    <t>784 - Malby celkem</t>
  </si>
  <si>
    <t>5</t>
  </si>
  <si>
    <t>7</t>
  </si>
  <si>
    <t>8</t>
  </si>
  <si>
    <t>9</t>
  </si>
  <si>
    <t>10</t>
  </si>
  <si>
    <t>11</t>
  </si>
  <si>
    <t>12</t>
  </si>
  <si>
    <t>13</t>
  </si>
  <si>
    <t>Práce a dodávky HSV</t>
  </si>
  <si>
    <t>Práce a dodávky PSV</t>
  </si>
  <si>
    <t>725 81-0811.R00</t>
  </si>
  <si>
    <t xml:space="preserve">Demontáž ventilu výtokového nástěnného </t>
  </si>
  <si>
    <t>94</t>
  </si>
  <si>
    <t>Lešení</t>
  </si>
  <si>
    <t>941 95-5002.R00</t>
  </si>
  <si>
    <t>94 - Lešení celkem</t>
  </si>
  <si>
    <t>99 - Přesun hmot celkem</t>
  </si>
  <si>
    <t>Lešení lehké pomocné, výška podlahy do 1,90 m</t>
  </si>
  <si>
    <r>
      <t>Projektant :</t>
    </r>
    <r>
      <rPr>
        <b/>
        <i/>
        <sz val="10"/>
        <rFont val="Arial CE"/>
        <family val="2"/>
      </rPr>
      <t xml:space="preserve">  ETNA,</t>
    </r>
    <r>
      <rPr>
        <i/>
        <sz val="9"/>
        <rFont val="Arial CE"/>
        <family val="2"/>
      </rPr>
      <t>sdružení projekčních firem</t>
    </r>
  </si>
  <si>
    <r>
      <t xml:space="preserve">Objednatel :  </t>
    </r>
    <r>
      <rPr>
        <b/>
        <i/>
        <sz val="10"/>
        <rFont val="Arial CE"/>
        <family val="0"/>
      </rPr>
      <t>Město Třebíč</t>
    </r>
  </si>
  <si>
    <t xml:space="preserve">Náklady na MJ : </t>
  </si>
  <si>
    <t>721 19-4103.R00</t>
  </si>
  <si>
    <t>Místo stavby :</t>
  </si>
  <si>
    <t xml:space="preserve">Místo stavby : </t>
  </si>
  <si>
    <t>721 15-2208.R00</t>
  </si>
  <si>
    <t>721 19-4105.R00</t>
  </si>
  <si>
    <t>Vyvedení odpadních výpustek D 50 x 1,8 mm</t>
  </si>
  <si>
    <t>Vyvedení odpadních výpustek D 40 x 1,8 mm</t>
  </si>
  <si>
    <t>721 29-0821.R00</t>
  </si>
  <si>
    <t xml:space="preserve">Přesun vybouraných hmot - kanalizace, výšky do 6 m </t>
  </si>
  <si>
    <t>998 72-1101.R00</t>
  </si>
  <si>
    <t xml:space="preserve">Přesun hmot pro vnitřní kanalizaci, výšky do 6 m </t>
  </si>
  <si>
    <t>16</t>
  </si>
  <si>
    <t xml:space="preserve">Proplach a dezinfekce vodovodního potrubí do DN 80 </t>
  </si>
  <si>
    <t>998 72-2101.R00</t>
  </si>
  <si>
    <t xml:space="preserve">Přesun hmot pro vnitřní vodovod, výšky do 6 m </t>
  </si>
  <si>
    <t xml:space="preserve">Přesun vybouraných hmot - vodovody, výšky do 6 m </t>
  </si>
  <si>
    <t>722 29-0821.R00</t>
  </si>
  <si>
    <t>725 59-0811.R00</t>
  </si>
  <si>
    <t>Přesun vybour.hmot, zařizovací předměty do 6 m</t>
  </si>
  <si>
    <t>998 72-5101.R00</t>
  </si>
  <si>
    <t xml:space="preserve">Přesun hmot pro zařizovací předměty, výšky do 6 m </t>
  </si>
  <si>
    <t>771</t>
  </si>
  <si>
    <t>Podlahy z dlaždic keramických</t>
  </si>
  <si>
    <t>771 57-5109.R00</t>
  </si>
  <si>
    <t>Montáž podlah z dlaždic keramických kladených do tmele, 300x300 mm</t>
  </si>
  <si>
    <t>998 77-1101.R00</t>
  </si>
  <si>
    <t xml:space="preserve">Přesun hmot pro podlahy z dlaždic, výšky do 6 m </t>
  </si>
  <si>
    <t>771 - Podlahy z dlaždic keramických celkem</t>
  </si>
  <si>
    <t>998 78-1101.R00</t>
  </si>
  <si>
    <t xml:space="preserve">Přesun hmot pro obklady keramické, výšky do 6 m </t>
  </si>
  <si>
    <t>ks</t>
  </si>
  <si>
    <t>Skládkování</t>
  </si>
  <si>
    <t>M21</t>
  </si>
  <si>
    <t>Elektromontáže</t>
  </si>
  <si>
    <t>Dodávka + montáž</t>
  </si>
  <si>
    <t>M21 - Elektromontáže celkem</t>
  </si>
  <si>
    <t>722 23-9101.R00</t>
  </si>
  <si>
    <t>612 42-1231.R00</t>
  </si>
  <si>
    <t>Svislé konstrukce</t>
  </si>
  <si>
    <t>3 - Svislé konstrukce celkem</t>
  </si>
  <si>
    <t>766</t>
  </si>
  <si>
    <t>Konstrukce truhlářské</t>
  </si>
  <si>
    <t>998 76-6101.R00</t>
  </si>
  <si>
    <t xml:space="preserve">Přesun hmot pro truhlářské konstrukce, výšky do 6 m </t>
  </si>
  <si>
    <t>766 - Konstrukce truhlářské celkem</t>
  </si>
  <si>
    <t xml:space="preserve">Oprava vápen.omítek stěn do 10 % plochy - štukových </t>
  </si>
  <si>
    <t>783</t>
  </si>
  <si>
    <t>Nátěry</t>
  </si>
  <si>
    <t>783 22-5100.R00</t>
  </si>
  <si>
    <t>Nátěr syntetický kovových doplňkových konstrukcí 2x + 1x email (zárubně)</t>
  </si>
  <si>
    <t>783 - Nátěry celkem</t>
  </si>
  <si>
    <t>612 42-1637.R00</t>
  </si>
  <si>
    <r>
      <t xml:space="preserve">JKSO :  </t>
    </r>
    <r>
      <rPr>
        <b/>
        <sz val="10"/>
        <rFont val="Arial CE"/>
        <family val="0"/>
      </rPr>
      <t>801 4613</t>
    </r>
  </si>
  <si>
    <t>14</t>
  </si>
  <si>
    <t>15</t>
  </si>
  <si>
    <t>Zrcadlo lepené na stěnu nad umyvadla</t>
  </si>
  <si>
    <t>342 26-4051.RT1</t>
  </si>
  <si>
    <t>725 21-9401.R00</t>
  </si>
  <si>
    <t xml:space="preserve">Montáž umyvadel na šrouby do zdiva </t>
  </si>
  <si>
    <t xml:space="preserve">Šrouby k umyvadlům </t>
  </si>
  <si>
    <t>sada</t>
  </si>
  <si>
    <t>721 14-0802.R00</t>
  </si>
  <si>
    <t>Sportovní hala L.Pokorného Třebíč</t>
  </si>
  <si>
    <t>Kazetový stropní podhled na zavěšenou ocel. konstrukci</t>
  </si>
  <si>
    <t>17</t>
  </si>
  <si>
    <t>18</t>
  </si>
  <si>
    <t>19</t>
  </si>
  <si>
    <t>24</t>
  </si>
  <si>
    <t>25</t>
  </si>
  <si>
    <t>998 73-3101.R00</t>
  </si>
  <si>
    <t>733</t>
  </si>
  <si>
    <t>Ústřědní vytápění - Rozvody</t>
  </si>
  <si>
    <t>733 - Ústřední vytápění - Rozvody celkem</t>
  </si>
  <si>
    <t>Ústřědní vytápění - Otopná tělesa</t>
  </si>
  <si>
    <t>735</t>
  </si>
  <si>
    <t>Ústřední vytápění - Rozvody</t>
  </si>
  <si>
    <t>Ústřední vytápění - Otopná tělesa</t>
  </si>
  <si>
    <t xml:space="preserve">HODINOVÉ ZÚČTOVACÍ SAZBY  </t>
  </si>
  <si>
    <t>Název HZS</t>
  </si>
  <si>
    <t>CELKEM HZS</t>
  </si>
  <si>
    <t>hod.</t>
  </si>
  <si>
    <t>Napuštění, odvzdušnění systému</t>
  </si>
  <si>
    <t>Topná zkouška - zaregulování systému</t>
  </si>
  <si>
    <t xml:space="preserve">Přesun hmot pro ústřední vytápění - rozvody, výšky do 6 m </t>
  </si>
  <si>
    <t>998 73-5101.R00</t>
  </si>
  <si>
    <t xml:space="preserve">Přesun hmot pro ústřední vytápění - otopná tělesa, výšky do 6 m </t>
  </si>
  <si>
    <t>725 12-9201.R00</t>
  </si>
  <si>
    <t xml:space="preserve">Montáž pisoárového záchodku bez nádrže </t>
  </si>
  <si>
    <t>Pisoárová mísa keramická bílá s infračerveným senzorem 24 V</t>
  </si>
  <si>
    <t>725 86-0168.RT1</t>
  </si>
  <si>
    <t xml:space="preserve">Zápachová uzávěrka pro pisoáry DN 50 </t>
  </si>
  <si>
    <t>Transformátor k pisoáru, 24 V (max. pro 3 ks)</t>
  </si>
  <si>
    <t>Ventil k pisoáru</t>
  </si>
  <si>
    <t>Dálkové ovládání, univerzální - pro optické senzory</t>
  </si>
  <si>
    <t>771 47-9001.R00</t>
  </si>
  <si>
    <t xml:space="preserve">Řezání dlaždic keramických pro soklíky </t>
  </si>
  <si>
    <t xml:space="preserve">Obklad soklíků keram.rovných do tmele, H 100 mm </t>
  </si>
  <si>
    <t>Hrubá výplň rýh ve stěnách maltou (po instalacích) - odhad</t>
  </si>
  <si>
    <t xml:space="preserve">vybouraný materiál                                                                                 </t>
  </si>
  <si>
    <t xml:space="preserve">kanalizace                                                                                             </t>
  </si>
  <si>
    <t xml:space="preserve">zařizovací předměty                                                                                </t>
  </si>
  <si>
    <t>725 11-0811.R00</t>
  </si>
  <si>
    <t xml:space="preserve">Demontáž klozetů splachovacích </t>
  </si>
  <si>
    <t>735 - Ústřední vytápění - Otopná tělesa celkem</t>
  </si>
  <si>
    <t>766 66-1112.R00</t>
  </si>
  <si>
    <t>Montáž dveří do zárubně, otevíravých 1kř.do 0,8 m</t>
  </si>
  <si>
    <t>766 67-0021.R00</t>
  </si>
  <si>
    <t xml:space="preserve">Montáž kliky a štítku </t>
  </si>
  <si>
    <t xml:space="preserve">Dodávka </t>
  </si>
  <si>
    <t>Podomítkový modul pro závěsný klozet se samostatným ocelovým rámem</t>
  </si>
  <si>
    <t>Tlačítko start-stop s příslušenstvím, bílá</t>
  </si>
  <si>
    <t>26</t>
  </si>
  <si>
    <t>27</t>
  </si>
  <si>
    <t>28</t>
  </si>
  <si>
    <t>29</t>
  </si>
  <si>
    <t>735 11-1810.R00</t>
  </si>
  <si>
    <t xml:space="preserve">Zámky a kliky </t>
  </si>
  <si>
    <t>Vypuštění stáv. soustavy</t>
  </si>
  <si>
    <t>722 19-4109.R00</t>
  </si>
  <si>
    <t>Vyvedení odpadních výpustek D 110 x 2,3 mm</t>
  </si>
  <si>
    <t>Demontáž potrubí ocelových závitových do DN 25 (odhad)</t>
  </si>
  <si>
    <t>Demontáž plstěných pásů z trub do DN 50 (odhad)</t>
  </si>
  <si>
    <t>784 41-2301.R00</t>
  </si>
  <si>
    <t>Pačokování 2x, obrus, sádra, místnosti H do 3,8 m (nové omítky)</t>
  </si>
  <si>
    <t>342 25-5024.R00</t>
  </si>
  <si>
    <r>
      <t xml:space="preserve">Příčky z desek </t>
    </r>
    <r>
      <rPr>
        <b/>
        <sz val="10"/>
        <rFont val="Arial CE"/>
        <family val="0"/>
      </rPr>
      <t>Ytong</t>
    </r>
    <r>
      <rPr>
        <sz val="10"/>
        <rFont val="Arial CE"/>
        <family val="0"/>
      </rPr>
      <t xml:space="preserve"> tl. 10 cm, desky P 2 - 500, 599 x 249 x 100 mm</t>
    </r>
  </si>
  <si>
    <t>346 24-4315.R00</t>
  </si>
  <si>
    <r>
      <t xml:space="preserve">Obezdívky WC modulů z desek </t>
    </r>
    <r>
      <rPr>
        <b/>
        <sz val="10"/>
        <rFont val="Arial CE"/>
        <family val="2"/>
      </rPr>
      <t>Ytong</t>
    </r>
    <r>
      <rPr>
        <sz val="10"/>
        <rFont val="Arial CE"/>
        <family val="2"/>
      </rPr>
      <t xml:space="preserve"> tl. 15 cm (instalační přizdívka)</t>
    </r>
  </si>
  <si>
    <t>346 24-4311.R00</t>
  </si>
  <si>
    <t>Vrtání otvorů pro potrubí Cu-stropy,stěny</t>
  </si>
  <si>
    <t>734</t>
  </si>
  <si>
    <t>Ústřědní vytápění - Armatury</t>
  </si>
  <si>
    <t>735 - Ústřední vytápění - Armatury celkem</t>
  </si>
  <si>
    <t>Rad. ventil  termostatický  - 1/2"  - přímý</t>
  </si>
  <si>
    <t xml:space="preserve">Termohlavice  </t>
  </si>
  <si>
    <t>VEKOLUX  Cu 15  - přímý</t>
  </si>
  <si>
    <t xml:space="preserve">Přesun hmot pro ústřední vytápění - armatury, výšky do 6 m </t>
  </si>
  <si>
    <t>Montáž otopných těles deskových</t>
  </si>
  <si>
    <t>Svěrné šroubení - matice s gumou na Cu 15</t>
  </si>
  <si>
    <t xml:space="preserve">733 16-3102.R00 </t>
  </si>
  <si>
    <t>Potrubí z měděných trubek D 15 x 1,0 mm</t>
  </si>
  <si>
    <t xml:space="preserve">733 16-3104.R00 </t>
  </si>
  <si>
    <t>Potrubí z měděných trubek D 22 x 1 ,0mm</t>
  </si>
  <si>
    <t xml:space="preserve">733 19-0106.R00 </t>
  </si>
  <si>
    <t>Tlaková zkouška potrubí do DN 32</t>
  </si>
  <si>
    <t xml:space="preserve">733 12-3110.R00 </t>
  </si>
  <si>
    <t>Příplatek za zhotovení přípojek do D 22 x 2,6 mm</t>
  </si>
  <si>
    <t>998 73-4101.R00</t>
  </si>
  <si>
    <t>chodba:      3,80 + 1,20 + 3,80 - 0,80 x 4 =</t>
  </si>
  <si>
    <t>771 47-5014.R00</t>
  </si>
  <si>
    <t>771 57-9793.R00</t>
  </si>
  <si>
    <t>Příplatek za spárovací hmotu - plošně</t>
  </si>
  <si>
    <t>771 57-9791.R00</t>
  </si>
  <si>
    <r>
      <t>Příplatek za plochu podlah keram. do 5 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2"/>
      </rPr>
      <t xml:space="preserve"> jednotl.</t>
    </r>
  </si>
  <si>
    <t>771 57-8011.R00</t>
  </si>
  <si>
    <t>Spára podlaha - stěna, silikonem</t>
  </si>
  <si>
    <t xml:space="preserve">781 47-5114.R00 </t>
  </si>
  <si>
    <t>Obklad vnitřní stěn keramický, do tmele, 20x20 cm</t>
  </si>
  <si>
    <t>Obkládačka keramická světlé barvy 200x200 mm (ztratné 4%)</t>
  </si>
  <si>
    <t>781 47-9705.R00</t>
  </si>
  <si>
    <t>Dlaždice keramické glazované 300x300x9 mm (ztratné 8%)</t>
  </si>
  <si>
    <t xml:space="preserve">Tmel na lepení dlaždic </t>
  </si>
  <si>
    <t>kg</t>
  </si>
  <si>
    <t>Tmel na lepení obkladů</t>
  </si>
  <si>
    <t>783 81-2100.R00</t>
  </si>
  <si>
    <t>Demontáž stávajících litinových těles</t>
  </si>
  <si>
    <t>728</t>
  </si>
  <si>
    <t>Vzduchotechnika</t>
  </si>
  <si>
    <t>728 - Vzduchotechnika celkem</t>
  </si>
  <si>
    <t xml:space="preserve">728 11-4111.R00 </t>
  </si>
  <si>
    <t>Montáž potrubí plastového kruhového do d 100 mm</t>
  </si>
  <si>
    <t>Závěsy potrubí</t>
  </si>
  <si>
    <t>Stavební přípomoce</t>
  </si>
  <si>
    <t xml:space="preserve">728 41-5111.R00 </t>
  </si>
  <si>
    <t xml:space="preserve">728 21-4111.R00 </t>
  </si>
  <si>
    <t>Montáž oblouku plastového kruhového do d 100 mm</t>
  </si>
  <si>
    <t>Montáž vyústě stěnové do d 200 mm</t>
  </si>
  <si>
    <t xml:space="preserve">728 41-1541.R00 </t>
  </si>
  <si>
    <t>Plastová mřížka d 100 mm, hnědá</t>
  </si>
  <si>
    <r>
      <t>Ventilátor d 100 mm, V = 95m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</si>
  <si>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r>
      <t>Montáž mřížky větrací nebo ventilační do 0,04 m</t>
    </r>
    <r>
      <rPr>
        <vertAlign val="superscript"/>
        <sz val="10"/>
        <rFont val="Arial"/>
        <family val="2"/>
      </rPr>
      <t>2</t>
    </r>
  </si>
  <si>
    <t>UK-SP-100 spojka pro kruhové potrubí</t>
  </si>
  <si>
    <t>Montáž ventilátoru axiál. nízkotl. potrub. do d 200 mm</t>
  </si>
  <si>
    <t xml:space="preserve">728 61-4212.R00 </t>
  </si>
  <si>
    <t xml:space="preserve">728 41-5112.R00 </t>
  </si>
  <si>
    <r>
      <t>Montáž mřížky větrací nebo ventilační do 0,10 m</t>
    </r>
    <r>
      <rPr>
        <vertAlign val="superscript"/>
        <sz val="10"/>
        <rFont val="Arial"/>
        <family val="2"/>
      </rPr>
      <t>2</t>
    </r>
  </si>
  <si>
    <t xml:space="preserve">998 72-8101.R00 </t>
  </si>
  <si>
    <t>Přesun hmot pro vzduchotechniku, výšky do 6 m</t>
  </si>
  <si>
    <t>Otvory pro potrubí d 110 mm v plášti</t>
  </si>
  <si>
    <t>Izolace TUBEX 114 / 15 mm</t>
  </si>
  <si>
    <t>UK-PP-100 / 1000 potrubí kruhové plastové dl. 1000 mm</t>
  </si>
  <si>
    <t>UK-OS-100 / 90 oblouk plastový 90°</t>
  </si>
  <si>
    <t>Ústřední vytápění - Armatury</t>
  </si>
  <si>
    <r>
      <t>Osazení ocelových zárubní dveřních - dodatečně do 2,5 m</t>
    </r>
    <r>
      <rPr>
        <vertAlign val="superscript"/>
        <sz val="10"/>
        <rFont val="Arial CE"/>
        <family val="0"/>
      </rPr>
      <t>2</t>
    </r>
  </si>
  <si>
    <t xml:space="preserve">642 94-4121.RT3 </t>
  </si>
  <si>
    <t xml:space="preserve">(zametení a umytí podlah, dlažeb, obkladů, schodů v místnostech, chodbách a </t>
  </si>
  <si>
    <t>schodištích, vyčištění a umytí oken, dveří s rámy, zárubněmi, umytí a vyčištění jiných</t>
  </si>
  <si>
    <t>zasklených a natíraných ploch a zařizovacích předmětů před předáním do užívání)</t>
  </si>
  <si>
    <t>711</t>
  </si>
  <si>
    <t>Izolace proti vodě</t>
  </si>
  <si>
    <r>
      <t xml:space="preserve">Hydroizolační páska - </t>
    </r>
    <r>
      <rPr>
        <b/>
        <sz val="10"/>
        <rFont val="Arial CE"/>
        <family val="0"/>
      </rPr>
      <t>Mapei Mapeband</t>
    </r>
    <r>
      <rPr>
        <sz val="10"/>
        <rFont val="Arial CE"/>
        <family val="0"/>
      </rPr>
      <t xml:space="preserve"> (roh mezi dlažbou a obkladem)</t>
    </r>
  </si>
  <si>
    <t>998 71-1101.R00</t>
  </si>
  <si>
    <t>Přesun hmot pro izolace proti vodě, výšky do 6 m</t>
  </si>
  <si>
    <t xml:space="preserve">         711 - Izolace proti vodě celkem</t>
  </si>
  <si>
    <r>
      <t xml:space="preserve">Hydroizolační stěrka - </t>
    </r>
    <r>
      <rPr>
        <b/>
        <sz val="10"/>
        <rFont val="Arial CE"/>
        <family val="0"/>
      </rPr>
      <t xml:space="preserve">Hydroizolace Mapei Mapegum WPS </t>
    </r>
    <r>
      <rPr>
        <sz val="10"/>
        <rFont val="Arial CE"/>
        <family val="0"/>
      </rPr>
      <t>(sprchové kouty)</t>
    </r>
  </si>
  <si>
    <t xml:space="preserve">998 02-2021.R00 </t>
  </si>
  <si>
    <t>Přesun hmot pro haly monolitické výšky do 20 m</t>
  </si>
  <si>
    <t xml:space="preserve">721 15-3210.R00 </t>
  </si>
  <si>
    <t>721 17-3204.R00</t>
  </si>
  <si>
    <t>721 17-3205.R00</t>
  </si>
  <si>
    <t xml:space="preserve">Zkouška těsnosti kanalizace vodou do DN 125 </t>
  </si>
  <si>
    <t>721 29-0123.R00</t>
  </si>
  <si>
    <t xml:space="preserve">Zkouška těsnosti kanalizace kouřem do DN 300 </t>
  </si>
  <si>
    <t>Demontáž potrubí litinového do DN 100 mm (odhad)</t>
  </si>
  <si>
    <t>722 17-2311.R00</t>
  </si>
  <si>
    <t>722 17-2331.R00</t>
  </si>
  <si>
    <t>722 18-1211.RT7</t>
  </si>
  <si>
    <t>Izolace návleková tl. stěny 6 mm, vnitřní průměr 22 mm</t>
  </si>
  <si>
    <t>722 19-0401.R00</t>
  </si>
  <si>
    <t xml:space="preserve">Vyvedení a upevnění výpustek DN 15 </t>
  </si>
  <si>
    <t>722 22-0111.R00</t>
  </si>
  <si>
    <t xml:space="preserve">Nástěnky pro výtokový ventil G 1/2" </t>
  </si>
  <si>
    <t>722 22-0121.R00</t>
  </si>
  <si>
    <t xml:space="preserve">Nástěnka pro baterii G 1/2" </t>
  </si>
  <si>
    <t xml:space="preserve">Kulový kohout - 1/2" </t>
  </si>
  <si>
    <t>722 28-0106.R00</t>
  </si>
  <si>
    <t>Tlaková zkouška vodovodního potrubí do DN 32</t>
  </si>
  <si>
    <t>Potrubí z PPR, studená, D 20x2,8 mm (odhad)</t>
  </si>
  <si>
    <t>Potrubí z PPR, teplá, D 20x3,4 mm (odhad)</t>
  </si>
  <si>
    <t xml:space="preserve">722 22-0861.R00 </t>
  </si>
  <si>
    <t xml:space="preserve">722 17-0801.R00 </t>
  </si>
  <si>
    <t>Demontáž rozvodů vody z plastů do D 32 (odhad)</t>
  </si>
  <si>
    <t>Demontáž armatur s dvěma závity G 3/4" (odhad)</t>
  </si>
  <si>
    <t xml:space="preserve">Montáž uzávěrek zápachových umyvadlových D 32 </t>
  </si>
  <si>
    <t>725 82-9301.R00</t>
  </si>
  <si>
    <t xml:space="preserve">Montáž baterie umyvadlové stojánkové chromové </t>
  </si>
  <si>
    <t>725 81-4101.R00</t>
  </si>
  <si>
    <t xml:space="preserve">Ventil rohový s filtrem - G 1/2"  </t>
  </si>
  <si>
    <t xml:space="preserve">725 11-9306.R00 </t>
  </si>
  <si>
    <t>Montáž klozetu závěsného</t>
  </si>
  <si>
    <t xml:space="preserve">725 01-4131.RT1 </t>
  </si>
  <si>
    <t>Klozet závěsný bílý, včetně sedátka v bílé barvě</t>
  </si>
  <si>
    <t xml:space="preserve">725 11-9401.R00 </t>
  </si>
  <si>
    <t>Montáž předstěnových systémů pro zazdění</t>
  </si>
  <si>
    <t>30</t>
  </si>
  <si>
    <t>725 21-0821.R00</t>
  </si>
  <si>
    <t xml:space="preserve">Demontáž umyvadel bez výtokových armatur </t>
  </si>
  <si>
    <t>725 82-0801.R00</t>
  </si>
  <si>
    <t>Demontáž baterie nástěnné do G 3/4"</t>
  </si>
  <si>
    <t>20</t>
  </si>
  <si>
    <t>21</t>
  </si>
  <si>
    <t>22</t>
  </si>
  <si>
    <t>23</t>
  </si>
  <si>
    <t xml:space="preserve">784 19-5122.R00 </t>
  </si>
  <si>
    <t>Malba tekutá Primalex Standard, barva, 2 x</t>
  </si>
  <si>
    <t>210 02-0302</t>
  </si>
  <si>
    <t>210 01-0301</t>
  </si>
  <si>
    <t>210 11-0041</t>
  </si>
  <si>
    <t>210 11-0045</t>
  </si>
  <si>
    <t>210 11-1012</t>
  </si>
  <si>
    <t>210 15-0171</t>
  </si>
  <si>
    <t>210 20-1025s</t>
  </si>
  <si>
    <t>210 20-1054</t>
  </si>
  <si>
    <t>210 20-0030</t>
  </si>
  <si>
    <t>210 22-0451</t>
  </si>
  <si>
    <t>210 80-0101</t>
  </si>
  <si>
    <t>210 80-0105</t>
  </si>
  <si>
    <t>210 80-0106</t>
  </si>
  <si>
    <t>Montáž. Kabel žlabu do 100mm bez víka vč. podpěr</t>
  </si>
  <si>
    <t xml:space="preserve">Krabice přístrojová univerzální  </t>
  </si>
  <si>
    <t>Spínač zapuštený jednopól.</t>
  </si>
  <si>
    <t>Zásuvka domovní zapuštěná 2P+PE</t>
  </si>
  <si>
    <t xml:space="preserve">Montáž zpožď. Relé k ventilátorům </t>
  </si>
  <si>
    <t>Svítidlo vestav hranaté LED 38W,  600x600 mm, teple bílá, IP 20</t>
  </si>
  <si>
    <t>Svítidlo vestavné  kruhové  240mm, LED 28W, IP 43</t>
  </si>
  <si>
    <t>Svítidlo nouzové</t>
  </si>
  <si>
    <t>Vedení ochr. pospoj</t>
  </si>
  <si>
    <t>Elektrododávky</t>
  </si>
  <si>
    <t>Drátěný žlab DZ 60x150</t>
  </si>
  <si>
    <t>Krabice přístrojová - hluboká</t>
  </si>
  <si>
    <t xml:space="preserve">Spínač zapuštený jednopól.250V, 10A, řaz 1 - standard. Provedení </t>
  </si>
  <si>
    <t xml:space="preserve">Zásuvka zapuštěná 2P+PE, 250V, 16A </t>
  </si>
  <si>
    <t xml:space="preserve">Svorka pro ochr. pospoj </t>
  </si>
  <si>
    <t>Vodič CY 6mm2</t>
  </si>
  <si>
    <t xml:space="preserve">Zpožď. relé k ventilátorům </t>
  </si>
  <si>
    <t>A-Svítidlo vestav hranaté LED 38W,  600x600 mm, teple bílá, IP 20</t>
  </si>
  <si>
    <t>B-Svítidlo vestavné  kruhové  240mm, LED 28W, IP 43</t>
  </si>
  <si>
    <t>N-Svítidlo nouzové LED</t>
  </si>
  <si>
    <t>SPCM - Elektrododávky celkem</t>
  </si>
  <si>
    <t>SPCM</t>
  </si>
  <si>
    <t xml:space="preserve">SPC 611-60402R </t>
  </si>
  <si>
    <t xml:space="preserve">SPC 611-60403R </t>
  </si>
  <si>
    <t xml:space="preserve">766 62-9310.R00 </t>
  </si>
  <si>
    <r>
      <t>Vybourání otv. zeď cihel. pl.4 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2"/>
      </rPr>
      <t xml:space="preserve">, tl.10 cm, MVC </t>
    </r>
  </si>
  <si>
    <t xml:space="preserve">971 03-3621.R00 </t>
  </si>
  <si>
    <t>0,80 x 2,0 =</t>
  </si>
  <si>
    <r>
      <t>Odsekání vnitřních obkladů stěn nad 2 m</t>
    </r>
    <r>
      <rPr>
        <vertAlign val="superscript"/>
        <sz val="10"/>
        <rFont val="Arial CE"/>
        <family val="0"/>
      </rPr>
      <t>2</t>
    </r>
  </si>
  <si>
    <t xml:space="preserve">978 05-9531.R00 </t>
  </si>
  <si>
    <t xml:space="preserve">978 01-3191.R00 </t>
  </si>
  <si>
    <t>Demotáž stávajících el. rozvodů a el. zařízení</t>
  </si>
  <si>
    <t>hod</t>
  </si>
  <si>
    <t>Likvidace demont. Materiálu</t>
  </si>
  <si>
    <t xml:space="preserve">612 45-1082.R00 </t>
  </si>
  <si>
    <t>Zatření nerovností vnitřního zdiva z cihel (pod obklady - stávající zdivo po oklepání</t>
  </si>
  <si>
    <t>Otlučení omítek vnitřních stěn v rozsahu do 100 % (pod obklady)</t>
  </si>
  <si>
    <t xml:space="preserve">968 07-2455.R00 </t>
  </si>
  <si>
    <r>
      <t>Vybourání kovových dveřních zárubní pl. do 2 m</t>
    </r>
    <r>
      <rPr>
        <vertAlign val="superscript"/>
        <sz val="10"/>
        <rFont val="Arial"/>
        <family val="2"/>
      </rPr>
      <t>2</t>
    </r>
  </si>
  <si>
    <t>Bourání příček ze skleněných tvárnic tl. 10 cm</t>
  </si>
  <si>
    <t xml:space="preserve">962 08-1131.R00 </t>
  </si>
  <si>
    <t>974 03-1155.R00</t>
  </si>
  <si>
    <t>Příplatek k vnitrostaveništní dopravě suti za dalších 5 m (+ 30 m)</t>
  </si>
  <si>
    <t>Příplatek k odvozu za každý další 1 km  (+ 7 km)</t>
  </si>
  <si>
    <t>nerez  880 x 88 x 85 mm</t>
  </si>
  <si>
    <r>
      <t xml:space="preserve">Oprava sociálního zařízení </t>
    </r>
    <r>
      <rPr>
        <b/>
        <i/>
        <sz val="11"/>
        <rFont val="Arial CE"/>
        <family val="2"/>
      </rPr>
      <t>- Posilovna</t>
    </r>
  </si>
  <si>
    <r>
      <t xml:space="preserve">Oprava sociálního zařízení </t>
    </r>
    <r>
      <rPr>
        <b/>
        <i/>
        <sz val="11"/>
        <rFont val="Arial CE"/>
        <family val="2"/>
      </rPr>
      <t xml:space="preserve">- Posilovna </t>
    </r>
  </si>
  <si>
    <t xml:space="preserve">Baterie umyvadlová páková stojánková </t>
  </si>
  <si>
    <t xml:space="preserve">Umyvadlo keramické bílé 45 x 37 cm </t>
  </si>
  <si>
    <t>725 84-9200.R00</t>
  </si>
  <si>
    <t>Montáž baterií sprchových, nastavitelná výška</t>
  </si>
  <si>
    <t>Baterie páková sprchová nástěnná s ruční sprchou</t>
  </si>
  <si>
    <t>Sprchová sada (sprcha, hadice, držák sprchy)</t>
  </si>
  <si>
    <r>
      <t xml:space="preserve">Nerezový odtokový kanálek (např. </t>
    </r>
    <r>
      <rPr>
        <sz val="10"/>
        <rFont val="Arial CE"/>
        <family val="0"/>
      </rPr>
      <t>AguaMarin BBA 02) včetně sifonu</t>
    </r>
  </si>
  <si>
    <t xml:space="preserve">Montáž vodovodních armatur 2závity, G 1/2" </t>
  </si>
  <si>
    <t>Větrací mřížka 150 / 150 mm plastová</t>
  </si>
  <si>
    <t>Otvory pro potrubí d 110 mm ve stěnách</t>
  </si>
  <si>
    <t>Vyvedení odp. výpustek d 110</t>
  </si>
  <si>
    <t xml:space="preserve">721 19-4109.R00 </t>
  </si>
  <si>
    <r>
      <t>Ventilátor do sprchy d 100 mm, V = 95m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</si>
  <si>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t>Potrubí odpadní - svislé, D 110 x 4,3 mm (odhad)</t>
  </si>
  <si>
    <t>Potrubí z PVC připojovací D 40 x 1,8 mm (odhad)</t>
  </si>
  <si>
    <t>Potrubí z PVC připojovací D 50 x 1,8 mm (odhad)</t>
  </si>
  <si>
    <t>Potrubí z PVC připojovací, D 110 x 4,3 mm (odhad)</t>
  </si>
  <si>
    <t>šatna M:   (4,70 + 3,75) x 2 - 0,80 x 2 =</t>
  </si>
  <si>
    <t>šatna Ž:   (3,45 + 3,20 + 0,30) x 2 - 0,80 x 2 =</t>
  </si>
  <si>
    <t>chodba:   (3,90 + 2,125 + 0,10 + 1,85 + 2,125) x 2 - 0,80 x 8 - 0,70 - 0,90 =</t>
  </si>
  <si>
    <t>vstup:   (3,60 + 3,20) x 2 - 0,80 x 4 =</t>
  </si>
  <si>
    <t>55,80 : 3 =</t>
  </si>
  <si>
    <t>šatna M:   3,75 x 3,40 + 2,50 x 1,30 =</t>
  </si>
  <si>
    <t>šatna Ž:   3,45 x 3,20 - 0,45 x 0,30 =</t>
  </si>
  <si>
    <t>chodba:   3,90 x 2,125 + 1,85 x 2,125 + 0,80 x 0,10 =</t>
  </si>
  <si>
    <t>vstup:   3,60 x 3,20 - 0,30 x 0,30 =</t>
  </si>
  <si>
    <t>sprcha M:   2,40 x 1,45 =</t>
  </si>
  <si>
    <t>sprcha Ž:   2,40 x 1,15 =</t>
  </si>
  <si>
    <t>wc M:   (1,40 + 0,90) x 1,85 =</t>
  </si>
  <si>
    <t>wc Ž:   2,40 x 1,10 =</t>
  </si>
  <si>
    <t>podlaha:   63,80 x 1,08 =</t>
  </si>
  <si>
    <t>soklík:      55,80 x 0,10 x 1,08 =</t>
  </si>
  <si>
    <t>733 19-1924.R00</t>
  </si>
  <si>
    <t>Navaření odbočky na potrubí  DN 20</t>
  </si>
  <si>
    <t>DG-Cu 15x1/2" vně</t>
  </si>
  <si>
    <t>DG-Cu 22x3/4" vně</t>
  </si>
  <si>
    <t>Oc.potrubí Bralen 5/4"</t>
  </si>
  <si>
    <t>TUBEX 15/6 mm</t>
  </si>
  <si>
    <t>TUBEX 22/6 mm</t>
  </si>
  <si>
    <t>Kulový kohout   3/4"</t>
  </si>
  <si>
    <t>Rad. ventil  termostatický  - 1/2"  - rohový</t>
  </si>
  <si>
    <t>Uzavíratelné šroubení  na Cu15  - přímé</t>
  </si>
  <si>
    <t>Uzavíratelné šroubení  na Cu15  - rohové</t>
  </si>
  <si>
    <t>Kohout plnicí a vypouštěcí  1/2"</t>
  </si>
  <si>
    <t>AOV1/2"+DG-Cu15x1/2"vni</t>
  </si>
  <si>
    <t>734 29-2714.R00</t>
  </si>
  <si>
    <t>734 22-1552.R00</t>
  </si>
  <si>
    <t>734 22-1536.R00</t>
  </si>
  <si>
    <t>734 26-1712.R00</t>
  </si>
  <si>
    <t>734 26-1412.R00</t>
  </si>
  <si>
    <t>734 29-1123.R00</t>
  </si>
  <si>
    <t>RADIK    21VK-600/500</t>
  </si>
  <si>
    <t>RADIK    22VK-600/1600</t>
  </si>
  <si>
    <t>RADIK    21-900/700</t>
  </si>
  <si>
    <t>RADIK    22-600/1200</t>
  </si>
  <si>
    <t>RADIK    22-600/800</t>
  </si>
  <si>
    <t>Příslušenství - montážní balíček GARDA</t>
  </si>
  <si>
    <t>Příslušenství - montážní balíček SMOB</t>
  </si>
  <si>
    <t>Demontáž stávajícího ÚT+ zaslepení odboček</t>
  </si>
  <si>
    <t>Kyslík, plyn, dráty</t>
  </si>
  <si>
    <t>LIPOVICA ORION 500-5/500/95</t>
  </si>
  <si>
    <t>LIPOVICA GARDA 2000-5/2000/90</t>
  </si>
  <si>
    <t>LIPOVICA GARDA 2000-6/2000/90</t>
  </si>
  <si>
    <t>sprchy:  0,60 x 0,25 x 2 + 2,40 x 0,60 =</t>
  </si>
  <si>
    <t>zazdění dveří:  0,70 x 2,00 =</t>
  </si>
  <si>
    <t>(1,10 + 0,90) x 1,80 =</t>
  </si>
  <si>
    <t>rantlík ve sprchách:  (1,45 + 1,15) x 0,30 =</t>
  </si>
  <si>
    <t>potrubí:  (0,25 + 0,15) x 3,20 =</t>
  </si>
  <si>
    <t>Omítka vnitřního zdiva, MVC, na pletivu štuková (nové zdivo)</t>
  </si>
  <si>
    <t>sprchy:   0,25 x 0,40 x 4 + 2,40 x 0,40 x 2 =</t>
  </si>
  <si>
    <t>zazděné dveře:  0,70 x 2,00 x 2 =</t>
  </si>
  <si>
    <t>včetně dodávky zárubně 70x197x11 cm - 1 x P</t>
  </si>
  <si>
    <t>16,00 + 10,91 + 12,30 + 11,43 + 3,48 + 2,76 + 4,26 + 2,64 =</t>
  </si>
  <si>
    <r>
      <t>63,80 + 5,58 = 69,38 m</t>
    </r>
    <r>
      <rPr>
        <vertAlign val="superscript"/>
        <sz val="10"/>
        <color indexed="48"/>
        <rFont val="Arial CE"/>
        <family val="0"/>
      </rPr>
      <t>2</t>
    </r>
    <r>
      <rPr>
        <sz val="10"/>
        <color indexed="48"/>
        <rFont val="Arial CE"/>
        <family val="0"/>
      </rPr>
      <t xml:space="preserve"> x 4 kg/m</t>
    </r>
    <r>
      <rPr>
        <vertAlign val="superscript"/>
        <sz val="10"/>
        <color indexed="48"/>
        <rFont val="Arial CE"/>
        <family val="0"/>
      </rPr>
      <t>2</t>
    </r>
    <r>
      <rPr>
        <sz val="10"/>
        <color indexed="48"/>
        <rFont val="Arial CE"/>
        <family val="0"/>
      </rPr>
      <t xml:space="preserve"> (při tl. 6 mm) </t>
    </r>
  </si>
  <si>
    <t>3,48 + 2,76 + 4,26 + 2,64 =</t>
  </si>
  <si>
    <t>63,80 + 5,58 =</t>
  </si>
  <si>
    <t>wc M:   (1,40 + 1,85 + 0,90 + 1,85) x 2 - 0,80 - 0,60 x 2 =</t>
  </si>
  <si>
    <t>sprcha Ž:   (2,40 + 1,15) x 2 - 0,80 + 1,15 x 2 =</t>
  </si>
  <si>
    <t>sprcha M:   (2,40 + 1,45) x 2 - 0,80 + 1,45 x 2 =</t>
  </si>
  <si>
    <t>wc Ž:   (2,40 + 1,10) x 2 - 0,70 =</t>
  </si>
  <si>
    <t>sprcha M:   (2,40 + 1,45) x 2 x 2,30 - 0,80 x 2,00 - 0,90 x 0,50 + 0,90 x 0,30 =</t>
  </si>
  <si>
    <t>sprcha Ž:   (2,40 + 1,15) x 2 x 2,30 - 0,80 x 2,00 - 0,90 x 0,50 + 0,90 x 0,30 =</t>
  </si>
  <si>
    <t xml:space="preserve">              - 0,80 x 1,80 + 0,90 x 0,30 =</t>
  </si>
  <si>
    <t xml:space="preserve">wc M:   (1,40 + 1,85 + 0,90 + 1,85) x 2 x 1,80 - 0,60 x 1,80 x 2 - </t>
  </si>
  <si>
    <t>60,40 x 1,04 =</t>
  </si>
  <si>
    <r>
      <t>60,40 m</t>
    </r>
    <r>
      <rPr>
        <vertAlign val="superscript"/>
        <sz val="10"/>
        <color indexed="48"/>
        <rFont val="Arial CE"/>
        <family val="0"/>
      </rPr>
      <t>2</t>
    </r>
    <r>
      <rPr>
        <sz val="10"/>
        <color indexed="48"/>
        <rFont val="Arial CE"/>
        <family val="0"/>
      </rPr>
      <t xml:space="preserve"> x 2,5 kg/m</t>
    </r>
    <r>
      <rPr>
        <vertAlign val="superscript"/>
        <sz val="10"/>
        <color indexed="48"/>
        <rFont val="Arial CE"/>
        <family val="0"/>
      </rPr>
      <t>2</t>
    </r>
    <r>
      <rPr>
        <sz val="10"/>
        <color indexed="48"/>
        <rFont val="Arial CE"/>
        <family val="0"/>
      </rPr>
      <t xml:space="preserve"> (při tl. 3 mm) </t>
    </r>
  </si>
  <si>
    <t>0,50 x 0,50 x 2 ks =</t>
  </si>
  <si>
    <t>šatna M:   (4,70 + 3,75 - 0,80) x 2 x 1,50 =</t>
  </si>
  <si>
    <t>šatna Ž:   (3,45 + 3,20 + 0,30 - 0,80) x 2 x 1,50 =</t>
  </si>
  <si>
    <t xml:space="preserve">chodba:   (3,90 + 2,125 + 0,10 + 1,85 + 2,125) x 2 x 1,50 - </t>
  </si>
  <si>
    <t xml:space="preserve">                 - (0,80 x 6 + 0,90 + 0,70 =</t>
  </si>
  <si>
    <t>vstup:   (3,60 + 3,20 - 0,80 - 0,80) x 2 x 1,50 =</t>
  </si>
  <si>
    <t>Nátěr olejový omítek stěn 2x + 1x email (sokl šatny, chodba, vstup v. 1500 mm)</t>
  </si>
  <si>
    <t>4,80 x 0,20 x 4 + 4,70 x 0,20 + 4,60 x 0,20 + 4,80 x 0,25 x 6 =</t>
  </si>
  <si>
    <t>chodba po obkladech:  (3,90 + 2,125) x 1,90 x 2 - (0,80 x 4 + 0,70) x 1,90 =</t>
  </si>
  <si>
    <t>šatna Ž:   (3,45 + 3,20 + 0,30) x 2 x 2,70 - 0,80 x 2,00 x 2 =</t>
  </si>
  <si>
    <t>šatna M:   (4,70 + 3,75) x 2 x 2,70 - 0,80 x 2,00 x 2 =</t>
  </si>
  <si>
    <t>chodba:   (3,90 + 2,125 + 0,10 + 1,85 + 2,125) x 2 x 0,80 - 0,60 x 2,70 =</t>
  </si>
  <si>
    <t>vstup:   (3,60 + 3,20) x 2 x 2,70 - 0,80 x 2,00 x 4 =</t>
  </si>
  <si>
    <t>sprcha M:   (2,40 + 0,55) x 2 x 0,40 =</t>
  </si>
  <si>
    <t>sprcha Ž:   (2,40 + 0,25) x 2 x 0,40 =</t>
  </si>
  <si>
    <t xml:space="preserve">wc M:   (1,40 + 1,85 + 0,90 + 1,85) x 2 x 0,90 - 0,60 x 0,20 x 2 - 0,80 x 0,20 - </t>
  </si>
  <si>
    <t xml:space="preserve">             - 0,90 x 0,90 =</t>
  </si>
  <si>
    <t>wc Ž:   (2,40 + 1,10) x 2 x 0,90 - 0,70 x 0,20 - 0,90 x 0,90 =</t>
  </si>
  <si>
    <t>omítky a obkladů) - plocha viz. keramické obklady</t>
  </si>
  <si>
    <t xml:space="preserve">968 06-2244.R00 </t>
  </si>
  <si>
    <r>
      <t>Vybourání dřevěných rámů oken jednod. pl. do 1 m</t>
    </r>
    <r>
      <rPr>
        <vertAlign val="superscript"/>
        <sz val="10"/>
        <rFont val="Arial"/>
        <family val="2"/>
      </rPr>
      <t>2</t>
    </r>
  </si>
  <si>
    <t>0,90 x 0,90 x 3 =</t>
  </si>
  <si>
    <t>0,60 x 2,0 =</t>
  </si>
  <si>
    <t>0,90 x 0,90 =</t>
  </si>
  <si>
    <t xml:space="preserve">Vysekání rýh ve zdi cihelné hl. 10 cm, š. 20 cm </t>
  </si>
  <si>
    <t>(zasekání potrubí - voda, kanalizace) - odhad</t>
  </si>
  <si>
    <t>sprcha M:   (2,40 + 1,45) x 2 x 2,00 - 0,80 x 2,00 - 0,90 x 0,20 =</t>
  </si>
  <si>
    <t>sprcha Ž:   (2,40 + 1,15) x 2 x 2,00 - 0,80 x 2,00 - 0,90 x 0,20 =</t>
  </si>
  <si>
    <t xml:space="preserve">wc M:   1,60 x 1,50 = </t>
  </si>
  <si>
    <t>chodba:   (3,90 + 2,125) x 2 x 1,90 - (2,70 + 0,90 + 0,80 x 3) x 1,90 =</t>
  </si>
  <si>
    <t>Hliníkové šachtové poklopy vhodné pro zadláždění</t>
  </si>
  <si>
    <t xml:space="preserve">600 x 900 mm (hliníkový rám + poklop) </t>
  </si>
  <si>
    <t>vodovod</t>
  </si>
  <si>
    <t>713</t>
  </si>
  <si>
    <t>Izolace tepelné</t>
  </si>
  <si>
    <t>713 12-1111.R00</t>
  </si>
  <si>
    <t>998 71-3101.R00</t>
  </si>
  <si>
    <t>Přesun hmot pro izolace tepelné, výšky do 6 m</t>
  </si>
  <si>
    <t xml:space="preserve">         713 - Izolace tepelné celkem</t>
  </si>
  <si>
    <t>(1,45 + 1,15) x 0,90 =</t>
  </si>
  <si>
    <t>2,30 x 1,02 =</t>
  </si>
  <si>
    <t>713 19-1100.RT9</t>
  </si>
  <si>
    <t>Položení separační fólie včetně dodávky fólie</t>
  </si>
  <si>
    <t>Izolace tepelná podlah na sucho, jednovrstvá (sprchový kout)</t>
  </si>
  <si>
    <t xml:space="preserve">SPC 283-758907R </t>
  </si>
  <si>
    <t>Deska izolační polystyrenová tl. 140 mm</t>
  </si>
  <si>
    <t>sprcha M:   (2,40 + 1,45) x 2 x 0,30 - 0,80 x 0,30 - 0,90 x 0,20 =</t>
  </si>
  <si>
    <t>sprcha Ž:   (2,40 + 1,15) x 2 x 0,30 - 0,80 x 0,30 - 0,90 x 0,20 =</t>
  </si>
  <si>
    <t xml:space="preserve">              - 0,80 x 1,80 - 1,60 x 1,50 =</t>
  </si>
  <si>
    <t>wc Ž:   (2,40 + 1,10) x 2 x 1,80 - 0,70 x 1,80 =</t>
  </si>
  <si>
    <t>wc Ž:   (2,40 + 1,10) x 2 x 1,80 - 0,70 x 1,80 + 0,90 x 0,30 =</t>
  </si>
  <si>
    <r>
      <t>Vybourání dřevěných rámů oken jednoduch. pl. 4 m</t>
    </r>
    <r>
      <rPr>
        <vertAlign val="superscript"/>
        <sz val="10"/>
        <rFont val="Arial"/>
        <family val="2"/>
      </rPr>
      <t>2</t>
    </r>
  </si>
  <si>
    <t xml:space="preserve">968 06-2246.R00 </t>
  </si>
  <si>
    <t>2,70 x 1,20 =</t>
  </si>
  <si>
    <t>5,378 t x 7 =</t>
  </si>
  <si>
    <t>5,378 t x 6 =</t>
  </si>
  <si>
    <t>sprcha M:   (0,90 + 1,45) x 2 =</t>
  </si>
  <si>
    <t>sprcha Ž:   (0,90 + 1,15) x 2 =</t>
  </si>
  <si>
    <t>sprcha M:   (0,90 + 1,45 + 0,90) x 2,30 - 0,90 x 0,50 + 1,45 x 0,90 =</t>
  </si>
  <si>
    <t>sprcha Ž:   (0,90 + 1,15 + 0,90) x 2,30 - 0,90 x 0,50 + 1,15 x 0,90 =</t>
  </si>
  <si>
    <t>144,60 + 17,80 =</t>
  </si>
  <si>
    <t>Pisoárová dělící stěna keramická bílá</t>
  </si>
  <si>
    <t xml:space="preserve">632 41-3110.R00 </t>
  </si>
  <si>
    <t>Potěr vyrovnávací, ruční zpracování, tl. 10 mm</t>
  </si>
  <si>
    <t>chodba:   3,90 x 2,125 =</t>
  </si>
  <si>
    <t>Montáž plastových stěn prosklených (prosklení ve sprchách)</t>
  </si>
  <si>
    <t>1,10 x 0,60 x 2,0 =</t>
  </si>
  <si>
    <t>Plastové okno sklápěcí, jednoduché prosklení neprůhledné - 1100 x 600 mm</t>
  </si>
  <si>
    <t xml:space="preserve">SPC 611-60401R </t>
  </si>
  <si>
    <t>Dveře vnitřní hladké 1/3 sklo 1kř. 60x197 bílé (1x L) - wc M</t>
  </si>
  <si>
    <t>Dveře vnitřní hladké 1/3 sklo 1kř. 80x197 bílé (5x L + 3x P) - šatny + sprchy</t>
  </si>
  <si>
    <t>Dveře vnitřní hladké 1/3 sklo 1kř. 70x197 bílé (1x P) - wc Ž</t>
  </si>
  <si>
    <r>
      <t>Montáž oken plastových plochy do 1,50 m</t>
    </r>
    <r>
      <rPr>
        <vertAlign val="superscript"/>
        <sz val="10"/>
        <rFont val="Arial CE"/>
        <family val="0"/>
      </rPr>
      <t>2</t>
    </r>
  </si>
  <si>
    <t>Okno plastové 1křídlové 90x90 cm OS</t>
  </si>
  <si>
    <t xml:space="preserve">SPC 611-43586R </t>
  </si>
  <si>
    <t>764</t>
  </si>
  <si>
    <t>Konstrukce klempířské</t>
  </si>
  <si>
    <t>764 - Konstrukce klempířské celkem</t>
  </si>
  <si>
    <t>(0,90 + 0,05) x 4 ks =</t>
  </si>
  <si>
    <t>764 51-0430.R00</t>
  </si>
  <si>
    <t xml:space="preserve">Oplechování parapetů včetně rohů z Ti Zn plechu, rš 200 mm </t>
  </si>
  <si>
    <t>998 76-4101.R00</t>
  </si>
  <si>
    <t xml:space="preserve">Přesun hmot pro klempířské konstrukce, výšky do 6 m </t>
  </si>
  <si>
    <t>765</t>
  </si>
  <si>
    <t>02 / 2018</t>
  </si>
  <si>
    <r>
      <t xml:space="preserve">Zakázkové číslo :   </t>
    </r>
    <r>
      <rPr>
        <b/>
        <sz val="10"/>
        <rFont val="Arial CE"/>
        <family val="0"/>
      </rPr>
      <t>K 1001 / 18</t>
    </r>
  </si>
  <si>
    <t>Spínač zapuštený schodišťový</t>
  </si>
  <si>
    <r>
      <t>Kabel CYKY-O 2x1,5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(odhad)</t>
    </r>
  </si>
  <si>
    <r>
      <t>Kabel CYKY-J 3x1,5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(odhad) </t>
    </r>
  </si>
  <si>
    <r>
      <t>Kabel CYKY-O 3x1,5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(odhad) </t>
    </r>
  </si>
  <si>
    <r>
      <t>Kabel CYKY-J 3x2,5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(odhad) </t>
    </r>
  </si>
  <si>
    <t xml:space="preserve">Spínač zapuštený schodišťový 250V, 10A </t>
  </si>
  <si>
    <t>rám hliník, barva bílá, výplň - plast-pearl</t>
  </si>
  <si>
    <t>Sprchové dvojdílné dveře do niky posuvné 1150 x 1850 mm</t>
  </si>
  <si>
    <t>Sprchové dvojdílné dveře do niky posuvné 1450 x 1850 mm</t>
  </si>
  <si>
    <t>31</t>
  </si>
  <si>
    <t>32</t>
  </si>
  <si>
    <r>
      <t xml:space="preserve">desky standard tl. 12,5 mm, bez izolace (např. program </t>
    </r>
    <r>
      <rPr>
        <sz val="10"/>
        <rFont val="Arial CE"/>
        <family val="0"/>
      </rPr>
      <t>DECOGIPS</t>
    </r>
    <r>
      <rPr>
        <sz val="10"/>
        <rFont val="Arial CE"/>
        <family val="0"/>
      </rPr>
      <t>)</t>
    </r>
  </si>
  <si>
    <r>
      <t xml:space="preserve">Obezdívky potrubí z desek </t>
    </r>
    <r>
      <rPr>
        <b/>
        <sz val="10"/>
        <rFont val="Arial CE"/>
        <family val="0"/>
      </rPr>
      <t>Ytong</t>
    </r>
    <r>
      <rPr>
        <sz val="10"/>
        <rFont val="Arial CE"/>
        <family val="0"/>
      </rPr>
      <t xml:space="preserve"> tl. 5 cm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</si>
</sst>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  <numFmt numFmtId="165" formatCode="#,##0.0000"/>
    <numFmt numFmtId="166" formatCode="#,##0.000"/>
    <numFmt numFmtId="167" formatCode="000\ 00"/>
    <numFmt numFmtId="168" formatCode="0.0"/>
    <numFmt numFmtId="169" formatCode="0.0000"/>
    <numFmt numFmtId="170" formatCode="0.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Kč&quot;"/>
    <numFmt numFmtId="176" formatCode="#,##0.0"/>
    <numFmt numFmtId="177" formatCode="0.000000"/>
    <numFmt numFmtId="178" formatCode="_-* #,##0.0\ _K_č_-;\-* #,##0.0\ _K_č_-;_-* &quot;-&quot;??\ _K_č_-;_-@_-"/>
    <numFmt numFmtId="179" formatCode="_-* #,##0\ _K_č_-;\-* #,##0\ _K_č_-;_-* &quot;-&quot;??\ _K_č_-;_-@_-"/>
    <numFmt numFmtId="180" formatCode="_-* #,##0.0\ &quot;Kč&quot;_-;\-* #,##0.0\ &quot;Kč&quot;_-;_-* &quot;-&quot;??\ &quot;Kč&quot;_-;_-@_-"/>
    <numFmt numFmtId="181" formatCode="_-* #,##0\ &quot;Kč&quot;_-;\-* #,##0\ &quot;Kč&quot;_-;_-* &quot;-&quot;??\ &quot;Kč&quot;_-;_-@_-"/>
  </numFmts>
  <fonts count="71">
    <font>
      <sz val="10"/>
      <name val="Arial CE"/>
      <family val="0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vertAlign val="superscript"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sz val="10"/>
      <color indexed="10"/>
      <name val="Arial CE"/>
      <family val="2"/>
    </font>
    <font>
      <b/>
      <u val="single"/>
      <sz val="12"/>
      <color indexed="12"/>
      <name val="Arial CE"/>
      <family val="2"/>
    </font>
    <font>
      <b/>
      <i/>
      <u val="single"/>
      <sz val="12"/>
      <color indexed="10"/>
      <name val="Arial CE"/>
      <family val="2"/>
    </font>
    <font>
      <sz val="10"/>
      <color indexed="17"/>
      <name val="Arial CE"/>
      <family val="2"/>
    </font>
    <font>
      <b/>
      <sz val="11"/>
      <color indexed="17"/>
      <name val="Arial CE"/>
      <family val="2"/>
    </font>
    <font>
      <b/>
      <i/>
      <sz val="10"/>
      <color indexed="17"/>
      <name val="Arial CE"/>
      <family val="2"/>
    </font>
    <font>
      <b/>
      <sz val="10"/>
      <color indexed="12"/>
      <name val="Arial CE"/>
      <family val="2"/>
    </font>
    <font>
      <b/>
      <sz val="12"/>
      <color indexed="12"/>
      <name val="Arial CE"/>
      <family val="2"/>
    </font>
    <font>
      <sz val="10"/>
      <color indexed="12"/>
      <name val="Arial CE"/>
      <family val="0"/>
    </font>
    <font>
      <b/>
      <sz val="10"/>
      <color indexed="17"/>
      <name val="Arial CE"/>
      <family val="0"/>
    </font>
    <font>
      <b/>
      <sz val="12"/>
      <color indexed="17"/>
      <name val="Arial CE"/>
      <family val="0"/>
    </font>
    <font>
      <i/>
      <sz val="9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1"/>
      <color indexed="10"/>
      <name val="Arial CE"/>
      <family val="2"/>
    </font>
    <font>
      <b/>
      <i/>
      <sz val="11"/>
      <name val="Arial CE"/>
      <family val="2"/>
    </font>
    <font>
      <sz val="10"/>
      <name val="Arial"/>
      <family val="2"/>
    </font>
    <font>
      <sz val="10"/>
      <color indexed="48"/>
      <name val="Arial CE"/>
      <family val="0"/>
    </font>
    <font>
      <sz val="10"/>
      <color indexed="48"/>
      <name val="Arial"/>
      <family val="0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48"/>
      <name val="Arial CE"/>
      <family val="0"/>
    </font>
    <font>
      <i/>
      <sz val="10"/>
      <name val="Arial CE"/>
      <family val="0"/>
    </font>
    <font>
      <sz val="10"/>
      <color indexed="63"/>
      <name val="Tahoma"/>
      <family val="2"/>
    </font>
    <font>
      <sz val="10"/>
      <color indexed="1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710">
    <xf numFmtId="0" fontId="0" fillId="0" borderId="0" xfId="0" applyAlignment="1">
      <alignment/>
    </xf>
    <xf numFmtId="0" fontId="3" fillId="0" borderId="0" xfId="47" applyFont="1" applyBorder="1">
      <alignment/>
      <protection/>
    </xf>
    <xf numFmtId="0" fontId="4" fillId="0" borderId="0" xfId="47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164" fontId="0" fillId="0" borderId="10" xfId="47" applyNumberFormat="1" applyFont="1" applyFill="1" applyBorder="1">
      <alignment/>
      <protection/>
    </xf>
    <xf numFmtId="0" fontId="4" fillId="0" borderId="10" xfId="47" applyFont="1" applyFill="1" applyBorder="1">
      <alignment/>
      <protection/>
    </xf>
    <xf numFmtId="0" fontId="0" fillId="0" borderId="11" xfId="47" applyFont="1" applyBorder="1">
      <alignment/>
      <protection/>
    </xf>
    <xf numFmtId="0" fontId="0" fillId="0" borderId="11" xfId="47" applyFont="1" applyBorder="1" applyAlignment="1">
      <alignment horizontal="center"/>
      <protection/>
    </xf>
    <xf numFmtId="0" fontId="0" fillId="0" borderId="11" xfId="47" applyFont="1" applyBorder="1" applyAlignment="1">
      <alignment horizontal="left"/>
      <protection/>
    </xf>
    <xf numFmtId="0" fontId="0" fillId="0" borderId="12" xfId="47" applyFont="1" applyBorder="1">
      <alignment/>
      <protection/>
    </xf>
    <xf numFmtId="0" fontId="0" fillId="0" borderId="0" xfId="0" applyFont="1" applyAlignment="1">
      <alignment/>
    </xf>
    <xf numFmtId="0" fontId="0" fillId="0" borderId="13" xfId="47" applyFont="1" applyBorder="1">
      <alignment/>
      <protection/>
    </xf>
    <xf numFmtId="49" fontId="0" fillId="0" borderId="0" xfId="47" applyNumberFormat="1" applyFont="1" applyBorder="1" applyAlignment="1">
      <alignment horizontal="center"/>
      <protection/>
    </xf>
    <xf numFmtId="0" fontId="0" fillId="0" borderId="0" xfId="47" applyFont="1" applyBorder="1">
      <alignment/>
      <protection/>
    </xf>
    <xf numFmtId="0" fontId="0" fillId="0" borderId="0" xfId="47" applyFont="1" applyBorder="1" applyAlignment="1">
      <alignment horizontal="right"/>
      <protection/>
    </xf>
    <xf numFmtId="0" fontId="0" fillId="0" borderId="0" xfId="47" applyFont="1" applyBorder="1" applyAlignment="1">
      <alignment horizontal="left" shrinkToFit="1"/>
      <protection/>
    </xf>
    <xf numFmtId="0" fontId="0" fillId="0" borderId="0" xfId="47" applyFont="1" applyFill="1">
      <alignment/>
      <protection/>
    </xf>
    <xf numFmtId="0" fontId="0" fillId="0" borderId="0" xfId="47" applyFont="1" applyFill="1" applyAlignment="1">
      <alignment horizontal="right"/>
      <protection/>
    </xf>
    <xf numFmtId="0" fontId="0" fillId="0" borderId="0" xfId="47" applyFont="1" applyFill="1" applyAlignment="1">
      <alignment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right"/>
    </xf>
    <xf numFmtId="4" fontId="0" fillId="0" borderId="10" xfId="47" applyNumberFormat="1" applyFont="1" applyFill="1" applyBorder="1" applyAlignment="1">
      <alignment horizontal="left"/>
      <protection/>
    </xf>
    <xf numFmtId="49" fontId="5" fillId="0" borderId="0" xfId="47" applyNumberFormat="1" applyFont="1" applyFill="1" applyBorder="1" applyAlignment="1">
      <alignment horizontal="left"/>
      <protection/>
    </xf>
    <xf numFmtId="0" fontId="5" fillId="0" borderId="0" xfId="47" applyFont="1" applyFill="1" applyBorder="1">
      <alignment/>
      <protection/>
    </xf>
    <xf numFmtId="0" fontId="0" fillId="0" borderId="14" xfId="0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5" xfId="47" applyFont="1" applyFill="1" applyBorder="1" applyAlignment="1">
      <alignment horizontal="left"/>
      <protection/>
    </xf>
    <xf numFmtId="0" fontId="0" fillId="0" borderId="10" xfId="47" applyFont="1" applyFill="1" applyBorder="1">
      <alignment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/>
    </xf>
    <xf numFmtId="0" fontId="0" fillId="0" borderId="16" xfId="47" applyFont="1" applyFill="1" applyBorder="1" applyAlignment="1">
      <alignment horizontal="left"/>
      <protection/>
    </xf>
    <xf numFmtId="0" fontId="7" fillId="0" borderId="17" xfId="0" applyFont="1" applyBorder="1" applyAlignment="1">
      <alignment horizontal="left"/>
    </xf>
    <xf numFmtId="170" fontId="0" fillId="0" borderId="10" xfId="47" applyNumberFormat="1" applyFont="1" applyFill="1" applyBorder="1">
      <alignment/>
      <protection/>
    </xf>
    <xf numFmtId="0" fontId="0" fillId="0" borderId="17" xfId="0" applyBorder="1" applyAlignment="1">
      <alignment/>
    </xf>
    <xf numFmtId="0" fontId="0" fillId="0" borderId="10" xfId="47" applyFont="1" applyFill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10" xfId="47" applyNumberFormat="1" applyFont="1" applyFill="1" applyBorder="1" applyAlignment="1">
      <alignment horizontal="left"/>
      <protection/>
    </xf>
    <xf numFmtId="0" fontId="0" fillId="0" borderId="10" xfId="0" applyBorder="1" applyAlignment="1">
      <alignment wrapText="1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6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31" xfId="0" applyBorder="1" applyAlignment="1">
      <alignment/>
    </xf>
    <xf numFmtId="3" fontId="0" fillId="0" borderId="28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9" fillId="0" borderId="34" xfId="0" applyFont="1" applyBorder="1" applyAlignment="1">
      <alignment horizontal="centerContinuous" vertical="center"/>
    </xf>
    <xf numFmtId="0" fontId="5" fillId="0" borderId="35" xfId="0" applyFont="1" applyBorder="1" applyAlignment="1">
      <alignment horizontal="centerContinuous" vertical="center"/>
    </xf>
    <xf numFmtId="0" fontId="0" fillId="0" borderId="35" xfId="0" applyBorder="1" applyAlignment="1">
      <alignment horizontal="centerContinuous" vertical="center"/>
    </xf>
    <xf numFmtId="0" fontId="0" fillId="0" borderId="36" xfId="0" applyBorder="1" applyAlignment="1">
      <alignment horizontal="centerContinuous" vertical="center"/>
    </xf>
    <xf numFmtId="0" fontId="4" fillId="0" borderId="37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centerContinuous"/>
    </xf>
    <xf numFmtId="0" fontId="4" fillId="0" borderId="38" xfId="0" applyFont="1" applyBorder="1" applyAlignment="1">
      <alignment horizontal="centerContinuous"/>
    </xf>
    <xf numFmtId="0" fontId="0" fillId="0" borderId="38" xfId="0" applyBorder="1" applyAlignment="1">
      <alignment horizontal="centerContinuous"/>
    </xf>
    <xf numFmtId="0" fontId="0" fillId="0" borderId="40" xfId="0" applyBorder="1" applyAlignment="1">
      <alignment/>
    </xf>
    <xf numFmtId="3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32" xfId="0" applyFont="1" applyBorder="1" applyAlignment="1">
      <alignment/>
    </xf>
    <xf numFmtId="0" fontId="0" fillId="0" borderId="47" xfId="0" applyBorder="1" applyAlignment="1">
      <alignment/>
    </xf>
    <xf numFmtId="3" fontId="0" fillId="0" borderId="48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20" xfId="0" applyNumberFormat="1" applyBorder="1" applyAlignment="1">
      <alignment horizontal="right"/>
    </xf>
    <xf numFmtId="0" fontId="5" fillId="0" borderId="49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9" fillId="0" borderId="0" xfId="0" applyNumberFormat="1" applyFont="1" applyAlignment="1">
      <alignment horizontal="centerContinuous"/>
    </xf>
    <xf numFmtId="0" fontId="4" fillId="0" borderId="50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centerContinuous"/>
    </xf>
    <xf numFmtId="3" fontId="9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0" fillId="0" borderId="46" xfId="0" applyFont="1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9" fontId="4" fillId="0" borderId="54" xfId="0" applyNumberFormat="1" applyFont="1" applyFill="1" applyBorder="1" applyAlignment="1">
      <alignment/>
    </xf>
    <xf numFmtId="0" fontId="0" fillId="0" borderId="0" xfId="47" applyFont="1" applyBorder="1" applyAlignment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48" xfId="0" applyBorder="1" applyAlignment="1">
      <alignment/>
    </xf>
    <xf numFmtId="3" fontId="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4" xfId="0" applyFill="1" applyBorder="1" applyAlignment="1">
      <alignment/>
    </xf>
    <xf numFmtId="4" fontId="0" fillId="0" borderId="55" xfId="0" applyNumberFormat="1" applyFill="1" applyBorder="1" applyAlignment="1">
      <alignment/>
    </xf>
    <xf numFmtId="3" fontId="0" fillId="0" borderId="45" xfId="0" applyNumberFormat="1" applyFont="1" applyFill="1" applyBorder="1" applyAlignment="1">
      <alignment horizontal="right"/>
    </xf>
    <xf numFmtId="2" fontId="0" fillId="0" borderId="15" xfId="0" applyNumberFormat="1" applyFont="1" applyFill="1" applyBorder="1" applyAlignment="1">
      <alignment horizontal="right"/>
    </xf>
    <xf numFmtId="0" fontId="4" fillId="0" borderId="56" xfId="0" applyFont="1" applyFill="1" applyBorder="1" applyAlignment="1">
      <alignment horizontal="right"/>
    </xf>
    <xf numFmtId="0" fontId="4" fillId="0" borderId="50" xfId="0" applyFont="1" applyFill="1" applyBorder="1" applyAlignment="1">
      <alignment horizontal="right"/>
    </xf>
    <xf numFmtId="0" fontId="4" fillId="0" borderId="50" xfId="0" applyFont="1" applyFill="1" applyBorder="1" applyAlignment="1">
      <alignment horizontal="center"/>
    </xf>
    <xf numFmtId="3" fontId="4" fillId="0" borderId="57" xfId="0" applyNumberFormat="1" applyFont="1" applyFill="1" applyBorder="1" applyAlignment="1">
      <alignment horizontal="right"/>
    </xf>
    <xf numFmtId="4" fontId="0" fillId="0" borderId="51" xfId="0" applyNumberFormat="1" applyFill="1" applyBorder="1" applyAlignment="1">
      <alignment/>
    </xf>
    <xf numFmtId="4" fontId="11" fillId="0" borderId="51" xfId="0" applyNumberFormat="1" applyFont="1" applyFill="1" applyBorder="1" applyAlignment="1">
      <alignment horizontal="right"/>
    </xf>
    <xf numFmtId="2" fontId="0" fillId="0" borderId="58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0" fillId="0" borderId="59" xfId="0" applyBorder="1" applyAlignment="1">
      <alignment wrapText="1"/>
    </xf>
    <xf numFmtId="2" fontId="0" fillId="0" borderId="10" xfId="0" applyNumberFormat="1" applyBorder="1" applyAlignment="1">
      <alignment wrapText="1"/>
    </xf>
    <xf numFmtId="2" fontId="0" fillId="0" borderId="0" xfId="0" applyNumberFormat="1" applyFill="1" applyBorder="1" applyAlignment="1">
      <alignment/>
    </xf>
    <xf numFmtId="0" fontId="0" fillId="0" borderId="10" xfId="0" applyBorder="1" applyAlignment="1">
      <alignment horizontal="left" wrapText="1"/>
    </xf>
    <xf numFmtId="3" fontId="0" fillId="0" borderId="60" xfId="0" applyNumberFormat="1" applyFont="1" applyFill="1" applyBorder="1" applyAlignment="1">
      <alignment horizontal="right"/>
    </xf>
    <xf numFmtId="0" fontId="4" fillId="0" borderId="61" xfId="0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49" fontId="0" fillId="0" borderId="57" xfId="0" applyNumberFormat="1" applyBorder="1" applyAlignment="1">
      <alignment horizontal="left"/>
    </xf>
    <xf numFmtId="170" fontId="0" fillId="0" borderId="0" xfId="0" applyNumberFormat="1" applyFill="1" applyBorder="1" applyAlignment="1">
      <alignment/>
    </xf>
    <xf numFmtId="49" fontId="19" fillId="33" borderId="10" xfId="47" applyNumberFormat="1" applyFont="1" applyFill="1" applyBorder="1" applyAlignment="1">
      <alignment horizontal="left"/>
      <protection/>
    </xf>
    <xf numFmtId="0" fontId="19" fillId="0" borderId="0" xfId="47" applyFont="1" applyFill="1" applyBorder="1">
      <alignment/>
      <protection/>
    </xf>
    <xf numFmtId="49" fontId="18" fillId="0" borderId="58" xfId="47" applyNumberFormat="1" applyFont="1" applyFill="1" applyBorder="1">
      <alignment/>
      <protection/>
    </xf>
    <xf numFmtId="49" fontId="18" fillId="0" borderId="10" xfId="47" applyNumberFormat="1" applyFont="1" applyFill="1" applyBorder="1">
      <alignment/>
      <protection/>
    </xf>
    <xf numFmtId="3" fontId="15" fillId="0" borderId="62" xfId="34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/>
    </xf>
    <xf numFmtId="3" fontId="15" fillId="0" borderId="62" xfId="0" applyNumberFormat="1" applyFont="1" applyFill="1" applyBorder="1" applyAlignment="1">
      <alignment/>
    </xf>
    <xf numFmtId="3" fontId="21" fillId="33" borderId="50" xfId="0" applyNumberFormat="1" applyFont="1" applyFill="1" applyBorder="1" applyAlignment="1">
      <alignment/>
    </xf>
    <xf numFmtId="3" fontId="21" fillId="33" borderId="51" xfId="0" applyNumberFormat="1" applyFont="1" applyFill="1" applyBorder="1" applyAlignment="1">
      <alignment/>
    </xf>
    <xf numFmtId="3" fontId="15" fillId="0" borderId="63" xfId="0" applyNumberFormat="1" applyFont="1" applyFill="1" applyBorder="1" applyAlignment="1">
      <alignment horizontal="right"/>
    </xf>
    <xf numFmtId="3" fontId="21" fillId="33" borderId="54" xfId="0" applyNumberFormat="1" applyFont="1" applyFill="1" applyBorder="1" applyAlignment="1">
      <alignment horizontal="right"/>
    </xf>
    <xf numFmtId="3" fontId="15" fillId="0" borderId="41" xfId="0" applyNumberFormat="1" applyFont="1" applyBorder="1" applyAlignment="1">
      <alignment/>
    </xf>
    <xf numFmtId="3" fontId="15" fillId="0" borderId="64" xfId="0" applyNumberFormat="1" applyFont="1" applyBorder="1" applyAlignment="1">
      <alignment/>
    </xf>
    <xf numFmtId="175" fontId="15" fillId="0" borderId="10" xfId="0" applyNumberFormat="1" applyFont="1" applyBorder="1" applyAlignment="1">
      <alignment/>
    </xf>
    <xf numFmtId="175" fontId="15" fillId="0" borderId="18" xfId="0" applyNumberFormat="1" applyFont="1" applyBorder="1" applyAlignment="1">
      <alignment/>
    </xf>
    <xf numFmtId="175" fontId="22" fillId="33" borderId="54" xfId="0" applyNumberFormat="1" applyFont="1" applyFill="1" applyBorder="1" applyAlignment="1">
      <alignment/>
    </xf>
    <xf numFmtId="0" fontId="20" fillId="0" borderId="0" xfId="0" applyFont="1" applyAlignment="1">
      <alignment horizontal="centerContinuous"/>
    </xf>
    <xf numFmtId="3" fontId="21" fillId="0" borderId="54" xfId="0" applyNumberFormat="1" applyFont="1" applyBorder="1" applyAlignment="1">
      <alignment/>
    </xf>
    <xf numFmtId="0" fontId="0" fillId="0" borderId="13" xfId="47" applyFont="1" applyBorder="1" applyAlignment="1">
      <alignment horizontal="center"/>
      <protection/>
    </xf>
    <xf numFmtId="0" fontId="0" fillId="0" borderId="13" xfId="47" applyFont="1" applyBorder="1" applyAlignment="1">
      <alignment horizontal="left"/>
      <protection/>
    </xf>
    <xf numFmtId="0" fontId="0" fillId="0" borderId="65" xfId="47" applyFont="1" applyBorder="1">
      <alignment/>
      <protection/>
    </xf>
    <xf numFmtId="4" fontId="15" fillId="0" borderId="10" xfId="0" applyNumberFormat="1" applyFont="1" applyBorder="1" applyAlignment="1">
      <alignment horizontal="right"/>
    </xf>
    <xf numFmtId="0" fontId="0" fillId="0" borderId="59" xfId="47" applyFont="1" applyFill="1" applyBorder="1" applyAlignment="1">
      <alignment horizontal="left"/>
      <protection/>
    </xf>
    <xf numFmtId="164" fontId="4" fillId="0" borderId="0" xfId="0" applyNumberFormat="1" applyFont="1" applyBorder="1" applyAlignment="1">
      <alignment/>
    </xf>
    <xf numFmtId="4" fontId="16" fillId="0" borderId="0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4" fontId="16" fillId="33" borderId="58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9" fontId="18" fillId="0" borderId="66" xfId="47" applyNumberFormat="1" applyFont="1" applyFill="1" applyBorder="1" applyAlignment="1">
      <alignment horizontal="left"/>
      <protection/>
    </xf>
    <xf numFmtId="170" fontId="0" fillId="0" borderId="0" xfId="0" applyNumberFormat="1" applyBorder="1" applyAlignment="1">
      <alignment/>
    </xf>
    <xf numFmtId="0" fontId="0" fillId="0" borderId="0" xfId="47" applyFont="1" applyBorder="1" applyAlignment="1">
      <alignment horizontal="left"/>
      <protection/>
    </xf>
    <xf numFmtId="0" fontId="0" fillId="0" borderId="67" xfId="0" applyBorder="1" applyAlignment="1">
      <alignment/>
    </xf>
    <xf numFmtId="4" fontId="4" fillId="0" borderId="39" xfId="0" applyNumberFormat="1" applyFont="1" applyFill="1" applyBorder="1" applyAlignment="1">
      <alignment horizontal="right"/>
    </xf>
    <xf numFmtId="0" fontId="0" fillId="0" borderId="68" xfId="47" applyFont="1" applyBorder="1">
      <alignment/>
      <protection/>
    </xf>
    <xf numFmtId="2" fontId="0" fillId="0" borderId="15" xfId="47" applyNumberFormat="1" applyFont="1" applyFill="1" applyBorder="1" applyAlignment="1">
      <alignment horizontal="right"/>
      <protection/>
    </xf>
    <xf numFmtId="0" fontId="0" fillId="0" borderId="10" xfId="47" applyFont="1" applyFill="1" applyBorder="1" applyAlignment="1">
      <alignment horizontal="right"/>
      <protection/>
    </xf>
    <xf numFmtId="4" fontId="16" fillId="0" borderId="0" xfId="0" applyNumberFormat="1" applyFont="1" applyFill="1" applyBorder="1" applyAlignment="1">
      <alignment/>
    </xf>
    <xf numFmtId="0" fontId="0" fillId="0" borderId="69" xfId="0" applyFont="1" applyBorder="1" applyAlignment="1">
      <alignment wrapText="1"/>
    </xf>
    <xf numFmtId="0" fontId="0" fillId="0" borderId="58" xfId="0" applyFont="1" applyBorder="1" applyAlignment="1">
      <alignment wrapText="1"/>
    </xf>
    <xf numFmtId="0" fontId="0" fillId="0" borderId="69" xfId="0" applyFont="1" applyBorder="1" applyAlignment="1">
      <alignment/>
    </xf>
    <xf numFmtId="4" fontId="0" fillId="0" borderId="69" xfId="0" applyNumberFormat="1" applyFont="1" applyBorder="1" applyAlignment="1">
      <alignment/>
    </xf>
    <xf numFmtId="4" fontId="15" fillId="0" borderId="69" xfId="0" applyNumberFormat="1" applyFont="1" applyBorder="1" applyAlignment="1">
      <alignment horizontal="right"/>
    </xf>
    <xf numFmtId="164" fontId="0" fillId="0" borderId="69" xfId="47" applyNumberFormat="1" applyFont="1" applyFill="1" applyBorder="1">
      <alignment/>
      <protection/>
    </xf>
    <xf numFmtId="49" fontId="18" fillId="0" borderId="69" xfId="47" applyNumberFormat="1" applyFont="1" applyFill="1" applyBorder="1">
      <alignment/>
      <protection/>
    </xf>
    <xf numFmtId="164" fontId="4" fillId="0" borderId="58" xfId="0" applyNumberFormat="1" applyFont="1" applyBorder="1" applyAlignment="1">
      <alignment/>
    </xf>
    <xf numFmtId="0" fontId="18" fillId="0" borderId="69" xfId="0" applyFont="1" applyBorder="1" applyAlignment="1">
      <alignment horizontal="left"/>
    </xf>
    <xf numFmtId="0" fontId="0" fillId="0" borderId="49" xfId="0" applyBorder="1" applyAlignment="1">
      <alignment wrapText="1"/>
    </xf>
    <xf numFmtId="0" fontId="0" fillId="0" borderId="69" xfId="0" applyBorder="1" applyAlignment="1">
      <alignment wrapText="1"/>
    </xf>
    <xf numFmtId="0" fontId="0" fillId="0" borderId="58" xfId="0" applyBorder="1" applyAlignment="1">
      <alignment/>
    </xf>
    <xf numFmtId="0" fontId="18" fillId="0" borderId="58" xfId="0" applyFont="1" applyBorder="1" applyAlignment="1">
      <alignment horizontal="left"/>
    </xf>
    <xf numFmtId="0" fontId="3" fillId="0" borderId="58" xfId="0" applyFont="1" applyBorder="1" applyAlignment="1">
      <alignment/>
    </xf>
    <xf numFmtId="0" fontId="0" fillId="0" borderId="58" xfId="0" applyFont="1" applyBorder="1" applyAlignment="1">
      <alignment/>
    </xf>
    <xf numFmtId="4" fontId="0" fillId="0" borderId="58" xfId="0" applyNumberFormat="1" applyFont="1" applyBorder="1" applyAlignment="1">
      <alignment/>
    </xf>
    <xf numFmtId="4" fontId="17" fillId="0" borderId="58" xfId="0" applyNumberFormat="1" applyFont="1" applyBorder="1" applyAlignment="1">
      <alignment horizontal="right"/>
    </xf>
    <xf numFmtId="164" fontId="0" fillId="0" borderId="58" xfId="47" applyNumberFormat="1" applyFont="1" applyFill="1" applyBorder="1">
      <alignment/>
      <protection/>
    </xf>
    <xf numFmtId="164" fontId="3" fillId="0" borderId="58" xfId="47" applyNumberFormat="1" applyFont="1" applyFill="1" applyBorder="1">
      <alignment/>
      <protection/>
    </xf>
    <xf numFmtId="0" fontId="0" fillId="0" borderId="21" xfId="47" applyFont="1" applyFill="1" applyBorder="1" applyAlignment="1">
      <alignment horizontal="center"/>
      <protection/>
    </xf>
    <xf numFmtId="0" fontId="0" fillId="0" borderId="17" xfId="47" applyFont="1" applyFill="1" applyBorder="1" applyAlignment="1">
      <alignment horizontal="center"/>
      <protection/>
    </xf>
    <xf numFmtId="4" fontId="0" fillId="0" borderId="17" xfId="47" applyNumberFormat="1" applyFont="1" applyFill="1" applyBorder="1" applyAlignment="1">
      <alignment horizontal="right"/>
      <protection/>
    </xf>
    <xf numFmtId="4" fontId="0" fillId="0" borderId="15" xfId="47" applyNumberFormat="1" applyFont="1" applyFill="1" applyBorder="1" applyAlignment="1">
      <alignment horizontal="right"/>
      <protection/>
    </xf>
    <xf numFmtId="4" fontId="16" fillId="33" borderId="17" xfId="47" applyNumberFormat="1" applyFont="1" applyFill="1" applyBorder="1">
      <alignment/>
      <protection/>
    </xf>
    <xf numFmtId="0" fontId="4" fillId="0" borderId="21" xfId="47" applyFont="1" applyFill="1" applyBorder="1">
      <alignment/>
      <protection/>
    </xf>
    <xf numFmtId="166" fontId="4" fillId="0" borderId="58" xfId="47" applyNumberFormat="1" applyFont="1" applyFill="1" applyBorder="1">
      <alignment/>
      <protection/>
    </xf>
    <xf numFmtId="171" fontId="0" fillId="0" borderId="69" xfId="0" applyNumberFormat="1" applyFont="1" applyBorder="1" applyAlignment="1">
      <alignment horizontal="right"/>
    </xf>
    <xf numFmtId="0" fontId="18" fillId="0" borderId="58" xfId="47" applyFont="1" applyFill="1" applyBorder="1" applyAlignment="1">
      <alignment horizontal="left"/>
      <protection/>
    </xf>
    <xf numFmtId="2" fontId="0" fillId="0" borderId="58" xfId="0" applyNumberFormat="1" applyBorder="1" applyAlignment="1">
      <alignment/>
    </xf>
    <xf numFmtId="4" fontId="17" fillId="0" borderId="58" xfId="0" applyNumberFormat="1" applyFont="1" applyBorder="1" applyAlignment="1">
      <alignment/>
    </xf>
    <xf numFmtId="164" fontId="3" fillId="0" borderId="58" xfId="0" applyNumberFormat="1" applyFont="1" applyBorder="1" applyAlignment="1">
      <alignment/>
    </xf>
    <xf numFmtId="4" fontId="15" fillId="0" borderId="69" xfId="0" applyNumberFormat="1" applyFont="1" applyBorder="1" applyAlignment="1">
      <alignment horizontal="right"/>
    </xf>
    <xf numFmtId="170" fontId="0" fillId="0" borderId="69" xfId="0" applyNumberFormat="1" applyBorder="1" applyAlignment="1">
      <alignment/>
    </xf>
    <xf numFmtId="0" fontId="12" fillId="0" borderId="21" xfId="0" applyFont="1" applyBorder="1" applyAlignment="1">
      <alignment/>
    </xf>
    <xf numFmtId="4" fontId="16" fillId="33" borderId="58" xfId="0" applyNumberFormat="1" applyFont="1" applyFill="1" applyBorder="1" applyAlignment="1">
      <alignment/>
    </xf>
    <xf numFmtId="4" fontId="17" fillId="0" borderId="58" xfId="0" applyNumberFormat="1" applyFont="1" applyBorder="1" applyAlignment="1">
      <alignment/>
    </xf>
    <xf numFmtId="170" fontId="0" fillId="0" borderId="69" xfId="47" applyNumberFormat="1" applyFont="1" applyFill="1" applyBorder="1">
      <alignment/>
      <protection/>
    </xf>
    <xf numFmtId="0" fontId="0" fillId="0" borderId="15" xfId="0" applyBorder="1" applyAlignment="1">
      <alignment/>
    </xf>
    <xf numFmtId="4" fontId="16" fillId="33" borderId="15" xfId="0" applyNumberFormat="1" applyFont="1" applyFill="1" applyBorder="1" applyAlignment="1">
      <alignment/>
    </xf>
    <xf numFmtId="0" fontId="4" fillId="0" borderId="69" xfId="0" applyFont="1" applyBorder="1" applyAlignment="1">
      <alignment horizontal="left" vertical="top"/>
    </xf>
    <xf numFmtId="0" fontId="0" fillId="0" borderId="69" xfId="0" applyFont="1" applyBorder="1" applyAlignment="1">
      <alignment horizontal="left" wrapText="1"/>
    </xf>
    <xf numFmtId="164" fontId="0" fillId="0" borderId="69" xfId="47" applyNumberFormat="1" applyFont="1" applyFill="1" applyBorder="1" applyAlignment="1">
      <alignment horizontal="center"/>
      <protection/>
    </xf>
    <xf numFmtId="49" fontId="18" fillId="0" borderId="18" xfId="47" applyNumberFormat="1" applyFont="1" applyFill="1" applyBorder="1">
      <alignment/>
      <protection/>
    </xf>
    <xf numFmtId="0" fontId="4" fillId="0" borderId="18" xfId="47" applyFont="1" applyFill="1" applyBorder="1">
      <alignment/>
      <protection/>
    </xf>
    <xf numFmtId="0" fontId="4" fillId="0" borderId="69" xfId="47" applyFont="1" applyFill="1" applyBorder="1">
      <alignment/>
      <protection/>
    </xf>
    <xf numFmtId="3" fontId="15" fillId="0" borderId="70" xfId="0" applyNumberFormat="1" applyFont="1" applyFill="1" applyBorder="1" applyAlignment="1">
      <alignment/>
    </xf>
    <xf numFmtId="3" fontId="0" fillId="0" borderId="71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49" fontId="14" fillId="0" borderId="0" xfId="47" applyNumberFormat="1" applyFont="1" applyBorder="1" applyAlignment="1">
      <alignment horizontal="left"/>
      <protection/>
    </xf>
    <xf numFmtId="0" fontId="0" fillId="0" borderId="10" xfId="0" applyFont="1" applyBorder="1" applyAlignment="1">
      <alignment wrapText="1"/>
    </xf>
    <xf numFmtId="4" fontId="15" fillId="0" borderId="58" xfId="0" applyNumberFormat="1" applyFont="1" applyBorder="1" applyAlignment="1">
      <alignment horizontal="right"/>
    </xf>
    <xf numFmtId="49" fontId="4" fillId="0" borderId="69" xfId="47" applyNumberFormat="1" applyFont="1" applyFill="1" applyBorder="1">
      <alignment/>
      <protection/>
    </xf>
    <xf numFmtId="0" fontId="4" fillId="0" borderId="69" xfId="47" applyFont="1" applyFill="1" applyBorder="1" applyAlignment="1">
      <alignment horizontal="center"/>
      <protection/>
    </xf>
    <xf numFmtId="0" fontId="18" fillId="0" borderId="72" xfId="0" applyFont="1" applyBorder="1" applyAlignment="1">
      <alignment horizontal="left"/>
    </xf>
    <xf numFmtId="0" fontId="0" fillId="0" borderId="72" xfId="0" applyFont="1" applyBorder="1" applyAlignment="1">
      <alignment/>
    </xf>
    <xf numFmtId="0" fontId="0" fillId="0" borderId="72" xfId="0" applyFont="1" applyBorder="1" applyAlignment="1">
      <alignment wrapText="1"/>
    </xf>
    <xf numFmtId="2" fontId="0" fillId="0" borderId="72" xfId="0" applyNumberFormat="1" applyFont="1" applyBorder="1" applyAlignment="1">
      <alignment/>
    </xf>
    <xf numFmtId="4" fontId="0" fillId="0" borderId="72" xfId="0" applyNumberFormat="1" applyFont="1" applyBorder="1" applyAlignment="1">
      <alignment/>
    </xf>
    <xf numFmtId="164" fontId="0" fillId="0" borderId="72" xfId="47" applyNumberFormat="1" applyFont="1" applyFill="1" applyBorder="1">
      <alignment/>
      <protection/>
    </xf>
    <xf numFmtId="0" fontId="4" fillId="0" borderId="73" xfId="47" applyFont="1" applyFill="1" applyBorder="1" applyAlignment="1">
      <alignment horizontal="center"/>
      <protection/>
    </xf>
    <xf numFmtId="170" fontId="0" fillId="0" borderId="58" xfId="47" applyNumberFormat="1" applyFont="1" applyFill="1" applyBorder="1" applyAlignment="1">
      <alignment horizontal="right"/>
      <protection/>
    </xf>
    <xf numFmtId="170" fontId="0" fillId="0" borderId="58" xfId="47" applyNumberFormat="1" applyFont="1" applyFill="1" applyBorder="1">
      <alignment/>
      <protection/>
    </xf>
    <xf numFmtId="0" fontId="0" fillId="0" borderId="71" xfId="0" applyFont="1" applyBorder="1" applyAlignment="1">
      <alignment/>
    </xf>
    <xf numFmtId="0" fontId="4" fillId="0" borderId="71" xfId="47" applyFont="1" applyFill="1" applyBorder="1">
      <alignment/>
      <protection/>
    </xf>
    <xf numFmtId="4" fontId="15" fillId="0" borderId="72" xfId="0" applyNumberFormat="1" applyFont="1" applyBorder="1" applyAlignment="1">
      <alignment horizontal="right"/>
    </xf>
    <xf numFmtId="171" fontId="0" fillId="0" borderId="72" xfId="0" applyNumberFormat="1" applyFont="1" applyBorder="1" applyAlignment="1">
      <alignment/>
    </xf>
    <xf numFmtId="0" fontId="4" fillId="0" borderId="71" xfId="0" applyFont="1" applyFill="1" applyBorder="1" applyAlignment="1">
      <alignment/>
    </xf>
    <xf numFmtId="0" fontId="4" fillId="0" borderId="64" xfId="0" applyFont="1" applyFill="1" applyBorder="1" applyAlignment="1">
      <alignment/>
    </xf>
    <xf numFmtId="2" fontId="0" fillId="0" borderId="10" xfId="47" applyNumberFormat="1" applyFont="1" applyFill="1" applyBorder="1" applyAlignment="1">
      <alignment horizontal="right"/>
      <protection/>
    </xf>
    <xf numFmtId="2" fontId="0" fillId="0" borderId="58" xfId="47" applyNumberFormat="1" applyFont="1" applyFill="1" applyBorder="1" applyAlignment="1">
      <alignment horizontal="right"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 wrapText="1"/>
    </xf>
    <xf numFmtId="2" fontId="0" fillId="0" borderId="0" xfId="47" applyNumberFormat="1" applyFont="1" applyFill="1" applyBorder="1" applyAlignment="1">
      <alignment horizontal="right"/>
      <protection/>
    </xf>
    <xf numFmtId="4" fontId="0" fillId="0" borderId="0" xfId="47" applyNumberFormat="1" applyFont="1" applyFill="1" applyBorder="1" applyAlignment="1">
      <alignment horizontal="right"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 horizontal="center"/>
    </xf>
    <xf numFmtId="4" fontId="15" fillId="0" borderId="18" xfId="0" applyNumberFormat="1" applyFont="1" applyBorder="1" applyAlignment="1">
      <alignment horizontal="right"/>
    </xf>
    <xf numFmtId="2" fontId="0" fillId="0" borderId="60" xfId="0" applyNumberFormat="1" applyFont="1" applyBorder="1" applyAlignment="1">
      <alignment/>
    </xf>
    <xf numFmtId="2" fontId="0" fillId="0" borderId="60" xfId="47" applyNumberFormat="1" applyFont="1" applyFill="1" applyBorder="1" applyAlignment="1">
      <alignment horizontal="right"/>
      <protection/>
    </xf>
    <xf numFmtId="164" fontId="0" fillId="0" borderId="18" xfId="47" applyNumberFormat="1" applyFont="1" applyFill="1" applyBorder="1">
      <alignment/>
      <protection/>
    </xf>
    <xf numFmtId="4" fontId="0" fillId="0" borderId="71" xfId="0" applyNumberFormat="1" applyFont="1" applyBorder="1" applyAlignment="1">
      <alignment/>
    </xf>
    <xf numFmtId="49" fontId="4" fillId="0" borderId="58" xfId="47" applyNumberFormat="1" applyFont="1" applyFill="1" applyBorder="1">
      <alignment/>
      <protection/>
    </xf>
    <xf numFmtId="4" fontId="0" fillId="0" borderId="51" xfId="0" applyNumberFormat="1" applyFont="1" applyBorder="1" applyAlignment="1">
      <alignment/>
    </xf>
    <xf numFmtId="0" fontId="0" fillId="0" borderId="69" xfId="0" applyBorder="1" applyAlignment="1">
      <alignment/>
    </xf>
    <xf numFmtId="170" fontId="0" fillId="0" borderId="18" xfId="47" applyNumberFormat="1" applyFont="1" applyFill="1" applyBorder="1">
      <alignment/>
      <protection/>
    </xf>
    <xf numFmtId="0" fontId="0" fillId="0" borderId="0" xfId="47" applyFont="1" applyFill="1" applyBorder="1">
      <alignment/>
      <protection/>
    </xf>
    <xf numFmtId="0" fontId="0" fillId="0" borderId="0" xfId="47" applyFont="1" applyFill="1" applyBorder="1" applyAlignment="1">
      <alignment horizontal="right"/>
      <protection/>
    </xf>
    <xf numFmtId="0" fontId="4" fillId="0" borderId="17" xfId="47" applyFont="1" applyFill="1" applyBorder="1">
      <alignment/>
      <protection/>
    </xf>
    <xf numFmtId="171" fontId="0" fillId="0" borderId="72" xfId="0" applyNumberFormat="1" applyFont="1" applyBorder="1" applyAlignment="1">
      <alignment horizontal="right"/>
    </xf>
    <xf numFmtId="2" fontId="15" fillId="0" borderId="72" xfId="0" applyNumberFormat="1" applyFont="1" applyBorder="1" applyAlignment="1">
      <alignment horizontal="right"/>
    </xf>
    <xf numFmtId="49" fontId="4" fillId="0" borderId="10" xfId="47" applyNumberFormat="1" applyFont="1" applyFill="1" applyBorder="1">
      <alignment/>
      <protection/>
    </xf>
    <xf numFmtId="0" fontId="28" fillId="0" borderId="10" xfId="0" applyFont="1" applyBorder="1" applyAlignment="1">
      <alignment/>
    </xf>
    <xf numFmtId="0" fontId="0" fillId="0" borderId="59" xfId="0" applyFont="1" applyBorder="1" applyAlignment="1">
      <alignment wrapText="1"/>
    </xf>
    <xf numFmtId="0" fontId="0" fillId="0" borderId="59" xfId="0" applyFont="1" applyBorder="1" applyAlignment="1">
      <alignment/>
    </xf>
    <xf numFmtId="2" fontId="0" fillId="0" borderId="58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wrapText="1"/>
    </xf>
    <xf numFmtId="2" fontId="0" fillId="0" borderId="18" xfId="0" applyNumberFormat="1" applyFont="1" applyBorder="1" applyAlignment="1">
      <alignment wrapText="1"/>
    </xf>
    <xf numFmtId="2" fontId="0" fillId="0" borderId="69" xfId="0" applyNumberFormat="1" applyFont="1" applyBorder="1" applyAlignment="1">
      <alignment wrapText="1"/>
    </xf>
    <xf numFmtId="4" fontId="0" fillId="0" borderId="60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15" fillId="0" borderId="71" xfId="0" applyNumberFormat="1" applyFont="1" applyBorder="1" applyAlignment="1">
      <alignment horizontal="right"/>
    </xf>
    <xf numFmtId="170" fontId="0" fillId="0" borderId="71" xfId="47" applyNumberFormat="1" applyFont="1" applyFill="1" applyBorder="1">
      <alignment/>
      <protection/>
    </xf>
    <xf numFmtId="0" fontId="0" fillId="0" borderId="60" xfId="0" applyFont="1" applyBorder="1" applyAlignment="1">
      <alignment/>
    </xf>
    <xf numFmtId="4" fontId="15" fillId="0" borderId="60" xfId="0" applyNumberFormat="1" applyFont="1" applyBorder="1" applyAlignment="1">
      <alignment horizontal="right"/>
    </xf>
    <xf numFmtId="0" fontId="29" fillId="0" borderId="10" xfId="0" applyFont="1" applyBorder="1" applyAlignment="1">
      <alignment wrapText="1"/>
    </xf>
    <xf numFmtId="2" fontId="29" fillId="0" borderId="10" xfId="0" applyNumberFormat="1" applyFont="1" applyBorder="1" applyAlignment="1">
      <alignment wrapText="1"/>
    </xf>
    <xf numFmtId="49" fontId="18" fillId="0" borderId="74" xfId="47" applyNumberFormat="1" applyFont="1" applyFill="1" applyBorder="1">
      <alignment/>
      <protection/>
    </xf>
    <xf numFmtId="0" fontId="0" fillId="0" borderId="74" xfId="47" applyFont="1" applyFill="1" applyBorder="1" applyAlignment="1">
      <alignment horizontal="left"/>
      <protection/>
    </xf>
    <xf numFmtId="0" fontId="29" fillId="0" borderId="74" xfId="0" applyFont="1" applyBorder="1" applyAlignment="1">
      <alignment wrapText="1"/>
    </xf>
    <xf numFmtId="0" fontId="0" fillId="0" borderId="74" xfId="0" applyFont="1" applyBorder="1" applyAlignment="1">
      <alignment/>
    </xf>
    <xf numFmtId="4" fontId="0" fillId="0" borderId="75" xfId="0" applyNumberFormat="1" applyFont="1" applyBorder="1" applyAlignment="1">
      <alignment/>
    </xf>
    <xf numFmtId="170" fontId="0" fillId="0" borderId="75" xfId="47" applyNumberFormat="1" applyFont="1" applyFill="1" applyBorder="1">
      <alignment/>
      <protection/>
    </xf>
    <xf numFmtId="49" fontId="18" fillId="0" borderId="76" xfId="47" applyNumberFormat="1" applyFont="1" applyFill="1" applyBorder="1">
      <alignment/>
      <protection/>
    </xf>
    <xf numFmtId="0" fontId="0" fillId="0" borderId="76" xfId="47" applyFont="1" applyFill="1" applyBorder="1" applyAlignment="1">
      <alignment horizontal="left"/>
      <protection/>
    </xf>
    <xf numFmtId="2" fontId="29" fillId="0" borderId="71" xfId="0" applyNumberFormat="1" applyFont="1" applyBorder="1" applyAlignment="1">
      <alignment wrapText="1"/>
    </xf>
    <xf numFmtId="2" fontId="29" fillId="0" borderId="74" xfId="0" applyNumberFormat="1" applyFont="1" applyBorder="1" applyAlignment="1">
      <alignment wrapText="1"/>
    </xf>
    <xf numFmtId="0" fontId="0" fillId="0" borderId="76" xfId="0" applyFont="1" applyBorder="1" applyAlignment="1">
      <alignment/>
    </xf>
    <xf numFmtId="4" fontId="0" fillId="0" borderId="74" xfId="0" applyNumberFormat="1" applyFont="1" applyBorder="1" applyAlignment="1">
      <alignment/>
    </xf>
    <xf numFmtId="4" fontId="15" fillId="0" borderId="74" xfId="0" applyNumberFormat="1" applyFont="1" applyBorder="1" applyAlignment="1">
      <alignment horizontal="right"/>
    </xf>
    <xf numFmtId="170" fontId="0" fillId="0" borderId="18" xfId="47" applyNumberFormat="1" applyFont="1" applyFill="1" applyBorder="1" applyAlignment="1">
      <alignment horizontal="right"/>
      <protection/>
    </xf>
    <xf numFmtId="170" fontId="0" fillId="0" borderId="77" xfId="47" applyNumberFormat="1" applyFont="1" applyFill="1" applyBorder="1" applyAlignment="1">
      <alignment horizontal="right"/>
      <protection/>
    </xf>
    <xf numFmtId="170" fontId="0" fillId="0" borderId="74" xfId="47" applyNumberFormat="1" applyFont="1" applyFill="1" applyBorder="1">
      <alignment/>
      <protection/>
    </xf>
    <xf numFmtId="49" fontId="18" fillId="0" borderId="77" xfId="47" applyNumberFormat="1" applyFont="1" applyFill="1" applyBorder="1">
      <alignment/>
      <protection/>
    </xf>
    <xf numFmtId="0" fontId="0" fillId="0" borderId="77" xfId="47" applyFont="1" applyFill="1" applyBorder="1" applyAlignment="1">
      <alignment horizontal="left"/>
      <protection/>
    </xf>
    <xf numFmtId="0" fontId="29" fillId="0" borderId="71" xfId="0" applyFont="1" applyBorder="1" applyAlignment="1">
      <alignment wrapText="1"/>
    </xf>
    <xf numFmtId="0" fontId="29" fillId="0" borderId="77" xfId="0" applyFont="1" applyBorder="1" applyAlignment="1">
      <alignment wrapText="1"/>
    </xf>
    <xf numFmtId="2" fontId="29" fillId="0" borderId="77" xfId="0" applyNumberFormat="1" applyFont="1" applyBorder="1" applyAlignment="1">
      <alignment wrapText="1"/>
    </xf>
    <xf numFmtId="0" fontId="0" fillId="0" borderId="77" xfId="0" applyFont="1" applyBorder="1" applyAlignment="1">
      <alignment/>
    </xf>
    <xf numFmtId="4" fontId="0" fillId="0" borderId="77" xfId="0" applyNumberFormat="1" applyFont="1" applyBorder="1" applyAlignment="1">
      <alignment/>
    </xf>
    <xf numFmtId="4" fontId="15" fillId="0" borderId="77" xfId="0" applyNumberFormat="1" applyFont="1" applyBorder="1" applyAlignment="1">
      <alignment horizontal="right"/>
    </xf>
    <xf numFmtId="170" fontId="0" fillId="0" borderId="78" xfId="47" applyNumberFormat="1" applyFont="1" applyFill="1" applyBorder="1" applyAlignment="1">
      <alignment horizontal="right"/>
      <protection/>
    </xf>
    <xf numFmtId="170" fontId="0" fillId="0" borderId="77" xfId="47" applyNumberFormat="1" applyFont="1" applyFill="1" applyBorder="1">
      <alignment/>
      <protection/>
    </xf>
    <xf numFmtId="2" fontId="29" fillId="0" borderId="58" xfId="0" applyNumberFormat="1" applyFont="1" applyBorder="1" applyAlignment="1">
      <alignment wrapText="1"/>
    </xf>
    <xf numFmtId="49" fontId="18" fillId="0" borderId="75" xfId="47" applyNumberFormat="1" applyFont="1" applyFill="1" applyBorder="1">
      <alignment/>
      <protection/>
    </xf>
    <xf numFmtId="0" fontId="0" fillId="0" borderId="75" xfId="47" applyFont="1" applyFill="1" applyBorder="1" applyAlignment="1">
      <alignment horizontal="left"/>
      <protection/>
    </xf>
    <xf numFmtId="0" fontId="29" fillId="0" borderId="75" xfId="0" applyFont="1" applyBorder="1" applyAlignment="1">
      <alignment wrapText="1"/>
    </xf>
    <xf numFmtId="2" fontId="29" fillId="0" borderId="75" xfId="0" applyNumberFormat="1" applyFont="1" applyBorder="1" applyAlignment="1">
      <alignment wrapText="1"/>
    </xf>
    <xf numFmtId="0" fontId="0" fillId="0" borderId="75" xfId="0" applyFont="1" applyBorder="1" applyAlignment="1">
      <alignment/>
    </xf>
    <xf numFmtId="2" fontId="0" fillId="0" borderId="58" xfId="0" applyNumberFormat="1" applyFont="1" applyBorder="1" applyAlignment="1">
      <alignment/>
    </xf>
    <xf numFmtId="0" fontId="29" fillId="0" borderId="58" xfId="0" applyFont="1" applyBorder="1" applyAlignment="1">
      <alignment wrapText="1"/>
    </xf>
    <xf numFmtId="164" fontId="0" fillId="0" borderId="71" xfId="47" applyNumberFormat="1" applyFont="1" applyFill="1" applyBorder="1">
      <alignment/>
      <protection/>
    </xf>
    <xf numFmtId="0" fontId="29" fillId="0" borderId="69" xfId="0" applyFont="1" applyBorder="1" applyAlignment="1">
      <alignment wrapText="1"/>
    </xf>
    <xf numFmtId="2" fontId="29" fillId="0" borderId="69" xfId="0" applyNumberFormat="1" applyFont="1" applyBorder="1" applyAlignment="1">
      <alignment/>
    </xf>
    <xf numFmtId="0" fontId="18" fillId="0" borderId="71" xfId="0" applyFont="1" applyBorder="1" applyAlignment="1">
      <alignment horizontal="left" vertical="top"/>
    </xf>
    <xf numFmtId="0" fontId="0" fillId="0" borderId="26" xfId="47" applyFont="1" applyFill="1" applyBorder="1" applyAlignment="1">
      <alignment horizontal="left"/>
      <protection/>
    </xf>
    <xf numFmtId="0" fontId="18" fillId="0" borderId="60" xfId="0" applyFont="1" applyBorder="1" applyAlignment="1">
      <alignment horizontal="left" vertical="top"/>
    </xf>
    <xf numFmtId="0" fontId="0" fillId="0" borderId="60" xfId="47" applyFont="1" applyFill="1" applyBorder="1" applyAlignment="1">
      <alignment horizontal="left"/>
      <protection/>
    </xf>
    <xf numFmtId="0" fontId="4" fillId="0" borderId="60" xfId="47" applyFont="1" applyFill="1" applyBorder="1">
      <alignment/>
      <protection/>
    </xf>
    <xf numFmtId="2" fontId="29" fillId="0" borderId="71" xfId="47" applyNumberFormat="1" applyFont="1" applyFill="1" applyBorder="1" applyAlignment="1">
      <alignment horizontal="right"/>
      <protection/>
    </xf>
    <xf numFmtId="0" fontId="29" fillId="0" borderId="71" xfId="47" applyFont="1" applyFill="1" applyBorder="1" applyAlignment="1">
      <alignment horizontal="left"/>
      <protection/>
    </xf>
    <xf numFmtId="0" fontId="29" fillId="0" borderId="18" xfId="0" applyFont="1" applyBorder="1" applyAlignment="1">
      <alignment wrapText="1"/>
    </xf>
    <xf numFmtId="0" fontId="28" fillId="0" borderId="10" xfId="0" applyFont="1" applyBorder="1" applyAlignment="1">
      <alignment horizontal="left" wrapText="1"/>
    </xf>
    <xf numFmtId="0" fontId="28" fillId="0" borderId="10" xfId="0" applyFont="1" applyBorder="1" applyAlignment="1">
      <alignment wrapText="1"/>
    </xf>
    <xf numFmtId="2" fontId="28" fillId="0" borderId="10" xfId="0" applyNumberFormat="1" applyFont="1" applyBorder="1" applyAlignment="1">
      <alignment wrapText="1"/>
    </xf>
    <xf numFmtId="0" fontId="28" fillId="0" borderId="10" xfId="0" applyFont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170" fontId="28" fillId="0" borderId="10" xfId="0" applyNumberFormat="1" applyFont="1" applyBorder="1" applyAlignment="1">
      <alignment/>
    </xf>
    <xf numFmtId="0" fontId="28" fillId="0" borderId="0" xfId="0" applyFont="1" applyAlignment="1">
      <alignment/>
    </xf>
    <xf numFmtId="2" fontId="28" fillId="0" borderId="0" xfId="0" applyNumberFormat="1" applyFont="1" applyFill="1" applyBorder="1" applyAlignment="1">
      <alignment/>
    </xf>
    <xf numFmtId="0" fontId="0" fillId="0" borderId="57" xfId="0" applyBorder="1" applyAlignment="1">
      <alignment/>
    </xf>
    <xf numFmtId="170" fontId="28" fillId="0" borderId="0" xfId="0" applyNumberFormat="1" applyFont="1" applyBorder="1" applyAlignment="1">
      <alignment/>
    </xf>
    <xf numFmtId="0" fontId="30" fillId="0" borderId="10" xfId="0" applyFont="1" applyBorder="1" applyAlignment="1">
      <alignment wrapText="1"/>
    </xf>
    <xf numFmtId="2" fontId="29" fillId="0" borderId="10" xfId="0" applyNumberFormat="1" applyFont="1" applyBorder="1" applyAlignment="1">
      <alignment/>
    </xf>
    <xf numFmtId="0" fontId="0" fillId="0" borderId="69" xfId="0" applyFont="1" applyBorder="1" applyAlignment="1">
      <alignment horizontal="left" vertical="top"/>
    </xf>
    <xf numFmtId="0" fontId="29" fillId="0" borderId="69" xfId="0" applyFont="1" applyBorder="1" applyAlignment="1">
      <alignment/>
    </xf>
    <xf numFmtId="2" fontId="29" fillId="0" borderId="69" xfId="0" applyNumberFormat="1" applyFont="1" applyBorder="1" applyAlignment="1">
      <alignment horizontal="right"/>
    </xf>
    <xf numFmtId="0" fontId="28" fillId="0" borderId="0" xfId="0" applyFont="1" applyBorder="1" applyAlignment="1">
      <alignment/>
    </xf>
    <xf numFmtId="0" fontId="28" fillId="0" borderId="58" xfId="0" applyFont="1" applyBorder="1" applyAlignment="1">
      <alignment/>
    </xf>
    <xf numFmtId="2" fontId="28" fillId="0" borderId="58" xfId="0" applyNumberFormat="1" applyFont="1" applyBorder="1" applyAlignment="1">
      <alignment/>
    </xf>
    <xf numFmtId="2" fontId="0" fillId="0" borderId="69" xfId="0" applyNumberFormat="1" applyFont="1" applyBorder="1" applyAlignment="1">
      <alignment/>
    </xf>
    <xf numFmtId="2" fontId="15" fillId="0" borderId="69" xfId="0" applyNumberFormat="1" applyFont="1" applyBorder="1" applyAlignment="1">
      <alignment horizontal="right"/>
    </xf>
    <xf numFmtId="0" fontId="28" fillId="0" borderId="17" xfId="0" applyFont="1" applyBorder="1" applyAlignment="1">
      <alignment/>
    </xf>
    <xf numFmtId="0" fontId="28" fillId="0" borderId="15" xfId="0" applyFont="1" applyBorder="1" applyAlignment="1">
      <alignment/>
    </xf>
    <xf numFmtId="170" fontId="0" fillId="0" borderId="10" xfId="47" applyNumberFormat="1" applyFont="1" applyFill="1" applyBorder="1" applyAlignment="1">
      <alignment horizontal="right"/>
      <protection/>
    </xf>
    <xf numFmtId="49" fontId="18" fillId="0" borderId="71" xfId="47" applyNumberFormat="1" applyFont="1" applyFill="1" applyBorder="1">
      <alignment/>
      <protection/>
    </xf>
    <xf numFmtId="2" fontId="0" fillId="0" borderId="71" xfId="47" applyNumberFormat="1" applyFont="1" applyFill="1" applyBorder="1" applyAlignment="1">
      <alignment horizontal="right"/>
      <protection/>
    </xf>
    <xf numFmtId="0" fontId="0" fillId="0" borderId="66" xfId="0" applyFont="1" applyFill="1" applyBorder="1" applyAlignment="1">
      <alignment/>
    </xf>
    <xf numFmtId="3" fontId="0" fillId="0" borderId="79" xfId="0" applyNumberFormat="1" applyFont="1" applyFill="1" applyBorder="1" applyAlignment="1">
      <alignment horizontal="right"/>
    </xf>
    <xf numFmtId="3" fontId="0" fillId="0" borderId="40" xfId="0" applyNumberFormat="1" applyFont="1" applyFill="1" applyBorder="1" applyAlignment="1">
      <alignment horizontal="right"/>
    </xf>
    <xf numFmtId="3" fontId="0" fillId="0" borderId="62" xfId="0" applyNumberFormat="1" applyFont="1" applyFill="1" applyBorder="1" applyAlignment="1">
      <alignment horizontal="right"/>
    </xf>
    <xf numFmtId="2" fontId="0" fillId="0" borderId="70" xfId="0" applyNumberFormat="1" applyFont="1" applyFill="1" applyBorder="1" applyAlignment="1">
      <alignment horizontal="right"/>
    </xf>
    <xf numFmtId="2" fontId="0" fillId="0" borderId="18" xfId="0" applyNumberFormat="1" applyFont="1" applyFill="1" applyBorder="1" applyAlignment="1">
      <alignment horizontal="right"/>
    </xf>
    <xf numFmtId="4" fontId="0" fillId="0" borderId="59" xfId="0" applyNumberFormat="1" applyFont="1" applyFill="1" applyBorder="1" applyAlignment="1">
      <alignment horizontal="right"/>
    </xf>
    <xf numFmtId="3" fontId="15" fillId="0" borderId="64" xfId="0" applyNumberFormat="1" applyFont="1" applyFill="1" applyBorder="1" applyAlignment="1">
      <alignment horizontal="right"/>
    </xf>
    <xf numFmtId="3" fontId="0" fillId="0" borderId="58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4" fillId="0" borderId="56" xfId="47" applyFont="1" applyFill="1" applyBorder="1" applyAlignment="1">
      <alignment horizontal="left"/>
      <protection/>
    </xf>
    <xf numFmtId="0" fontId="4" fillId="0" borderId="50" xfId="47" applyFont="1" applyFill="1" applyBorder="1" applyAlignment="1">
      <alignment horizontal="left"/>
      <protection/>
    </xf>
    <xf numFmtId="0" fontId="4" fillId="0" borderId="52" xfId="47" applyFont="1" applyFill="1" applyBorder="1" applyAlignment="1">
      <alignment horizontal="left"/>
      <protection/>
    </xf>
    <xf numFmtId="3" fontId="15" fillId="0" borderId="80" xfId="0" applyNumberFormat="1" applyFont="1" applyBorder="1" applyAlignment="1">
      <alignment/>
    </xf>
    <xf numFmtId="164" fontId="0" fillId="0" borderId="60" xfId="47" applyNumberFormat="1" applyFont="1" applyFill="1" applyBorder="1">
      <alignment/>
      <protection/>
    </xf>
    <xf numFmtId="2" fontId="28" fillId="0" borderId="10" xfId="0" applyNumberFormat="1" applyFont="1" applyBorder="1" applyAlignment="1">
      <alignment/>
    </xf>
    <xf numFmtId="2" fontId="28" fillId="0" borderId="0" xfId="0" applyNumberFormat="1" applyFont="1" applyBorder="1" applyAlignment="1">
      <alignment wrapText="1"/>
    </xf>
    <xf numFmtId="2" fontId="28" fillId="0" borderId="0" xfId="0" applyNumberFormat="1" applyFont="1" applyAlignment="1">
      <alignment wrapText="1"/>
    </xf>
    <xf numFmtId="0" fontId="0" fillId="0" borderId="26" xfId="0" applyBorder="1" applyAlignment="1">
      <alignment wrapText="1"/>
    </xf>
    <xf numFmtId="0" fontId="0" fillId="0" borderId="60" xfId="0" applyBorder="1" applyAlignment="1">
      <alignment wrapText="1"/>
    </xf>
    <xf numFmtId="2" fontId="0" fillId="0" borderId="60" xfId="0" applyNumberFormat="1" applyBorder="1" applyAlignment="1">
      <alignment wrapText="1"/>
    </xf>
    <xf numFmtId="0" fontId="0" fillId="0" borderId="18" xfId="0" applyFont="1" applyBorder="1" applyAlignment="1">
      <alignment wrapText="1"/>
    </xf>
    <xf numFmtId="2" fontId="0" fillId="0" borderId="16" xfId="47" applyNumberFormat="1" applyFont="1" applyFill="1" applyBorder="1" applyAlignment="1">
      <alignment/>
      <protection/>
    </xf>
    <xf numFmtId="2" fontId="28" fillId="0" borderId="0" xfId="0" applyNumberFormat="1" applyFont="1" applyBorder="1" applyAlignment="1">
      <alignment/>
    </xf>
    <xf numFmtId="49" fontId="18" fillId="0" borderId="81" xfId="47" applyNumberFormat="1" applyFont="1" applyFill="1" applyBorder="1">
      <alignment/>
      <protection/>
    </xf>
    <xf numFmtId="0" fontId="0" fillId="0" borderId="81" xfId="47" applyFont="1" applyFill="1" applyBorder="1" applyAlignment="1">
      <alignment horizontal="left"/>
      <protection/>
    </xf>
    <xf numFmtId="2" fontId="29" fillId="0" borderId="81" xfId="0" applyNumberFormat="1" applyFont="1" applyBorder="1" applyAlignment="1">
      <alignment wrapText="1"/>
    </xf>
    <xf numFmtId="0" fontId="0" fillId="0" borderId="81" xfId="0" applyFont="1" applyBorder="1" applyAlignment="1">
      <alignment/>
    </xf>
    <xf numFmtId="4" fontId="0" fillId="0" borderId="81" xfId="0" applyNumberFormat="1" applyFont="1" applyBorder="1" applyAlignment="1">
      <alignment/>
    </xf>
    <xf numFmtId="4" fontId="15" fillId="0" borderId="81" xfId="0" applyNumberFormat="1" applyFont="1" applyBorder="1" applyAlignment="1">
      <alignment horizontal="right"/>
    </xf>
    <xf numFmtId="170" fontId="0" fillId="0" borderId="81" xfId="47" applyNumberFormat="1" applyFont="1" applyFill="1" applyBorder="1" applyAlignment="1">
      <alignment horizontal="right"/>
      <protection/>
    </xf>
    <xf numFmtId="170" fontId="0" fillId="0" borderId="81" xfId="47" applyNumberFormat="1" applyFont="1" applyFill="1" applyBorder="1">
      <alignment/>
      <protection/>
    </xf>
    <xf numFmtId="0" fontId="28" fillId="0" borderId="26" xfId="0" applyFont="1" applyBorder="1" applyAlignment="1">
      <alignment wrapText="1"/>
    </xf>
    <xf numFmtId="0" fontId="4" fillId="0" borderId="74" xfId="47" applyFont="1" applyFill="1" applyBorder="1" applyAlignment="1">
      <alignment horizontal="center"/>
      <protection/>
    </xf>
    <xf numFmtId="0" fontId="0" fillId="0" borderId="74" xfId="47" applyFont="1" applyFill="1" applyBorder="1">
      <alignment/>
      <protection/>
    </xf>
    <xf numFmtId="164" fontId="0" fillId="0" borderId="74" xfId="47" applyNumberFormat="1" applyFont="1" applyFill="1" applyBorder="1">
      <alignment/>
      <protection/>
    </xf>
    <xf numFmtId="0" fontId="4" fillId="0" borderId="77" xfId="47" applyFont="1" applyFill="1" applyBorder="1" applyAlignment="1">
      <alignment horizontal="center"/>
      <protection/>
    </xf>
    <xf numFmtId="0" fontId="0" fillId="0" borderId="77" xfId="47" applyFont="1" applyFill="1" applyBorder="1">
      <alignment/>
      <protection/>
    </xf>
    <xf numFmtId="164" fontId="0" fillId="0" borderId="77" xfId="47" applyNumberFormat="1" applyFont="1" applyFill="1" applyBorder="1">
      <alignment/>
      <protection/>
    </xf>
    <xf numFmtId="0" fontId="0" fillId="0" borderId="82" xfId="47" applyFont="1" applyFill="1" applyBorder="1" applyAlignment="1">
      <alignment horizontal="left"/>
      <protection/>
    </xf>
    <xf numFmtId="0" fontId="28" fillId="0" borderId="71" xfId="0" applyFont="1" applyBorder="1" applyAlignment="1">
      <alignment horizontal="left" wrapText="1"/>
    </xf>
    <xf numFmtId="0" fontId="4" fillId="0" borderId="16" xfId="47" applyFont="1" applyFill="1" applyBorder="1" applyAlignment="1">
      <alignment horizontal="center"/>
      <protection/>
    </xf>
    <xf numFmtId="0" fontId="29" fillId="0" borderId="72" xfId="0" applyFont="1" applyBorder="1" applyAlignment="1">
      <alignment wrapText="1"/>
    </xf>
    <xf numFmtId="2" fontId="29" fillId="0" borderId="72" xfId="0" applyNumberFormat="1" applyFont="1" applyBorder="1" applyAlignment="1">
      <alignment wrapText="1"/>
    </xf>
    <xf numFmtId="0" fontId="0" fillId="0" borderId="83" xfId="0" applyFont="1" applyBorder="1" applyAlignment="1">
      <alignment wrapText="1"/>
    </xf>
    <xf numFmtId="0" fontId="0" fillId="0" borderId="74" xfId="0" applyBorder="1" applyAlignment="1">
      <alignment wrapText="1"/>
    </xf>
    <xf numFmtId="0" fontId="0" fillId="0" borderId="84" xfId="0" applyBorder="1" applyAlignment="1">
      <alignment wrapText="1"/>
    </xf>
    <xf numFmtId="2" fontId="29" fillId="0" borderId="76" xfId="0" applyNumberFormat="1" applyFont="1" applyBorder="1" applyAlignment="1">
      <alignment wrapText="1"/>
    </xf>
    <xf numFmtId="4" fontId="0" fillId="0" borderId="76" xfId="0" applyNumberFormat="1" applyFont="1" applyBorder="1" applyAlignment="1">
      <alignment/>
    </xf>
    <xf numFmtId="4" fontId="15" fillId="0" borderId="76" xfId="0" applyNumberFormat="1" applyFont="1" applyBorder="1" applyAlignment="1">
      <alignment horizontal="right"/>
    </xf>
    <xf numFmtId="2" fontId="29" fillId="0" borderId="77" xfId="0" applyNumberFormat="1" applyFont="1" applyBorder="1" applyAlignment="1">
      <alignment/>
    </xf>
    <xf numFmtId="0" fontId="0" fillId="0" borderId="77" xfId="0" applyBorder="1" applyAlignment="1">
      <alignment wrapText="1"/>
    </xf>
    <xf numFmtId="0" fontId="29" fillId="0" borderId="74" xfId="0" applyFont="1" applyBorder="1" applyAlignment="1">
      <alignment horizontal="left" wrapText="1"/>
    </xf>
    <xf numFmtId="0" fontId="29" fillId="0" borderId="77" xfId="0" applyFont="1" applyBorder="1" applyAlignment="1">
      <alignment horizontal="left" wrapText="1"/>
    </xf>
    <xf numFmtId="0" fontId="0" fillId="0" borderId="77" xfId="0" applyFont="1" applyBorder="1" applyAlignment="1">
      <alignment wrapText="1"/>
    </xf>
    <xf numFmtId="2" fontId="0" fillId="0" borderId="77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49" fontId="18" fillId="0" borderId="72" xfId="47" applyNumberFormat="1" applyFont="1" applyFill="1" applyBorder="1">
      <alignment/>
      <protection/>
    </xf>
    <xf numFmtId="0" fontId="28" fillId="0" borderId="69" xfId="0" applyFont="1" applyBorder="1" applyAlignment="1">
      <alignment wrapText="1"/>
    </xf>
    <xf numFmtId="0" fontId="4" fillId="0" borderId="18" xfId="47" applyFont="1" applyFill="1" applyBorder="1" applyAlignment="1">
      <alignment horizontal="center"/>
      <protection/>
    </xf>
    <xf numFmtId="170" fontId="0" fillId="0" borderId="74" xfId="47" applyNumberFormat="1" applyFont="1" applyFill="1" applyBorder="1" applyAlignment="1">
      <alignment horizontal="right"/>
      <protection/>
    </xf>
    <xf numFmtId="0" fontId="4" fillId="0" borderId="85" xfId="47" applyFont="1" applyFill="1" applyBorder="1">
      <alignment/>
      <protection/>
    </xf>
    <xf numFmtId="0" fontId="4" fillId="0" borderId="74" xfId="47" applyFont="1" applyFill="1" applyBorder="1">
      <alignment/>
      <protection/>
    </xf>
    <xf numFmtId="49" fontId="18" fillId="0" borderId="86" xfId="47" applyNumberFormat="1" applyFont="1" applyFill="1" applyBorder="1" applyAlignment="1">
      <alignment horizontal="left"/>
      <protection/>
    </xf>
    <xf numFmtId="3" fontId="15" fillId="0" borderId="45" xfId="0" applyNumberFormat="1" applyFont="1" applyFill="1" applyBorder="1" applyAlignment="1">
      <alignment/>
    </xf>
    <xf numFmtId="3" fontId="15" fillId="0" borderId="58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49" fontId="18" fillId="0" borderId="87" xfId="47" applyNumberFormat="1" applyFont="1" applyFill="1" applyBorder="1" applyAlignment="1">
      <alignment horizontal="left"/>
      <protection/>
    </xf>
    <xf numFmtId="3" fontId="15" fillId="0" borderId="79" xfId="0" applyNumberFormat="1" applyFont="1" applyFill="1" applyBorder="1" applyAlignment="1">
      <alignment/>
    </xf>
    <xf numFmtId="3" fontId="15" fillId="0" borderId="69" xfId="0" applyNumberFormat="1" applyFont="1" applyFill="1" applyBorder="1" applyAlignment="1">
      <alignment/>
    </xf>
    <xf numFmtId="3" fontId="0" fillId="0" borderId="69" xfId="0" applyNumberFormat="1" applyFont="1" applyFill="1" applyBorder="1" applyAlignment="1">
      <alignment/>
    </xf>
    <xf numFmtId="3" fontId="0" fillId="0" borderId="80" xfId="0" applyNumberFormat="1" applyFont="1" applyFill="1" applyBorder="1" applyAlignment="1">
      <alignment/>
    </xf>
    <xf numFmtId="0" fontId="4" fillId="0" borderId="58" xfId="0" applyFont="1" applyBorder="1" applyAlignment="1">
      <alignment horizontal="left"/>
    </xf>
    <xf numFmtId="4" fontId="0" fillId="0" borderId="17" xfId="47" applyNumberFormat="1" applyFont="1" applyFill="1" applyBorder="1" applyAlignment="1">
      <alignment horizontal="center"/>
      <protection/>
    </xf>
    <xf numFmtId="4" fontId="16" fillId="33" borderId="43" xfId="47" applyNumberFormat="1" applyFont="1" applyFill="1" applyBorder="1">
      <alignment/>
      <protection/>
    </xf>
    <xf numFmtId="2" fontId="0" fillId="0" borderId="17" xfId="0" applyNumberFormat="1" applyBorder="1" applyAlignment="1">
      <alignment/>
    </xf>
    <xf numFmtId="0" fontId="29" fillId="0" borderId="78" xfId="0" applyFont="1" applyBorder="1" applyAlignment="1">
      <alignment wrapText="1"/>
    </xf>
    <xf numFmtId="2" fontId="29" fillId="0" borderId="78" xfId="0" applyNumberFormat="1" applyFont="1" applyBorder="1" applyAlignment="1">
      <alignment wrapText="1"/>
    </xf>
    <xf numFmtId="2" fontId="0" fillId="0" borderId="44" xfId="47" applyNumberFormat="1" applyFont="1" applyFill="1" applyBorder="1" applyAlignment="1">
      <alignment horizontal="right"/>
      <protection/>
    </xf>
    <xf numFmtId="0" fontId="18" fillId="0" borderId="71" xfId="0" applyFont="1" applyBorder="1" applyAlignment="1">
      <alignment horizontal="left"/>
    </xf>
    <xf numFmtId="4" fontId="0" fillId="0" borderId="88" xfId="0" applyNumberFormat="1" applyFont="1" applyBorder="1" applyAlignment="1">
      <alignment/>
    </xf>
    <xf numFmtId="0" fontId="28" fillId="0" borderId="10" xfId="0" applyFont="1" applyBorder="1" applyAlignment="1">
      <alignment wrapText="1"/>
    </xf>
    <xf numFmtId="49" fontId="18" fillId="0" borderId="89" xfId="47" applyNumberFormat="1" applyFont="1" applyFill="1" applyBorder="1" applyAlignment="1">
      <alignment horizontal="left"/>
      <protection/>
    </xf>
    <xf numFmtId="3" fontId="15" fillId="0" borderId="90" xfId="0" applyNumberFormat="1" applyFont="1" applyFill="1" applyBorder="1" applyAlignment="1">
      <alignment/>
    </xf>
    <xf numFmtId="3" fontId="0" fillId="0" borderId="60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2" fontId="0" fillId="0" borderId="58" xfId="0" applyNumberFormat="1" applyFont="1" applyBorder="1" applyAlignment="1">
      <alignment wrapText="1"/>
    </xf>
    <xf numFmtId="0" fontId="0" fillId="0" borderId="44" xfId="47" applyFont="1" applyFill="1" applyBorder="1" applyAlignment="1">
      <alignment horizontal="left"/>
      <protection/>
    </xf>
    <xf numFmtId="4" fontId="0" fillId="0" borderId="69" xfId="0" applyNumberFormat="1" applyFont="1" applyFill="1" applyBorder="1" applyAlignment="1">
      <alignment horizontal="right"/>
    </xf>
    <xf numFmtId="164" fontId="0" fillId="0" borderId="76" xfId="47" applyNumberFormat="1" applyFont="1" applyFill="1" applyBorder="1">
      <alignment/>
      <protection/>
    </xf>
    <xf numFmtId="2" fontId="29" fillId="0" borderId="18" xfId="0" applyNumberFormat="1" applyFont="1" applyBorder="1" applyAlignment="1">
      <alignment wrapText="1"/>
    </xf>
    <xf numFmtId="49" fontId="18" fillId="0" borderId="78" xfId="47" applyNumberFormat="1" applyFont="1" applyFill="1" applyBorder="1">
      <alignment/>
      <protection/>
    </xf>
    <xf numFmtId="0" fontId="0" fillId="0" borderId="20" xfId="0" applyFont="1" applyBorder="1" applyAlignment="1">
      <alignment/>
    </xf>
    <xf numFmtId="0" fontId="0" fillId="0" borderId="78" xfId="0" applyFont="1" applyBorder="1" applyAlignment="1">
      <alignment/>
    </xf>
    <xf numFmtId="0" fontId="4" fillId="0" borderId="75" xfId="47" applyFont="1" applyFill="1" applyBorder="1" applyAlignment="1">
      <alignment horizontal="center"/>
      <protection/>
    </xf>
    <xf numFmtId="2" fontId="0" fillId="0" borderId="74" xfId="0" applyNumberFormat="1" applyFont="1" applyBorder="1" applyAlignment="1">
      <alignment/>
    </xf>
    <xf numFmtId="0" fontId="0" fillId="0" borderId="58" xfId="0" applyFont="1" applyBorder="1" applyAlignment="1">
      <alignment wrapText="1"/>
    </xf>
    <xf numFmtId="0" fontId="32" fillId="0" borderId="10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69" xfId="0" applyFont="1" applyBorder="1" applyAlignment="1">
      <alignment horizontal="left"/>
    </xf>
    <xf numFmtId="0" fontId="28" fillId="0" borderId="69" xfId="0" applyFont="1" applyBorder="1" applyAlignment="1">
      <alignment/>
    </xf>
    <xf numFmtId="0" fontId="28" fillId="0" borderId="0" xfId="0" applyFont="1" applyBorder="1" applyAlignment="1">
      <alignment/>
    </xf>
    <xf numFmtId="0" fontId="32" fillId="0" borderId="58" xfId="0" applyFont="1" applyBorder="1" applyAlignment="1">
      <alignment horizontal="left"/>
    </xf>
    <xf numFmtId="0" fontId="32" fillId="0" borderId="21" xfId="0" applyFont="1" applyBorder="1" applyAlignment="1">
      <alignment/>
    </xf>
    <xf numFmtId="0" fontId="32" fillId="0" borderId="59" xfId="0" applyFont="1" applyBorder="1" applyAlignment="1">
      <alignment/>
    </xf>
    <xf numFmtId="0" fontId="28" fillId="0" borderId="59" xfId="0" applyFont="1" applyBorder="1" applyAlignment="1">
      <alignment/>
    </xf>
    <xf numFmtId="0" fontId="28" fillId="0" borderId="49" xfId="0" applyFont="1" applyBorder="1" applyAlignment="1">
      <alignment/>
    </xf>
    <xf numFmtId="4" fontId="32" fillId="0" borderId="10" xfId="0" applyNumberFormat="1" applyFont="1" applyBorder="1" applyAlignment="1">
      <alignment/>
    </xf>
    <xf numFmtId="2" fontId="28" fillId="0" borderId="10" xfId="0" applyNumberFormat="1" applyFont="1" applyBorder="1" applyAlignment="1">
      <alignment horizontal="right"/>
    </xf>
    <xf numFmtId="4" fontId="28" fillId="0" borderId="10" xfId="0" applyNumberFormat="1" applyFont="1" applyBorder="1" applyAlignment="1">
      <alignment/>
    </xf>
    <xf numFmtId="2" fontId="28" fillId="0" borderId="69" xfId="0" applyNumberFormat="1" applyFont="1" applyBorder="1" applyAlignment="1">
      <alignment horizontal="right"/>
    </xf>
    <xf numFmtId="4" fontId="28" fillId="0" borderId="69" xfId="0" applyNumberFormat="1" applyFont="1" applyBorder="1" applyAlignment="1">
      <alignment/>
    </xf>
    <xf numFmtId="2" fontId="32" fillId="0" borderId="58" xfId="0" applyNumberFormat="1" applyFont="1" applyBorder="1" applyAlignment="1">
      <alignment horizontal="right"/>
    </xf>
    <xf numFmtId="4" fontId="32" fillId="0" borderId="58" xfId="0" applyNumberFormat="1" applyFont="1" applyBorder="1" applyAlignment="1">
      <alignment/>
    </xf>
    <xf numFmtId="0" fontId="28" fillId="0" borderId="59" xfId="0" applyFont="1" applyBorder="1" applyAlignment="1">
      <alignment wrapText="1"/>
    </xf>
    <xf numFmtId="0" fontId="28" fillId="0" borderId="58" xfId="0" applyNumberFormat="1" applyFont="1" applyBorder="1" applyAlignment="1">
      <alignment horizontal="left"/>
    </xf>
    <xf numFmtId="0" fontId="28" fillId="0" borderId="58" xfId="0" applyFont="1" applyBorder="1" applyAlignment="1">
      <alignment/>
    </xf>
    <xf numFmtId="2" fontId="28" fillId="0" borderId="58" xfId="0" applyNumberFormat="1" applyFont="1" applyBorder="1" applyAlignment="1">
      <alignment wrapText="1"/>
    </xf>
    <xf numFmtId="49" fontId="18" fillId="0" borderId="58" xfId="47" applyNumberFormat="1" applyFont="1" applyFill="1" applyBorder="1">
      <alignment/>
      <protection/>
    </xf>
    <xf numFmtId="49" fontId="18" fillId="0" borderId="10" xfId="47" applyNumberFormat="1" applyFont="1" applyFill="1" applyBorder="1">
      <alignment/>
      <protection/>
    </xf>
    <xf numFmtId="49" fontId="18" fillId="0" borderId="69" xfId="47" applyNumberFormat="1" applyFont="1" applyFill="1" applyBorder="1">
      <alignment/>
      <protection/>
    </xf>
    <xf numFmtId="0" fontId="28" fillId="0" borderId="58" xfId="0" applyFont="1" applyBorder="1" applyAlignment="1">
      <alignment wrapText="1"/>
    </xf>
    <xf numFmtId="2" fontId="28" fillId="0" borderId="58" xfId="0" applyNumberFormat="1" applyFont="1" applyBorder="1" applyAlignment="1">
      <alignment horizontal="right"/>
    </xf>
    <xf numFmtId="4" fontId="28" fillId="0" borderId="58" xfId="0" applyNumberFormat="1" applyFont="1" applyBorder="1" applyAlignment="1">
      <alignment/>
    </xf>
    <xf numFmtId="2" fontId="29" fillId="0" borderId="16" xfId="47" applyNumberFormat="1" applyFont="1" applyFill="1" applyBorder="1" applyAlignment="1">
      <alignment/>
      <protection/>
    </xf>
    <xf numFmtId="2" fontId="29" fillId="0" borderId="10" xfId="47" applyNumberFormat="1" applyFont="1" applyFill="1" applyBorder="1" applyAlignment="1">
      <alignment horizontal="right"/>
      <protection/>
    </xf>
    <xf numFmtId="0" fontId="4" fillId="0" borderId="76" xfId="47" applyFont="1" applyFill="1" applyBorder="1">
      <alignment/>
      <protection/>
    </xf>
    <xf numFmtId="0" fontId="0" fillId="0" borderId="71" xfId="47" applyFont="1" applyFill="1" applyBorder="1">
      <alignment/>
      <protection/>
    </xf>
    <xf numFmtId="164" fontId="0" fillId="0" borderId="75" xfId="47" applyNumberFormat="1" applyFont="1" applyFill="1" applyBorder="1">
      <alignment/>
      <protection/>
    </xf>
    <xf numFmtId="0" fontId="28" fillId="0" borderId="18" xfId="0" applyFont="1" applyBorder="1" applyAlignment="1">
      <alignment/>
    </xf>
    <xf numFmtId="2" fontId="28" fillId="0" borderId="18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2" fontId="12" fillId="0" borderId="10" xfId="0" applyNumberFormat="1" applyFont="1" applyBorder="1" applyAlignment="1">
      <alignment wrapText="1"/>
    </xf>
    <xf numFmtId="0" fontId="0" fillId="0" borderId="70" xfId="47" applyFont="1" applyFill="1" applyBorder="1" applyAlignment="1">
      <alignment horizontal="left"/>
      <protection/>
    </xf>
    <xf numFmtId="0" fontId="18" fillId="0" borderId="10" xfId="0" applyFont="1" applyBorder="1" applyAlignment="1">
      <alignment horizontal="left"/>
    </xf>
    <xf numFmtId="0" fontId="34" fillId="0" borderId="10" xfId="0" applyFont="1" applyBorder="1" applyAlignment="1">
      <alignment wrapText="1"/>
    </xf>
    <xf numFmtId="0" fontId="34" fillId="0" borderId="58" xfId="0" applyFont="1" applyBorder="1" applyAlignment="1">
      <alignment wrapText="1"/>
    </xf>
    <xf numFmtId="2" fontId="0" fillId="0" borderId="58" xfId="47" applyNumberFormat="1" applyFont="1" applyFill="1" applyBorder="1" applyAlignment="1">
      <alignment horizontal="right"/>
      <protection/>
    </xf>
    <xf numFmtId="0" fontId="28" fillId="0" borderId="72" xfId="0" applyFont="1" applyBorder="1" applyAlignment="1">
      <alignment/>
    </xf>
    <xf numFmtId="2" fontId="0" fillId="0" borderId="71" xfId="47" applyNumberFormat="1" applyFont="1" applyFill="1" applyBorder="1" applyAlignment="1">
      <alignment horizontal="right"/>
      <protection/>
    </xf>
    <xf numFmtId="0" fontId="0" fillId="0" borderId="10" xfId="0" applyFont="1" applyBorder="1" applyAlignment="1">
      <alignment vertical="center" wrapText="1"/>
    </xf>
    <xf numFmtId="0" fontId="0" fillId="0" borderId="91" xfId="47" applyFont="1" applyFill="1" applyBorder="1" applyAlignment="1">
      <alignment horizontal="left"/>
      <protection/>
    </xf>
    <xf numFmtId="0" fontId="35" fillId="0" borderId="10" xfId="0" applyFont="1" applyBorder="1" applyAlignment="1">
      <alignment/>
    </xf>
    <xf numFmtId="0" fontId="0" fillId="0" borderId="16" xfId="47" applyFont="1" applyFill="1" applyBorder="1" applyAlignment="1">
      <alignment horizontal="left" wrapText="1"/>
      <protection/>
    </xf>
    <xf numFmtId="0" fontId="28" fillId="0" borderId="20" xfId="0" applyFont="1" applyBorder="1" applyAlignment="1">
      <alignment/>
    </xf>
    <xf numFmtId="0" fontId="28" fillId="0" borderId="18" xfId="0" applyFont="1" applyBorder="1" applyAlignment="1">
      <alignment/>
    </xf>
    <xf numFmtId="170" fontId="28" fillId="0" borderId="0" xfId="0" applyNumberFormat="1" applyFont="1" applyFill="1" applyBorder="1" applyAlignment="1">
      <alignment/>
    </xf>
    <xf numFmtId="0" fontId="0" fillId="0" borderId="76" xfId="0" applyFont="1" applyBorder="1" applyAlignment="1">
      <alignment wrapText="1"/>
    </xf>
    <xf numFmtId="171" fontId="29" fillId="0" borderId="18" xfId="0" applyNumberFormat="1" applyFont="1" applyBorder="1" applyAlignment="1">
      <alignment horizontal="right"/>
    </xf>
    <xf numFmtId="171" fontId="29" fillId="0" borderId="78" xfId="0" applyNumberFormat="1" applyFont="1" applyBorder="1" applyAlignment="1">
      <alignment horizontal="right"/>
    </xf>
    <xf numFmtId="0" fontId="29" fillId="0" borderId="81" xfId="0" applyFont="1" applyBorder="1" applyAlignment="1">
      <alignment wrapText="1"/>
    </xf>
    <xf numFmtId="0" fontId="18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wrapText="1"/>
    </xf>
    <xf numFmtId="170" fontId="0" fillId="0" borderId="60" xfId="47" applyNumberFormat="1" applyFont="1" applyFill="1" applyBorder="1">
      <alignment/>
      <protection/>
    </xf>
    <xf numFmtId="164" fontId="0" fillId="0" borderId="10" xfId="47" applyNumberFormat="1" applyFont="1" applyFill="1" applyBorder="1" applyAlignment="1">
      <alignment horizontal="right"/>
      <protection/>
    </xf>
    <xf numFmtId="164" fontId="0" fillId="0" borderId="58" xfId="0" applyNumberFormat="1" applyBorder="1" applyAlignment="1">
      <alignment/>
    </xf>
    <xf numFmtId="0" fontId="0" fillId="0" borderId="69" xfId="0" applyFont="1" applyBorder="1" applyAlignment="1">
      <alignment wrapText="1"/>
    </xf>
    <xf numFmtId="2" fontId="28" fillId="0" borderId="69" xfId="0" applyNumberFormat="1" applyFont="1" applyBorder="1" applyAlignment="1">
      <alignment wrapText="1"/>
    </xf>
    <xf numFmtId="170" fontId="0" fillId="0" borderId="69" xfId="47" applyNumberFormat="1" applyFont="1" applyFill="1" applyBorder="1" applyAlignment="1">
      <alignment horizontal="right"/>
      <protection/>
    </xf>
    <xf numFmtId="4" fontId="28" fillId="0" borderId="10" xfId="0" applyNumberFormat="1" applyFont="1" applyBorder="1" applyAlignment="1">
      <alignment/>
    </xf>
    <xf numFmtId="0" fontId="28" fillId="0" borderId="69" xfId="0" applyFont="1" applyBorder="1" applyAlignment="1">
      <alignment/>
    </xf>
    <xf numFmtId="4" fontId="28" fillId="0" borderId="69" xfId="0" applyNumberFormat="1" applyFont="1" applyBorder="1" applyAlignment="1">
      <alignment/>
    </xf>
    <xf numFmtId="0" fontId="28" fillId="0" borderId="10" xfId="0" applyFont="1" applyBorder="1" applyAlignment="1">
      <alignment horizontal="left"/>
    </xf>
    <xf numFmtId="4" fontId="28" fillId="0" borderId="58" xfId="0" applyNumberFormat="1" applyFont="1" applyBorder="1" applyAlignment="1">
      <alignment/>
    </xf>
    <xf numFmtId="0" fontId="12" fillId="0" borderId="58" xfId="0" applyFont="1" applyBorder="1" applyAlignment="1">
      <alignment/>
    </xf>
    <xf numFmtId="0" fontId="28" fillId="0" borderId="69" xfId="0" applyFont="1" applyBorder="1" applyAlignment="1">
      <alignment horizontal="left"/>
    </xf>
    <xf numFmtId="4" fontId="36" fillId="0" borderId="10" xfId="0" applyNumberFormat="1" applyFont="1" applyBorder="1" applyAlignment="1">
      <alignment/>
    </xf>
    <xf numFmtId="4" fontId="36" fillId="0" borderId="69" xfId="0" applyNumberFormat="1" applyFont="1" applyBorder="1" applyAlignment="1">
      <alignment/>
    </xf>
    <xf numFmtId="3" fontId="21" fillId="33" borderId="51" xfId="0" applyNumberFormat="1" applyFont="1" applyFill="1" applyBorder="1" applyAlignment="1">
      <alignment/>
    </xf>
    <xf numFmtId="3" fontId="21" fillId="33" borderId="52" xfId="0" applyNumberFormat="1" applyFont="1" applyFill="1" applyBorder="1" applyAlignment="1">
      <alignment/>
    </xf>
    <xf numFmtId="49" fontId="18" fillId="0" borderId="53" xfId="47" applyNumberFormat="1" applyFont="1" applyFill="1" applyBorder="1" applyAlignment="1">
      <alignment horizontal="left"/>
      <protection/>
    </xf>
    <xf numFmtId="3" fontId="15" fillId="0" borderId="71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0" fontId="0" fillId="0" borderId="10" xfId="47" applyFont="1" applyFill="1" applyBorder="1">
      <alignment/>
      <protection/>
    </xf>
    <xf numFmtId="170" fontId="0" fillId="0" borderId="0" xfId="0" applyNumberFormat="1" applyFont="1" applyBorder="1" applyAlignment="1">
      <alignment/>
    </xf>
    <xf numFmtId="0" fontId="4" fillId="0" borderId="20" xfId="47" applyFont="1" applyFill="1" applyBorder="1" applyAlignment="1">
      <alignment horizontal="center"/>
      <protection/>
    </xf>
    <xf numFmtId="0" fontId="0" fillId="0" borderId="20" xfId="47" applyFont="1" applyFill="1" applyBorder="1" applyAlignment="1">
      <alignment horizontal="left"/>
      <protection/>
    </xf>
    <xf numFmtId="2" fontId="28" fillId="0" borderId="92" xfId="0" applyNumberFormat="1" applyFont="1" applyBorder="1" applyAlignment="1">
      <alignment/>
    </xf>
    <xf numFmtId="0" fontId="0" fillId="0" borderId="93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0" fillId="0" borderId="18" xfId="47" applyNumberFormat="1" applyFont="1" applyFill="1" applyBorder="1" applyAlignment="1">
      <alignment horizontal="right"/>
      <protection/>
    </xf>
    <xf numFmtId="0" fontId="0" fillId="0" borderId="18" xfId="47" applyFont="1" applyFill="1" applyBorder="1">
      <alignment/>
      <protection/>
    </xf>
    <xf numFmtId="171" fontId="29" fillId="0" borderId="10" xfId="0" applyNumberFormat="1" applyFont="1" applyBorder="1" applyAlignment="1">
      <alignment/>
    </xf>
    <xf numFmtId="171" fontId="0" fillId="0" borderId="18" xfId="0" applyNumberFormat="1" applyFont="1" applyBorder="1" applyAlignment="1">
      <alignment wrapText="1"/>
    </xf>
    <xf numFmtId="0" fontId="30" fillId="0" borderId="69" xfId="0" applyFont="1" applyBorder="1" applyAlignment="1">
      <alignment wrapText="1"/>
    </xf>
    <xf numFmtId="171" fontId="29" fillId="0" borderId="69" xfId="0" applyNumberFormat="1" applyFont="1" applyBorder="1" applyAlignment="1">
      <alignment/>
    </xf>
    <xf numFmtId="49" fontId="14" fillId="0" borderId="19" xfId="47" applyNumberFormat="1" applyFont="1" applyBorder="1" applyAlignment="1">
      <alignment horizontal="left"/>
      <protection/>
    </xf>
    <xf numFmtId="0" fontId="0" fillId="0" borderId="19" xfId="47" applyFont="1" applyBorder="1">
      <alignment/>
      <protection/>
    </xf>
    <xf numFmtId="0" fontId="0" fillId="0" borderId="19" xfId="47" applyFont="1" applyBorder="1" applyAlignment="1">
      <alignment horizontal="right"/>
      <protection/>
    </xf>
    <xf numFmtId="0" fontId="0" fillId="0" borderId="19" xfId="47" applyFont="1" applyBorder="1" applyAlignment="1">
      <alignment horizontal="left" shrinkToFit="1"/>
      <protection/>
    </xf>
    <xf numFmtId="0" fontId="0" fillId="0" borderId="94" xfId="0" applyBorder="1" applyAlignment="1">
      <alignment/>
    </xf>
    <xf numFmtId="0" fontId="0" fillId="0" borderId="43" xfId="0" applyBorder="1" applyAlignment="1">
      <alignment/>
    </xf>
    <xf numFmtId="4" fontId="16" fillId="33" borderId="60" xfId="0" applyNumberFormat="1" applyFont="1" applyFill="1" applyBorder="1" applyAlignment="1">
      <alignment/>
    </xf>
    <xf numFmtId="164" fontId="4" fillId="0" borderId="60" xfId="0" applyNumberFormat="1" applyFont="1" applyBorder="1" applyAlignment="1">
      <alignment/>
    </xf>
    <xf numFmtId="4" fontId="0" fillId="0" borderId="78" xfId="0" applyNumberFormat="1" applyFont="1" applyBorder="1" applyAlignment="1">
      <alignment/>
    </xf>
    <xf numFmtId="4" fontId="15" fillId="0" borderId="78" xfId="0" applyNumberFormat="1" applyFont="1" applyBorder="1" applyAlignment="1">
      <alignment horizontal="right"/>
    </xf>
    <xf numFmtId="170" fontId="0" fillId="0" borderId="78" xfId="47" applyNumberFormat="1" applyFont="1" applyFill="1" applyBorder="1">
      <alignment/>
      <protection/>
    </xf>
    <xf numFmtId="0" fontId="0" fillId="0" borderId="78" xfId="47" applyFont="1" applyFill="1" applyBorder="1" applyAlignment="1">
      <alignment horizontal="left"/>
      <protection/>
    </xf>
    <xf numFmtId="0" fontId="4" fillId="0" borderId="17" xfId="47" applyFont="1" applyFill="1" applyBorder="1" applyAlignment="1">
      <alignment horizontal="center"/>
      <protection/>
    </xf>
    <xf numFmtId="49" fontId="5" fillId="0" borderId="17" xfId="47" applyNumberFormat="1" applyFont="1" applyFill="1" applyBorder="1" applyAlignment="1">
      <alignment horizontal="left"/>
      <protection/>
    </xf>
    <xf numFmtId="0" fontId="5" fillId="0" borderId="17" xfId="47" applyFont="1" applyFill="1" applyBorder="1">
      <alignment/>
      <protection/>
    </xf>
    <xf numFmtId="0" fontId="0" fillId="0" borderId="17" xfId="47" applyFont="1" applyFill="1" applyBorder="1">
      <alignment/>
      <protection/>
    </xf>
    <xf numFmtId="0" fontId="0" fillId="0" borderId="17" xfId="47" applyFont="1" applyFill="1" applyBorder="1" applyAlignment="1">
      <alignment horizontal="right"/>
      <protection/>
    </xf>
    <xf numFmtId="0" fontId="0" fillId="0" borderId="17" xfId="47" applyFont="1" applyFill="1" applyBorder="1" applyAlignment="1">
      <alignment/>
      <protection/>
    </xf>
    <xf numFmtId="0" fontId="0" fillId="0" borderId="81" xfId="0" applyBorder="1" applyAlignment="1">
      <alignment wrapText="1"/>
    </xf>
    <xf numFmtId="0" fontId="28" fillId="0" borderId="77" xfId="0" applyFont="1" applyBorder="1" applyAlignment="1">
      <alignment wrapText="1"/>
    </xf>
    <xf numFmtId="164" fontId="0" fillId="0" borderId="78" xfId="47" applyNumberFormat="1" applyFont="1" applyFill="1" applyBorder="1">
      <alignment/>
      <protection/>
    </xf>
    <xf numFmtId="49" fontId="18" fillId="0" borderId="95" xfId="47" applyNumberFormat="1" applyFont="1" applyFill="1" applyBorder="1">
      <alignment/>
      <protection/>
    </xf>
    <xf numFmtId="0" fontId="28" fillId="0" borderId="77" xfId="0" applyFont="1" applyBorder="1" applyAlignment="1">
      <alignment horizontal="left" wrapText="1"/>
    </xf>
    <xf numFmtId="0" fontId="4" fillId="0" borderId="77" xfId="47" applyFont="1" applyFill="1" applyBorder="1">
      <alignment/>
      <protection/>
    </xf>
    <xf numFmtId="0" fontId="4" fillId="0" borderId="78" xfId="47" applyFont="1" applyFill="1" applyBorder="1">
      <alignment/>
      <protection/>
    </xf>
    <xf numFmtId="0" fontId="28" fillId="0" borderId="92" xfId="0" applyFont="1" applyBorder="1" applyAlignment="1">
      <alignment/>
    </xf>
    <xf numFmtId="0" fontId="28" fillId="0" borderId="92" xfId="0" applyFont="1" applyBorder="1" applyAlignment="1">
      <alignment/>
    </xf>
    <xf numFmtId="4" fontId="28" fillId="0" borderId="92" xfId="0" applyNumberFormat="1" applyFont="1" applyBorder="1" applyAlignment="1">
      <alignment/>
    </xf>
    <xf numFmtId="4" fontId="36" fillId="0" borderId="72" xfId="0" applyNumberFormat="1" applyFont="1" applyBorder="1" applyAlignment="1">
      <alignment/>
    </xf>
    <xf numFmtId="0" fontId="4" fillId="0" borderId="72" xfId="47" applyFont="1" applyFill="1" applyBorder="1">
      <alignment/>
      <protection/>
    </xf>
    <xf numFmtId="3" fontId="15" fillId="0" borderId="61" xfId="0" applyNumberFormat="1" applyFont="1" applyBorder="1" applyAlignment="1">
      <alignment horizontal="right"/>
    </xf>
    <xf numFmtId="2" fontId="0" fillId="0" borderId="16" xfId="47" applyNumberFormat="1" applyFont="1" applyFill="1" applyBorder="1" applyAlignment="1">
      <alignment horizontal="right"/>
      <protection/>
    </xf>
    <xf numFmtId="4" fontId="15" fillId="0" borderId="10" xfId="0" applyNumberFormat="1" applyFont="1" applyBorder="1" applyAlignment="1">
      <alignment wrapText="1"/>
    </xf>
    <xf numFmtId="0" fontId="28" fillId="0" borderId="10" xfId="0" applyNumberFormat="1" applyFont="1" applyBorder="1" applyAlignment="1">
      <alignment horizontal="left"/>
    </xf>
    <xf numFmtId="0" fontId="28" fillId="0" borderId="58" xfId="0" applyFont="1" applyBorder="1" applyAlignment="1">
      <alignment horizontal="left"/>
    </xf>
    <xf numFmtId="4" fontId="0" fillId="0" borderId="96" xfId="0" applyNumberFormat="1" applyFont="1" applyFill="1" applyBorder="1" applyAlignment="1">
      <alignment horizontal="right"/>
    </xf>
    <xf numFmtId="4" fontId="0" fillId="0" borderId="72" xfId="0" applyNumberFormat="1" applyFont="1" applyFill="1" applyBorder="1" applyAlignment="1">
      <alignment horizontal="right"/>
    </xf>
    <xf numFmtId="0" fontId="0" fillId="0" borderId="10" xfId="47" applyFont="1" applyFill="1" applyBorder="1" applyAlignment="1">
      <alignment horizontal="left"/>
      <protection/>
    </xf>
    <xf numFmtId="0" fontId="0" fillId="0" borderId="97" xfId="47" applyFont="1" applyFill="1" applyBorder="1" applyAlignment="1">
      <alignment horizontal="left"/>
      <protection/>
    </xf>
    <xf numFmtId="2" fontId="0" fillId="0" borderId="43" xfId="0" applyNumberFormat="1" applyBorder="1" applyAlignment="1">
      <alignment/>
    </xf>
    <xf numFmtId="0" fontId="4" fillId="0" borderId="81" xfId="47" applyFont="1" applyFill="1" applyBorder="1">
      <alignment/>
      <protection/>
    </xf>
    <xf numFmtId="0" fontId="0" fillId="0" borderId="78" xfId="0" applyBorder="1" applyAlignment="1">
      <alignment wrapText="1"/>
    </xf>
    <xf numFmtId="0" fontId="18" fillId="0" borderId="69" xfId="0" applyFont="1" applyBorder="1" applyAlignment="1">
      <alignment horizontal="left" wrapText="1"/>
    </xf>
    <xf numFmtId="0" fontId="0" fillId="0" borderId="69" xfId="0" applyFont="1" applyBorder="1" applyAlignment="1">
      <alignment wrapText="1"/>
    </xf>
    <xf numFmtId="0" fontId="18" fillId="0" borderId="58" xfId="0" applyFont="1" applyBorder="1" applyAlignment="1">
      <alignment horizontal="left" wrapText="1"/>
    </xf>
    <xf numFmtId="0" fontId="28" fillId="0" borderId="71" xfId="0" applyFont="1" applyBorder="1" applyAlignment="1">
      <alignment/>
    </xf>
    <xf numFmtId="0" fontId="0" fillId="0" borderId="58" xfId="0" applyFont="1" applyBorder="1" applyAlignment="1">
      <alignment wrapText="1"/>
    </xf>
    <xf numFmtId="171" fontId="0" fillId="0" borderId="10" xfId="0" applyNumberFormat="1" applyFont="1" applyBorder="1" applyAlignment="1">
      <alignment wrapText="1"/>
    </xf>
    <xf numFmtId="49" fontId="28" fillId="0" borderId="58" xfId="47" applyNumberFormat="1" applyFont="1" applyBorder="1" applyAlignment="1">
      <alignment horizontal="left"/>
      <protection/>
    </xf>
    <xf numFmtId="49" fontId="28" fillId="0" borderId="10" xfId="47" applyNumberFormat="1" applyFont="1" applyBorder="1" applyAlignment="1">
      <alignment horizontal="left"/>
      <protection/>
    </xf>
    <xf numFmtId="49" fontId="14" fillId="0" borderId="10" xfId="47" applyNumberFormat="1" applyFont="1" applyBorder="1" applyAlignment="1">
      <alignment horizontal="left"/>
      <protection/>
    </xf>
    <xf numFmtId="0" fontId="0" fillId="0" borderId="73" xfId="47" applyFont="1" applyFill="1" applyBorder="1" applyAlignment="1">
      <alignment horizontal="left"/>
      <protection/>
    </xf>
    <xf numFmtId="49" fontId="28" fillId="0" borderId="69" xfId="47" applyNumberFormat="1" applyFont="1" applyBorder="1" applyAlignment="1">
      <alignment horizontal="left"/>
      <protection/>
    </xf>
    <xf numFmtId="0" fontId="0" fillId="0" borderId="69" xfId="0" applyFont="1" applyBorder="1" applyAlignment="1">
      <alignment vertical="center"/>
    </xf>
    <xf numFmtId="2" fontId="28" fillId="0" borderId="69" xfId="0" applyNumberFormat="1" applyFont="1" applyBorder="1" applyAlignment="1">
      <alignment vertical="center"/>
    </xf>
    <xf numFmtId="170" fontId="0" fillId="0" borderId="75" xfId="47" applyNumberFormat="1" applyFont="1" applyFill="1" applyBorder="1" applyAlignment="1">
      <alignment horizontal="right"/>
      <protection/>
    </xf>
    <xf numFmtId="0" fontId="4" fillId="0" borderId="81" xfId="47" applyFont="1" applyFill="1" applyBorder="1" applyAlignment="1">
      <alignment horizontal="center"/>
      <protection/>
    </xf>
    <xf numFmtId="164" fontId="0" fillId="0" borderId="81" xfId="47" applyNumberFormat="1" applyFont="1" applyFill="1" applyBorder="1">
      <alignment/>
      <protection/>
    </xf>
    <xf numFmtId="170" fontId="0" fillId="0" borderId="10" xfId="47" applyNumberFormat="1" applyFont="1" applyFill="1" applyBorder="1">
      <alignment/>
      <protection/>
    </xf>
    <xf numFmtId="2" fontId="29" fillId="0" borderId="69" xfId="0" applyNumberFormat="1" applyFont="1" applyBorder="1" applyAlignment="1">
      <alignment wrapText="1"/>
    </xf>
    <xf numFmtId="0" fontId="0" fillId="0" borderId="69" xfId="47" applyFont="1" applyFill="1" applyBorder="1" applyAlignment="1">
      <alignment horizontal="left"/>
      <protection/>
    </xf>
    <xf numFmtId="0" fontId="0" fillId="0" borderId="69" xfId="47" applyFont="1" applyFill="1" applyBorder="1">
      <alignment/>
      <protection/>
    </xf>
    <xf numFmtId="2" fontId="28" fillId="0" borderId="69" xfId="0" applyNumberFormat="1" applyFont="1" applyBorder="1" applyAlignment="1">
      <alignment/>
    </xf>
    <xf numFmtId="49" fontId="4" fillId="0" borderId="30" xfId="0" applyNumberFormat="1" applyFont="1" applyBorder="1" applyAlignment="1">
      <alignment horizontal="left"/>
    </xf>
    <xf numFmtId="49" fontId="4" fillId="0" borderId="70" xfId="0" applyNumberFormat="1" applyFont="1" applyBorder="1" applyAlignment="1">
      <alignment horizontal="left"/>
    </xf>
    <xf numFmtId="0" fontId="0" fillId="0" borderId="0" xfId="47" applyBorder="1">
      <alignment/>
      <protection/>
    </xf>
    <xf numFmtId="0" fontId="1" fillId="0" borderId="0" xfId="47" applyFont="1" applyBorder="1" applyAlignment="1">
      <alignment horizontal="centerContinuous"/>
      <protection/>
    </xf>
    <xf numFmtId="0" fontId="2" fillId="0" borderId="0" xfId="47" applyFont="1" applyBorder="1" applyAlignment="1">
      <alignment horizontal="centerContinuous"/>
      <protection/>
    </xf>
    <xf numFmtId="0" fontId="2" fillId="0" borderId="0" xfId="47" applyFont="1" applyBorder="1" applyAlignment="1">
      <alignment horizontal="right"/>
      <protection/>
    </xf>
    <xf numFmtId="0" fontId="0" fillId="0" borderId="0" xfId="47" applyFont="1" applyFill="1" applyBorder="1" applyAlignment="1">
      <alignment/>
      <protection/>
    </xf>
    <xf numFmtId="4" fontId="15" fillId="0" borderId="75" xfId="0" applyNumberFormat="1" applyFont="1" applyBorder="1" applyAlignment="1">
      <alignment horizontal="right"/>
    </xf>
    <xf numFmtId="0" fontId="0" fillId="0" borderId="75" xfId="0" applyFont="1" applyBorder="1" applyAlignment="1">
      <alignment wrapText="1"/>
    </xf>
    <xf numFmtId="0" fontId="4" fillId="0" borderId="10" xfId="47" applyFont="1" applyFill="1" applyBorder="1" applyAlignment="1">
      <alignment horizontal="center"/>
      <protection/>
    </xf>
    <xf numFmtId="49" fontId="18" fillId="0" borderId="98" xfId="47" applyNumberFormat="1" applyFont="1" applyFill="1" applyBorder="1">
      <alignment/>
      <protection/>
    </xf>
    <xf numFmtId="0" fontId="0" fillId="0" borderId="0" xfId="0" applyFont="1" applyBorder="1" applyAlignment="1">
      <alignment/>
    </xf>
    <xf numFmtId="2" fontId="32" fillId="0" borderId="10" xfId="0" applyNumberFormat="1" applyFont="1" applyBorder="1" applyAlignment="1">
      <alignment horizontal="right"/>
    </xf>
    <xf numFmtId="2" fontId="28" fillId="0" borderId="0" xfId="0" applyNumberFormat="1" applyFont="1" applyBorder="1" applyAlignment="1">
      <alignment horizontal="right"/>
    </xf>
    <xf numFmtId="0" fontId="0" fillId="0" borderId="99" xfId="47" applyFont="1" applyFill="1" applyBorder="1" applyAlignment="1">
      <alignment horizontal="left"/>
      <protection/>
    </xf>
    <xf numFmtId="0" fontId="0" fillId="0" borderId="0" xfId="0" applyAlignment="1">
      <alignment horizontal="left" wrapText="1"/>
    </xf>
    <xf numFmtId="0" fontId="4" fillId="0" borderId="2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00" xfId="0" applyFont="1" applyBorder="1" applyAlignment="1">
      <alignment horizontal="left"/>
    </xf>
    <xf numFmtId="0" fontId="10" fillId="0" borderId="0" xfId="0" applyFont="1" applyAlignment="1">
      <alignment horizontal="left" vertical="top" wrapText="1"/>
    </xf>
    <xf numFmtId="0" fontId="5" fillId="33" borderId="47" xfId="0" applyFont="1" applyFill="1" applyBorder="1" applyAlignment="1">
      <alignment horizontal="left"/>
    </xf>
    <xf numFmtId="0" fontId="5" fillId="33" borderId="48" xfId="0" applyFont="1" applyFill="1" applyBorder="1" applyAlignment="1">
      <alignment horizontal="left"/>
    </xf>
    <xf numFmtId="0" fontId="5" fillId="33" borderId="73" xfId="0" applyFont="1" applyFill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91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70" xfId="0" applyFont="1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4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6" xfId="0" applyBorder="1" applyAlignment="1">
      <alignment horizontal="left"/>
    </xf>
    <xf numFmtId="0" fontId="26" fillId="33" borderId="32" xfId="0" applyNumberFormat="1" applyFont="1" applyFill="1" applyBorder="1" applyAlignment="1">
      <alignment horizontal="left"/>
    </xf>
    <xf numFmtId="0" fontId="26" fillId="33" borderId="14" xfId="0" applyNumberFormat="1" applyFont="1" applyFill="1" applyBorder="1" applyAlignment="1">
      <alignment horizontal="left"/>
    </xf>
    <xf numFmtId="0" fontId="26" fillId="33" borderId="16" xfId="0" applyNumberFormat="1" applyFont="1" applyFill="1" applyBorder="1" applyAlignment="1">
      <alignment horizontal="left"/>
    </xf>
    <xf numFmtId="0" fontId="26" fillId="0" borderId="53" xfId="0" applyFont="1" applyFill="1" applyBorder="1" applyAlignment="1">
      <alignment horizontal="left"/>
    </xf>
    <xf numFmtId="0" fontId="26" fillId="0" borderId="57" xfId="0" applyFont="1" applyFill="1" applyBorder="1" applyAlignment="1">
      <alignment horizontal="left"/>
    </xf>
    <xf numFmtId="0" fontId="26" fillId="0" borderId="55" xfId="0" applyFont="1" applyFill="1" applyBorder="1" applyAlignment="1">
      <alignment horizontal="left"/>
    </xf>
    <xf numFmtId="0" fontId="26" fillId="0" borderId="31" xfId="0" applyFont="1" applyFill="1" applyBorder="1" applyAlignment="1">
      <alignment horizontal="left"/>
    </xf>
    <xf numFmtId="0" fontId="26" fillId="0" borderId="19" xfId="0" applyFont="1" applyFill="1" applyBorder="1" applyAlignment="1">
      <alignment horizontal="left"/>
    </xf>
    <xf numFmtId="0" fontId="26" fillId="0" borderId="91" xfId="0" applyFont="1" applyFill="1" applyBorder="1" applyAlignment="1">
      <alignment horizontal="left"/>
    </xf>
    <xf numFmtId="0" fontId="0" fillId="0" borderId="32" xfId="47" applyFont="1" applyFill="1" applyBorder="1" applyAlignment="1">
      <alignment horizontal="left"/>
      <protection/>
    </xf>
    <xf numFmtId="0" fontId="0" fillId="0" borderId="14" xfId="47" applyFont="1" applyFill="1" applyBorder="1" applyAlignment="1">
      <alignment horizontal="left"/>
      <protection/>
    </xf>
    <xf numFmtId="0" fontId="0" fillId="0" borderId="33" xfId="47" applyFont="1" applyFill="1" applyBorder="1" applyAlignment="1">
      <alignment horizontal="left"/>
      <protection/>
    </xf>
    <xf numFmtId="0" fontId="0" fillId="0" borderId="3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53" xfId="47" applyFont="1" applyFill="1" applyBorder="1" applyAlignment="1">
      <alignment horizontal="left"/>
      <protection/>
    </xf>
    <xf numFmtId="0" fontId="0" fillId="0" borderId="57" xfId="47" applyFont="1" applyFill="1" applyBorder="1" applyAlignment="1">
      <alignment horizontal="left"/>
      <protection/>
    </xf>
    <xf numFmtId="0" fontId="0" fillId="0" borderId="29" xfId="47" applyFont="1" applyFill="1" applyBorder="1" applyAlignment="1">
      <alignment horizontal="left"/>
      <protection/>
    </xf>
    <xf numFmtId="0" fontId="4" fillId="0" borderId="37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0" borderId="43" xfId="0" applyFont="1" applyFill="1" applyBorder="1" applyAlignment="1">
      <alignment horizontal="left"/>
    </xf>
    <xf numFmtId="0" fontId="0" fillId="0" borderId="101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102" xfId="47" applyFont="1" applyBorder="1" applyAlignment="1">
      <alignment horizontal="left"/>
      <protection/>
    </xf>
    <xf numFmtId="0" fontId="0" fillId="0" borderId="103" xfId="47" applyFont="1" applyBorder="1" applyAlignment="1">
      <alignment horizontal="left"/>
      <protection/>
    </xf>
    <xf numFmtId="49" fontId="0" fillId="0" borderId="104" xfId="47" applyNumberFormat="1" applyFont="1" applyBorder="1" applyAlignment="1">
      <alignment horizontal="left"/>
      <protection/>
    </xf>
    <xf numFmtId="49" fontId="0" fillId="0" borderId="91" xfId="47" applyNumberFormat="1" applyFont="1" applyBorder="1" applyAlignment="1">
      <alignment horizontal="left"/>
      <protection/>
    </xf>
    <xf numFmtId="0" fontId="26" fillId="33" borderId="105" xfId="47" applyFont="1" applyFill="1" applyBorder="1" applyAlignment="1">
      <alignment horizontal="left"/>
      <protection/>
    </xf>
    <xf numFmtId="0" fontId="26" fillId="33" borderId="106" xfId="47" applyFont="1" applyFill="1" applyBorder="1" applyAlignment="1">
      <alignment horizontal="left"/>
      <protection/>
    </xf>
    <xf numFmtId="0" fontId="26" fillId="33" borderId="107" xfId="47" applyFont="1" applyFill="1" applyBorder="1" applyAlignment="1">
      <alignment horizontal="left"/>
      <protection/>
    </xf>
    <xf numFmtId="0" fontId="26" fillId="0" borderId="20" xfId="47" applyFont="1" applyBorder="1" applyAlignment="1">
      <alignment horizontal="left"/>
      <protection/>
    </xf>
    <xf numFmtId="0" fontId="26" fillId="0" borderId="19" xfId="47" applyFont="1" applyBorder="1" applyAlignment="1">
      <alignment horizontal="left"/>
      <protection/>
    </xf>
    <xf numFmtId="0" fontId="26" fillId="0" borderId="108" xfId="47" applyFont="1" applyBorder="1" applyAlignment="1">
      <alignment horizontal="left"/>
      <protection/>
    </xf>
    <xf numFmtId="49" fontId="0" fillId="0" borderId="109" xfId="47" applyNumberFormat="1" applyFont="1" applyBorder="1" applyAlignment="1">
      <alignment horizontal="left"/>
      <protection/>
    </xf>
    <xf numFmtId="49" fontId="0" fillId="0" borderId="110" xfId="47" applyNumberFormat="1" applyFont="1" applyBorder="1" applyAlignment="1">
      <alignment horizontal="left"/>
      <protection/>
    </xf>
    <xf numFmtId="0" fontId="26" fillId="0" borderId="111" xfId="47" applyFont="1" applyBorder="1" applyAlignment="1">
      <alignment horizontal="left"/>
      <protection/>
    </xf>
    <xf numFmtId="0" fontId="26" fillId="0" borderId="13" xfId="47" applyFont="1" applyBorder="1" applyAlignment="1">
      <alignment horizontal="left"/>
      <protection/>
    </xf>
    <xf numFmtId="0" fontId="26" fillId="0" borderId="65" xfId="47" applyFont="1" applyBorder="1" applyAlignment="1">
      <alignment horizontal="left"/>
      <protection/>
    </xf>
    <xf numFmtId="0" fontId="0" fillId="0" borderId="47" xfId="47" applyFont="1" applyFill="1" applyBorder="1" applyAlignment="1">
      <alignment horizontal="left"/>
      <protection/>
    </xf>
    <xf numFmtId="0" fontId="0" fillId="0" borderId="48" xfId="47" applyFont="1" applyFill="1" applyBorder="1" applyAlignment="1">
      <alignment horizontal="left"/>
      <protection/>
    </xf>
    <xf numFmtId="0" fontId="0" fillId="0" borderId="112" xfId="47" applyFont="1" applyFill="1" applyBorder="1" applyAlignment="1">
      <alignment horizontal="left"/>
      <protection/>
    </xf>
    <xf numFmtId="0" fontId="0" fillId="0" borderId="46" xfId="47" applyFont="1" applyFill="1" applyBorder="1" applyAlignment="1">
      <alignment horizontal="left"/>
      <protection/>
    </xf>
    <xf numFmtId="0" fontId="0" fillId="0" borderId="17" xfId="47" applyFont="1" applyFill="1" applyBorder="1" applyAlignment="1">
      <alignment horizontal="left"/>
      <protection/>
    </xf>
    <xf numFmtId="0" fontId="0" fillId="0" borderId="100" xfId="47" applyFont="1" applyFill="1" applyBorder="1" applyAlignment="1">
      <alignment horizontal="left"/>
      <protection/>
    </xf>
    <xf numFmtId="0" fontId="0" fillId="0" borderId="42" xfId="47" applyFont="1" applyFill="1" applyBorder="1" applyAlignment="1">
      <alignment horizontal="left"/>
      <protection/>
    </xf>
    <xf numFmtId="0" fontId="0" fillId="0" borderId="43" xfId="47" applyFont="1" applyFill="1" applyBorder="1" applyAlignment="1">
      <alignment horizontal="left"/>
      <protection/>
    </xf>
    <xf numFmtId="0" fontId="0" fillId="0" borderId="101" xfId="47" applyFont="1" applyFill="1" applyBorder="1" applyAlignment="1">
      <alignment horizontal="left"/>
      <protection/>
    </xf>
    <xf numFmtId="0" fontId="6" fillId="0" borderId="58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13" fillId="0" borderId="0" xfId="47" applyFont="1" applyBorder="1" applyAlignment="1">
      <alignment horizontal="left"/>
      <protection/>
    </xf>
    <xf numFmtId="0" fontId="0" fillId="0" borderId="109" xfId="47" applyFont="1" applyBorder="1" applyAlignment="1">
      <alignment horizontal="left"/>
      <protection/>
    </xf>
    <xf numFmtId="0" fontId="0" fillId="0" borderId="110" xfId="47" applyFont="1" applyBorder="1" applyAlignment="1">
      <alignment horizontal="left"/>
      <protection/>
    </xf>
    <xf numFmtId="0" fontId="26" fillId="33" borderId="103" xfId="47" applyFont="1" applyFill="1" applyBorder="1" applyAlignment="1">
      <alignment horizontal="left"/>
      <protection/>
    </xf>
    <xf numFmtId="0" fontId="26" fillId="0" borderId="26" xfId="47" applyFont="1" applyFill="1" applyBorder="1" applyAlignment="1">
      <alignment horizontal="left"/>
      <protection/>
    </xf>
    <xf numFmtId="0" fontId="26" fillId="0" borderId="0" xfId="47" applyFont="1" applyFill="1" applyBorder="1" applyAlignment="1">
      <alignment horizontal="left"/>
      <protection/>
    </xf>
    <xf numFmtId="0" fontId="26" fillId="0" borderId="70" xfId="47" applyFont="1" applyFill="1" applyBorder="1" applyAlignment="1">
      <alignment horizontal="left"/>
      <protection/>
    </xf>
    <xf numFmtId="0" fontId="0" fillId="0" borderId="67" xfId="47" applyFont="1" applyBorder="1" applyAlignment="1">
      <alignment horizontal="left"/>
      <protection/>
    </xf>
    <xf numFmtId="0" fontId="0" fillId="0" borderId="70" xfId="47" applyFont="1" applyBorder="1" applyAlignment="1">
      <alignment horizontal="left"/>
      <protection/>
    </xf>
    <xf numFmtId="49" fontId="14" fillId="0" borderId="0" xfId="47" applyNumberFormat="1" applyFont="1" applyBorder="1" applyAlignment="1">
      <alignment horizontal="left"/>
      <protection/>
    </xf>
    <xf numFmtId="0" fontId="26" fillId="0" borderId="111" xfId="47" applyFont="1" applyFill="1" applyBorder="1" applyAlignment="1">
      <alignment horizontal="left"/>
      <protection/>
    </xf>
    <xf numFmtId="0" fontId="26" fillId="0" borderId="13" xfId="47" applyFont="1" applyFill="1" applyBorder="1" applyAlignment="1">
      <alignment horizontal="left"/>
      <protection/>
    </xf>
    <xf numFmtId="0" fontId="26" fillId="0" borderId="110" xfId="47" applyFont="1" applyFill="1" applyBorder="1" applyAlignment="1">
      <alignment horizontal="left"/>
      <protection/>
    </xf>
    <xf numFmtId="0" fontId="6" fillId="0" borderId="21" xfId="0" applyFont="1" applyBorder="1" applyAlignment="1">
      <alignment horizontal="left"/>
    </xf>
    <xf numFmtId="3" fontId="0" fillId="34" borderId="58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70" xfId="0" applyNumberFormat="1" applyFont="1" applyFill="1" applyBorder="1" applyAlignment="1">
      <alignment horizontal="right"/>
    </xf>
    <xf numFmtId="3" fontId="0" fillId="34" borderId="18" xfId="0" applyNumberFormat="1" applyFont="1" applyFill="1" applyBorder="1" applyAlignment="1">
      <alignment horizontal="righ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ozpo&#269;et%20-%20Formul&#225;&#34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TAKA~1\LOCALS~1\Temp\Rar$DI31.756\SO%2001%20-%20ZTI%20-%20Rozpo&#269;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6">
          <cell r="C6" t="str">
            <v>Vodovod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 1"/>
      <sheetName val="Položky 2"/>
    </sheetNames>
    <sheetDataSet>
      <sheetData sheetId="1">
        <row r="10">
          <cell r="E10">
            <v>0</v>
          </cell>
          <cell r="F10">
            <v>293017.04755400005</v>
          </cell>
          <cell r="G10">
            <v>0</v>
          </cell>
          <cell r="H10">
            <v>0</v>
          </cell>
          <cell r="I10">
            <v>0</v>
          </cell>
        </row>
        <row r="16">
          <cell r="H16">
            <v>8057.968807735002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defaultGridColor="0" zoomScale="140" zoomScaleNormal="140" zoomScalePageLayoutView="0" colorId="12" workbookViewId="0" topLeftCell="A16">
      <selection activeCell="F31" sqref="F31"/>
    </sheetView>
  </sheetViews>
  <sheetFormatPr defaultColWidth="9.00390625" defaultRowHeight="12.75"/>
  <cols>
    <col min="2" max="2" width="15.625" style="0" customWidth="1"/>
    <col min="3" max="3" width="17.75390625" style="0" customWidth="1"/>
    <col min="5" max="5" width="20.375" style="0" customWidth="1"/>
    <col min="6" max="6" width="19.875" style="0" customWidth="1"/>
    <col min="7" max="7" width="13.75390625" style="0" customWidth="1"/>
  </cols>
  <sheetData>
    <row r="1" spans="1:7" ht="18">
      <c r="A1" s="45" t="s">
        <v>55</v>
      </c>
      <c r="B1" s="46"/>
      <c r="C1" s="147"/>
      <c r="D1" s="147"/>
      <c r="E1" s="147"/>
      <c r="F1" s="46"/>
      <c r="G1" s="46"/>
    </row>
    <row r="2" ht="13.5" thickBot="1"/>
    <row r="3" spans="1:7" ht="12.75">
      <c r="A3" s="632" t="s">
        <v>56</v>
      </c>
      <c r="B3" s="633"/>
      <c r="C3" s="633"/>
      <c r="D3" s="633"/>
      <c r="E3" s="634"/>
      <c r="F3" s="630" t="s">
        <v>185</v>
      </c>
      <c r="G3" s="631"/>
    </row>
    <row r="4" spans="1:7" ht="14.25">
      <c r="A4" s="637" t="s">
        <v>446</v>
      </c>
      <c r="B4" s="638"/>
      <c r="C4" s="638"/>
      <c r="D4" s="638"/>
      <c r="E4" s="639"/>
      <c r="F4" s="51"/>
      <c r="G4" s="52"/>
    </row>
    <row r="5" spans="1:7" ht="12.75">
      <c r="A5" s="635" t="s">
        <v>134</v>
      </c>
      <c r="B5" s="625"/>
      <c r="C5" s="625"/>
      <c r="D5" s="625"/>
      <c r="E5" s="636"/>
      <c r="F5" s="41" t="s">
        <v>57</v>
      </c>
      <c r="G5" s="53"/>
    </row>
    <row r="6" spans="1:7" ht="14.25">
      <c r="A6" s="643" t="s">
        <v>195</v>
      </c>
      <c r="B6" s="644"/>
      <c r="C6" s="644"/>
      <c r="D6" s="644"/>
      <c r="E6" s="645"/>
      <c r="F6" s="29"/>
      <c r="G6" s="52"/>
    </row>
    <row r="7" spans="1:7" ht="15.75" customHeight="1" thickBot="1">
      <c r="A7" s="640"/>
      <c r="B7" s="641"/>
      <c r="C7" s="641"/>
      <c r="D7" s="641"/>
      <c r="E7" s="642"/>
      <c r="F7" s="129"/>
      <c r="G7" s="54"/>
    </row>
    <row r="8" spans="1:7" ht="12.75">
      <c r="A8" s="627" t="s">
        <v>130</v>
      </c>
      <c r="B8" s="628"/>
      <c r="C8" s="628"/>
      <c r="D8" s="629"/>
      <c r="E8" s="56" t="s">
        <v>58</v>
      </c>
      <c r="F8" s="57"/>
      <c r="G8" s="58">
        <v>0</v>
      </c>
    </row>
    <row r="9" spans="1:7" ht="12.75">
      <c r="A9" s="635" t="s">
        <v>131</v>
      </c>
      <c r="B9" s="625"/>
      <c r="C9" s="625"/>
      <c r="D9" s="636"/>
      <c r="E9" s="41" t="s">
        <v>132</v>
      </c>
      <c r="F9" s="40"/>
      <c r="G9" s="60">
        <f>IF(PocetMJ=0,,ROUND((F31+F33)/PocetMJ,1))</f>
        <v>0</v>
      </c>
    </row>
    <row r="10" spans="1:7" ht="12.75">
      <c r="A10" s="61" t="s">
        <v>59</v>
      </c>
      <c r="B10" s="25"/>
      <c r="C10" s="25"/>
      <c r="D10" s="25"/>
      <c r="E10" s="624" t="s">
        <v>619</v>
      </c>
      <c r="F10" s="625"/>
      <c r="G10" s="626"/>
    </row>
    <row r="11" spans="1:7" ht="12.75">
      <c r="A11" s="55" t="s">
        <v>60</v>
      </c>
      <c r="B11" s="29"/>
      <c r="C11" s="29"/>
      <c r="D11" s="29"/>
      <c r="E11" s="51" t="s">
        <v>61</v>
      </c>
      <c r="F11" s="29"/>
      <c r="G11" s="52"/>
    </row>
    <row r="12" spans="1:7" ht="12.75">
      <c r="A12" s="55"/>
      <c r="B12" s="29"/>
      <c r="C12" s="29"/>
      <c r="D12" s="29"/>
      <c r="E12" s="613"/>
      <c r="F12" s="614"/>
      <c r="G12" s="615"/>
    </row>
    <row r="13" spans="1:7" ht="18.75" thickBot="1">
      <c r="A13" s="63" t="s">
        <v>62</v>
      </c>
      <c r="B13" s="64"/>
      <c r="C13" s="64"/>
      <c r="D13" s="64"/>
      <c r="E13" s="65"/>
      <c r="F13" s="65"/>
      <c r="G13" s="66"/>
    </row>
    <row r="14" spans="1:7" ht="13.5" thickBot="1">
      <c r="A14" s="67" t="s">
        <v>63</v>
      </c>
      <c r="B14" s="68"/>
      <c r="C14" s="69"/>
      <c r="D14" s="70" t="s">
        <v>64</v>
      </c>
      <c r="E14" s="71"/>
      <c r="F14" s="71"/>
      <c r="G14" s="69"/>
    </row>
    <row r="15" spans="1:7" ht="12.75">
      <c r="A15" s="72"/>
      <c r="B15" s="36" t="s">
        <v>65</v>
      </c>
      <c r="C15" s="142">
        <f>SUM(3!G488)</f>
        <v>0</v>
      </c>
      <c r="D15" s="74"/>
      <c r="E15" s="75"/>
      <c r="F15" s="76"/>
      <c r="G15" s="73"/>
    </row>
    <row r="16" spans="1:7" ht="12.75">
      <c r="A16" s="72" t="s">
        <v>66</v>
      </c>
      <c r="B16" s="36" t="s">
        <v>67</v>
      </c>
      <c r="C16" s="142">
        <f>SUM(3!G467)</f>
        <v>0</v>
      </c>
      <c r="D16" s="61"/>
      <c r="E16" s="77"/>
      <c r="F16" s="39"/>
      <c r="G16" s="73"/>
    </row>
    <row r="17" spans="1:7" ht="12.75">
      <c r="A17" s="72" t="s">
        <v>68</v>
      </c>
      <c r="B17" s="36" t="s">
        <v>69</v>
      </c>
      <c r="C17" s="142">
        <f>SUM(3!G125,3!G118,3!G78,3!G70,3!G57,3!G30)</f>
        <v>0</v>
      </c>
      <c r="D17" s="61"/>
      <c r="E17" s="77"/>
      <c r="F17" s="39"/>
      <c r="G17" s="73"/>
    </row>
    <row r="18" spans="1:7" ht="13.5" thickBot="1">
      <c r="A18" s="78" t="s">
        <v>70</v>
      </c>
      <c r="B18" s="36" t="s">
        <v>71</v>
      </c>
      <c r="C18" s="143">
        <f>SUM(3!G141,3!G174,3!G198,3!G246,3!G273,3!G292,3!G310,3!G329,3!G339,3!G358,3!G401,3!G422,3!G436,3!G445)</f>
        <v>0</v>
      </c>
      <c r="D18" s="61"/>
      <c r="E18" s="77"/>
      <c r="F18" s="39"/>
      <c r="G18" s="73"/>
    </row>
    <row r="19" spans="1:7" ht="13.5" thickBot="1">
      <c r="A19" s="79" t="s">
        <v>72</v>
      </c>
      <c r="B19" s="36"/>
      <c r="C19" s="148">
        <f>SUM(C15:C18)</f>
        <v>0</v>
      </c>
      <c r="D19" s="80"/>
      <c r="E19" s="77"/>
      <c r="F19" s="39"/>
      <c r="G19" s="73"/>
    </row>
    <row r="20" spans="1:7" ht="12.75">
      <c r="A20" s="79"/>
      <c r="B20" s="36"/>
      <c r="C20" s="142"/>
      <c r="D20" s="61"/>
      <c r="E20" s="77"/>
      <c r="F20" s="39"/>
      <c r="G20" s="73"/>
    </row>
    <row r="21" spans="1:7" ht="12.75">
      <c r="A21" s="79" t="s">
        <v>73</v>
      </c>
      <c r="B21" s="36"/>
      <c r="C21" s="143">
        <f>SUM(2!H48:I48)</f>
        <v>0</v>
      </c>
      <c r="D21" s="61"/>
      <c r="E21" s="77"/>
      <c r="F21" s="39"/>
      <c r="G21" s="73"/>
    </row>
    <row r="22" spans="1:7" ht="13.5" thickBot="1">
      <c r="A22" s="55" t="s">
        <v>74</v>
      </c>
      <c r="B22" s="29"/>
      <c r="C22" s="358">
        <f>C19</f>
        <v>0</v>
      </c>
      <c r="D22" s="61" t="s">
        <v>75</v>
      </c>
      <c r="E22" s="77"/>
      <c r="F22" s="39"/>
      <c r="G22" s="143">
        <f>SUM(2!H37:I37)</f>
        <v>0</v>
      </c>
    </row>
    <row r="23" spans="1:7" ht="13.5" thickBot="1">
      <c r="A23" s="61" t="s">
        <v>76</v>
      </c>
      <c r="B23" s="25"/>
      <c r="C23" s="148">
        <f>C21+C22+G23</f>
        <v>0</v>
      </c>
      <c r="D23" s="81" t="s">
        <v>77</v>
      </c>
      <c r="E23" s="82"/>
      <c r="F23" s="106"/>
      <c r="G23" s="148">
        <f>G22</f>
        <v>0</v>
      </c>
    </row>
    <row r="24" spans="1:7" ht="12.75">
      <c r="A24" s="47" t="s">
        <v>78</v>
      </c>
      <c r="B24" s="48"/>
      <c r="C24" s="49" t="s">
        <v>79</v>
      </c>
      <c r="D24" s="48"/>
      <c r="E24" s="49" t="s">
        <v>80</v>
      </c>
      <c r="F24" s="48"/>
      <c r="G24" s="50"/>
    </row>
    <row r="25" spans="1:7" ht="12.75">
      <c r="A25" s="620"/>
      <c r="B25" s="621"/>
      <c r="C25" s="41" t="s">
        <v>81</v>
      </c>
      <c r="D25" s="40"/>
      <c r="E25" s="41" t="s">
        <v>81</v>
      </c>
      <c r="F25" s="40"/>
      <c r="G25" s="53"/>
    </row>
    <row r="26" spans="1:7" ht="12.75">
      <c r="A26" s="622"/>
      <c r="B26" s="623"/>
      <c r="C26" s="51" t="s">
        <v>82</v>
      </c>
      <c r="D26" s="29"/>
      <c r="E26" s="51" t="s">
        <v>82</v>
      </c>
      <c r="F26" s="29"/>
      <c r="G26" s="52"/>
    </row>
    <row r="27" spans="1:7" ht="12.75">
      <c r="A27" s="55" t="s">
        <v>82</v>
      </c>
      <c r="B27" s="83"/>
      <c r="C27" s="51" t="s">
        <v>83</v>
      </c>
      <c r="D27" s="29"/>
      <c r="E27" s="51" t="s">
        <v>84</v>
      </c>
      <c r="F27" s="29"/>
      <c r="G27" s="52"/>
    </row>
    <row r="28" spans="1:7" ht="12.75">
      <c r="A28" s="597" t="s">
        <v>618</v>
      </c>
      <c r="B28" s="598"/>
      <c r="C28" s="51"/>
      <c r="D28" s="29"/>
      <c r="E28" s="51"/>
      <c r="F28" s="29"/>
      <c r="G28" s="52"/>
    </row>
    <row r="29" spans="1:7" ht="12.75">
      <c r="A29" s="55"/>
      <c r="B29" s="29"/>
      <c r="C29" s="51"/>
      <c r="D29" s="29"/>
      <c r="E29" s="51"/>
      <c r="F29" s="29"/>
      <c r="G29" s="52"/>
    </row>
    <row r="30" spans="1:7" ht="12.75">
      <c r="A30" s="59" t="s">
        <v>85</v>
      </c>
      <c r="B30" s="40"/>
      <c r="C30" s="84">
        <v>0</v>
      </c>
      <c r="D30" s="40" t="s">
        <v>86</v>
      </c>
      <c r="E30" s="41"/>
      <c r="F30" s="144">
        <f>ROUND(PRODUCT(F29,C30/100),1)</f>
        <v>0</v>
      </c>
      <c r="G30" s="53"/>
    </row>
    <row r="31" spans="1:7" ht="12.75">
      <c r="A31" s="59" t="s">
        <v>85</v>
      </c>
      <c r="B31" s="40"/>
      <c r="C31" s="84">
        <v>15</v>
      </c>
      <c r="D31" s="40" t="s">
        <v>86</v>
      </c>
      <c r="E31" s="41"/>
      <c r="F31" s="144">
        <f>ROUND(PRODUCT(F30,C31/100),1)</f>
        <v>0</v>
      </c>
      <c r="G31" s="53"/>
    </row>
    <row r="32" spans="1:7" ht="12.75">
      <c r="A32" s="59" t="s">
        <v>87</v>
      </c>
      <c r="B32" s="40"/>
      <c r="C32" s="84">
        <v>15</v>
      </c>
      <c r="D32" s="40" t="s">
        <v>86</v>
      </c>
      <c r="E32" s="41"/>
      <c r="F32" s="144">
        <f>ROUND(PRODUCT(F31,C32/100),1)</f>
        <v>0</v>
      </c>
      <c r="G32" s="62"/>
    </row>
    <row r="33" spans="1:7" ht="12.75">
      <c r="A33" s="59" t="s">
        <v>85</v>
      </c>
      <c r="B33" s="40"/>
      <c r="C33" s="84">
        <v>21</v>
      </c>
      <c r="D33" s="40" t="s">
        <v>86</v>
      </c>
      <c r="E33" s="41"/>
      <c r="F33" s="144">
        <f>C23</f>
        <v>0</v>
      </c>
      <c r="G33" s="53"/>
    </row>
    <row r="34" spans="1:7" ht="13.5" thickBot="1">
      <c r="A34" s="59" t="s">
        <v>87</v>
      </c>
      <c r="B34" s="40"/>
      <c r="C34" s="84">
        <v>21</v>
      </c>
      <c r="D34" s="40" t="s">
        <v>86</v>
      </c>
      <c r="E34" s="41"/>
      <c r="F34" s="145">
        <f>ROUND(PRODUCT(F33,C34/100),1)</f>
        <v>0</v>
      </c>
      <c r="G34" s="62"/>
    </row>
    <row r="35" spans="1:7" ht="16.5" thickBot="1">
      <c r="A35" s="617" t="s">
        <v>88</v>
      </c>
      <c r="B35" s="618"/>
      <c r="C35" s="618"/>
      <c r="D35" s="619"/>
      <c r="E35" s="85"/>
      <c r="F35" s="146">
        <f>CEILING(SUM(F30:F34),1)</f>
        <v>0</v>
      </c>
      <c r="G35" s="86"/>
    </row>
    <row r="37" spans="1:7" ht="12.75">
      <c r="A37" s="87" t="s">
        <v>89</v>
      </c>
      <c r="B37" s="87"/>
      <c r="C37" s="87"/>
      <c r="D37" s="87"/>
      <c r="E37" s="87"/>
      <c r="F37" s="87"/>
      <c r="G37" s="87"/>
    </row>
    <row r="38" spans="1:7" ht="12.75">
      <c r="A38" s="87"/>
      <c r="B38" s="616"/>
      <c r="C38" s="616"/>
      <c r="D38" s="616"/>
      <c r="E38" s="616"/>
      <c r="F38" s="616"/>
      <c r="G38" s="616"/>
    </row>
    <row r="39" spans="1:7" ht="12.75">
      <c r="A39" s="88"/>
      <c r="B39" s="616"/>
      <c r="C39" s="616"/>
      <c r="D39" s="616"/>
      <c r="E39" s="616"/>
      <c r="F39" s="616"/>
      <c r="G39" s="616"/>
    </row>
    <row r="40" spans="1:7" ht="12.75">
      <c r="A40" s="88"/>
      <c r="B40" s="616"/>
      <c r="C40" s="616"/>
      <c r="D40" s="616"/>
      <c r="E40" s="616"/>
      <c r="F40" s="616"/>
      <c r="G40" s="616"/>
    </row>
    <row r="41" spans="1:7" ht="12.75">
      <c r="A41" s="88"/>
      <c r="B41" s="616"/>
      <c r="C41" s="616"/>
      <c r="D41" s="616"/>
      <c r="E41" s="616"/>
      <c r="F41" s="616"/>
      <c r="G41" s="616"/>
    </row>
    <row r="42" spans="1:7" ht="12.75">
      <c r="A42" s="88"/>
      <c r="B42" s="616"/>
      <c r="C42" s="616"/>
      <c r="D42" s="616"/>
      <c r="E42" s="616"/>
      <c r="F42" s="616"/>
      <c r="G42" s="616"/>
    </row>
    <row r="43" spans="1:7" ht="12.75">
      <c r="A43" s="88"/>
      <c r="B43" s="616"/>
      <c r="C43" s="616"/>
      <c r="D43" s="616"/>
      <c r="E43" s="616"/>
      <c r="F43" s="616"/>
      <c r="G43" s="616"/>
    </row>
    <row r="44" spans="1:7" ht="12.75">
      <c r="A44" s="88"/>
      <c r="B44" s="616"/>
      <c r="C44" s="616"/>
      <c r="D44" s="616"/>
      <c r="E44" s="616"/>
      <c r="F44" s="616"/>
      <c r="G44" s="616"/>
    </row>
    <row r="45" spans="1:7" ht="12.75">
      <c r="A45" s="88"/>
      <c r="B45" s="616"/>
      <c r="C45" s="616"/>
      <c r="D45" s="616"/>
      <c r="E45" s="616"/>
      <c r="F45" s="616"/>
      <c r="G45" s="616"/>
    </row>
    <row r="46" spans="1:7" ht="12.75">
      <c r="A46" s="88"/>
      <c r="B46" s="616"/>
      <c r="C46" s="616"/>
      <c r="D46" s="616"/>
      <c r="E46" s="616"/>
      <c r="F46" s="616"/>
      <c r="G46" s="616"/>
    </row>
    <row r="47" spans="2:7" ht="12.75">
      <c r="B47" s="612"/>
      <c r="C47" s="612"/>
      <c r="D47" s="612"/>
      <c r="E47" s="612"/>
      <c r="F47" s="612"/>
      <c r="G47" s="612"/>
    </row>
    <row r="48" spans="2:7" ht="12.75">
      <c r="B48" s="612"/>
      <c r="C48" s="612"/>
      <c r="D48" s="612"/>
      <c r="E48" s="612"/>
      <c r="F48" s="612"/>
      <c r="G48" s="612"/>
    </row>
    <row r="49" spans="2:7" ht="12.75">
      <c r="B49" s="612"/>
      <c r="C49" s="612"/>
      <c r="D49" s="612"/>
      <c r="E49" s="612"/>
      <c r="F49" s="612"/>
      <c r="G49" s="612"/>
    </row>
    <row r="50" spans="2:7" ht="12.75">
      <c r="B50" s="612"/>
      <c r="C50" s="612"/>
      <c r="D50" s="612"/>
      <c r="E50" s="612"/>
      <c r="F50" s="612"/>
      <c r="G50" s="612"/>
    </row>
  </sheetData>
  <sheetProtection/>
  <mergeCells count="18">
    <mergeCell ref="E10:G10"/>
    <mergeCell ref="A8:D8"/>
    <mergeCell ref="F3:G3"/>
    <mergeCell ref="A3:E3"/>
    <mergeCell ref="A5:E5"/>
    <mergeCell ref="A4:E4"/>
    <mergeCell ref="A7:E7"/>
    <mergeCell ref="A6:E6"/>
    <mergeCell ref="A9:D9"/>
    <mergeCell ref="B48:G48"/>
    <mergeCell ref="B49:G49"/>
    <mergeCell ref="B50:G50"/>
    <mergeCell ref="E12:G12"/>
    <mergeCell ref="B38:G46"/>
    <mergeCell ref="B47:G47"/>
    <mergeCell ref="A35:D35"/>
    <mergeCell ref="A25:B25"/>
    <mergeCell ref="A26:B26"/>
  </mergeCells>
  <printOptions/>
  <pageMargins left="0.787401575" right="0.787401575" top="0.984251969" bottom="0.984251969" header="0.4921259845" footer="0.4921259845"/>
  <pageSetup fitToHeight="1" fitToWidth="1" horizontalDpi="360" verticalDpi="36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defaultGridColor="0" zoomScale="140" zoomScaleNormal="140" zoomScalePageLayoutView="0" colorId="12" workbookViewId="0" topLeftCell="A31">
      <selection activeCell="K53" sqref="K53"/>
    </sheetView>
  </sheetViews>
  <sheetFormatPr defaultColWidth="9.00390625" defaultRowHeight="12.75"/>
  <cols>
    <col min="1" max="1" width="7.25390625" style="0" customWidth="1"/>
    <col min="3" max="3" width="14.875" style="0" customWidth="1"/>
    <col min="4" max="4" width="20.00390625" style="0" customWidth="1"/>
    <col min="5" max="7" width="11.75390625" style="0" customWidth="1"/>
    <col min="8" max="8" width="11.625" style="0" customWidth="1"/>
    <col min="9" max="9" width="12.00390625" style="0" customWidth="1"/>
  </cols>
  <sheetData>
    <row r="1" spans="1:9" ht="15" thickTop="1">
      <c r="A1" s="665" t="s">
        <v>56</v>
      </c>
      <c r="B1" s="666"/>
      <c r="C1" s="669" t="s">
        <v>446</v>
      </c>
      <c r="D1" s="670"/>
      <c r="E1" s="670"/>
      <c r="F1" s="670"/>
      <c r="G1" s="670"/>
      <c r="H1" s="670"/>
      <c r="I1" s="671"/>
    </row>
    <row r="2" spans="1:10" ht="14.25">
      <c r="A2" s="667" t="s">
        <v>135</v>
      </c>
      <c r="B2" s="668"/>
      <c r="C2" s="672" t="s">
        <v>195</v>
      </c>
      <c r="D2" s="673"/>
      <c r="E2" s="673"/>
      <c r="F2" s="673"/>
      <c r="G2" s="673"/>
      <c r="H2" s="673"/>
      <c r="I2" s="674"/>
      <c r="J2" s="162"/>
    </row>
    <row r="3" spans="1:10" ht="15" thickBot="1">
      <c r="A3" s="675"/>
      <c r="B3" s="676"/>
      <c r="C3" s="677"/>
      <c r="D3" s="678"/>
      <c r="E3" s="678"/>
      <c r="F3" s="678"/>
      <c r="G3" s="678"/>
      <c r="H3" s="678"/>
      <c r="I3" s="679"/>
      <c r="J3" s="162"/>
    </row>
    <row r="4" ht="15" customHeight="1" thickTop="1"/>
    <row r="5" spans="1:9" ht="18">
      <c r="A5" s="89" t="s">
        <v>90</v>
      </c>
      <c r="B5" s="45"/>
      <c r="C5" s="45"/>
      <c r="D5" s="45"/>
      <c r="E5" s="45"/>
      <c r="F5" s="45"/>
      <c r="G5" s="45"/>
      <c r="H5" s="45"/>
      <c r="I5" s="45"/>
    </row>
    <row r="6" ht="10.5" customHeight="1" thickBot="1"/>
    <row r="7" spans="1:10" ht="13.5" thickBot="1">
      <c r="A7" s="102"/>
      <c r="B7" s="655" t="s">
        <v>91</v>
      </c>
      <c r="C7" s="656"/>
      <c r="D7" s="657"/>
      <c r="E7" s="90" t="s">
        <v>92</v>
      </c>
      <c r="F7" s="91" t="s">
        <v>93</v>
      </c>
      <c r="G7" s="91" t="s">
        <v>20</v>
      </c>
      <c r="H7" s="91" t="s">
        <v>94</v>
      </c>
      <c r="I7" s="92" t="s">
        <v>73</v>
      </c>
      <c r="J7" s="29"/>
    </row>
    <row r="8" spans="1:10" ht="12.75">
      <c r="A8" s="159" t="s">
        <v>43</v>
      </c>
      <c r="B8" s="661" t="s">
        <v>171</v>
      </c>
      <c r="C8" s="662"/>
      <c r="D8" s="663"/>
      <c r="E8" s="135">
        <f>SUM(3!G30)</f>
        <v>0</v>
      </c>
      <c r="F8" s="234"/>
      <c r="G8" s="234"/>
      <c r="H8" s="234"/>
      <c r="I8" s="235"/>
      <c r="J8" s="29"/>
    </row>
    <row r="9" spans="1:10" ht="12.75">
      <c r="A9" s="159" t="s">
        <v>48</v>
      </c>
      <c r="B9" s="646" t="s">
        <v>49</v>
      </c>
      <c r="C9" s="647"/>
      <c r="D9" s="648"/>
      <c r="E9" s="135">
        <f>SUM(3!G57)</f>
        <v>0</v>
      </c>
      <c r="F9" s="136"/>
      <c r="G9" s="108"/>
      <c r="H9" s="108"/>
      <c r="I9" s="127"/>
      <c r="J9" s="29"/>
    </row>
    <row r="10" spans="1:10" ht="12.75">
      <c r="A10" s="159" t="s">
        <v>46</v>
      </c>
      <c r="B10" s="646" t="s">
        <v>47</v>
      </c>
      <c r="C10" s="647"/>
      <c r="D10" s="648"/>
      <c r="E10" s="137">
        <f>SUM(3!G70)</f>
        <v>0</v>
      </c>
      <c r="F10" s="136"/>
      <c r="G10" s="107"/>
      <c r="H10" s="107"/>
      <c r="I10" s="128"/>
      <c r="J10" s="29"/>
    </row>
    <row r="11" spans="1:10" ht="12.75">
      <c r="A11" s="159" t="s">
        <v>124</v>
      </c>
      <c r="B11" s="646" t="s">
        <v>125</v>
      </c>
      <c r="C11" s="647"/>
      <c r="D11" s="648"/>
      <c r="E11" s="137">
        <f>SUM(3!G78)</f>
        <v>0</v>
      </c>
      <c r="F11" s="136"/>
      <c r="G11" s="107"/>
      <c r="H11" s="107"/>
      <c r="I11" s="128"/>
      <c r="J11" s="29"/>
    </row>
    <row r="12" spans="1:10" ht="12.75">
      <c r="A12" s="159" t="s">
        <v>31</v>
      </c>
      <c r="B12" s="646" t="s">
        <v>32</v>
      </c>
      <c r="C12" s="647"/>
      <c r="D12" s="648"/>
      <c r="E12" s="137">
        <f>SUM(3!G118)</f>
        <v>0</v>
      </c>
      <c r="F12" s="136"/>
      <c r="G12" s="107"/>
      <c r="H12" s="107"/>
      <c r="I12" s="128"/>
      <c r="J12" s="29"/>
    </row>
    <row r="13" spans="1:10" ht="13.5" thickBot="1">
      <c r="A13" s="413" t="s">
        <v>50</v>
      </c>
      <c r="B13" s="680" t="s">
        <v>51</v>
      </c>
      <c r="C13" s="681"/>
      <c r="D13" s="682"/>
      <c r="E13" s="414">
        <f>SUM(3!G125)</f>
        <v>0</v>
      </c>
      <c r="F13" s="415"/>
      <c r="G13" s="416"/>
      <c r="H13" s="416"/>
      <c r="I13" s="417"/>
      <c r="J13" s="29"/>
    </row>
    <row r="14" spans="1:10" ht="12.75">
      <c r="A14" s="428" t="s">
        <v>331</v>
      </c>
      <c r="B14" s="686" t="s">
        <v>332</v>
      </c>
      <c r="C14" s="687"/>
      <c r="D14" s="688"/>
      <c r="E14" s="429"/>
      <c r="F14" s="410">
        <f>SUM(3!G141)</f>
        <v>0</v>
      </c>
      <c r="G14" s="430"/>
      <c r="H14" s="430"/>
      <c r="I14" s="431"/>
      <c r="J14" s="29"/>
    </row>
    <row r="15" spans="1:10" ht="12.75">
      <c r="A15" s="408" t="s">
        <v>12</v>
      </c>
      <c r="B15" s="683" t="s">
        <v>13</v>
      </c>
      <c r="C15" s="684"/>
      <c r="D15" s="685"/>
      <c r="E15" s="409"/>
      <c r="F15" s="410">
        <f>SUM(3!G174)</f>
        <v>0</v>
      </c>
      <c r="G15" s="411"/>
      <c r="H15" s="411"/>
      <c r="I15" s="412"/>
      <c r="J15" s="29"/>
    </row>
    <row r="16" spans="1:10" ht="12.75">
      <c r="A16" s="159" t="s">
        <v>15</v>
      </c>
      <c r="B16" s="646" t="s">
        <v>14</v>
      </c>
      <c r="C16" s="647"/>
      <c r="D16" s="648"/>
      <c r="E16" s="137"/>
      <c r="F16" s="136">
        <f>SUM(3!G198)</f>
        <v>0</v>
      </c>
      <c r="G16" s="107"/>
      <c r="H16" s="107"/>
      <c r="I16" s="128"/>
      <c r="J16" s="29"/>
    </row>
    <row r="17" spans="1:10" ht="12.75">
      <c r="A17" s="159" t="s">
        <v>16</v>
      </c>
      <c r="B17" s="646" t="s">
        <v>17</v>
      </c>
      <c r="C17" s="647"/>
      <c r="D17" s="648"/>
      <c r="E17" s="137"/>
      <c r="F17" s="136">
        <f>SUM(3!G246)</f>
        <v>0</v>
      </c>
      <c r="G17" s="107"/>
      <c r="H17" s="107"/>
      <c r="I17" s="128"/>
      <c r="J17" s="29"/>
    </row>
    <row r="18" spans="1:10" ht="12.75">
      <c r="A18" s="159" t="s">
        <v>299</v>
      </c>
      <c r="B18" s="646" t="s">
        <v>300</v>
      </c>
      <c r="C18" s="647"/>
      <c r="D18" s="648"/>
      <c r="E18" s="137"/>
      <c r="F18" s="136">
        <f>SUM(3!G273)</f>
        <v>0</v>
      </c>
      <c r="G18" s="107"/>
      <c r="H18" s="107"/>
      <c r="I18" s="128"/>
      <c r="J18" s="29"/>
    </row>
    <row r="19" spans="1:10" ht="12.75">
      <c r="A19" s="159" t="s">
        <v>203</v>
      </c>
      <c r="B19" s="646" t="s">
        <v>208</v>
      </c>
      <c r="C19" s="647"/>
      <c r="D19" s="648"/>
      <c r="E19" s="137"/>
      <c r="F19" s="136">
        <f>SUM(3!G292)</f>
        <v>0</v>
      </c>
      <c r="G19" s="107"/>
      <c r="H19" s="107"/>
      <c r="I19" s="128"/>
      <c r="J19" s="29"/>
    </row>
    <row r="20" spans="1:10" ht="12.75">
      <c r="A20" s="159" t="s">
        <v>263</v>
      </c>
      <c r="B20" s="646" t="s">
        <v>325</v>
      </c>
      <c r="C20" s="647"/>
      <c r="D20" s="648"/>
      <c r="E20" s="137"/>
      <c r="F20" s="136">
        <f>SUM(3!G310)</f>
        <v>0</v>
      </c>
      <c r="G20" s="107"/>
      <c r="H20" s="107"/>
      <c r="I20" s="128"/>
      <c r="J20" s="29"/>
    </row>
    <row r="21" spans="1:10" ht="12.75">
      <c r="A21" s="159" t="s">
        <v>207</v>
      </c>
      <c r="B21" s="646" t="s">
        <v>209</v>
      </c>
      <c r="C21" s="647"/>
      <c r="D21" s="648"/>
      <c r="E21" s="137"/>
      <c r="F21" s="136">
        <f>SUM(3!G329)</f>
        <v>0</v>
      </c>
      <c r="G21" s="107"/>
      <c r="H21" s="107"/>
      <c r="I21" s="128"/>
      <c r="J21" s="29"/>
    </row>
    <row r="22" spans="1:10" ht="12.75">
      <c r="A22" s="159" t="s">
        <v>617</v>
      </c>
      <c r="B22" s="646" t="s">
        <v>610</v>
      </c>
      <c r="C22" s="647"/>
      <c r="D22" s="648"/>
      <c r="E22" s="137"/>
      <c r="F22" s="136">
        <f>SUM(3!G339)</f>
        <v>0</v>
      </c>
      <c r="G22" s="107"/>
      <c r="H22" s="107"/>
      <c r="I22" s="128"/>
      <c r="J22" s="29"/>
    </row>
    <row r="23" spans="1:10" ht="12.75">
      <c r="A23" s="159" t="s">
        <v>173</v>
      </c>
      <c r="B23" s="646" t="s">
        <v>174</v>
      </c>
      <c r="C23" s="647"/>
      <c r="D23" s="648"/>
      <c r="E23" s="137"/>
      <c r="F23" s="136">
        <f>SUM(3!G358)</f>
        <v>0</v>
      </c>
      <c r="G23" s="107"/>
      <c r="H23" s="107"/>
      <c r="I23" s="128"/>
      <c r="J23" s="29"/>
    </row>
    <row r="24" spans="1:10" ht="12.75">
      <c r="A24" s="159" t="s">
        <v>154</v>
      </c>
      <c r="B24" s="646" t="s">
        <v>155</v>
      </c>
      <c r="C24" s="647"/>
      <c r="D24" s="648"/>
      <c r="E24" s="137"/>
      <c r="F24" s="136">
        <f>SUM(3!G401)</f>
        <v>0</v>
      </c>
      <c r="G24" s="107"/>
      <c r="H24" s="107"/>
      <c r="I24" s="128"/>
      <c r="J24" s="29"/>
    </row>
    <row r="25" spans="1:10" ht="12.75">
      <c r="A25" s="159" t="s">
        <v>27</v>
      </c>
      <c r="B25" s="646" t="s">
        <v>28</v>
      </c>
      <c r="C25" s="647"/>
      <c r="D25" s="648"/>
      <c r="E25" s="137"/>
      <c r="F25" s="136">
        <f>SUM(3!G422)</f>
        <v>0</v>
      </c>
      <c r="G25" s="107"/>
      <c r="H25" s="107"/>
      <c r="I25" s="128"/>
      <c r="J25" s="29"/>
    </row>
    <row r="26" spans="1:10" ht="12.75">
      <c r="A26" s="159" t="s">
        <v>179</v>
      </c>
      <c r="B26" s="646" t="s">
        <v>180</v>
      </c>
      <c r="C26" s="647"/>
      <c r="D26" s="648"/>
      <c r="E26" s="137"/>
      <c r="F26" s="136">
        <f>SUM(3!G436)</f>
        <v>0</v>
      </c>
      <c r="G26" s="107"/>
      <c r="H26" s="107"/>
      <c r="I26" s="128"/>
      <c r="J26" s="29"/>
    </row>
    <row r="27" spans="1:10" ht="12.75">
      <c r="A27" s="159" t="s">
        <v>38</v>
      </c>
      <c r="B27" s="646" t="s">
        <v>39</v>
      </c>
      <c r="C27" s="647"/>
      <c r="D27" s="648"/>
      <c r="E27" s="137"/>
      <c r="F27" s="136">
        <v>0</v>
      </c>
      <c r="G27" s="107"/>
      <c r="H27" s="107"/>
      <c r="I27" s="128"/>
      <c r="J27" s="29"/>
    </row>
    <row r="28" spans="1:10" ht="12.75">
      <c r="A28" s="159" t="s">
        <v>165</v>
      </c>
      <c r="B28" s="646" t="s">
        <v>166</v>
      </c>
      <c r="C28" s="647"/>
      <c r="D28" s="648"/>
      <c r="E28" s="520"/>
      <c r="F28" s="136"/>
      <c r="G28" s="136"/>
      <c r="H28" s="136">
        <f>SUM(3!G467)</f>
        <v>0</v>
      </c>
      <c r="I28" s="128"/>
      <c r="J28" s="29"/>
    </row>
    <row r="29" spans="1:10" ht="13.5" thickBot="1">
      <c r="A29" s="518" t="s">
        <v>422</v>
      </c>
      <c r="B29" s="652" t="s">
        <v>410</v>
      </c>
      <c r="C29" s="653"/>
      <c r="D29" s="654"/>
      <c r="E29" s="213"/>
      <c r="F29" s="519"/>
      <c r="G29" s="136">
        <f>SUM(3!G488)</f>
        <v>0</v>
      </c>
      <c r="H29" s="214"/>
      <c r="I29" s="215"/>
      <c r="J29" s="29"/>
    </row>
    <row r="30" spans="1:10" ht="13.5" thickBot="1">
      <c r="A30" s="94"/>
      <c r="B30" s="655" t="s">
        <v>95</v>
      </c>
      <c r="C30" s="656"/>
      <c r="D30" s="657"/>
      <c r="E30" s="138">
        <f>SUM(E8:E28)</f>
        <v>0</v>
      </c>
      <c r="F30" s="139">
        <f>SUM(F14:F28)</f>
        <v>0</v>
      </c>
      <c r="G30" s="516">
        <f>SUM(G14:G29)</f>
        <v>0</v>
      </c>
      <c r="H30" s="139">
        <f>SUM(H14:H29)</f>
        <v>0</v>
      </c>
      <c r="I30" s="517">
        <f>SUM(I10:I27)</f>
        <v>0</v>
      </c>
      <c r="J30" s="95"/>
    </row>
    <row r="31" spans="1:9" ht="15" customHeight="1">
      <c r="A31" s="93"/>
      <c r="B31" s="93"/>
      <c r="C31" s="93"/>
      <c r="D31" s="93"/>
      <c r="E31" s="93"/>
      <c r="F31" s="93"/>
      <c r="G31" s="93"/>
      <c r="H31" s="93"/>
      <c r="I31" s="93"/>
    </row>
    <row r="32" spans="1:9" ht="18">
      <c r="A32" s="96" t="s">
        <v>96</v>
      </c>
      <c r="B32" s="96"/>
      <c r="C32" s="96"/>
      <c r="D32" s="96"/>
      <c r="E32" s="96"/>
      <c r="F32" s="96"/>
      <c r="G32" s="97"/>
      <c r="H32" s="96"/>
      <c r="I32" s="96"/>
    </row>
    <row r="33" spans="1:9" ht="10.5" customHeight="1" thickBot="1">
      <c r="A33" s="98"/>
      <c r="B33" s="98"/>
      <c r="C33" s="98"/>
      <c r="D33" s="98"/>
      <c r="E33" s="98"/>
      <c r="F33" s="98"/>
      <c r="G33" s="98"/>
      <c r="H33" s="98"/>
      <c r="I33" s="98"/>
    </row>
    <row r="34" spans="1:9" ht="13.5" thickBot="1">
      <c r="A34" s="109"/>
      <c r="B34" s="658" t="s">
        <v>97</v>
      </c>
      <c r="C34" s="659"/>
      <c r="D34" s="660"/>
      <c r="E34" s="114"/>
      <c r="F34" s="115" t="s">
        <v>98</v>
      </c>
      <c r="G34" s="116" t="s">
        <v>99</v>
      </c>
      <c r="H34" s="119"/>
      <c r="I34" s="163" t="s">
        <v>100</v>
      </c>
    </row>
    <row r="35" spans="1:9" ht="12.75">
      <c r="A35" s="99"/>
      <c r="B35" s="661" t="s">
        <v>101</v>
      </c>
      <c r="C35" s="662"/>
      <c r="D35" s="663"/>
      <c r="E35" s="112"/>
      <c r="F35" s="113">
        <v>2.75</v>
      </c>
      <c r="G35" s="126">
        <f>SUM(E30,F30,G30,H30)</f>
        <v>0</v>
      </c>
      <c r="H35" s="100"/>
      <c r="I35" s="140">
        <f>G35/100*F35</f>
        <v>0</v>
      </c>
    </row>
    <row r="36" spans="1:9" ht="13.5" thickBot="1">
      <c r="A36" s="344"/>
      <c r="B36" s="649" t="s">
        <v>102</v>
      </c>
      <c r="C36" s="650"/>
      <c r="D36" s="651"/>
      <c r="E36" s="345"/>
      <c r="F36" s="348">
        <v>0.85</v>
      </c>
      <c r="G36" s="352">
        <f>SUM(E30,F30,G30,H30)</f>
        <v>0</v>
      </c>
      <c r="H36" s="434"/>
      <c r="I36" s="351">
        <f>G36/100*F36</f>
        <v>0</v>
      </c>
    </row>
    <row r="37" spans="1:9" ht="13.5" thickBot="1">
      <c r="A37" s="110"/>
      <c r="B37" s="655" t="s">
        <v>103</v>
      </c>
      <c r="C37" s="656"/>
      <c r="D37" s="657"/>
      <c r="E37" s="111"/>
      <c r="F37" s="118"/>
      <c r="G37" s="118"/>
      <c r="H37" s="117"/>
      <c r="I37" s="141">
        <f>SUM(I35:I36)</f>
        <v>0</v>
      </c>
    </row>
    <row r="38" ht="15" customHeight="1"/>
    <row r="39" spans="1:9" ht="18">
      <c r="A39" s="664" t="s">
        <v>210</v>
      </c>
      <c r="B39" s="664"/>
      <c r="C39" s="664"/>
      <c r="D39" s="664"/>
      <c r="E39" s="664"/>
      <c r="F39" s="664"/>
      <c r="G39" s="664"/>
      <c r="H39" s="664"/>
      <c r="I39" s="664"/>
    </row>
    <row r="40" spans="1:9" ht="10.5" customHeight="1" thickBot="1">
      <c r="A40" s="98"/>
      <c r="B40" s="98"/>
      <c r="C40" s="98"/>
      <c r="D40" s="98"/>
      <c r="E40" s="98"/>
      <c r="F40" s="98"/>
      <c r="G40" s="98"/>
      <c r="H40" s="98"/>
      <c r="I40" s="98"/>
    </row>
    <row r="41" spans="1:9" ht="13.5" thickBot="1">
      <c r="A41" s="109"/>
      <c r="B41" s="658" t="s">
        <v>211</v>
      </c>
      <c r="C41" s="659"/>
      <c r="D41" s="660"/>
      <c r="E41" s="355" t="s">
        <v>1</v>
      </c>
      <c r="F41" s="356" t="s">
        <v>2</v>
      </c>
      <c r="G41" s="356" t="s">
        <v>21</v>
      </c>
      <c r="H41" s="119"/>
      <c r="I41" s="357" t="s">
        <v>22</v>
      </c>
    </row>
    <row r="42" spans="1:10" ht="12.75">
      <c r="A42" s="99"/>
      <c r="B42" s="661" t="s">
        <v>250</v>
      </c>
      <c r="C42" s="662"/>
      <c r="D42" s="663"/>
      <c r="E42" s="346">
        <v>2</v>
      </c>
      <c r="F42" s="348" t="s">
        <v>213</v>
      </c>
      <c r="G42" s="706">
        <v>0</v>
      </c>
      <c r="H42" s="353"/>
      <c r="I42" s="564">
        <f aca="true" t="shared" si="0" ref="I42:I47">E42*G42</f>
        <v>0</v>
      </c>
      <c r="J42" s="55"/>
    </row>
    <row r="43" spans="1:10" ht="12.75">
      <c r="A43" s="344"/>
      <c r="B43" s="649" t="s">
        <v>298</v>
      </c>
      <c r="C43" s="650"/>
      <c r="D43" s="651"/>
      <c r="E43" s="347">
        <v>4</v>
      </c>
      <c r="F43" s="323" t="s">
        <v>213</v>
      </c>
      <c r="G43" s="707">
        <v>0</v>
      </c>
      <c r="H43" s="354"/>
      <c r="I43" s="564">
        <f t="shared" si="0"/>
        <v>0</v>
      </c>
      <c r="J43" s="55"/>
    </row>
    <row r="44" spans="1:10" ht="12.75">
      <c r="A44" s="101"/>
      <c r="B44" s="649" t="s">
        <v>506</v>
      </c>
      <c r="C44" s="650"/>
      <c r="D44" s="651"/>
      <c r="E44" s="347">
        <v>5</v>
      </c>
      <c r="F44" s="323" t="s">
        <v>213</v>
      </c>
      <c r="G44" s="708">
        <v>0</v>
      </c>
      <c r="H44" s="350"/>
      <c r="I44" s="564">
        <f t="shared" si="0"/>
        <v>0</v>
      </c>
      <c r="J44" s="55"/>
    </row>
    <row r="45" spans="1:10" ht="12.75">
      <c r="A45" s="526"/>
      <c r="B45" s="649" t="s">
        <v>214</v>
      </c>
      <c r="C45" s="650"/>
      <c r="D45" s="651"/>
      <c r="E45" s="347">
        <v>4</v>
      </c>
      <c r="F45" s="349" t="s">
        <v>213</v>
      </c>
      <c r="G45" s="708">
        <v>0</v>
      </c>
      <c r="H45" s="350"/>
      <c r="I45" s="564">
        <f t="shared" si="0"/>
        <v>0</v>
      </c>
      <c r="J45" s="55"/>
    </row>
    <row r="46" spans="1:10" ht="12.75">
      <c r="A46" s="344"/>
      <c r="B46" s="649" t="s">
        <v>507</v>
      </c>
      <c r="C46" s="650"/>
      <c r="D46" s="651"/>
      <c r="E46" s="569">
        <v>0.25</v>
      </c>
      <c r="F46" s="349" t="s">
        <v>163</v>
      </c>
      <c r="G46" s="708">
        <v>0</v>
      </c>
      <c r="H46" s="527"/>
      <c r="I46" s="564">
        <f t="shared" si="0"/>
        <v>0</v>
      </c>
      <c r="J46" s="55"/>
    </row>
    <row r="47" spans="1:10" ht="13.5" thickBot="1">
      <c r="A47" s="526"/>
      <c r="B47" s="649" t="s">
        <v>215</v>
      </c>
      <c r="C47" s="650"/>
      <c r="D47" s="651"/>
      <c r="E47" s="345">
        <v>8</v>
      </c>
      <c r="F47" s="349" t="s">
        <v>213</v>
      </c>
      <c r="G47" s="709">
        <v>0</v>
      </c>
      <c r="H47" s="570"/>
      <c r="I47" s="564">
        <f t="shared" si="0"/>
        <v>0</v>
      </c>
      <c r="J47" s="55"/>
    </row>
    <row r="48" spans="1:9" ht="13.5" thickBot="1">
      <c r="A48" s="110"/>
      <c r="B48" s="655" t="s">
        <v>212</v>
      </c>
      <c r="C48" s="656"/>
      <c r="D48" s="657"/>
      <c r="E48" s="111"/>
      <c r="F48" s="118"/>
      <c r="G48" s="118"/>
      <c r="H48" s="117"/>
      <c r="I48" s="141">
        <f>SUM(I42:I47)</f>
        <v>0</v>
      </c>
    </row>
  </sheetData>
  <sheetProtection/>
  <mergeCells count="43">
    <mergeCell ref="B11:D11"/>
    <mergeCell ref="B18:D18"/>
    <mergeCell ref="B20:D20"/>
    <mergeCell ref="B14:D14"/>
    <mergeCell ref="B19:D19"/>
    <mergeCell ref="B25:D25"/>
    <mergeCell ref="B12:D12"/>
    <mergeCell ref="B24:D24"/>
    <mergeCell ref="B23:D23"/>
    <mergeCell ref="B13:D13"/>
    <mergeCell ref="B15:D15"/>
    <mergeCell ref="B17:D17"/>
    <mergeCell ref="B16:D16"/>
    <mergeCell ref="B21:D21"/>
    <mergeCell ref="B22:D22"/>
    <mergeCell ref="A1:B1"/>
    <mergeCell ref="B9:D9"/>
    <mergeCell ref="B10:D10"/>
    <mergeCell ref="A2:B2"/>
    <mergeCell ref="B7:D7"/>
    <mergeCell ref="C1:I1"/>
    <mergeCell ref="C2:I2"/>
    <mergeCell ref="A3:B3"/>
    <mergeCell ref="C3:I3"/>
    <mergeCell ref="B8:D8"/>
    <mergeCell ref="B48:D48"/>
    <mergeCell ref="A39:I39"/>
    <mergeCell ref="B42:D42"/>
    <mergeCell ref="B41:D41"/>
    <mergeCell ref="B43:D43"/>
    <mergeCell ref="B45:D45"/>
    <mergeCell ref="B46:D46"/>
    <mergeCell ref="B44:D44"/>
    <mergeCell ref="B26:D26"/>
    <mergeCell ref="B47:D47"/>
    <mergeCell ref="B29:D29"/>
    <mergeCell ref="B37:D37"/>
    <mergeCell ref="B27:D27"/>
    <mergeCell ref="B34:D34"/>
    <mergeCell ref="B35:D35"/>
    <mergeCell ref="B36:D36"/>
    <mergeCell ref="B30:D30"/>
    <mergeCell ref="B28:D28"/>
  </mergeCells>
  <printOptions/>
  <pageMargins left="0.787401575" right="0.787401575" top="0.984251969" bottom="0.984251969" header="0.4921259845" footer="0.4921259845"/>
  <pageSetup fitToHeight="1" fitToWidth="1" horizontalDpi="360" verticalDpi="36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8"/>
  <sheetViews>
    <sheetView tabSelected="1" defaultGridColor="0" zoomScale="140" zoomScaleNormal="140" zoomScalePageLayoutView="0" colorId="12" workbookViewId="0" topLeftCell="A1">
      <selection activeCell="H5" sqref="H5"/>
    </sheetView>
  </sheetViews>
  <sheetFormatPr defaultColWidth="9.00390625" defaultRowHeight="12.75"/>
  <cols>
    <col min="1" max="1" width="5.75390625" style="0" customWidth="1"/>
    <col min="2" max="2" width="19.375" style="0" customWidth="1"/>
    <col min="3" max="3" width="76.00390625" style="0" customWidth="1"/>
    <col min="5" max="5" width="7.375" style="0" customWidth="1"/>
    <col min="6" max="6" width="11.125" style="0" customWidth="1"/>
    <col min="7" max="7" width="13.75390625" style="0" customWidth="1"/>
    <col min="8" max="8" width="14.75390625" style="0" customWidth="1"/>
    <col min="9" max="9" width="17.00390625" style="0" customWidth="1"/>
    <col min="11" max="11" width="12.00390625" style="0" customWidth="1"/>
    <col min="12" max="12" width="14.125" style="0" customWidth="1"/>
    <col min="14" max="14" width="11.75390625" style="0" customWidth="1"/>
  </cols>
  <sheetData>
    <row r="1" spans="1:9" ht="15.75">
      <c r="A1" s="692" t="s">
        <v>6</v>
      </c>
      <c r="B1" s="692"/>
      <c r="C1" s="692"/>
      <c r="D1" s="692"/>
      <c r="E1" s="692"/>
      <c r="F1" s="692"/>
      <c r="G1" s="692"/>
      <c r="H1" s="692"/>
      <c r="I1" s="692"/>
    </row>
    <row r="2" spans="1:9" ht="14.25" customHeight="1" thickBot="1">
      <c r="A2" s="599"/>
      <c r="B2" s="600"/>
      <c r="C2" s="601"/>
      <c r="D2" s="601"/>
      <c r="E2" s="602"/>
      <c r="F2" s="601"/>
      <c r="G2" s="601"/>
      <c r="H2" s="599"/>
      <c r="I2" s="599"/>
    </row>
    <row r="3" spans="1:10" ht="14.25" customHeight="1" thickTop="1">
      <c r="A3" s="665" t="s">
        <v>56</v>
      </c>
      <c r="B3" s="666"/>
      <c r="C3" s="669" t="s">
        <v>447</v>
      </c>
      <c r="D3" s="670"/>
      <c r="E3" s="695"/>
      <c r="F3" s="6"/>
      <c r="G3" s="7"/>
      <c r="H3" s="8"/>
      <c r="I3" s="9"/>
      <c r="J3" s="10"/>
    </row>
    <row r="4" spans="1:10" ht="14.25" customHeight="1">
      <c r="A4" s="699" t="s">
        <v>134</v>
      </c>
      <c r="B4" s="700"/>
      <c r="C4" s="696" t="s">
        <v>195</v>
      </c>
      <c r="D4" s="697"/>
      <c r="E4" s="698"/>
      <c r="F4" s="13"/>
      <c r="G4" s="103"/>
      <c r="H4" s="161"/>
      <c r="I4" s="164"/>
      <c r="J4" s="10"/>
    </row>
    <row r="5" spans="1:10" ht="14.25" customHeight="1" thickBot="1">
      <c r="A5" s="693"/>
      <c r="B5" s="694"/>
      <c r="C5" s="702"/>
      <c r="D5" s="703"/>
      <c r="E5" s="704"/>
      <c r="F5" s="11"/>
      <c r="G5" s="149"/>
      <c r="H5" s="150"/>
      <c r="I5" s="151"/>
      <c r="J5" s="10"/>
    </row>
    <row r="6" spans="1:10" ht="14.25" customHeight="1" thickTop="1">
      <c r="A6" s="12"/>
      <c r="B6" s="103"/>
      <c r="C6" s="1"/>
      <c r="D6" s="13"/>
      <c r="E6" s="14"/>
      <c r="F6" s="13"/>
      <c r="G6" s="15"/>
      <c r="H6" s="15"/>
      <c r="I6" s="15"/>
      <c r="J6" s="10"/>
    </row>
    <row r="7" spans="1:10" ht="14.25" customHeight="1">
      <c r="A7" s="701" t="s">
        <v>120</v>
      </c>
      <c r="B7" s="701"/>
      <c r="C7" s="701"/>
      <c r="D7" s="13"/>
      <c r="E7" s="14"/>
      <c r="F7" s="13"/>
      <c r="G7" s="15"/>
      <c r="H7" s="15"/>
      <c r="I7" s="15"/>
      <c r="J7" s="10"/>
    </row>
    <row r="8" spans="1:10" ht="13.5" customHeight="1">
      <c r="A8" s="216"/>
      <c r="B8" s="216"/>
      <c r="C8" s="216"/>
      <c r="D8" s="13"/>
      <c r="E8" s="14"/>
      <c r="F8" s="13"/>
      <c r="G8" s="15"/>
      <c r="H8" s="15"/>
      <c r="I8" s="15"/>
      <c r="J8" s="10"/>
    </row>
    <row r="9" spans="1:12" ht="15.75" customHeight="1">
      <c r="A9" s="2" t="s">
        <v>9</v>
      </c>
      <c r="B9" s="131" t="s">
        <v>43</v>
      </c>
      <c r="C9" s="132" t="s">
        <v>171</v>
      </c>
      <c r="D9" s="253"/>
      <c r="E9" s="254"/>
      <c r="F9" s="253"/>
      <c r="G9" s="603"/>
      <c r="H9" s="253"/>
      <c r="I9" s="253"/>
      <c r="J9" s="10"/>
      <c r="K9" s="29"/>
      <c r="L9" s="29"/>
    </row>
    <row r="10" spans="1:12" ht="10.5" customHeight="1">
      <c r="A10" s="2"/>
      <c r="B10" s="23"/>
      <c r="C10" s="24"/>
      <c r="D10" s="253"/>
      <c r="E10" s="254"/>
      <c r="F10" s="253"/>
      <c r="G10" s="603"/>
      <c r="H10" s="253"/>
      <c r="I10" s="253"/>
      <c r="J10" s="10"/>
      <c r="K10" s="29"/>
      <c r="L10" s="29"/>
    </row>
    <row r="11" spans="1:14" ht="14.25" customHeight="1" thickBot="1">
      <c r="A11" s="219" t="s">
        <v>0</v>
      </c>
      <c r="B11" s="227" t="s">
        <v>7</v>
      </c>
      <c r="C11" s="227" t="s">
        <v>8</v>
      </c>
      <c r="D11" s="227" t="s">
        <v>1</v>
      </c>
      <c r="E11" s="227" t="s">
        <v>2</v>
      </c>
      <c r="F11" s="227" t="s">
        <v>21</v>
      </c>
      <c r="G11" s="220" t="s">
        <v>22</v>
      </c>
      <c r="H11" s="212" t="s">
        <v>23</v>
      </c>
      <c r="I11" s="212" t="s">
        <v>24</v>
      </c>
      <c r="J11" s="10"/>
      <c r="K11" s="2"/>
      <c r="L11" s="29"/>
      <c r="M11" s="29"/>
      <c r="N11" s="29"/>
    </row>
    <row r="12" spans="1:14" ht="14.25" customHeight="1">
      <c r="A12" s="133" t="s">
        <v>41</v>
      </c>
      <c r="B12" s="260" t="s">
        <v>257</v>
      </c>
      <c r="C12" s="125" t="s">
        <v>258</v>
      </c>
      <c r="D12" s="123">
        <v>3.9</v>
      </c>
      <c r="E12" s="19" t="s">
        <v>40</v>
      </c>
      <c r="F12" s="158">
        <v>0</v>
      </c>
      <c r="G12" s="152">
        <f>SUM(F12*D12)</f>
        <v>0</v>
      </c>
      <c r="H12" s="35">
        <v>0.0706</v>
      </c>
      <c r="I12" s="4">
        <f>SUM(H12*D12)</f>
        <v>0.27534</v>
      </c>
      <c r="J12" s="10"/>
      <c r="K12" s="254"/>
      <c r="L12" s="29"/>
      <c r="M12" s="29"/>
      <c r="N12" s="29"/>
    </row>
    <row r="13" spans="1:14" ht="14.25" customHeight="1">
      <c r="A13" s="342"/>
      <c r="B13" s="389"/>
      <c r="C13" s="292" t="s">
        <v>511</v>
      </c>
      <c r="D13" s="392">
        <v>1.74</v>
      </c>
      <c r="E13" s="277"/>
      <c r="F13" s="285"/>
      <c r="G13" s="286"/>
      <c r="H13" s="289"/>
      <c r="I13" s="380"/>
      <c r="J13" s="10"/>
      <c r="K13" s="254"/>
      <c r="L13" s="29"/>
      <c r="M13" s="29"/>
      <c r="N13" s="29"/>
    </row>
    <row r="14" spans="1:14" ht="14.25" customHeight="1">
      <c r="A14" s="290"/>
      <c r="B14" s="399"/>
      <c r="C14" s="422" t="s">
        <v>512</v>
      </c>
      <c r="D14" s="294">
        <v>1.4</v>
      </c>
      <c r="E14" s="295"/>
      <c r="F14" s="296"/>
      <c r="G14" s="297"/>
      <c r="H14" s="299"/>
      <c r="I14" s="383"/>
      <c r="J14" s="10"/>
      <c r="K14" s="254"/>
      <c r="L14" s="29"/>
      <c r="M14" s="29"/>
      <c r="N14" s="29"/>
    </row>
    <row r="15" spans="1:14" ht="14.25" customHeight="1">
      <c r="A15" s="301"/>
      <c r="B15" s="605"/>
      <c r="C15" s="303" t="s">
        <v>514</v>
      </c>
      <c r="D15" s="304">
        <v>0.78</v>
      </c>
      <c r="E15" s="305"/>
      <c r="F15" s="278"/>
      <c r="G15" s="604"/>
      <c r="H15" s="279"/>
      <c r="I15" s="474"/>
      <c r="J15" s="10"/>
      <c r="K15" s="254"/>
      <c r="L15" s="29"/>
      <c r="M15" s="29"/>
      <c r="N15" s="29"/>
    </row>
    <row r="16" spans="1:14" ht="14.25" customHeight="1">
      <c r="A16" s="134" t="s">
        <v>42</v>
      </c>
      <c r="B16" s="261" t="s">
        <v>259</v>
      </c>
      <c r="C16" s="20" t="s">
        <v>260</v>
      </c>
      <c r="D16" s="263">
        <v>3.6</v>
      </c>
      <c r="E16" s="19" t="s">
        <v>40</v>
      </c>
      <c r="F16" s="26">
        <v>0</v>
      </c>
      <c r="G16" s="152">
        <f>SUM(F16*D16)</f>
        <v>0</v>
      </c>
      <c r="H16" s="4">
        <v>0.10471</v>
      </c>
      <c r="I16" s="4">
        <f>SUM(H16*D16)</f>
        <v>0.376956</v>
      </c>
      <c r="J16" s="10"/>
      <c r="K16" s="238"/>
      <c r="L16" s="29"/>
      <c r="M16" s="29"/>
      <c r="N16" s="29"/>
    </row>
    <row r="17" spans="1:14" ht="14.25" customHeight="1">
      <c r="A17" s="342"/>
      <c r="B17" s="438"/>
      <c r="C17" s="318" t="s">
        <v>513</v>
      </c>
      <c r="D17" s="436">
        <v>3.6</v>
      </c>
      <c r="E17" s="38"/>
      <c r="F17" s="441"/>
      <c r="G17" s="286"/>
      <c r="H17" s="380"/>
      <c r="I17" s="380"/>
      <c r="J17" s="10"/>
      <c r="K17" s="238"/>
      <c r="L17" s="29"/>
      <c r="M17" s="29"/>
      <c r="N17" s="29"/>
    </row>
    <row r="18" spans="1:14" ht="14.25" customHeight="1">
      <c r="A18" s="134" t="s">
        <v>43</v>
      </c>
      <c r="B18" s="571" t="s">
        <v>261</v>
      </c>
      <c r="C18" s="477" t="s">
        <v>632</v>
      </c>
      <c r="D18" s="263">
        <v>1.3</v>
      </c>
      <c r="E18" s="19" t="s">
        <v>40</v>
      </c>
      <c r="F18" s="26">
        <v>0</v>
      </c>
      <c r="G18" s="152">
        <f>SUM(F18*D18)</f>
        <v>0</v>
      </c>
      <c r="H18" s="4">
        <v>0.04682</v>
      </c>
      <c r="I18" s="4">
        <f>SUM(H18*D18)</f>
        <v>0.060866</v>
      </c>
      <c r="J18" s="10"/>
      <c r="K18" s="254"/>
      <c r="L18" s="29"/>
      <c r="M18" s="29"/>
      <c r="N18" s="29"/>
    </row>
    <row r="19" spans="1:14" ht="14.25" customHeight="1">
      <c r="A19" s="134"/>
      <c r="B19" s="606"/>
      <c r="C19" s="272" t="s">
        <v>515</v>
      </c>
      <c r="D19" s="273">
        <v>1.28</v>
      </c>
      <c r="E19" s="19"/>
      <c r="F19" s="158"/>
      <c r="G19" s="152"/>
      <c r="H19" s="28"/>
      <c r="I19" s="4"/>
      <c r="J19" s="10"/>
      <c r="K19" s="254"/>
      <c r="L19" s="29"/>
      <c r="M19" s="29"/>
      <c r="N19" s="29"/>
    </row>
    <row r="20" spans="1:14" ht="14.25" customHeight="1">
      <c r="A20" s="134" t="s">
        <v>44</v>
      </c>
      <c r="B20" s="44" t="s">
        <v>189</v>
      </c>
      <c r="C20" s="125" t="s">
        <v>196</v>
      </c>
      <c r="D20" s="125"/>
      <c r="E20" s="125"/>
      <c r="F20" s="158"/>
      <c r="G20" s="125"/>
      <c r="H20" s="35"/>
      <c r="I20" s="4"/>
      <c r="J20" s="10"/>
      <c r="K20" s="254"/>
      <c r="L20" s="29"/>
      <c r="M20" s="29"/>
      <c r="N20" s="29"/>
    </row>
    <row r="21" spans="1:14" ht="14.25" customHeight="1">
      <c r="A21" s="258"/>
      <c r="B21" s="386"/>
      <c r="C21" s="44" t="s">
        <v>631</v>
      </c>
      <c r="D21" s="123">
        <v>63.8</v>
      </c>
      <c r="E21" s="19" t="s">
        <v>40</v>
      </c>
      <c r="F21" s="158">
        <v>0</v>
      </c>
      <c r="G21" s="152">
        <f>SUM(F21*D21)</f>
        <v>0</v>
      </c>
      <c r="H21" s="35">
        <v>0.0186</v>
      </c>
      <c r="I21" s="4">
        <f>SUM(H21*D21)</f>
        <v>1.18668</v>
      </c>
      <c r="J21" s="10"/>
      <c r="K21" s="254"/>
      <c r="L21" s="29"/>
      <c r="M21" s="29"/>
      <c r="N21" s="29"/>
    </row>
    <row r="22" spans="1:14" ht="14.25" customHeight="1">
      <c r="A22" s="274"/>
      <c r="B22" s="275"/>
      <c r="C22" s="276" t="s">
        <v>470</v>
      </c>
      <c r="D22" s="283">
        <v>16</v>
      </c>
      <c r="E22" s="277"/>
      <c r="F22" s="285"/>
      <c r="G22" s="286"/>
      <c r="H22" s="287"/>
      <c r="I22" s="289"/>
      <c r="J22" s="10"/>
      <c r="K22" s="254"/>
      <c r="L22" s="29"/>
      <c r="M22" s="29"/>
      <c r="N22" s="29"/>
    </row>
    <row r="23" spans="1:14" ht="14.25" customHeight="1">
      <c r="A23" s="290"/>
      <c r="B23" s="291"/>
      <c r="C23" s="292" t="s">
        <v>471</v>
      </c>
      <c r="D23" s="294">
        <v>10.91</v>
      </c>
      <c r="E23" s="230"/>
      <c r="F23" s="248"/>
      <c r="G23" s="268"/>
      <c r="H23" s="298"/>
      <c r="I23" s="299"/>
      <c r="J23" s="10"/>
      <c r="K23" s="254"/>
      <c r="L23" s="29"/>
      <c r="M23" s="29"/>
      <c r="N23" s="29"/>
    </row>
    <row r="24" spans="1:14" ht="14.25" customHeight="1">
      <c r="A24" s="290"/>
      <c r="B24" s="281"/>
      <c r="C24" s="293" t="s">
        <v>472</v>
      </c>
      <c r="D24" s="294">
        <v>12.3</v>
      </c>
      <c r="E24" s="295"/>
      <c r="F24" s="296"/>
      <c r="G24" s="297"/>
      <c r="H24" s="288"/>
      <c r="I24" s="299"/>
      <c r="J24" s="10"/>
      <c r="K24" s="254"/>
      <c r="L24" s="29"/>
      <c r="M24" s="29"/>
      <c r="N24" s="29"/>
    </row>
    <row r="25" spans="1:14" ht="14.25" customHeight="1">
      <c r="A25" s="290"/>
      <c r="B25" s="281"/>
      <c r="C25" s="293" t="s">
        <v>473</v>
      </c>
      <c r="D25" s="294">
        <v>11.43</v>
      </c>
      <c r="E25" s="284"/>
      <c r="F25" s="296"/>
      <c r="G25" s="297"/>
      <c r="H25" s="288"/>
      <c r="I25" s="299"/>
      <c r="J25" s="10"/>
      <c r="K25" s="254"/>
      <c r="L25" s="29"/>
      <c r="M25" s="29"/>
      <c r="N25" s="29"/>
    </row>
    <row r="26" spans="1:14" ht="14.25" customHeight="1">
      <c r="A26" s="290"/>
      <c r="B26" s="281"/>
      <c r="C26" s="293" t="s">
        <v>474</v>
      </c>
      <c r="D26" s="294">
        <v>3.48</v>
      </c>
      <c r="E26" s="284"/>
      <c r="F26" s="296"/>
      <c r="G26" s="268"/>
      <c r="H26" s="288"/>
      <c r="I26" s="299"/>
      <c r="J26" s="10"/>
      <c r="K26" s="254"/>
      <c r="L26" s="29"/>
      <c r="M26" s="29"/>
      <c r="N26" s="29"/>
    </row>
    <row r="27" spans="1:14" ht="14.25" customHeight="1">
      <c r="A27" s="290"/>
      <c r="B27" s="281"/>
      <c r="C27" s="293" t="s">
        <v>475</v>
      </c>
      <c r="D27" s="294">
        <v>2.76</v>
      </c>
      <c r="E27" s="284"/>
      <c r="F27" s="296"/>
      <c r="G27" s="297"/>
      <c r="H27" s="288"/>
      <c r="I27" s="299"/>
      <c r="J27" s="10"/>
      <c r="K27" s="254"/>
      <c r="L27" s="29"/>
      <c r="M27" s="29"/>
      <c r="N27" s="29"/>
    </row>
    <row r="28" spans="1:14" ht="14.25" customHeight="1">
      <c r="A28" s="290"/>
      <c r="B28" s="291"/>
      <c r="C28" s="293" t="s">
        <v>476</v>
      </c>
      <c r="D28" s="294">
        <v>4.26</v>
      </c>
      <c r="E28" s="295"/>
      <c r="F28" s="296"/>
      <c r="G28" s="297"/>
      <c r="H28" s="288"/>
      <c r="I28" s="299"/>
      <c r="J28" s="10"/>
      <c r="K28" s="254"/>
      <c r="L28" s="29"/>
      <c r="M28" s="29"/>
      <c r="N28" s="29"/>
    </row>
    <row r="29" spans="1:14" ht="14.25" customHeight="1" thickBot="1">
      <c r="A29" s="369"/>
      <c r="B29" s="572"/>
      <c r="C29" s="496" t="s">
        <v>477</v>
      </c>
      <c r="D29" s="371">
        <v>2.64</v>
      </c>
      <c r="E29" s="372"/>
      <c r="F29" s="373"/>
      <c r="G29" s="374"/>
      <c r="H29" s="375"/>
      <c r="I29" s="376"/>
      <c r="J29" s="10"/>
      <c r="K29" s="254"/>
      <c r="L29" s="29"/>
      <c r="M29" s="29"/>
      <c r="N29" s="29"/>
    </row>
    <row r="30" spans="1:14" ht="15" customHeight="1">
      <c r="A30" s="538"/>
      <c r="B30" s="690" t="s">
        <v>172</v>
      </c>
      <c r="C30" s="690"/>
      <c r="D30" s="573"/>
      <c r="E30" s="539"/>
      <c r="F30" s="539"/>
      <c r="G30" s="540">
        <f>SUM(G12:G29)</f>
        <v>0</v>
      </c>
      <c r="H30" s="539"/>
      <c r="I30" s="541">
        <f>SUM(I12:I29)</f>
        <v>1.899842</v>
      </c>
      <c r="J30" s="10"/>
      <c r="K30" s="29"/>
      <c r="L30" s="29"/>
      <c r="M30" s="29"/>
      <c r="N30" s="29"/>
    </row>
    <row r="31" spans="1:14" ht="14.25" customHeight="1">
      <c r="A31" s="534"/>
      <c r="B31" s="534"/>
      <c r="C31" s="534"/>
      <c r="D31" s="535"/>
      <c r="E31" s="536"/>
      <c r="F31" s="535"/>
      <c r="G31" s="537"/>
      <c r="H31" s="537"/>
      <c r="I31" s="537"/>
      <c r="J31" s="10"/>
      <c r="K31" s="29"/>
      <c r="L31" s="29"/>
      <c r="M31" s="29"/>
      <c r="N31" s="29"/>
    </row>
    <row r="32" spans="1:14" ht="14.25" customHeight="1">
      <c r="A32" s="12"/>
      <c r="B32" s="103"/>
      <c r="C32" s="1"/>
      <c r="D32" s="13"/>
      <c r="E32" s="14"/>
      <c r="F32" s="13"/>
      <c r="G32" s="15"/>
      <c r="H32" s="15"/>
      <c r="I32" s="15"/>
      <c r="J32" s="10"/>
      <c r="K32" s="29"/>
      <c r="L32" s="29"/>
      <c r="M32" s="29"/>
      <c r="N32" s="29"/>
    </row>
    <row r="33" spans="1:14" ht="15.75">
      <c r="A33" s="2" t="s">
        <v>9</v>
      </c>
      <c r="B33" s="131" t="s">
        <v>48</v>
      </c>
      <c r="C33" s="132" t="s">
        <v>49</v>
      </c>
      <c r="D33" s="253"/>
      <c r="E33" s="254"/>
      <c r="F33" s="253"/>
      <c r="G33" s="603"/>
      <c r="H33" s="253"/>
      <c r="I33" s="253"/>
      <c r="J33" s="10"/>
      <c r="K33" s="29"/>
      <c r="L33" s="29"/>
      <c r="M33" s="29"/>
      <c r="N33" s="29"/>
    </row>
    <row r="34" spans="1:14" ht="10.5" customHeight="1">
      <c r="A34" s="2"/>
      <c r="B34" s="23"/>
      <c r="C34" s="24"/>
      <c r="D34" s="253"/>
      <c r="E34" s="254"/>
      <c r="F34" s="253"/>
      <c r="G34" s="603"/>
      <c r="H34" s="253"/>
      <c r="I34" s="253"/>
      <c r="J34" s="10"/>
      <c r="K34" s="29"/>
      <c r="L34" s="29"/>
      <c r="M34" s="29"/>
      <c r="N34" s="29"/>
    </row>
    <row r="35" spans="1:14" ht="14.25" customHeight="1" thickBot="1">
      <c r="A35" s="219" t="s">
        <v>0</v>
      </c>
      <c r="B35" s="220" t="s">
        <v>7</v>
      </c>
      <c r="C35" s="220" t="s">
        <v>8</v>
      </c>
      <c r="D35" s="220" t="s">
        <v>1</v>
      </c>
      <c r="E35" s="220" t="s">
        <v>2</v>
      </c>
      <c r="F35" s="220" t="s">
        <v>21</v>
      </c>
      <c r="G35" s="220" t="s">
        <v>22</v>
      </c>
      <c r="H35" s="212" t="s">
        <v>23</v>
      </c>
      <c r="I35" s="212" t="s">
        <v>24</v>
      </c>
      <c r="J35" s="10"/>
      <c r="K35" s="29"/>
      <c r="L35" s="29"/>
      <c r="M35" s="29"/>
      <c r="N35" s="29"/>
    </row>
    <row r="36" spans="1:14" ht="14.25" customHeight="1">
      <c r="A36" s="134" t="s">
        <v>41</v>
      </c>
      <c r="B36" s="122" t="s">
        <v>184</v>
      </c>
      <c r="C36" s="44" t="s">
        <v>516</v>
      </c>
      <c r="D36" s="264">
        <v>17.8</v>
      </c>
      <c r="E36" s="19" t="s">
        <v>40</v>
      </c>
      <c r="F36" s="158">
        <v>0</v>
      </c>
      <c r="G36" s="152">
        <f>SUM(F36*D36)</f>
        <v>0</v>
      </c>
      <c r="H36" s="28">
        <v>0.06002</v>
      </c>
      <c r="I36" s="4">
        <f>SUM(H36*D36)</f>
        <v>1.068356</v>
      </c>
      <c r="J36" s="10"/>
      <c r="K36" s="29"/>
      <c r="L36" s="29"/>
      <c r="M36" s="29"/>
      <c r="N36" s="29"/>
    </row>
    <row r="37" spans="1:14" ht="14.25" customHeight="1">
      <c r="A37" s="274"/>
      <c r="B37" s="390"/>
      <c r="C37" s="318" t="s">
        <v>517</v>
      </c>
      <c r="D37" s="283">
        <v>0.4</v>
      </c>
      <c r="E37" s="277"/>
      <c r="F37" s="285"/>
      <c r="G37" s="286"/>
      <c r="H37" s="379"/>
      <c r="I37" s="380"/>
      <c r="J37" s="10"/>
      <c r="K37" s="29"/>
      <c r="L37" s="29"/>
      <c r="M37" s="29"/>
      <c r="N37" s="29"/>
    </row>
    <row r="38" spans="1:14" ht="14.25" customHeight="1">
      <c r="A38" s="280"/>
      <c r="B38" s="391"/>
      <c r="C38" s="293" t="s">
        <v>518</v>
      </c>
      <c r="D38" s="294">
        <v>1.92</v>
      </c>
      <c r="E38" s="295"/>
      <c r="F38" s="296"/>
      <c r="G38" s="297"/>
      <c r="H38" s="382"/>
      <c r="I38" s="383"/>
      <c r="J38" s="10"/>
      <c r="K38" s="29"/>
      <c r="L38" s="29"/>
      <c r="M38" s="29"/>
      <c r="N38" s="29"/>
    </row>
    <row r="39" spans="1:14" ht="14.25" customHeight="1">
      <c r="A39" s="342"/>
      <c r="B39" s="363"/>
      <c r="C39" s="293" t="s">
        <v>542</v>
      </c>
      <c r="D39" s="294">
        <v>15.49</v>
      </c>
      <c r="E39" s="230"/>
      <c r="F39" s="248"/>
      <c r="G39" s="268"/>
      <c r="H39" s="473"/>
      <c r="I39" s="308"/>
      <c r="J39" s="10"/>
      <c r="K39" s="29"/>
      <c r="L39" s="29"/>
      <c r="M39" s="29"/>
      <c r="N39" s="29"/>
    </row>
    <row r="40" spans="1:14" ht="14.25" customHeight="1">
      <c r="A40" s="134" t="s">
        <v>42</v>
      </c>
      <c r="B40" s="19" t="s">
        <v>170</v>
      </c>
      <c r="C40" s="20" t="s">
        <v>178</v>
      </c>
      <c r="D40" s="263">
        <v>144.6</v>
      </c>
      <c r="E40" s="19" t="s">
        <v>40</v>
      </c>
      <c r="F40" s="158">
        <v>0</v>
      </c>
      <c r="G40" s="152">
        <f>SUM(F40*D40)</f>
        <v>0</v>
      </c>
      <c r="H40" s="4">
        <v>0.00579</v>
      </c>
      <c r="I40" s="4">
        <f>SUM(H40*D40)</f>
        <v>0.8372339999999999</v>
      </c>
      <c r="J40" s="10"/>
      <c r="K40" s="238"/>
      <c r="L40" s="29"/>
      <c r="M40" s="29"/>
      <c r="N40" s="29"/>
    </row>
    <row r="41" spans="1:14" ht="14.25" customHeight="1">
      <c r="A41" s="274"/>
      <c r="B41" s="275"/>
      <c r="C41" s="276" t="s">
        <v>544</v>
      </c>
      <c r="D41" s="283">
        <v>42.43</v>
      </c>
      <c r="E41" s="277"/>
      <c r="F41" s="285"/>
      <c r="G41" s="286"/>
      <c r="H41" s="287"/>
      <c r="I41" s="289"/>
      <c r="J41" s="10"/>
      <c r="K41" s="238"/>
      <c r="L41" s="29"/>
      <c r="M41" s="29"/>
      <c r="N41" s="29"/>
    </row>
    <row r="42" spans="1:14" ht="14.25" customHeight="1">
      <c r="A42" s="290"/>
      <c r="B42" s="291"/>
      <c r="C42" s="292" t="s">
        <v>543</v>
      </c>
      <c r="D42" s="294">
        <v>34.33</v>
      </c>
      <c r="E42" s="439"/>
      <c r="F42" s="296"/>
      <c r="G42" s="543"/>
      <c r="H42" s="288"/>
      <c r="I42" s="544"/>
      <c r="J42" s="10"/>
      <c r="K42" s="238"/>
      <c r="L42" s="29"/>
      <c r="M42" s="29"/>
      <c r="N42" s="29"/>
    </row>
    <row r="43" spans="1:14" ht="14.25" customHeight="1">
      <c r="A43" s="290"/>
      <c r="B43" s="291"/>
      <c r="C43" s="293" t="s">
        <v>545</v>
      </c>
      <c r="D43" s="294">
        <v>14.54</v>
      </c>
      <c r="E43" s="439"/>
      <c r="F43" s="296"/>
      <c r="G43" s="543"/>
      <c r="H43" s="288"/>
      <c r="I43" s="544"/>
      <c r="J43" s="10"/>
      <c r="K43" s="238"/>
      <c r="L43" s="29"/>
      <c r="M43" s="29"/>
      <c r="N43" s="29"/>
    </row>
    <row r="44" spans="1:14" ht="14.25" customHeight="1">
      <c r="A44" s="290"/>
      <c r="B44" s="545"/>
      <c r="C44" s="293" t="s">
        <v>546</v>
      </c>
      <c r="D44" s="294">
        <v>30.32</v>
      </c>
      <c r="E44" s="439"/>
      <c r="F44" s="296"/>
      <c r="G44" s="543"/>
      <c r="H44" s="288"/>
      <c r="I44" s="544"/>
      <c r="J44" s="10"/>
      <c r="K44" s="238"/>
      <c r="L44" s="29"/>
      <c r="M44" s="29"/>
      <c r="N44" s="29"/>
    </row>
    <row r="45" spans="1:14" ht="14.25" customHeight="1">
      <c r="A45" s="290"/>
      <c r="B45" s="545"/>
      <c r="C45" s="293" t="s">
        <v>547</v>
      </c>
      <c r="D45" s="294">
        <v>2.36</v>
      </c>
      <c r="E45" s="439"/>
      <c r="F45" s="296"/>
      <c r="G45" s="543"/>
      <c r="H45" s="288"/>
      <c r="I45" s="544"/>
      <c r="J45" s="10"/>
      <c r="K45" s="238"/>
      <c r="L45" s="29"/>
      <c r="M45" s="29"/>
      <c r="N45" s="29"/>
    </row>
    <row r="46" spans="1:14" ht="14.25" customHeight="1">
      <c r="A46" s="290"/>
      <c r="B46" s="545"/>
      <c r="C46" s="293" t="s">
        <v>548</v>
      </c>
      <c r="D46" s="294">
        <v>2.12</v>
      </c>
      <c r="E46" s="439"/>
      <c r="F46" s="296"/>
      <c r="G46" s="543"/>
      <c r="H46" s="288"/>
      <c r="I46" s="544"/>
      <c r="J46" s="10"/>
      <c r="K46" s="238"/>
      <c r="L46" s="29"/>
      <c r="M46" s="29"/>
      <c r="N46" s="29"/>
    </row>
    <row r="47" spans="1:14" ht="14.25" customHeight="1">
      <c r="A47" s="290"/>
      <c r="B47" s="545"/>
      <c r="C47" s="293" t="s">
        <v>549</v>
      </c>
      <c r="D47" s="294"/>
      <c r="E47" s="439"/>
      <c r="F47" s="296"/>
      <c r="G47" s="543"/>
      <c r="H47" s="288"/>
      <c r="I47" s="544"/>
      <c r="J47" s="10"/>
      <c r="K47" s="238"/>
      <c r="L47" s="29"/>
      <c r="M47" s="29"/>
      <c r="N47" s="29"/>
    </row>
    <row r="48" spans="1:14" ht="14.25" customHeight="1">
      <c r="A48" s="290"/>
      <c r="B48" s="545"/>
      <c r="C48" s="422" t="s">
        <v>550</v>
      </c>
      <c r="D48" s="294">
        <v>9.59</v>
      </c>
      <c r="E48" s="439"/>
      <c r="F48" s="296"/>
      <c r="G48" s="543"/>
      <c r="H48" s="288"/>
      <c r="I48" s="544"/>
      <c r="J48" s="10"/>
      <c r="K48" s="238"/>
      <c r="L48" s="29"/>
      <c r="M48" s="29"/>
      <c r="N48" s="29"/>
    </row>
    <row r="49" spans="1:14" ht="14.25" customHeight="1">
      <c r="A49" s="301"/>
      <c r="B49" s="302"/>
      <c r="C49" s="303" t="s">
        <v>551</v>
      </c>
      <c r="D49" s="304">
        <v>8.95</v>
      </c>
      <c r="E49" s="305"/>
      <c r="F49" s="278"/>
      <c r="G49" s="604"/>
      <c r="H49" s="589"/>
      <c r="I49" s="279"/>
      <c r="J49" s="10"/>
      <c r="K49" s="238"/>
      <c r="L49" s="29"/>
      <c r="M49" s="29"/>
      <c r="N49" s="29"/>
    </row>
    <row r="50" spans="1:14" ht="14.25" customHeight="1">
      <c r="A50" s="134" t="s">
        <v>43</v>
      </c>
      <c r="B50" s="153" t="s">
        <v>435</v>
      </c>
      <c r="C50" s="320" t="s">
        <v>436</v>
      </c>
      <c r="D50" s="478"/>
      <c r="E50" s="19"/>
      <c r="F50" s="158"/>
      <c r="G50" s="152"/>
      <c r="H50" s="341"/>
      <c r="I50" s="4"/>
      <c r="J50" s="10"/>
      <c r="K50" s="238"/>
      <c r="L50" s="29"/>
      <c r="M50" s="29"/>
      <c r="N50" s="29"/>
    </row>
    <row r="51" spans="1:14" ht="14.25" customHeight="1">
      <c r="A51" s="134"/>
      <c r="B51" s="153"/>
      <c r="C51" s="320" t="s">
        <v>552</v>
      </c>
      <c r="D51" s="263">
        <v>60.4</v>
      </c>
      <c r="E51" s="19" t="s">
        <v>40</v>
      </c>
      <c r="F51" s="158">
        <v>0</v>
      </c>
      <c r="G51" s="152">
        <f>SUM(F51*D51)</f>
        <v>0</v>
      </c>
      <c r="H51" s="341">
        <v>0.01414</v>
      </c>
      <c r="I51" s="4">
        <f>SUM(H51*D51)</f>
        <v>0.8540559999999999</v>
      </c>
      <c r="J51" s="10"/>
      <c r="K51" s="238"/>
      <c r="L51" s="29"/>
      <c r="M51" s="29"/>
      <c r="N51" s="29"/>
    </row>
    <row r="52" spans="1:14" ht="14.25" customHeight="1">
      <c r="A52" s="134" t="s">
        <v>44</v>
      </c>
      <c r="B52" s="217" t="s">
        <v>54</v>
      </c>
      <c r="C52" s="217" t="s">
        <v>230</v>
      </c>
      <c r="D52" s="263">
        <v>6</v>
      </c>
      <c r="E52" s="19" t="s">
        <v>40</v>
      </c>
      <c r="F52" s="158">
        <v>0</v>
      </c>
      <c r="G52" s="152">
        <f>SUM(F52*D52)</f>
        <v>0</v>
      </c>
      <c r="H52" s="4">
        <v>0.10712</v>
      </c>
      <c r="I52" s="4">
        <f>SUM(H52*D52)</f>
        <v>0.6427200000000001</v>
      </c>
      <c r="J52" s="10"/>
      <c r="K52" s="239"/>
      <c r="L52" s="29"/>
      <c r="M52" s="29"/>
      <c r="N52" s="29"/>
    </row>
    <row r="53" spans="1:14" ht="14.25" customHeight="1">
      <c r="A53" s="133" t="s">
        <v>112</v>
      </c>
      <c r="B53" s="261" t="s">
        <v>596</v>
      </c>
      <c r="C53" s="320" t="s">
        <v>597</v>
      </c>
      <c r="D53" s="321">
        <v>8.3</v>
      </c>
      <c r="E53" s="19" t="s">
        <v>40</v>
      </c>
      <c r="F53" s="158">
        <v>0</v>
      </c>
      <c r="G53" s="152">
        <f>F53*D53</f>
        <v>0</v>
      </c>
      <c r="H53" s="592">
        <v>0.042</v>
      </c>
      <c r="I53" s="4">
        <f>SUM(H53*D53)</f>
        <v>0.3486000000000001</v>
      </c>
      <c r="J53" s="10"/>
      <c r="K53" s="239"/>
      <c r="L53" s="29"/>
      <c r="M53" s="29"/>
      <c r="N53" s="29"/>
    </row>
    <row r="54" spans="1:14" ht="14.25" customHeight="1">
      <c r="A54" s="134"/>
      <c r="B54" s="217"/>
      <c r="C54" s="293" t="s">
        <v>598</v>
      </c>
      <c r="D54" s="294">
        <v>8.29</v>
      </c>
      <c r="E54" s="19"/>
      <c r="F54" s="158"/>
      <c r="G54" s="152"/>
      <c r="H54" s="4"/>
      <c r="I54" s="4"/>
      <c r="J54" s="10"/>
      <c r="K54" s="239"/>
      <c r="L54" s="29"/>
      <c r="M54" s="29"/>
      <c r="N54" s="29"/>
    </row>
    <row r="55" spans="1:14" ht="14.25" customHeight="1">
      <c r="A55" s="134" t="s">
        <v>48</v>
      </c>
      <c r="B55" s="44" t="s">
        <v>327</v>
      </c>
      <c r="C55" s="44" t="s">
        <v>326</v>
      </c>
      <c r="D55" s="263"/>
      <c r="E55" s="44"/>
      <c r="F55" s="158"/>
      <c r="G55" s="152"/>
      <c r="H55" s="4"/>
      <c r="I55" s="4"/>
      <c r="J55" s="10"/>
      <c r="K55" s="239"/>
      <c r="L55" s="29"/>
      <c r="M55" s="29"/>
      <c r="N55" s="29"/>
    </row>
    <row r="56" spans="1:14" ht="14.25" customHeight="1" thickBot="1">
      <c r="A56" s="174"/>
      <c r="B56" s="178"/>
      <c r="C56" s="178" t="s">
        <v>519</v>
      </c>
      <c r="D56" s="265">
        <v>1</v>
      </c>
      <c r="E56" s="178" t="s">
        <v>4</v>
      </c>
      <c r="F56" s="171">
        <v>0</v>
      </c>
      <c r="G56" s="172">
        <f>SUM(F56*D56)</f>
        <v>0</v>
      </c>
      <c r="H56" s="173">
        <v>0.06559</v>
      </c>
      <c r="I56" s="173">
        <f>SUM(H56*D56)</f>
        <v>0.06559</v>
      </c>
      <c r="J56" s="10"/>
      <c r="K56" s="239"/>
      <c r="L56" s="29"/>
      <c r="M56" s="29"/>
      <c r="N56" s="29"/>
    </row>
    <row r="57" spans="1:14" ht="15" customHeight="1">
      <c r="A57" s="42"/>
      <c r="B57" s="691" t="s">
        <v>104</v>
      </c>
      <c r="C57" s="691"/>
      <c r="D57" s="36"/>
      <c r="E57" s="36"/>
      <c r="F57" s="36"/>
      <c r="G57" s="157">
        <f>SUM(G36:G56)</f>
        <v>0</v>
      </c>
      <c r="H57" s="36"/>
      <c r="I57" s="175">
        <f>SUM(I36:I56)</f>
        <v>3.8165560000000003</v>
      </c>
      <c r="J57" s="10"/>
      <c r="K57" s="29"/>
      <c r="L57" s="29"/>
      <c r="M57" s="29"/>
      <c r="N57" s="29"/>
    </row>
    <row r="58" spans="1:14" ht="14.25" customHeight="1">
      <c r="A58" s="29"/>
      <c r="B58" s="30"/>
      <c r="C58" s="31"/>
      <c r="D58" s="29"/>
      <c r="E58" s="29"/>
      <c r="F58" s="29"/>
      <c r="G58" s="32"/>
      <c r="H58" s="29"/>
      <c r="I58" s="29"/>
      <c r="J58" s="10"/>
      <c r="K58" s="29"/>
      <c r="L58" s="29"/>
      <c r="M58" s="29"/>
      <c r="N58" s="29"/>
    </row>
    <row r="59" spans="1:14" ht="14.25" customHeight="1">
      <c r="A59" s="29"/>
      <c r="B59" s="30"/>
      <c r="C59" s="31"/>
      <c r="D59" s="29"/>
      <c r="E59" s="29"/>
      <c r="F59" s="29"/>
      <c r="G59" s="32"/>
      <c r="H59" s="29"/>
      <c r="I59" s="29"/>
      <c r="J59" s="10"/>
      <c r="K59" s="29"/>
      <c r="L59" s="29"/>
      <c r="M59" s="29"/>
      <c r="N59" s="29"/>
    </row>
    <row r="60" spans="1:14" ht="15.75">
      <c r="A60" s="2" t="s">
        <v>9</v>
      </c>
      <c r="B60" s="131" t="s">
        <v>46</v>
      </c>
      <c r="C60" s="132" t="s">
        <v>47</v>
      </c>
      <c r="D60" s="253"/>
      <c r="E60" s="254"/>
      <c r="F60" s="253"/>
      <c r="G60" s="603"/>
      <c r="H60" s="253"/>
      <c r="I60" s="253"/>
      <c r="J60" s="10"/>
      <c r="K60" s="29"/>
      <c r="L60" s="29"/>
      <c r="M60" s="29"/>
      <c r="N60" s="29"/>
    </row>
    <row r="61" spans="1:14" ht="10.5" customHeight="1">
      <c r="A61" s="2"/>
      <c r="B61" s="23"/>
      <c r="C61" s="24"/>
      <c r="D61" s="253"/>
      <c r="E61" s="254"/>
      <c r="F61" s="253"/>
      <c r="G61" s="603"/>
      <c r="H61" s="253"/>
      <c r="I61" s="253"/>
      <c r="J61" s="10"/>
      <c r="K61" s="29"/>
      <c r="L61" s="29"/>
      <c r="M61" s="29"/>
      <c r="N61" s="29"/>
    </row>
    <row r="62" spans="1:14" ht="14.25" customHeight="1" thickBot="1">
      <c r="A62" s="219" t="s">
        <v>0</v>
      </c>
      <c r="B62" s="220" t="s">
        <v>7</v>
      </c>
      <c r="C62" s="220" t="s">
        <v>8</v>
      </c>
      <c r="D62" s="220" t="s">
        <v>1</v>
      </c>
      <c r="E62" s="220" t="s">
        <v>2</v>
      </c>
      <c r="F62" s="220" t="s">
        <v>21</v>
      </c>
      <c r="G62" s="220" t="s">
        <v>22</v>
      </c>
      <c r="H62" s="212" t="s">
        <v>23</v>
      </c>
      <c r="I62" s="212" t="s">
        <v>24</v>
      </c>
      <c r="J62" s="10"/>
      <c r="K62" s="29"/>
      <c r="L62" s="29"/>
      <c r="M62" s="29"/>
      <c r="N62" s="29"/>
    </row>
    <row r="63" spans="1:14" ht="14.25" customHeight="1">
      <c r="A63" s="180">
        <v>1</v>
      </c>
      <c r="B63" s="182" t="s">
        <v>52</v>
      </c>
      <c r="C63" s="169" t="s">
        <v>53</v>
      </c>
      <c r="D63" s="245">
        <v>63.8</v>
      </c>
      <c r="E63" s="182" t="s">
        <v>40</v>
      </c>
      <c r="F63" s="158">
        <v>0</v>
      </c>
      <c r="G63" s="218">
        <f>SUM(F63*D63)</f>
        <v>0</v>
      </c>
      <c r="H63" s="185">
        <v>4E-05</v>
      </c>
      <c r="I63" s="185">
        <f>SUM(H63*D63)</f>
        <v>0.002552</v>
      </c>
      <c r="J63" s="10"/>
      <c r="K63" s="238"/>
      <c r="L63" s="29"/>
      <c r="M63" s="29"/>
      <c r="N63" s="29"/>
    </row>
    <row r="64" spans="1:14" ht="14.25" customHeight="1">
      <c r="A64" s="180"/>
      <c r="B64" s="182"/>
      <c r="C64" s="272" t="s">
        <v>520</v>
      </c>
      <c r="D64" s="273">
        <v>63.78</v>
      </c>
      <c r="E64" s="182"/>
      <c r="F64" s="158"/>
      <c r="G64" s="218"/>
      <c r="H64" s="185"/>
      <c r="I64" s="185"/>
      <c r="J64" s="10"/>
      <c r="K64" s="238"/>
      <c r="L64" s="29"/>
      <c r="M64" s="29"/>
      <c r="N64" s="29"/>
    </row>
    <row r="65" spans="1:14" ht="14.25" customHeight="1">
      <c r="A65" s="480"/>
      <c r="B65" s="19"/>
      <c r="C65" s="482" t="s">
        <v>328</v>
      </c>
      <c r="D65" s="306"/>
      <c r="E65" s="19"/>
      <c r="F65" s="158"/>
      <c r="G65" s="152"/>
      <c r="H65" s="4"/>
      <c r="I65" s="4"/>
      <c r="J65" s="10"/>
      <c r="K65" s="238"/>
      <c r="L65" s="29"/>
      <c r="M65" s="29"/>
      <c r="N65" s="29"/>
    </row>
    <row r="66" spans="1:14" ht="14.25" customHeight="1">
      <c r="A66" s="480"/>
      <c r="B66" s="19"/>
      <c r="C66" s="481" t="s">
        <v>329</v>
      </c>
      <c r="D66" s="26"/>
      <c r="E66" s="19"/>
      <c r="F66" s="158"/>
      <c r="G66" s="152"/>
      <c r="H66" s="4"/>
      <c r="I66" s="4"/>
      <c r="J66" s="10"/>
      <c r="K66" s="238"/>
      <c r="L66" s="29"/>
      <c r="M66" s="29"/>
      <c r="N66" s="29"/>
    </row>
    <row r="67" spans="1:14" ht="14.25" customHeight="1">
      <c r="A67" s="480"/>
      <c r="B67" s="19"/>
      <c r="C67" s="481" t="s">
        <v>330</v>
      </c>
      <c r="D67" s="26"/>
      <c r="E67" s="19"/>
      <c r="F67" s="158"/>
      <c r="G67" s="152"/>
      <c r="H67" s="4"/>
      <c r="I67" s="4"/>
      <c r="J67" s="10"/>
      <c r="K67" s="238"/>
      <c r="L67" s="29"/>
      <c r="M67" s="29"/>
      <c r="N67" s="29"/>
    </row>
    <row r="68" spans="1:14" ht="14.25" customHeight="1">
      <c r="A68" s="578">
        <v>2</v>
      </c>
      <c r="B68" s="579" t="s">
        <v>167</v>
      </c>
      <c r="C68" s="580" t="s">
        <v>564</v>
      </c>
      <c r="D68" s="306"/>
      <c r="E68" s="182"/>
      <c r="F68" s="183"/>
      <c r="G68" s="268"/>
      <c r="H68" s="185"/>
      <c r="I68" s="308"/>
      <c r="J68" s="10"/>
      <c r="K68" s="238"/>
      <c r="L68" s="29"/>
      <c r="M68" s="29"/>
      <c r="N68" s="29"/>
    </row>
    <row r="69" spans="1:14" ht="14.25" customHeight="1" thickBot="1">
      <c r="A69" s="576"/>
      <c r="B69" s="577"/>
      <c r="C69" s="577" t="s">
        <v>565</v>
      </c>
      <c r="D69" s="337">
        <v>1</v>
      </c>
      <c r="E69" s="170" t="s">
        <v>4</v>
      </c>
      <c r="F69" s="171">
        <v>0</v>
      </c>
      <c r="G69" s="172">
        <f>SUM(F69*D69)</f>
        <v>0</v>
      </c>
      <c r="H69" s="173">
        <v>0.0115</v>
      </c>
      <c r="I69" s="226">
        <f>SUM(H69*D69)</f>
        <v>0.0115</v>
      </c>
      <c r="J69" s="10"/>
      <c r="K69" s="238"/>
      <c r="L69" s="29"/>
      <c r="M69" s="29"/>
      <c r="N69" s="29"/>
    </row>
    <row r="70" spans="1:14" ht="15" customHeight="1">
      <c r="A70" s="42"/>
      <c r="B70" s="691" t="s">
        <v>105</v>
      </c>
      <c r="C70" s="691"/>
      <c r="D70" s="34"/>
      <c r="E70" s="36"/>
      <c r="F70" s="36"/>
      <c r="G70" s="157">
        <f>SUM(G63:G69)</f>
        <v>0</v>
      </c>
      <c r="H70" s="36"/>
      <c r="I70" s="175">
        <f>SUM(I63:I69)</f>
        <v>0.014052</v>
      </c>
      <c r="J70" s="10"/>
      <c r="K70" s="29"/>
      <c r="L70" s="29"/>
      <c r="M70" s="29"/>
      <c r="N70" s="29"/>
    </row>
    <row r="71" spans="1:14" ht="14.25" customHeight="1">
      <c r="A71" s="29"/>
      <c r="B71" s="30"/>
      <c r="C71" s="31"/>
      <c r="D71" s="29"/>
      <c r="E71" s="29"/>
      <c r="F71" s="29"/>
      <c r="G71" s="32"/>
      <c r="H71" s="29"/>
      <c r="I71" s="29"/>
      <c r="J71" s="10"/>
      <c r="K71" s="29"/>
      <c r="L71" s="29"/>
      <c r="M71" s="29"/>
      <c r="N71" s="29"/>
    </row>
    <row r="72" spans="1:14" ht="14.25" customHeight="1">
      <c r="A72" s="29"/>
      <c r="B72" s="30"/>
      <c r="C72" s="31"/>
      <c r="D72" s="29"/>
      <c r="E72" s="29"/>
      <c r="F72" s="29"/>
      <c r="G72" s="32"/>
      <c r="H72" s="29"/>
      <c r="I72" s="29"/>
      <c r="J72" s="10"/>
      <c r="K72" s="29"/>
      <c r="L72" s="29"/>
      <c r="M72" s="29"/>
      <c r="N72" s="29"/>
    </row>
    <row r="73" spans="1:14" ht="15.75" customHeight="1">
      <c r="A73" s="2" t="s">
        <v>9</v>
      </c>
      <c r="B73" s="131" t="s">
        <v>124</v>
      </c>
      <c r="C73" s="132" t="s">
        <v>125</v>
      </c>
      <c r="D73" s="253"/>
      <c r="E73" s="254"/>
      <c r="F73" s="253"/>
      <c r="G73" s="603"/>
      <c r="H73" s="253"/>
      <c r="I73" s="253"/>
      <c r="J73" s="10"/>
      <c r="K73" s="29"/>
      <c r="L73" s="29"/>
      <c r="M73" s="29"/>
      <c r="N73" s="29"/>
    </row>
    <row r="74" spans="1:14" ht="10.5" customHeight="1">
      <c r="A74" s="2"/>
      <c r="B74" s="23"/>
      <c r="C74" s="24"/>
      <c r="D74" s="253"/>
      <c r="E74" s="254"/>
      <c r="F74" s="253"/>
      <c r="G74" s="603"/>
      <c r="H74" s="253"/>
      <c r="I74" s="253"/>
      <c r="J74" s="10"/>
      <c r="K74" s="29"/>
      <c r="L74" s="29"/>
      <c r="M74" s="29"/>
      <c r="N74" s="29"/>
    </row>
    <row r="75" spans="1:14" ht="14.25" customHeight="1" thickBot="1">
      <c r="A75" s="219" t="s">
        <v>0</v>
      </c>
      <c r="B75" s="220" t="s">
        <v>7</v>
      </c>
      <c r="C75" s="220" t="s">
        <v>8</v>
      </c>
      <c r="D75" s="220" t="s">
        <v>1</v>
      </c>
      <c r="E75" s="220" t="s">
        <v>2</v>
      </c>
      <c r="F75" s="220" t="s">
        <v>21</v>
      </c>
      <c r="G75" s="220" t="s">
        <v>22</v>
      </c>
      <c r="H75" s="212" t="s">
        <v>23</v>
      </c>
      <c r="I75" s="212" t="s">
        <v>24</v>
      </c>
      <c r="J75" s="10"/>
      <c r="K75" s="29"/>
      <c r="L75" s="29"/>
      <c r="M75" s="29"/>
      <c r="N75" s="29"/>
    </row>
    <row r="76" spans="1:14" ht="14.25" customHeight="1">
      <c r="A76" s="425">
        <v>1</v>
      </c>
      <c r="B76" s="363" t="s">
        <v>126</v>
      </c>
      <c r="C76" s="364" t="s">
        <v>129</v>
      </c>
      <c r="D76" s="365">
        <v>63.8</v>
      </c>
      <c r="E76" s="230" t="s">
        <v>40</v>
      </c>
      <c r="F76" s="426">
        <v>0</v>
      </c>
      <c r="G76" s="268">
        <f>SUM(F76*D76)</f>
        <v>0</v>
      </c>
      <c r="H76" s="308">
        <v>0.00158</v>
      </c>
      <c r="I76" s="308">
        <f>SUM(H76*D76)</f>
        <v>0.10080399999999999</v>
      </c>
      <c r="J76" s="10"/>
      <c r="K76" s="238"/>
      <c r="L76" s="29"/>
      <c r="M76" s="29"/>
      <c r="N76" s="29"/>
    </row>
    <row r="77" spans="1:14" ht="14.25" customHeight="1" thickBot="1">
      <c r="A77" s="176"/>
      <c r="B77" s="178"/>
      <c r="C77" s="387" t="s">
        <v>520</v>
      </c>
      <c r="D77" s="388">
        <v>63.78</v>
      </c>
      <c r="E77" s="170"/>
      <c r="F77" s="171"/>
      <c r="G77" s="172"/>
      <c r="H77" s="173"/>
      <c r="I77" s="173"/>
      <c r="J77" s="10"/>
      <c r="K77" s="238"/>
      <c r="L77" s="29"/>
      <c r="M77" s="29"/>
      <c r="N77" s="29"/>
    </row>
    <row r="78" spans="1:14" ht="15" customHeight="1">
      <c r="A78" s="42"/>
      <c r="B78" s="691" t="s">
        <v>127</v>
      </c>
      <c r="C78" s="691"/>
      <c r="D78" s="34"/>
      <c r="E78" s="36"/>
      <c r="F78" s="36"/>
      <c r="G78" s="157">
        <f>SUM(G76:G76)</f>
        <v>0</v>
      </c>
      <c r="H78" s="36"/>
      <c r="I78" s="175">
        <f>SUM(I76:I76)</f>
        <v>0.10080399999999999</v>
      </c>
      <c r="J78" s="10"/>
      <c r="K78" s="29"/>
      <c r="L78" s="29"/>
      <c r="M78" s="29"/>
      <c r="N78" s="29"/>
    </row>
    <row r="79" spans="1:14" ht="14.25" customHeight="1">
      <c r="A79" s="29"/>
      <c r="B79" s="30"/>
      <c r="C79" s="30"/>
      <c r="D79" s="31"/>
      <c r="E79" s="29"/>
      <c r="F79" s="29"/>
      <c r="G79" s="156"/>
      <c r="H79" s="29"/>
      <c r="I79" s="154"/>
      <c r="J79" s="10"/>
      <c r="K79" s="29"/>
      <c r="L79" s="29"/>
      <c r="M79" s="29"/>
      <c r="N79" s="29"/>
    </row>
    <row r="80" spans="1:14" ht="14.25" customHeight="1">
      <c r="A80" s="29"/>
      <c r="B80" s="30"/>
      <c r="C80" s="31"/>
      <c r="D80" s="29"/>
      <c r="E80" s="29"/>
      <c r="F80" s="29"/>
      <c r="G80" s="32"/>
      <c r="H80" s="29"/>
      <c r="I80" s="29"/>
      <c r="J80" s="10"/>
      <c r="K80" s="29"/>
      <c r="L80" s="29"/>
      <c r="M80" s="29"/>
      <c r="N80" s="29"/>
    </row>
    <row r="81" spans="1:14" ht="15.75" customHeight="1">
      <c r="A81" s="2" t="s">
        <v>9</v>
      </c>
      <c r="B81" s="131" t="s">
        <v>31</v>
      </c>
      <c r="C81" s="132" t="s">
        <v>32</v>
      </c>
      <c r="D81" s="253"/>
      <c r="E81" s="254"/>
      <c r="F81" s="253"/>
      <c r="G81" s="603"/>
      <c r="H81" s="253"/>
      <c r="I81" s="253"/>
      <c r="J81" s="10"/>
      <c r="K81" s="29"/>
      <c r="L81" s="29"/>
      <c r="M81" s="29"/>
      <c r="N81" s="29"/>
    </row>
    <row r="82" spans="1:14" ht="10.5" customHeight="1">
      <c r="A82" s="2"/>
      <c r="B82" s="23"/>
      <c r="C82" s="24"/>
      <c r="D82" s="253"/>
      <c r="E82" s="254"/>
      <c r="F82" s="253"/>
      <c r="G82" s="603"/>
      <c r="H82" s="253"/>
      <c r="I82" s="253"/>
      <c r="J82" s="10"/>
      <c r="K82" s="29"/>
      <c r="L82" s="29"/>
      <c r="M82" s="29"/>
      <c r="N82" s="29"/>
    </row>
    <row r="83" spans="1:14" ht="14.25" customHeight="1" thickBot="1">
      <c r="A83" s="219" t="s">
        <v>0</v>
      </c>
      <c r="B83" s="220" t="s">
        <v>7</v>
      </c>
      <c r="C83" s="220" t="s">
        <v>8</v>
      </c>
      <c r="D83" s="220" t="s">
        <v>1</v>
      </c>
      <c r="E83" s="220" t="s">
        <v>2</v>
      </c>
      <c r="F83" s="220" t="s">
        <v>21</v>
      </c>
      <c r="G83" s="220" t="s">
        <v>22</v>
      </c>
      <c r="H83" s="212" t="s">
        <v>23</v>
      </c>
      <c r="I83" s="212" t="s">
        <v>24</v>
      </c>
      <c r="J83" s="10"/>
      <c r="K83" s="29"/>
      <c r="L83" s="29"/>
      <c r="M83" s="29"/>
      <c r="N83" s="29"/>
    </row>
    <row r="84" spans="1:14" ht="14.25" customHeight="1">
      <c r="A84" s="133" t="s">
        <v>41</v>
      </c>
      <c r="B84" s="524" t="s">
        <v>553</v>
      </c>
      <c r="C84" s="320" t="s">
        <v>554</v>
      </c>
      <c r="D84" s="26">
        <v>2.4</v>
      </c>
      <c r="E84" s="19" t="s">
        <v>40</v>
      </c>
      <c r="F84" s="158">
        <v>0</v>
      </c>
      <c r="G84" s="152">
        <f>F84*D84</f>
        <v>0</v>
      </c>
      <c r="H84" s="4">
        <v>0.00069</v>
      </c>
      <c r="I84" s="4">
        <f>SUM(H84*D84)</f>
        <v>0.001656</v>
      </c>
      <c r="J84" s="10"/>
      <c r="K84" s="328">
        <v>0.03</v>
      </c>
      <c r="L84" s="160">
        <f aca="true" t="shared" si="0" ref="L84:L107">SUM(D84*K84)</f>
        <v>0.072</v>
      </c>
      <c r="M84" s="334"/>
      <c r="N84" s="328"/>
    </row>
    <row r="85" spans="1:14" ht="14.25" customHeight="1">
      <c r="A85" s="249"/>
      <c r="B85" s="523"/>
      <c r="C85" s="329" t="s">
        <v>555</v>
      </c>
      <c r="D85" s="330">
        <v>2.43</v>
      </c>
      <c r="E85" s="404"/>
      <c r="F85" s="404"/>
      <c r="G85" s="404"/>
      <c r="H85" s="211"/>
      <c r="I85" s="231"/>
      <c r="J85" s="10"/>
      <c r="K85" s="334"/>
      <c r="L85" s="160">
        <f t="shared" si="0"/>
        <v>0</v>
      </c>
      <c r="M85" s="334"/>
      <c r="N85" s="328"/>
    </row>
    <row r="86" spans="1:14" ht="14.25" customHeight="1">
      <c r="A86" s="133" t="s">
        <v>42</v>
      </c>
      <c r="B86" s="524" t="s">
        <v>438</v>
      </c>
      <c r="C86" s="320" t="s">
        <v>439</v>
      </c>
      <c r="D86" s="26">
        <v>1.2</v>
      </c>
      <c r="E86" s="19" t="s">
        <v>40</v>
      </c>
      <c r="F86" s="528">
        <v>0</v>
      </c>
      <c r="G86" s="152">
        <f>F86*D86</f>
        <v>0</v>
      </c>
      <c r="H86" s="529">
        <v>0.00017</v>
      </c>
      <c r="I86" s="4">
        <f>SUM(H86*D86)</f>
        <v>0.000204</v>
      </c>
      <c r="J86" s="10"/>
      <c r="K86" s="328">
        <v>0.08</v>
      </c>
      <c r="L86" s="160">
        <f t="shared" si="0"/>
        <v>0.096</v>
      </c>
      <c r="M86" s="334"/>
      <c r="N86" s="328"/>
    </row>
    <row r="87" spans="1:14" ht="14.25" customHeight="1">
      <c r="A87" s="249"/>
      <c r="B87" s="523"/>
      <c r="C87" s="329" t="s">
        <v>556</v>
      </c>
      <c r="D87" s="330">
        <v>1.2</v>
      </c>
      <c r="E87" s="404"/>
      <c r="F87" s="404"/>
      <c r="G87" s="404"/>
      <c r="H87" s="211"/>
      <c r="I87" s="231"/>
      <c r="J87" s="10"/>
      <c r="K87" s="334"/>
      <c r="L87" s="160">
        <f t="shared" si="0"/>
        <v>0</v>
      </c>
      <c r="M87" s="334"/>
      <c r="N87" s="328"/>
    </row>
    <row r="88" spans="1:14" ht="14.25" customHeight="1">
      <c r="A88" s="133" t="s">
        <v>43</v>
      </c>
      <c r="B88" s="524" t="s">
        <v>441</v>
      </c>
      <c r="C88" s="320" t="s">
        <v>440</v>
      </c>
      <c r="D88" s="26">
        <v>0.8</v>
      </c>
      <c r="E88" s="19" t="s">
        <v>40</v>
      </c>
      <c r="F88" s="528">
        <v>0</v>
      </c>
      <c r="G88" s="152">
        <f>F88*D88</f>
        <v>0</v>
      </c>
      <c r="H88" s="529">
        <v>0.00067</v>
      </c>
      <c r="I88" s="4">
        <f>SUM(H88*D88)</f>
        <v>0.000536</v>
      </c>
      <c r="J88" s="10"/>
      <c r="K88" s="328">
        <v>0.06</v>
      </c>
      <c r="L88" s="160">
        <f>SUM(D88*K88)</f>
        <v>0.048</v>
      </c>
      <c r="M88" s="334"/>
      <c r="N88" s="328"/>
    </row>
    <row r="89" spans="1:14" ht="14.25" customHeight="1">
      <c r="A89" s="249"/>
      <c r="B89" s="523"/>
      <c r="C89" s="329" t="s">
        <v>557</v>
      </c>
      <c r="D89" s="330">
        <v>0.81</v>
      </c>
      <c r="E89" s="404"/>
      <c r="F89" s="404"/>
      <c r="G89" s="404"/>
      <c r="H89" s="211"/>
      <c r="I89" s="231"/>
      <c r="J89" s="10"/>
      <c r="K89" s="334"/>
      <c r="L89" s="160">
        <f>SUM(D89*K89)</f>
        <v>0</v>
      </c>
      <c r="M89" s="334"/>
      <c r="N89" s="328"/>
    </row>
    <row r="90" spans="1:14" ht="14.25" customHeight="1">
      <c r="A90" s="133" t="s">
        <v>44</v>
      </c>
      <c r="B90" s="524" t="s">
        <v>586</v>
      </c>
      <c r="C90" s="320" t="s">
        <v>585</v>
      </c>
      <c r="D90" s="26">
        <v>3.2</v>
      </c>
      <c r="E90" s="19" t="s">
        <v>40</v>
      </c>
      <c r="F90" s="528">
        <v>0</v>
      </c>
      <c r="G90" s="152">
        <f>F90*D90</f>
        <v>0</v>
      </c>
      <c r="H90" s="529">
        <v>0.00092</v>
      </c>
      <c r="I90" s="4">
        <f>SUM(H90*D90)</f>
        <v>0.0029440000000000004</v>
      </c>
      <c r="J90" s="10"/>
      <c r="K90" s="328">
        <v>0.03</v>
      </c>
      <c r="L90" s="160">
        <f t="shared" si="0"/>
        <v>0.096</v>
      </c>
      <c r="M90" s="334"/>
      <c r="N90" s="328"/>
    </row>
    <row r="91" spans="1:14" ht="14.25" customHeight="1">
      <c r="A91" s="249"/>
      <c r="B91" s="523"/>
      <c r="C91" s="329" t="s">
        <v>587</v>
      </c>
      <c r="D91" s="330">
        <v>3.24</v>
      </c>
      <c r="E91" s="404"/>
      <c r="F91" s="404"/>
      <c r="G91" s="404"/>
      <c r="H91" s="211"/>
      <c r="I91" s="231"/>
      <c r="J91" s="10"/>
      <c r="K91" s="334"/>
      <c r="L91" s="160">
        <f t="shared" si="0"/>
        <v>0</v>
      </c>
      <c r="M91" s="334"/>
      <c r="N91" s="328"/>
    </row>
    <row r="92" spans="1:14" ht="14.25" customHeight="1">
      <c r="A92" s="133" t="s">
        <v>112</v>
      </c>
      <c r="B92" s="153" t="s">
        <v>427</v>
      </c>
      <c r="C92" s="37" t="s">
        <v>426</v>
      </c>
      <c r="D92" s="321">
        <v>1.6</v>
      </c>
      <c r="E92" s="19" t="s">
        <v>40</v>
      </c>
      <c r="F92" s="158">
        <v>0</v>
      </c>
      <c r="G92" s="152">
        <f>F92*D92</f>
        <v>0</v>
      </c>
      <c r="H92" s="521">
        <v>0.00054</v>
      </c>
      <c r="I92" s="185">
        <f>SUM(H92*D92)</f>
        <v>0.0008640000000000001</v>
      </c>
      <c r="J92" s="10"/>
      <c r="K92" s="328">
        <v>0.18</v>
      </c>
      <c r="L92" s="160">
        <f t="shared" si="0"/>
        <v>0.288</v>
      </c>
      <c r="M92" s="334"/>
      <c r="N92" s="328"/>
    </row>
    <row r="93" spans="1:14" ht="14.25" customHeight="1">
      <c r="A93" s="258"/>
      <c r="B93" s="404"/>
      <c r="C93" s="329" t="s">
        <v>428</v>
      </c>
      <c r="D93" s="330">
        <v>1.6</v>
      </c>
      <c r="E93" s="404"/>
      <c r="F93" s="404"/>
      <c r="G93" s="404"/>
      <c r="H93" s="211"/>
      <c r="I93" s="5"/>
      <c r="J93" s="10"/>
      <c r="K93" s="334"/>
      <c r="L93" s="160">
        <f t="shared" si="0"/>
        <v>0</v>
      </c>
      <c r="M93" s="334"/>
      <c r="N93" s="334"/>
    </row>
    <row r="94" spans="1:14" ht="14.25" customHeight="1">
      <c r="A94" s="133" t="s">
        <v>48</v>
      </c>
      <c r="B94" s="260" t="s">
        <v>442</v>
      </c>
      <c r="C94" s="20" t="s">
        <v>558</v>
      </c>
      <c r="D94" s="26"/>
      <c r="E94" s="44"/>
      <c r="F94" s="158"/>
      <c r="G94" s="152"/>
      <c r="H94" s="4"/>
      <c r="I94" s="185"/>
      <c r="J94" s="10"/>
      <c r="K94" s="522">
        <v>0.04</v>
      </c>
      <c r="L94" s="160">
        <f t="shared" si="0"/>
        <v>0</v>
      </c>
      <c r="M94" s="160"/>
      <c r="N94" s="160"/>
    </row>
    <row r="95" spans="1:14" ht="14.25" customHeight="1">
      <c r="A95" s="133"/>
      <c r="B95" s="260"/>
      <c r="C95" s="20" t="s">
        <v>559</v>
      </c>
      <c r="D95" s="26">
        <v>20</v>
      </c>
      <c r="E95" s="44" t="s">
        <v>3</v>
      </c>
      <c r="F95" s="158">
        <v>0</v>
      </c>
      <c r="G95" s="152">
        <f>F95*D95</f>
        <v>0</v>
      </c>
      <c r="H95" s="4">
        <v>0.00049</v>
      </c>
      <c r="I95" s="185">
        <f>SUM(H95*D95)</f>
        <v>0.0098</v>
      </c>
      <c r="J95" s="10"/>
      <c r="K95" s="522"/>
      <c r="L95" s="160"/>
      <c r="M95" s="160"/>
      <c r="N95" s="160"/>
    </row>
    <row r="96" spans="1:14" ht="14.25" customHeight="1">
      <c r="A96" s="133" t="s">
        <v>113</v>
      </c>
      <c r="B96" s="260" t="s">
        <v>430</v>
      </c>
      <c r="C96" s="20" t="s">
        <v>429</v>
      </c>
      <c r="D96" s="306">
        <v>39.9</v>
      </c>
      <c r="E96" s="19" t="s">
        <v>40</v>
      </c>
      <c r="F96" s="158">
        <v>0</v>
      </c>
      <c r="G96" s="152">
        <f>F96*D96</f>
        <v>0</v>
      </c>
      <c r="H96" s="4"/>
      <c r="I96" s="185">
        <f>SUM(H96*D96)</f>
        <v>0</v>
      </c>
      <c r="J96" s="10"/>
      <c r="K96" s="522">
        <v>0.07</v>
      </c>
      <c r="L96" s="160">
        <f t="shared" si="0"/>
        <v>2.793</v>
      </c>
      <c r="M96" s="160"/>
      <c r="N96" s="160"/>
    </row>
    <row r="97" spans="1:14" ht="14.25" customHeight="1">
      <c r="A97" s="290"/>
      <c r="B97" s="291"/>
      <c r="C97" s="293" t="s">
        <v>560</v>
      </c>
      <c r="D97" s="294">
        <v>13.62</v>
      </c>
      <c r="E97" s="230"/>
      <c r="F97" s="248"/>
      <c r="G97" s="268"/>
      <c r="H97" s="298"/>
      <c r="I97" s="269"/>
      <c r="J97" s="10"/>
      <c r="K97" s="522"/>
      <c r="L97" s="160"/>
      <c r="M97" s="160"/>
      <c r="N97" s="160"/>
    </row>
    <row r="98" spans="1:14" ht="14.25" customHeight="1">
      <c r="A98" s="290"/>
      <c r="B98" s="291"/>
      <c r="C98" s="293" t="s">
        <v>561</v>
      </c>
      <c r="D98" s="294">
        <v>12.42</v>
      </c>
      <c r="E98" s="295"/>
      <c r="F98" s="296"/>
      <c r="G98" s="297"/>
      <c r="H98" s="288"/>
      <c r="I98" s="299"/>
      <c r="J98" s="10"/>
      <c r="K98" s="522"/>
      <c r="L98" s="160"/>
      <c r="M98" s="160"/>
      <c r="N98" s="160"/>
    </row>
    <row r="99" spans="1:14" ht="14.25" customHeight="1">
      <c r="A99" s="290"/>
      <c r="B99" s="291"/>
      <c r="C99" s="293" t="s">
        <v>562</v>
      </c>
      <c r="D99" s="294">
        <v>2.4</v>
      </c>
      <c r="E99" s="295"/>
      <c r="F99" s="296"/>
      <c r="G99" s="297"/>
      <c r="H99" s="288"/>
      <c r="I99" s="299"/>
      <c r="J99" s="10"/>
      <c r="K99" s="522"/>
      <c r="L99" s="160"/>
      <c r="M99" s="160"/>
      <c r="N99" s="160"/>
    </row>
    <row r="100" spans="1:14" ht="14.25" customHeight="1">
      <c r="A100" s="607"/>
      <c r="B100" s="302"/>
      <c r="C100" s="303" t="s">
        <v>563</v>
      </c>
      <c r="D100" s="304">
        <v>11.5</v>
      </c>
      <c r="E100" s="305"/>
      <c r="F100" s="278"/>
      <c r="G100" s="604"/>
      <c r="H100" s="589"/>
      <c r="I100" s="279"/>
      <c r="J100" s="10"/>
      <c r="K100" s="238"/>
      <c r="L100" s="160">
        <f t="shared" si="0"/>
        <v>0</v>
      </c>
      <c r="M100" s="160"/>
      <c r="N100" s="160"/>
    </row>
    <row r="101" spans="1:14" ht="14.25" customHeight="1">
      <c r="A101" s="134" t="s">
        <v>114</v>
      </c>
      <c r="B101" s="260" t="s">
        <v>431</v>
      </c>
      <c r="C101" s="320" t="s">
        <v>437</v>
      </c>
      <c r="D101" s="26">
        <v>37.7</v>
      </c>
      <c r="E101" s="19" t="s">
        <v>40</v>
      </c>
      <c r="F101" s="158">
        <v>0</v>
      </c>
      <c r="G101" s="152">
        <f>F101*D101</f>
        <v>0</v>
      </c>
      <c r="H101" s="4"/>
      <c r="I101" s="4">
        <f>SUM(H101*D101)</f>
        <v>0</v>
      </c>
      <c r="J101" s="10"/>
      <c r="K101" s="522">
        <v>0.05</v>
      </c>
      <c r="L101" s="160">
        <f t="shared" si="0"/>
        <v>1.8850000000000002</v>
      </c>
      <c r="M101" s="160"/>
      <c r="N101" s="160"/>
    </row>
    <row r="102" spans="1:14" ht="14.25" customHeight="1">
      <c r="A102" s="290"/>
      <c r="B102" s="291"/>
      <c r="C102" s="293" t="s">
        <v>580</v>
      </c>
      <c r="D102" s="294">
        <v>1.89</v>
      </c>
      <c r="E102" s="230"/>
      <c r="F102" s="248"/>
      <c r="G102" s="268"/>
      <c r="H102" s="298"/>
      <c r="I102" s="269"/>
      <c r="J102" s="10"/>
      <c r="K102" s="522"/>
      <c r="L102" s="160"/>
      <c r="M102" s="160"/>
      <c r="N102" s="160"/>
    </row>
    <row r="103" spans="1:14" ht="14.25" customHeight="1">
      <c r="A103" s="290"/>
      <c r="B103" s="291"/>
      <c r="C103" s="293" t="s">
        <v>581</v>
      </c>
      <c r="D103" s="294">
        <v>1.71</v>
      </c>
      <c r="E103" s="295"/>
      <c r="F103" s="296"/>
      <c r="G103" s="297"/>
      <c r="H103" s="288"/>
      <c r="I103" s="299"/>
      <c r="J103" s="10"/>
      <c r="K103" s="522"/>
      <c r="L103" s="160"/>
      <c r="M103" s="160"/>
      <c r="N103" s="160"/>
    </row>
    <row r="104" spans="1:14" ht="14.25" customHeight="1">
      <c r="A104" s="290"/>
      <c r="B104" s="291"/>
      <c r="C104" s="293" t="s">
        <v>531</v>
      </c>
      <c r="D104" s="294"/>
      <c r="E104" s="295"/>
      <c r="F104" s="296"/>
      <c r="G104" s="297"/>
      <c r="H104" s="288"/>
      <c r="I104" s="299"/>
      <c r="J104" s="10"/>
      <c r="K104" s="522"/>
      <c r="L104" s="160"/>
      <c r="M104" s="160"/>
      <c r="N104" s="160"/>
    </row>
    <row r="105" spans="1:14" ht="14.25" customHeight="1">
      <c r="A105" s="555"/>
      <c r="B105" s="291"/>
      <c r="C105" s="422" t="s">
        <v>582</v>
      </c>
      <c r="D105" s="423">
        <v>15.6</v>
      </c>
      <c r="E105" s="295"/>
      <c r="F105" s="296"/>
      <c r="G105" s="297"/>
      <c r="H105" s="288"/>
      <c r="I105" s="299"/>
      <c r="J105" s="10"/>
      <c r="K105" s="238"/>
      <c r="L105" s="160">
        <f t="shared" si="0"/>
        <v>0</v>
      </c>
      <c r="M105" s="160"/>
      <c r="N105" s="160"/>
    </row>
    <row r="106" spans="1:14" ht="14.25" customHeight="1">
      <c r="A106" s="555"/>
      <c r="B106" s="291"/>
      <c r="C106" s="422" t="s">
        <v>583</v>
      </c>
      <c r="D106" s="423">
        <v>18.54</v>
      </c>
      <c r="E106" s="295"/>
      <c r="F106" s="296"/>
      <c r="G106" s="297"/>
      <c r="H106" s="288"/>
      <c r="I106" s="299"/>
      <c r="J106" s="10"/>
      <c r="K106" s="238"/>
      <c r="L106" s="160">
        <f t="shared" si="0"/>
        <v>0</v>
      </c>
      <c r="M106" s="160"/>
      <c r="N106" s="160"/>
    </row>
    <row r="107" spans="1:14" ht="14.25" customHeight="1">
      <c r="A107" s="134" t="s">
        <v>115</v>
      </c>
      <c r="B107" s="19" t="s">
        <v>33</v>
      </c>
      <c r="C107" s="20" t="s">
        <v>45</v>
      </c>
      <c r="D107" s="581">
        <v>5.378</v>
      </c>
      <c r="E107" s="20" t="s">
        <v>11</v>
      </c>
      <c r="F107" s="158">
        <v>0</v>
      </c>
      <c r="G107" s="152">
        <f>F107*D107</f>
        <v>0</v>
      </c>
      <c r="H107" s="4"/>
      <c r="I107" s="4"/>
      <c r="J107" s="10"/>
      <c r="K107" s="238"/>
      <c r="L107" s="160">
        <f t="shared" si="0"/>
        <v>0</v>
      </c>
      <c r="M107" s="160"/>
      <c r="N107" s="160"/>
    </row>
    <row r="108" spans="1:14" ht="14.25" customHeight="1">
      <c r="A108" s="280"/>
      <c r="B108" s="284"/>
      <c r="C108" s="397" t="s">
        <v>231</v>
      </c>
      <c r="D108" s="494">
        <f>L118</f>
        <v>5.2780000000000005</v>
      </c>
      <c r="E108" s="493"/>
      <c r="F108" s="393"/>
      <c r="G108" s="394"/>
      <c r="H108" s="435"/>
      <c r="I108" s="435"/>
      <c r="J108" s="10"/>
      <c r="K108" s="238"/>
      <c r="L108" s="160"/>
      <c r="M108" s="160"/>
      <c r="N108" s="160"/>
    </row>
    <row r="109" spans="1:14" ht="14.25" customHeight="1">
      <c r="A109" s="290"/>
      <c r="B109" s="295"/>
      <c r="C109" s="398" t="s">
        <v>232</v>
      </c>
      <c r="D109" s="495">
        <f>L172</f>
        <v>0.04</v>
      </c>
      <c r="E109" s="399"/>
      <c r="F109" s="296"/>
      <c r="G109" s="297"/>
      <c r="H109" s="383"/>
      <c r="I109" s="383"/>
      <c r="J109" s="10"/>
      <c r="K109" s="238"/>
      <c r="L109" s="160"/>
      <c r="M109" s="160"/>
      <c r="N109" s="160"/>
    </row>
    <row r="110" spans="1:14" ht="14.25" customHeight="1">
      <c r="A110" s="290"/>
      <c r="B110" s="295"/>
      <c r="C110" s="398" t="s">
        <v>566</v>
      </c>
      <c r="D110" s="495">
        <f>L196</f>
        <v>0</v>
      </c>
      <c r="E110" s="399"/>
      <c r="F110" s="296"/>
      <c r="G110" s="297"/>
      <c r="H110" s="383"/>
      <c r="I110" s="383"/>
      <c r="J110" s="10"/>
      <c r="K110" s="238"/>
      <c r="L110" s="160"/>
      <c r="M110" s="160"/>
      <c r="N110" s="160"/>
    </row>
    <row r="111" spans="1:14" ht="14.25" customHeight="1">
      <c r="A111" s="290"/>
      <c r="B111" s="295"/>
      <c r="C111" s="398" t="s">
        <v>233</v>
      </c>
      <c r="D111" s="495">
        <f>L244</f>
        <v>0.06</v>
      </c>
      <c r="E111" s="399"/>
      <c r="F111" s="400"/>
      <c r="G111" s="297"/>
      <c r="H111" s="383"/>
      <c r="I111" s="383"/>
      <c r="J111" s="10"/>
      <c r="K111" s="238"/>
      <c r="L111" s="160"/>
      <c r="M111" s="160"/>
      <c r="N111" s="160"/>
    </row>
    <row r="112" spans="1:14" ht="14.25" customHeight="1">
      <c r="A112" s="134" t="s">
        <v>116</v>
      </c>
      <c r="B112" s="19" t="s">
        <v>34</v>
      </c>
      <c r="C112" s="20" t="s">
        <v>444</v>
      </c>
      <c r="D112" s="581">
        <v>37.646</v>
      </c>
      <c r="E112" s="20" t="s">
        <v>11</v>
      </c>
      <c r="F112" s="158">
        <v>0</v>
      </c>
      <c r="G112" s="152">
        <f>F112*D112</f>
        <v>0</v>
      </c>
      <c r="H112" s="4"/>
      <c r="I112" s="4"/>
      <c r="J112" s="10"/>
      <c r="K112" s="238"/>
      <c r="L112" s="160"/>
      <c r="M112" s="160"/>
      <c r="N112" s="160"/>
    </row>
    <row r="113" spans="1:14" ht="14.25" customHeight="1">
      <c r="A113" s="134"/>
      <c r="B113" s="19"/>
      <c r="C113" s="329" t="s">
        <v>588</v>
      </c>
      <c r="D113" s="530">
        <v>37.646</v>
      </c>
      <c r="E113" s="20"/>
      <c r="F113" s="158"/>
      <c r="G113" s="152"/>
      <c r="H113" s="4"/>
      <c r="I113" s="4"/>
      <c r="J113" s="10"/>
      <c r="K113" s="238"/>
      <c r="L113" s="160"/>
      <c r="M113" s="160"/>
      <c r="N113" s="160"/>
    </row>
    <row r="114" spans="1:14" ht="14.25" customHeight="1">
      <c r="A114" s="134" t="s">
        <v>117</v>
      </c>
      <c r="B114" s="19"/>
      <c r="C114" s="20" t="s">
        <v>164</v>
      </c>
      <c r="D114" s="581">
        <v>5.378</v>
      </c>
      <c r="E114" s="20" t="s">
        <v>11</v>
      </c>
      <c r="F114" s="158">
        <v>0</v>
      </c>
      <c r="G114" s="152">
        <f>F114*D114</f>
        <v>0</v>
      </c>
      <c r="H114" s="4"/>
      <c r="I114" s="4"/>
      <c r="J114" s="10"/>
      <c r="K114" s="121"/>
      <c r="L114" s="160"/>
      <c r="M114" s="160"/>
      <c r="N114" s="160"/>
    </row>
    <row r="115" spans="1:14" ht="14.25" customHeight="1">
      <c r="A115" s="134" t="s">
        <v>118</v>
      </c>
      <c r="B115" s="19" t="s">
        <v>35</v>
      </c>
      <c r="C115" s="20" t="s">
        <v>36</v>
      </c>
      <c r="D115" s="581">
        <v>5.378</v>
      </c>
      <c r="E115" s="20" t="s">
        <v>11</v>
      </c>
      <c r="F115" s="158">
        <v>0</v>
      </c>
      <c r="G115" s="152">
        <f>F115*D115</f>
        <v>0</v>
      </c>
      <c r="H115" s="4"/>
      <c r="I115" s="4"/>
      <c r="J115" s="10"/>
      <c r="K115" s="130"/>
      <c r="L115" s="160"/>
      <c r="M115" s="160"/>
      <c r="N115" s="160"/>
    </row>
    <row r="116" spans="1:14" ht="14.25" customHeight="1" thickBot="1">
      <c r="A116" s="210" t="s">
        <v>119</v>
      </c>
      <c r="B116" s="38" t="s">
        <v>37</v>
      </c>
      <c r="C116" s="366" t="s">
        <v>443</v>
      </c>
      <c r="D116" s="531">
        <v>32.268</v>
      </c>
      <c r="E116" s="38" t="s">
        <v>11</v>
      </c>
      <c r="F116" s="267">
        <v>0</v>
      </c>
      <c r="G116" s="244">
        <f>F116*D116</f>
        <v>0</v>
      </c>
      <c r="H116" s="247"/>
      <c r="I116" s="247"/>
      <c r="J116" s="10"/>
      <c r="K116" s="327"/>
      <c r="L116" s="327"/>
      <c r="M116" s="160"/>
      <c r="N116" s="160"/>
    </row>
    <row r="117" spans="1:14" ht="14.25" customHeight="1" thickBot="1">
      <c r="A117" s="174"/>
      <c r="B117" s="170"/>
      <c r="C117" s="532" t="s">
        <v>589</v>
      </c>
      <c r="D117" s="533">
        <v>32.268</v>
      </c>
      <c r="E117" s="170"/>
      <c r="F117" s="171"/>
      <c r="G117" s="172"/>
      <c r="H117" s="173"/>
      <c r="I117" s="173"/>
      <c r="J117" s="10"/>
      <c r="K117" s="29"/>
      <c r="L117" s="29"/>
      <c r="M117" s="160"/>
      <c r="N117" s="160"/>
    </row>
    <row r="118" spans="1:14" ht="15" customHeight="1">
      <c r="A118" s="42"/>
      <c r="B118" s="691" t="s">
        <v>106</v>
      </c>
      <c r="C118" s="691"/>
      <c r="D118" s="36"/>
      <c r="E118" s="36"/>
      <c r="F118" s="205"/>
      <c r="G118" s="157">
        <f>SUM(G84:G117)</f>
        <v>0</v>
      </c>
      <c r="H118" s="36"/>
      <c r="I118" s="175">
        <f>SUM(I84:I117)</f>
        <v>0.016004</v>
      </c>
      <c r="J118" s="10"/>
      <c r="K118" s="29"/>
      <c r="L118" s="160">
        <f>SUM(L84:L116)</f>
        <v>5.2780000000000005</v>
      </c>
      <c r="M118" s="29"/>
      <c r="N118" s="160"/>
    </row>
    <row r="119" spans="1:14" ht="14.25" customHeight="1">
      <c r="A119" s="29"/>
      <c r="B119" s="30"/>
      <c r="C119" s="30"/>
      <c r="D119" s="29"/>
      <c r="E119" s="29"/>
      <c r="F119" s="29"/>
      <c r="G119" s="155"/>
      <c r="H119" s="29"/>
      <c r="I119" s="29"/>
      <c r="J119" s="10"/>
      <c r="K119" s="29"/>
      <c r="L119" s="29"/>
      <c r="M119" s="29"/>
      <c r="N119" s="160"/>
    </row>
    <row r="120" spans="1:14" ht="14.25" customHeight="1">
      <c r="A120" s="29"/>
      <c r="B120" s="30"/>
      <c r="C120" s="31"/>
      <c r="D120" s="29"/>
      <c r="E120" s="29"/>
      <c r="F120" s="29"/>
      <c r="G120" s="32"/>
      <c r="H120" s="29"/>
      <c r="I120" s="29"/>
      <c r="J120" s="10"/>
      <c r="K120" s="29"/>
      <c r="L120" s="29"/>
      <c r="M120" s="29"/>
      <c r="N120" s="29"/>
    </row>
    <row r="121" spans="1:14" ht="15.75">
      <c r="A121" s="2" t="s">
        <v>9</v>
      </c>
      <c r="B121" s="131" t="s">
        <v>50</v>
      </c>
      <c r="C121" s="132" t="s">
        <v>51</v>
      </c>
      <c r="D121" s="16"/>
      <c r="E121" s="17"/>
      <c r="F121" s="16"/>
      <c r="G121" s="18"/>
      <c r="H121" s="16"/>
      <c r="I121" s="16"/>
      <c r="J121" s="10"/>
      <c r="K121" s="29"/>
      <c r="L121" s="29"/>
      <c r="M121" s="29"/>
      <c r="N121" s="29"/>
    </row>
    <row r="122" spans="1:14" ht="10.5" customHeight="1">
      <c r="A122" s="2"/>
      <c r="B122" s="23"/>
      <c r="C122" s="24"/>
      <c r="D122" s="16"/>
      <c r="E122" s="17"/>
      <c r="F122" s="16"/>
      <c r="G122" s="18"/>
      <c r="H122" s="16"/>
      <c r="I122" s="16"/>
      <c r="J122" s="10"/>
      <c r="K122" s="29"/>
      <c r="L122" s="29"/>
      <c r="M122" s="29"/>
      <c r="N122" s="29"/>
    </row>
    <row r="123" spans="1:14" ht="14.25" customHeight="1" thickBot="1">
      <c r="A123" s="219" t="s">
        <v>0</v>
      </c>
      <c r="B123" s="227" t="s">
        <v>7</v>
      </c>
      <c r="C123" s="227" t="s">
        <v>8</v>
      </c>
      <c r="D123" s="227" t="s">
        <v>1</v>
      </c>
      <c r="E123" s="227" t="s">
        <v>2</v>
      </c>
      <c r="F123" s="227" t="s">
        <v>21</v>
      </c>
      <c r="G123" s="220" t="s">
        <v>22</v>
      </c>
      <c r="H123" s="212" t="s">
        <v>23</v>
      </c>
      <c r="I123" s="212" t="s">
        <v>24</v>
      </c>
      <c r="J123" s="10"/>
      <c r="K123" s="29"/>
      <c r="L123" s="29"/>
      <c r="M123" s="29"/>
      <c r="N123" s="29"/>
    </row>
    <row r="124" spans="1:14" ht="14.25" customHeight="1" thickBot="1">
      <c r="A124" s="221">
        <v>1</v>
      </c>
      <c r="B124" s="222" t="s">
        <v>338</v>
      </c>
      <c r="C124" s="223" t="s">
        <v>339</v>
      </c>
      <c r="D124" s="233">
        <f>SUM(I118,I78,I70,I57,I30,)</f>
        <v>5.847258</v>
      </c>
      <c r="E124" s="222" t="s">
        <v>11</v>
      </c>
      <c r="F124" s="250">
        <v>0</v>
      </c>
      <c r="G124" s="232">
        <f>SUM(D124*F124)</f>
        <v>0</v>
      </c>
      <c r="H124" s="226"/>
      <c r="I124" s="226"/>
      <c r="J124" s="10"/>
      <c r="K124" s="238"/>
      <c r="L124" s="29"/>
      <c r="M124" s="29"/>
      <c r="N124" s="29"/>
    </row>
    <row r="125" spans="1:14" ht="15" customHeight="1">
      <c r="A125" s="42"/>
      <c r="B125" s="691" t="s">
        <v>128</v>
      </c>
      <c r="C125" s="691"/>
      <c r="D125" s="34"/>
      <c r="E125" s="36"/>
      <c r="F125" s="36"/>
      <c r="G125" s="157">
        <f>SUM(G124)</f>
        <v>0</v>
      </c>
      <c r="H125" s="36"/>
      <c r="I125" s="179"/>
      <c r="J125" s="10"/>
      <c r="K125" s="29"/>
      <c r="L125" s="29"/>
      <c r="M125" s="29"/>
      <c r="N125" s="29"/>
    </row>
    <row r="126" spans="1:14" ht="14.25" customHeight="1">
      <c r="A126" s="29"/>
      <c r="B126" s="30"/>
      <c r="C126" s="31"/>
      <c r="D126" s="29"/>
      <c r="E126" s="29"/>
      <c r="F126" s="29"/>
      <c r="G126" s="32"/>
      <c r="H126" s="29"/>
      <c r="I126" s="29"/>
      <c r="J126" s="10"/>
      <c r="K126" s="29"/>
      <c r="L126" s="29"/>
      <c r="M126" s="29"/>
      <c r="N126" s="29"/>
    </row>
    <row r="127" spans="1:14" ht="14.25" customHeight="1">
      <c r="A127" s="29"/>
      <c r="B127" s="30"/>
      <c r="C127" s="31"/>
      <c r="D127" s="29"/>
      <c r="E127" s="29"/>
      <c r="F127" s="29"/>
      <c r="G127" s="32"/>
      <c r="H127" s="29"/>
      <c r="I127" s="29"/>
      <c r="J127" s="10"/>
      <c r="K127" s="29"/>
      <c r="L127" s="29"/>
      <c r="M127" s="29"/>
      <c r="N127" s="29"/>
    </row>
    <row r="128" spans="1:14" ht="14.25" customHeight="1">
      <c r="A128" s="701" t="s">
        <v>121</v>
      </c>
      <c r="B128" s="701"/>
      <c r="C128" s="701"/>
      <c r="D128" s="29"/>
      <c r="E128" s="29"/>
      <c r="F128" s="29"/>
      <c r="G128" s="32"/>
      <c r="H128" s="29"/>
      <c r="I128" s="29"/>
      <c r="J128" s="10"/>
      <c r="K128" s="29"/>
      <c r="L128" s="29"/>
      <c r="M128" s="29"/>
      <c r="N128" s="29"/>
    </row>
    <row r="129" spans="1:14" ht="14.25" customHeight="1">
      <c r="A129" s="216"/>
      <c r="B129" s="216"/>
      <c r="C129" s="216"/>
      <c r="D129" s="29"/>
      <c r="E129" s="29"/>
      <c r="F129" s="29"/>
      <c r="G129" s="32"/>
      <c r="H129" s="29"/>
      <c r="I129" s="29"/>
      <c r="J129" s="10"/>
      <c r="K129" s="29"/>
      <c r="L129" s="29"/>
      <c r="M129" s="29"/>
      <c r="N129" s="29"/>
    </row>
    <row r="130" spans="1:14" ht="15" customHeight="1">
      <c r="A130" s="2" t="s">
        <v>9</v>
      </c>
      <c r="B130" s="131" t="s">
        <v>331</v>
      </c>
      <c r="C130" s="132" t="s">
        <v>332</v>
      </c>
      <c r="D130" s="16"/>
      <c r="E130" s="17"/>
      <c r="F130" s="16"/>
      <c r="G130" s="18"/>
      <c r="H130" s="16"/>
      <c r="I130" s="16"/>
      <c r="J130" s="10"/>
      <c r="K130" s="29"/>
      <c r="L130" s="29"/>
      <c r="M130" s="29"/>
      <c r="N130" s="29"/>
    </row>
    <row r="131" spans="1:14" ht="9.75" customHeight="1">
      <c r="A131" s="2"/>
      <c r="B131" s="23"/>
      <c r="C131" s="24"/>
      <c r="D131" s="16"/>
      <c r="E131" s="17"/>
      <c r="F131" s="16"/>
      <c r="G131" s="18"/>
      <c r="H131" s="16"/>
      <c r="I131" s="16"/>
      <c r="J131" s="10"/>
      <c r="K131" s="29"/>
      <c r="L131" s="29"/>
      <c r="M131" s="29"/>
      <c r="N131" s="29"/>
    </row>
    <row r="132" spans="1:14" ht="14.25" customHeight="1" thickBot="1">
      <c r="A132" s="219" t="s">
        <v>0</v>
      </c>
      <c r="B132" s="220" t="s">
        <v>7</v>
      </c>
      <c r="C132" s="220" t="s">
        <v>8</v>
      </c>
      <c r="D132" s="220" t="s">
        <v>1</v>
      </c>
      <c r="E132" s="220" t="s">
        <v>2</v>
      </c>
      <c r="F132" s="220" t="s">
        <v>21</v>
      </c>
      <c r="G132" s="220" t="s">
        <v>22</v>
      </c>
      <c r="H132" s="212" t="s">
        <v>23</v>
      </c>
      <c r="I132" s="212" t="s">
        <v>24</v>
      </c>
      <c r="J132" s="10"/>
      <c r="K132" s="29"/>
      <c r="L132" s="29"/>
      <c r="M132" s="29"/>
      <c r="N132" s="29"/>
    </row>
    <row r="133" spans="1:14" ht="14.25" customHeight="1">
      <c r="A133" s="133" t="s">
        <v>41</v>
      </c>
      <c r="B133" s="27" t="s">
        <v>167</v>
      </c>
      <c r="C133" s="27" t="s">
        <v>337</v>
      </c>
      <c r="D133" s="165">
        <v>15.7</v>
      </c>
      <c r="E133" s="182" t="s">
        <v>40</v>
      </c>
      <c r="F133" s="483">
        <v>0</v>
      </c>
      <c r="G133" s="218">
        <f>F133*D133</f>
        <v>0</v>
      </c>
      <c r="H133" s="229">
        <v>0.0015</v>
      </c>
      <c r="I133" s="185">
        <f>D133*H133</f>
        <v>0.023549999999999998</v>
      </c>
      <c r="J133" s="10"/>
      <c r="K133" s="29"/>
      <c r="L133" s="29"/>
      <c r="M133" s="29"/>
      <c r="N133" s="29"/>
    </row>
    <row r="134" spans="1:14" ht="14.25" customHeight="1">
      <c r="A134" s="342"/>
      <c r="B134" s="479"/>
      <c r="C134" s="293" t="s">
        <v>592</v>
      </c>
      <c r="D134" s="294">
        <v>8.34</v>
      </c>
      <c r="E134" s="230"/>
      <c r="F134" s="485"/>
      <c r="G134" s="268"/>
      <c r="H134" s="269"/>
      <c r="I134" s="308"/>
      <c r="J134" s="10"/>
      <c r="K134" s="29"/>
      <c r="L134" s="29"/>
      <c r="M134" s="29"/>
      <c r="N134" s="29"/>
    </row>
    <row r="135" spans="1:14" ht="14.25" customHeight="1">
      <c r="A135" s="301"/>
      <c r="B135" s="302"/>
      <c r="C135" s="303" t="s">
        <v>593</v>
      </c>
      <c r="D135" s="304">
        <v>7.38</v>
      </c>
      <c r="E135" s="305"/>
      <c r="F135" s="440"/>
      <c r="G135" s="440"/>
      <c r="H135" s="279"/>
      <c r="I135" s="474"/>
      <c r="J135" s="10"/>
      <c r="K135" s="29"/>
      <c r="L135" s="29"/>
      <c r="M135" s="29"/>
      <c r="N135" s="29"/>
    </row>
    <row r="136" spans="1:14" ht="14.25" customHeight="1">
      <c r="A136" s="133" t="s">
        <v>42</v>
      </c>
      <c r="B136" s="27" t="s">
        <v>241</v>
      </c>
      <c r="C136" s="442" t="s">
        <v>333</v>
      </c>
      <c r="D136" s="432">
        <v>8.8</v>
      </c>
      <c r="E136" s="182" t="s">
        <v>3</v>
      </c>
      <c r="F136" s="483">
        <v>0</v>
      </c>
      <c r="G136" s="218">
        <f>F136*D136</f>
        <v>0</v>
      </c>
      <c r="H136" s="229">
        <v>0.0001</v>
      </c>
      <c r="I136" s="185">
        <f>D136*H136</f>
        <v>0.0008800000000000001</v>
      </c>
      <c r="J136" s="10"/>
      <c r="K136" s="29"/>
      <c r="L136" s="29"/>
      <c r="M136" s="29"/>
      <c r="N136" s="29"/>
    </row>
    <row r="137" spans="1:14" ht="14.25" customHeight="1">
      <c r="A137" s="342"/>
      <c r="B137" s="479"/>
      <c r="C137" s="293" t="s">
        <v>590</v>
      </c>
      <c r="D137" s="282">
        <v>4.7</v>
      </c>
      <c r="E137" s="230"/>
      <c r="F137" s="485"/>
      <c r="G137" s="268"/>
      <c r="H137" s="269"/>
      <c r="I137" s="308"/>
      <c r="J137" s="10"/>
      <c r="K137" s="29"/>
      <c r="L137" s="29"/>
      <c r="M137" s="29"/>
      <c r="N137" s="29"/>
    </row>
    <row r="138" spans="1:14" ht="14.25" customHeight="1" thickBot="1">
      <c r="A138" s="369"/>
      <c r="B138" s="370"/>
      <c r="C138" s="496" t="s">
        <v>591</v>
      </c>
      <c r="D138" s="371">
        <v>4.1</v>
      </c>
      <c r="E138" s="372"/>
      <c r="F138" s="590"/>
      <c r="G138" s="590"/>
      <c r="H138" s="376"/>
      <c r="I138" s="591"/>
      <c r="J138" s="10"/>
      <c r="K138" s="29"/>
      <c r="L138" s="29"/>
      <c r="M138" s="29"/>
      <c r="N138" s="29"/>
    </row>
    <row r="139" spans="1:14" ht="14.25" customHeight="1">
      <c r="A139" s="418"/>
      <c r="B139" s="181" t="s">
        <v>30</v>
      </c>
      <c r="C139" s="169"/>
      <c r="D139" s="120"/>
      <c r="E139" s="182"/>
      <c r="F139" s="306"/>
      <c r="G139" s="184">
        <f>SUM(G133:G138)</f>
        <v>0</v>
      </c>
      <c r="H139" s="185"/>
      <c r="I139" s="186">
        <f>SUM(I133:I138)</f>
        <v>0.024429999999999997</v>
      </c>
      <c r="J139" s="10"/>
      <c r="K139" s="29"/>
      <c r="L139" s="29"/>
      <c r="M139" s="29"/>
      <c r="N139" s="29"/>
    </row>
    <row r="140" spans="1:14" ht="14.25" customHeight="1" thickBot="1">
      <c r="A140" s="176">
        <v>3</v>
      </c>
      <c r="B140" s="170" t="s">
        <v>334</v>
      </c>
      <c r="C140" s="168" t="s">
        <v>335</v>
      </c>
      <c r="D140" s="194">
        <f>SUM(I139)</f>
        <v>0.024429999999999997</v>
      </c>
      <c r="E140" s="170" t="s">
        <v>11</v>
      </c>
      <c r="F140" s="171">
        <v>0</v>
      </c>
      <c r="G140" s="172">
        <f>SUM(D140*F140)</f>
        <v>0</v>
      </c>
      <c r="H140" s="173"/>
      <c r="I140" s="173"/>
      <c r="J140" s="10"/>
      <c r="K140" s="29"/>
      <c r="L140" s="29"/>
      <c r="M140" s="29"/>
      <c r="N140" s="29"/>
    </row>
    <row r="141" spans="1:14" ht="15" customHeight="1">
      <c r="A141" s="705" t="s">
        <v>336</v>
      </c>
      <c r="B141" s="691"/>
      <c r="C141" s="691"/>
      <c r="D141" s="419"/>
      <c r="E141" s="189"/>
      <c r="F141" s="190"/>
      <c r="G141" s="420">
        <f>SUM(G139:G140)</f>
        <v>0</v>
      </c>
      <c r="H141" s="192"/>
      <c r="I141" s="193"/>
      <c r="J141" s="10"/>
      <c r="K141" s="29"/>
      <c r="L141" s="29"/>
      <c r="M141" s="29"/>
      <c r="N141" s="29"/>
    </row>
    <row r="142" spans="1:14" ht="14.25" customHeight="1">
      <c r="A142" s="216"/>
      <c r="B142" s="216"/>
      <c r="C142" s="216"/>
      <c r="D142" s="334"/>
      <c r="E142" s="334"/>
      <c r="F142" s="334"/>
      <c r="G142" s="32"/>
      <c r="H142" s="334"/>
      <c r="I142" s="334"/>
      <c r="J142" s="10"/>
      <c r="K142" s="29"/>
      <c r="L142" s="29"/>
      <c r="M142" s="29"/>
      <c r="N142" s="29"/>
    </row>
    <row r="143" spans="1:14" ht="14.25" customHeight="1">
      <c r="A143" s="216"/>
      <c r="B143" s="216"/>
      <c r="C143" s="216"/>
      <c r="D143" s="334"/>
      <c r="E143" s="334"/>
      <c r="F143" s="334"/>
      <c r="G143" s="32"/>
      <c r="H143" s="334"/>
      <c r="I143" s="334"/>
      <c r="J143" s="10"/>
      <c r="K143" s="29"/>
      <c r="L143" s="29"/>
      <c r="M143" s="29"/>
      <c r="N143" s="29"/>
    </row>
    <row r="144" spans="1:14" ht="15.75" customHeight="1">
      <c r="A144" s="2" t="s">
        <v>9</v>
      </c>
      <c r="B144" s="131" t="s">
        <v>567</v>
      </c>
      <c r="C144" s="132" t="s">
        <v>568</v>
      </c>
      <c r="D144" s="16"/>
      <c r="E144" s="17"/>
      <c r="F144" s="16"/>
      <c r="G144" s="18"/>
      <c r="H144" s="16"/>
      <c r="I144" s="16"/>
      <c r="J144" s="10"/>
      <c r="K144" s="29"/>
      <c r="L144" s="29"/>
      <c r="M144" s="29"/>
      <c r="N144" s="29"/>
    </row>
    <row r="145" spans="1:14" ht="10.5" customHeight="1">
      <c r="A145" s="2"/>
      <c r="B145" s="23"/>
      <c r="C145" s="24"/>
      <c r="D145" s="16"/>
      <c r="E145" s="17"/>
      <c r="F145" s="16"/>
      <c r="G145" s="18"/>
      <c r="H145" s="16"/>
      <c r="I145" s="16"/>
      <c r="J145" s="10"/>
      <c r="K145" s="29"/>
      <c r="L145" s="29"/>
      <c r="M145" s="29"/>
      <c r="N145" s="29"/>
    </row>
    <row r="146" spans="1:14" ht="14.25" customHeight="1" thickBot="1">
      <c r="A146" s="219" t="s">
        <v>0</v>
      </c>
      <c r="B146" s="220" t="s">
        <v>7</v>
      </c>
      <c r="C146" s="220" t="s">
        <v>8</v>
      </c>
      <c r="D146" s="220" t="s">
        <v>1</v>
      </c>
      <c r="E146" s="220" t="s">
        <v>2</v>
      </c>
      <c r="F146" s="220" t="s">
        <v>21</v>
      </c>
      <c r="G146" s="220" t="s">
        <v>22</v>
      </c>
      <c r="H146" s="212" t="s">
        <v>23</v>
      </c>
      <c r="I146" s="212" t="s">
        <v>24</v>
      </c>
      <c r="J146" s="10"/>
      <c r="K146" s="29"/>
      <c r="L146" s="29"/>
      <c r="M146" s="29"/>
      <c r="N146" s="29"/>
    </row>
    <row r="147" spans="1:14" ht="14.25" customHeight="1">
      <c r="A147" s="133" t="s">
        <v>41</v>
      </c>
      <c r="B147" s="27" t="s">
        <v>569</v>
      </c>
      <c r="C147" s="582" t="s">
        <v>577</v>
      </c>
      <c r="D147" s="336">
        <v>2.3</v>
      </c>
      <c r="E147" s="19" t="s">
        <v>40</v>
      </c>
      <c r="F147" s="266">
        <v>0</v>
      </c>
      <c r="G147" s="271">
        <f>F147*D147</f>
        <v>0</v>
      </c>
      <c r="H147" s="335"/>
      <c r="I147" s="359">
        <f>SUM(H147*D147)</f>
        <v>0</v>
      </c>
      <c r="J147" s="10"/>
      <c r="K147" s="29"/>
      <c r="L147" s="29"/>
      <c r="M147" s="29"/>
      <c r="N147" s="29"/>
    </row>
    <row r="148" spans="1:14" ht="14.25" customHeight="1">
      <c r="A148" s="133"/>
      <c r="B148" s="27"/>
      <c r="C148" s="398" t="s">
        <v>573</v>
      </c>
      <c r="D148" s="395">
        <v>2.34</v>
      </c>
      <c r="E148" s="19"/>
      <c r="F148" s="183"/>
      <c r="G148" s="218"/>
      <c r="H148" s="335"/>
      <c r="I148" s="185"/>
      <c r="J148" s="10"/>
      <c r="K148" s="29"/>
      <c r="L148" s="29"/>
      <c r="M148" s="29"/>
      <c r="N148" s="29"/>
    </row>
    <row r="149" spans="1:14" ht="14.25" customHeight="1">
      <c r="A149" s="133" t="s">
        <v>42</v>
      </c>
      <c r="B149" s="583" t="s">
        <v>578</v>
      </c>
      <c r="C149" s="583" t="s">
        <v>579</v>
      </c>
      <c r="D149" s="360">
        <v>2.4</v>
      </c>
      <c r="E149" s="19" t="s">
        <v>40</v>
      </c>
      <c r="F149" s="158">
        <v>0</v>
      </c>
      <c r="G149" s="152">
        <f>F149*D149</f>
        <v>0</v>
      </c>
      <c r="H149" s="324">
        <v>0.00462</v>
      </c>
      <c r="I149" s="4">
        <f>SUM(H149*D149)</f>
        <v>0.011087999999999999</v>
      </c>
      <c r="J149" s="10"/>
      <c r="K149" s="29"/>
      <c r="L149" s="29"/>
      <c r="M149" s="29"/>
      <c r="N149" s="29"/>
    </row>
    <row r="150" spans="1:14" ht="14.25" customHeight="1">
      <c r="A150" s="133"/>
      <c r="B150" s="584"/>
      <c r="C150" s="398" t="s">
        <v>574</v>
      </c>
      <c r="D150" s="395">
        <v>2.39</v>
      </c>
      <c r="E150" s="322"/>
      <c r="F150" s="158"/>
      <c r="G150" s="152"/>
      <c r="H150" s="322"/>
      <c r="I150" s="4"/>
      <c r="J150" s="10"/>
      <c r="K150" s="29"/>
      <c r="L150" s="29"/>
      <c r="M150" s="29"/>
      <c r="N150" s="29"/>
    </row>
    <row r="151" spans="1:14" ht="14.25" customHeight="1" thickBot="1">
      <c r="A151" s="174" t="s">
        <v>43</v>
      </c>
      <c r="B151" s="585" t="s">
        <v>575</v>
      </c>
      <c r="C151" s="586" t="s">
        <v>576</v>
      </c>
      <c r="D151" s="588">
        <v>2.3</v>
      </c>
      <c r="E151" s="587" t="s">
        <v>40</v>
      </c>
      <c r="F151" s="171">
        <v>0</v>
      </c>
      <c r="G151" s="172">
        <f>F151*D151</f>
        <v>0</v>
      </c>
      <c r="H151" s="508">
        <v>1E-05</v>
      </c>
      <c r="I151" s="173">
        <f>SUM(H151*D151)</f>
        <v>2.3E-05</v>
      </c>
      <c r="J151" s="10"/>
      <c r="K151" s="29"/>
      <c r="L151" s="29"/>
      <c r="M151" s="29"/>
      <c r="N151" s="29"/>
    </row>
    <row r="152" spans="1:14" ht="14.25" customHeight="1">
      <c r="A152" s="418"/>
      <c r="B152" s="181" t="s">
        <v>30</v>
      </c>
      <c r="C152" s="169"/>
      <c r="D152" s="120"/>
      <c r="E152" s="182"/>
      <c r="F152" s="306"/>
      <c r="G152" s="184">
        <f>SUM(G147:G151)</f>
        <v>0</v>
      </c>
      <c r="H152" s="185"/>
      <c r="I152" s="186">
        <f>SUM(I147:I151)</f>
        <v>0.011111</v>
      </c>
      <c r="J152" s="10"/>
      <c r="K152" s="29"/>
      <c r="L152" s="29"/>
      <c r="M152" s="29"/>
      <c r="N152" s="29"/>
    </row>
    <row r="153" spans="1:14" ht="14.25" customHeight="1" thickBot="1">
      <c r="A153" s="176">
        <v>4</v>
      </c>
      <c r="B153" s="170" t="s">
        <v>570</v>
      </c>
      <c r="C153" s="168" t="s">
        <v>571</v>
      </c>
      <c r="D153" s="194">
        <f>SUM(I152)</f>
        <v>0.011111</v>
      </c>
      <c r="E153" s="170" t="s">
        <v>11</v>
      </c>
      <c r="F153" s="171">
        <v>0</v>
      </c>
      <c r="G153" s="172">
        <f>SUM(D153*F153)</f>
        <v>0</v>
      </c>
      <c r="H153" s="173"/>
      <c r="I153" s="173"/>
      <c r="J153" s="10"/>
      <c r="K153" s="29"/>
      <c r="L153" s="29"/>
      <c r="M153" s="29"/>
      <c r="N153" s="29"/>
    </row>
    <row r="154" spans="1:14" ht="15" customHeight="1">
      <c r="A154" s="705" t="s">
        <v>572</v>
      </c>
      <c r="B154" s="691"/>
      <c r="C154" s="691"/>
      <c r="D154" s="419"/>
      <c r="E154" s="189"/>
      <c r="F154" s="190"/>
      <c r="G154" s="420">
        <f>SUM(G152:G153)</f>
        <v>0</v>
      </c>
      <c r="H154" s="192"/>
      <c r="I154" s="193"/>
      <c r="J154" s="10"/>
      <c r="K154" s="29"/>
      <c r="L154" s="29"/>
      <c r="M154" s="29"/>
      <c r="N154" s="29"/>
    </row>
    <row r="155" spans="1:14" ht="14.25" customHeight="1">
      <c r="A155" s="216"/>
      <c r="B155" s="216"/>
      <c r="C155" s="216"/>
      <c r="D155" s="334"/>
      <c r="E155" s="334"/>
      <c r="F155" s="334"/>
      <c r="G155" s="32"/>
      <c r="H155" s="334"/>
      <c r="I155" s="334"/>
      <c r="J155" s="10"/>
      <c r="K155" s="29"/>
      <c r="L155" s="29"/>
      <c r="M155" s="29"/>
      <c r="N155" s="29"/>
    </row>
    <row r="156" spans="1:14" ht="14.25" customHeight="1">
      <c r="A156" s="12"/>
      <c r="B156" s="103"/>
      <c r="C156" s="1"/>
      <c r="D156" s="13"/>
      <c r="E156" s="14"/>
      <c r="F156" s="13"/>
      <c r="G156" s="15"/>
      <c r="H156" s="15"/>
      <c r="I156" s="15"/>
      <c r="J156" s="10"/>
      <c r="K156" s="29"/>
      <c r="L156" s="29"/>
      <c r="M156" s="29"/>
      <c r="N156" s="29"/>
    </row>
    <row r="157" spans="1:14" ht="15.75">
      <c r="A157" s="2" t="s">
        <v>9</v>
      </c>
      <c r="B157" s="131" t="s">
        <v>12</v>
      </c>
      <c r="C157" s="132" t="s">
        <v>13</v>
      </c>
      <c r="D157" s="16"/>
      <c r="E157" s="17"/>
      <c r="F157" s="16"/>
      <c r="G157" s="18"/>
      <c r="H157" s="16"/>
      <c r="I157" s="16"/>
      <c r="J157" s="10"/>
      <c r="K157" s="29"/>
      <c r="L157" s="29"/>
      <c r="M157" s="29"/>
      <c r="N157" s="29"/>
    </row>
    <row r="158" spans="1:14" ht="10.5" customHeight="1">
      <c r="A158" s="2"/>
      <c r="B158" s="23"/>
      <c r="C158" s="24"/>
      <c r="D158" s="16"/>
      <c r="E158" s="17"/>
      <c r="F158" s="16"/>
      <c r="G158" s="18"/>
      <c r="H158" s="16"/>
      <c r="I158" s="16"/>
      <c r="J158" s="10"/>
      <c r="K158" s="29"/>
      <c r="L158" s="29"/>
      <c r="M158" s="29"/>
      <c r="N158" s="29"/>
    </row>
    <row r="159" spans="1:14" ht="14.25" customHeight="1" thickBot="1">
      <c r="A159" s="219" t="s">
        <v>0</v>
      </c>
      <c r="B159" s="220" t="s">
        <v>7</v>
      </c>
      <c r="C159" s="220" t="s">
        <v>8</v>
      </c>
      <c r="D159" s="220" t="s">
        <v>1</v>
      </c>
      <c r="E159" s="220" t="s">
        <v>2</v>
      </c>
      <c r="F159" s="220" t="s">
        <v>21</v>
      </c>
      <c r="G159" s="220" t="s">
        <v>22</v>
      </c>
      <c r="H159" s="212" t="s">
        <v>23</v>
      </c>
      <c r="I159" s="212" t="s">
        <v>24</v>
      </c>
      <c r="J159" s="10"/>
      <c r="K159" s="29"/>
      <c r="L159" s="29"/>
      <c r="M159" s="29"/>
      <c r="N159" s="29"/>
    </row>
    <row r="160" spans="1:14" ht="14.25" customHeight="1">
      <c r="A160" s="133" t="s">
        <v>41</v>
      </c>
      <c r="B160" s="27" t="s">
        <v>136</v>
      </c>
      <c r="C160" s="27" t="s">
        <v>461</v>
      </c>
      <c r="D160" s="236">
        <v>4</v>
      </c>
      <c r="E160" s="33" t="s">
        <v>3</v>
      </c>
      <c r="F160" s="266">
        <v>0</v>
      </c>
      <c r="G160" s="152">
        <f>SUM(D160*F160)</f>
        <v>0</v>
      </c>
      <c r="H160" s="28">
        <v>0.00253</v>
      </c>
      <c r="I160" s="4">
        <f>SUM(H160*D160)</f>
        <v>0.01012</v>
      </c>
      <c r="J160" s="10"/>
      <c r="K160" s="29"/>
      <c r="L160" s="29"/>
      <c r="M160" s="29"/>
      <c r="N160" s="29"/>
    </row>
    <row r="161" spans="1:14" ht="14.25" customHeight="1">
      <c r="A161" s="133" t="s">
        <v>42</v>
      </c>
      <c r="B161" s="27" t="s">
        <v>341</v>
      </c>
      <c r="C161" s="27" t="s">
        <v>462</v>
      </c>
      <c r="D161" s="236">
        <v>6</v>
      </c>
      <c r="E161" s="33" t="s">
        <v>3</v>
      </c>
      <c r="F161" s="158">
        <v>0</v>
      </c>
      <c r="G161" s="218">
        <f>SUM(D161*F161)</f>
        <v>0</v>
      </c>
      <c r="H161" s="28">
        <v>0.00109</v>
      </c>
      <c r="I161" s="4">
        <f>SUM(H161*D161)</f>
        <v>0.006540000000000001</v>
      </c>
      <c r="J161" s="10"/>
      <c r="K161" s="240"/>
      <c r="L161" s="29"/>
      <c r="M161" s="29"/>
      <c r="N161" s="29"/>
    </row>
    <row r="162" spans="1:14" ht="14.25" customHeight="1">
      <c r="A162" s="133" t="s">
        <v>43</v>
      </c>
      <c r="B162" s="19" t="s">
        <v>342</v>
      </c>
      <c r="C162" s="20" t="s">
        <v>463</v>
      </c>
      <c r="D162" s="236">
        <v>4</v>
      </c>
      <c r="E162" s="19" t="s">
        <v>3</v>
      </c>
      <c r="F162" s="158">
        <v>0</v>
      </c>
      <c r="G162" s="218">
        <f>SUM(D162*F162)</f>
        <v>0</v>
      </c>
      <c r="H162" s="4">
        <v>0.00112</v>
      </c>
      <c r="I162" s="4">
        <f>SUM(H162*D162)</f>
        <v>0.00448</v>
      </c>
      <c r="J162" s="10"/>
      <c r="K162" s="240"/>
      <c r="L162" s="29"/>
      <c r="M162" s="29"/>
      <c r="N162" s="29"/>
    </row>
    <row r="163" spans="1:14" ht="14.25" customHeight="1">
      <c r="A163" s="133" t="s">
        <v>44</v>
      </c>
      <c r="B163" s="19" t="s">
        <v>340</v>
      </c>
      <c r="C163" s="20" t="s">
        <v>464</v>
      </c>
      <c r="D163" s="236">
        <v>2</v>
      </c>
      <c r="E163" s="19" t="s">
        <v>3</v>
      </c>
      <c r="F163" s="158">
        <v>0</v>
      </c>
      <c r="G163" s="218">
        <f aca="true" t="shared" si="1" ref="G163:G168">SUM(D163*F163)</f>
        <v>0</v>
      </c>
      <c r="H163" s="4">
        <v>0.00202</v>
      </c>
      <c r="I163" s="4">
        <f aca="true" t="shared" si="2" ref="I163:I168">SUM(H163*D163)</f>
        <v>0.00404</v>
      </c>
      <c r="J163" s="10"/>
      <c r="K163" s="240"/>
      <c r="L163" s="29"/>
      <c r="M163" s="29"/>
      <c r="N163" s="29"/>
    </row>
    <row r="164" spans="1:14" ht="14.25" customHeight="1">
      <c r="A164" s="133" t="s">
        <v>112</v>
      </c>
      <c r="B164" s="37" t="s">
        <v>133</v>
      </c>
      <c r="C164" s="37" t="s">
        <v>139</v>
      </c>
      <c r="D164" s="237">
        <v>2</v>
      </c>
      <c r="E164" s="37" t="s">
        <v>4</v>
      </c>
      <c r="F164" s="158">
        <v>0</v>
      </c>
      <c r="G164" s="152">
        <f t="shared" si="1"/>
        <v>0</v>
      </c>
      <c r="H164" s="28"/>
      <c r="I164" s="4">
        <f t="shared" si="2"/>
        <v>0</v>
      </c>
      <c r="J164" s="10"/>
      <c r="K164" s="240"/>
      <c r="L164" s="29"/>
      <c r="M164" s="29"/>
      <c r="N164" s="29"/>
    </row>
    <row r="165" spans="1:14" ht="14.25" customHeight="1">
      <c r="A165" s="133" t="s">
        <v>48</v>
      </c>
      <c r="B165" s="27" t="s">
        <v>137</v>
      </c>
      <c r="C165" s="27" t="s">
        <v>138</v>
      </c>
      <c r="D165" s="237">
        <v>3</v>
      </c>
      <c r="E165" s="33" t="s">
        <v>4</v>
      </c>
      <c r="F165" s="158">
        <v>0</v>
      </c>
      <c r="G165" s="152">
        <f t="shared" si="1"/>
        <v>0</v>
      </c>
      <c r="H165" s="28"/>
      <c r="I165" s="4">
        <f t="shared" si="2"/>
        <v>0</v>
      </c>
      <c r="J165" s="10"/>
      <c r="K165" s="240"/>
      <c r="L165" s="29"/>
      <c r="M165" s="29"/>
      <c r="N165" s="29"/>
    </row>
    <row r="166" spans="1:14" ht="14.25" customHeight="1">
      <c r="A166" s="133" t="s">
        <v>113</v>
      </c>
      <c r="B166" s="27" t="s">
        <v>251</v>
      </c>
      <c r="C166" s="27" t="s">
        <v>252</v>
      </c>
      <c r="D166" s="237">
        <v>2</v>
      </c>
      <c r="E166" s="33" t="s">
        <v>4</v>
      </c>
      <c r="F166" s="158">
        <v>0</v>
      </c>
      <c r="G166" s="152">
        <f t="shared" si="1"/>
        <v>0</v>
      </c>
      <c r="H166" s="28"/>
      <c r="I166" s="4">
        <f t="shared" si="2"/>
        <v>0</v>
      </c>
      <c r="J166" s="10"/>
      <c r="K166" s="240"/>
      <c r="L166" s="29"/>
      <c r="M166" s="29"/>
      <c r="N166" s="29"/>
    </row>
    <row r="167" spans="1:14" ht="14.25" customHeight="1">
      <c r="A167" s="133" t="s">
        <v>114</v>
      </c>
      <c r="B167" s="19" t="s">
        <v>10</v>
      </c>
      <c r="C167" s="20" t="s">
        <v>343</v>
      </c>
      <c r="D167" s="236">
        <v>16</v>
      </c>
      <c r="E167" s="19" t="s">
        <v>3</v>
      </c>
      <c r="F167" s="158">
        <v>0</v>
      </c>
      <c r="G167" s="218">
        <f t="shared" si="1"/>
        <v>0</v>
      </c>
      <c r="H167" s="4">
        <v>0.0158</v>
      </c>
      <c r="I167" s="4">
        <f t="shared" si="2"/>
        <v>0.2528</v>
      </c>
      <c r="J167" s="10"/>
      <c r="K167" s="121"/>
      <c r="L167" s="29"/>
      <c r="M167" s="29"/>
      <c r="N167" s="29"/>
    </row>
    <row r="168" spans="1:14" ht="14.25" customHeight="1">
      <c r="A168" s="133" t="s">
        <v>115</v>
      </c>
      <c r="B168" s="19" t="s">
        <v>344</v>
      </c>
      <c r="C168" s="486" t="s">
        <v>345</v>
      </c>
      <c r="D168" s="236">
        <v>16</v>
      </c>
      <c r="E168" s="19" t="s">
        <v>3</v>
      </c>
      <c r="F168" s="158">
        <v>0</v>
      </c>
      <c r="G168" s="152">
        <f t="shared" si="1"/>
        <v>0</v>
      </c>
      <c r="H168" s="4"/>
      <c r="I168" s="4">
        <f t="shared" si="2"/>
        <v>0</v>
      </c>
      <c r="J168" s="10"/>
      <c r="K168" s="121"/>
      <c r="L168" s="29"/>
      <c r="M168" s="29"/>
      <c r="N168" s="29"/>
    </row>
    <row r="169" spans="1:14" ht="14.25" customHeight="1">
      <c r="A169" s="133"/>
      <c r="B169" s="182"/>
      <c r="C169" s="169"/>
      <c r="D169" s="237"/>
      <c r="E169" s="182"/>
      <c r="F169" s="183"/>
      <c r="G169" s="218"/>
      <c r="H169" s="185"/>
      <c r="I169" s="185"/>
      <c r="J169" s="10"/>
      <c r="K169" s="121"/>
      <c r="L169" s="29"/>
      <c r="M169" s="29"/>
      <c r="N169" s="29"/>
    </row>
    <row r="170" spans="1:14" ht="14.25" customHeight="1">
      <c r="A170" s="134" t="s">
        <v>116</v>
      </c>
      <c r="B170" s="19" t="s">
        <v>194</v>
      </c>
      <c r="C170" s="20" t="s">
        <v>346</v>
      </c>
      <c r="D170" s="237">
        <v>4</v>
      </c>
      <c r="E170" s="19" t="s">
        <v>3</v>
      </c>
      <c r="F170" s="158">
        <v>0</v>
      </c>
      <c r="G170" s="152">
        <f>SUM(D170*F170)</f>
        <v>0</v>
      </c>
      <c r="H170" s="4"/>
      <c r="I170" s="4">
        <f>SUM(H170*D170)</f>
        <v>0</v>
      </c>
      <c r="J170" s="10"/>
      <c r="K170" s="121">
        <v>0.01</v>
      </c>
      <c r="L170" s="160">
        <f>SUM(D170*K170)</f>
        <v>0.04</v>
      </c>
      <c r="M170" s="160"/>
      <c r="N170" s="160"/>
    </row>
    <row r="171" spans="1:14" ht="14.25" customHeight="1" thickBot="1">
      <c r="A171" s="174" t="s">
        <v>117</v>
      </c>
      <c r="B171" s="170" t="s">
        <v>140</v>
      </c>
      <c r="C171" s="168" t="s">
        <v>141</v>
      </c>
      <c r="D171" s="194">
        <f>SUM(L172)</f>
        <v>0.04</v>
      </c>
      <c r="E171" s="170" t="s">
        <v>11</v>
      </c>
      <c r="F171" s="171">
        <v>0</v>
      </c>
      <c r="G171" s="172">
        <f>SUM(D171*F171)</f>
        <v>0</v>
      </c>
      <c r="H171" s="173"/>
      <c r="I171" s="173">
        <f>SUM(H171*D171)</f>
        <v>0</v>
      </c>
      <c r="J171" s="10"/>
      <c r="K171" s="327"/>
      <c r="L171" s="327"/>
      <c r="M171" s="29"/>
      <c r="N171" s="29"/>
    </row>
    <row r="172" spans="1:14" ht="14.25" customHeight="1">
      <c r="A172" s="180"/>
      <c r="B172" s="181" t="s">
        <v>30</v>
      </c>
      <c r="C172" s="169"/>
      <c r="D172" s="120"/>
      <c r="E172" s="182"/>
      <c r="F172" s="183"/>
      <c r="G172" s="184">
        <f>SUM(G160:G171)</f>
        <v>0</v>
      </c>
      <c r="H172" s="185"/>
      <c r="I172" s="186">
        <f>SUM(I160:I171)</f>
        <v>0.27798</v>
      </c>
      <c r="J172" s="10"/>
      <c r="K172" s="29"/>
      <c r="L172" s="160">
        <f>SUM(L165:L171)</f>
        <v>0.04</v>
      </c>
      <c r="M172" s="29"/>
      <c r="N172" s="160"/>
    </row>
    <row r="173" spans="1:14" ht="14.25" customHeight="1" thickBot="1">
      <c r="A173" s="176">
        <v>12</v>
      </c>
      <c r="B173" s="170" t="s">
        <v>142</v>
      </c>
      <c r="C173" s="168" t="s">
        <v>143</v>
      </c>
      <c r="D173" s="194">
        <f>SUM(I172)</f>
        <v>0.27798</v>
      </c>
      <c r="E173" s="170" t="s">
        <v>11</v>
      </c>
      <c r="F173" s="171">
        <v>0</v>
      </c>
      <c r="G173" s="172">
        <f>SUM(D173*F173)</f>
        <v>0</v>
      </c>
      <c r="H173" s="173"/>
      <c r="I173" s="173"/>
      <c r="J173" s="10"/>
      <c r="K173" s="121"/>
      <c r="L173" s="29"/>
      <c r="M173" s="29"/>
      <c r="N173" s="29"/>
    </row>
    <row r="174" spans="1:14" ht="15" customHeight="1">
      <c r="A174" s="187"/>
      <c r="B174" s="691" t="s">
        <v>107</v>
      </c>
      <c r="C174" s="691"/>
      <c r="D174" s="188"/>
      <c r="E174" s="189"/>
      <c r="F174" s="190"/>
      <c r="G174" s="191">
        <f>SUM(G172:G173)</f>
        <v>0</v>
      </c>
      <c r="H174" s="192"/>
      <c r="I174" s="193"/>
      <c r="J174" s="10"/>
      <c r="K174" s="29"/>
      <c r="L174" s="29"/>
      <c r="M174" s="29"/>
      <c r="N174" s="29"/>
    </row>
    <row r="175" spans="1:14" ht="14.2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29"/>
      <c r="L175" s="29"/>
      <c r="M175" s="29"/>
      <c r="N175" s="29"/>
    </row>
    <row r="176" spans="11:14" ht="14.25" customHeight="1">
      <c r="K176" s="29"/>
      <c r="L176" s="29"/>
      <c r="M176" s="29"/>
      <c r="N176" s="29"/>
    </row>
    <row r="177" spans="1:14" ht="15.75">
      <c r="A177" s="2" t="s">
        <v>9</v>
      </c>
      <c r="B177" s="131" t="s">
        <v>15</v>
      </c>
      <c r="C177" s="132" t="s">
        <v>14</v>
      </c>
      <c r="D177" s="16"/>
      <c r="E177" s="17"/>
      <c r="F177" s="16"/>
      <c r="G177" s="18"/>
      <c r="H177" s="16"/>
      <c r="I177" s="16"/>
      <c r="K177" s="29"/>
      <c r="L177" s="29"/>
      <c r="M177" s="29"/>
      <c r="N177" s="29"/>
    </row>
    <row r="178" spans="1:14" ht="10.5" customHeight="1">
      <c r="A178" s="2"/>
      <c r="B178" s="23"/>
      <c r="C178" s="24"/>
      <c r="D178" s="16"/>
      <c r="E178" s="17"/>
      <c r="F178" s="16"/>
      <c r="G178" s="18"/>
      <c r="H178" s="16"/>
      <c r="I178" s="16"/>
      <c r="K178" s="29"/>
      <c r="L178" s="29"/>
      <c r="M178" s="29"/>
      <c r="N178" s="29"/>
    </row>
    <row r="179" spans="1:14" ht="14.25" customHeight="1" thickBot="1">
      <c r="A179" s="219" t="s">
        <v>0</v>
      </c>
      <c r="B179" s="227" t="s">
        <v>7</v>
      </c>
      <c r="C179" s="227" t="s">
        <v>8</v>
      </c>
      <c r="D179" s="227" t="s">
        <v>1</v>
      </c>
      <c r="E179" s="227" t="s">
        <v>2</v>
      </c>
      <c r="F179" s="227" t="s">
        <v>21</v>
      </c>
      <c r="G179" s="220" t="s">
        <v>22</v>
      </c>
      <c r="H179" s="212" t="s">
        <v>23</v>
      </c>
      <c r="I179" s="212" t="s">
        <v>24</v>
      </c>
      <c r="K179" s="2"/>
      <c r="L179" s="29"/>
      <c r="M179" s="29"/>
      <c r="N179" s="29"/>
    </row>
    <row r="180" spans="1:14" ht="14.25" customHeight="1">
      <c r="A180" s="133" t="s">
        <v>41</v>
      </c>
      <c r="B180" s="33" t="s">
        <v>347</v>
      </c>
      <c r="C180" s="487" t="s">
        <v>360</v>
      </c>
      <c r="D180" s="120">
        <v>20</v>
      </c>
      <c r="E180" s="33" t="s">
        <v>3</v>
      </c>
      <c r="F180" s="158">
        <v>0</v>
      </c>
      <c r="G180" s="218">
        <f aca="true" t="shared" si="3" ref="G180:G185">F180*D180</f>
        <v>0</v>
      </c>
      <c r="H180" s="28">
        <v>0.00362</v>
      </c>
      <c r="I180" s="4">
        <f>SUM(H180*D180)</f>
        <v>0.07239999999999999</v>
      </c>
      <c r="K180" s="121"/>
      <c r="L180" s="29"/>
      <c r="M180" s="29"/>
      <c r="N180" s="29"/>
    </row>
    <row r="181" spans="1:14" ht="14.25" customHeight="1">
      <c r="A181" s="133" t="s">
        <v>42</v>
      </c>
      <c r="B181" s="33" t="s">
        <v>348</v>
      </c>
      <c r="C181" s="33" t="s">
        <v>361</v>
      </c>
      <c r="D181" s="120">
        <v>15</v>
      </c>
      <c r="E181" s="33" t="s">
        <v>3</v>
      </c>
      <c r="F181" s="158">
        <v>0</v>
      </c>
      <c r="G181" s="218">
        <f t="shared" si="3"/>
        <v>0</v>
      </c>
      <c r="H181" s="28">
        <v>0.00488</v>
      </c>
      <c r="I181" s="4">
        <f>SUM(H181*D181)</f>
        <v>0.0732</v>
      </c>
      <c r="K181" s="121"/>
      <c r="L181" s="29"/>
      <c r="M181" s="29"/>
      <c r="N181" s="29"/>
    </row>
    <row r="182" spans="1:14" ht="14.25" customHeight="1">
      <c r="A182" s="133" t="s">
        <v>43</v>
      </c>
      <c r="B182" s="488" t="s">
        <v>349</v>
      </c>
      <c r="C182" s="489" t="s">
        <v>350</v>
      </c>
      <c r="D182" s="120">
        <v>35</v>
      </c>
      <c r="E182" s="19" t="s">
        <v>3</v>
      </c>
      <c r="F182" s="158">
        <v>0</v>
      </c>
      <c r="G182" s="152">
        <f t="shared" si="3"/>
        <v>0</v>
      </c>
      <c r="H182" s="4">
        <v>2E-05</v>
      </c>
      <c r="I182" s="4">
        <f>D182*H182</f>
        <v>0.0007000000000000001</v>
      </c>
      <c r="K182" s="121"/>
      <c r="L182" s="29"/>
      <c r="M182" s="29"/>
      <c r="N182" s="29"/>
    </row>
    <row r="183" spans="1:14" ht="14.25" customHeight="1">
      <c r="A183" s="133" t="s">
        <v>44</v>
      </c>
      <c r="B183" s="33" t="s">
        <v>351</v>
      </c>
      <c r="C183" s="33" t="s">
        <v>352</v>
      </c>
      <c r="D183" s="120">
        <v>19</v>
      </c>
      <c r="E183" s="37" t="s">
        <v>4</v>
      </c>
      <c r="F183" s="158">
        <v>0</v>
      </c>
      <c r="G183" s="152">
        <f t="shared" si="3"/>
        <v>0</v>
      </c>
      <c r="H183" s="28"/>
      <c r="I183" s="4">
        <f>SUM(H183*D183)</f>
        <v>0</v>
      </c>
      <c r="K183" s="121"/>
      <c r="L183" s="29"/>
      <c r="M183" s="29"/>
      <c r="N183" s="29"/>
    </row>
    <row r="184" spans="1:14" ht="14.25" customHeight="1">
      <c r="A184" s="133" t="s">
        <v>112</v>
      </c>
      <c r="B184" s="33" t="s">
        <v>353</v>
      </c>
      <c r="C184" s="33" t="s">
        <v>354</v>
      </c>
      <c r="D184" s="120">
        <v>5</v>
      </c>
      <c r="E184" s="33" t="s">
        <v>4</v>
      </c>
      <c r="F184" s="158">
        <v>0</v>
      </c>
      <c r="G184" s="218">
        <f t="shared" si="3"/>
        <v>0</v>
      </c>
      <c r="H184" s="28">
        <v>0.00067</v>
      </c>
      <c r="I184" s="4">
        <f>SUM(H184*D184)</f>
        <v>0.00335</v>
      </c>
      <c r="K184" s="121"/>
      <c r="L184" s="29"/>
      <c r="M184" s="29"/>
      <c r="N184" s="29"/>
    </row>
    <row r="185" spans="1:14" ht="14.25" customHeight="1">
      <c r="A185" s="133" t="s">
        <v>48</v>
      </c>
      <c r="B185" s="33" t="s">
        <v>355</v>
      </c>
      <c r="C185" s="33" t="s">
        <v>356</v>
      </c>
      <c r="D185" s="21">
        <v>2</v>
      </c>
      <c r="E185" s="33" t="s">
        <v>4</v>
      </c>
      <c r="F185" s="158">
        <v>0</v>
      </c>
      <c r="G185" s="218">
        <f t="shared" si="3"/>
        <v>0</v>
      </c>
      <c r="H185" s="28">
        <v>0.00148</v>
      </c>
      <c r="I185" s="4">
        <f>SUM(H185*D185)</f>
        <v>0.00296</v>
      </c>
      <c r="K185" s="121"/>
      <c r="L185" s="29"/>
      <c r="M185" s="29"/>
      <c r="N185" s="29"/>
    </row>
    <row r="186" spans="1:14" ht="14.25" customHeight="1">
      <c r="A186" s="133" t="s">
        <v>113</v>
      </c>
      <c r="B186" s="44" t="s">
        <v>169</v>
      </c>
      <c r="C186" s="44" t="s">
        <v>455</v>
      </c>
      <c r="D186" s="21">
        <v>2</v>
      </c>
      <c r="E186" s="19" t="s">
        <v>4</v>
      </c>
      <c r="F186" s="158">
        <v>0</v>
      </c>
      <c r="G186" s="152">
        <f>F186*D186</f>
        <v>0</v>
      </c>
      <c r="H186" s="4"/>
      <c r="I186" s="4">
        <f>D186*H186</f>
        <v>0</v>
      </c>
      <c r="K186" s="121"/>
      <c r="L186" s="29"/>
      <c r="M186" s="29"/>
      <c r="N186" s="29"/>
    </row>
    <row r="187" spans="1:14" ht="14.25" customHeight="1">
      <c r="A187" s="133" t="s">
        <v>114</v>
      </c>
      <c r="B187" s="3" t="s">
        <v>20</v>
      </c>
      <c r="C187" s="44" t="s">
        <v>357</v>
      </c>
      <c r="D187" s="21">
        <v>2</v>
      </c>
      <c r="E187" s="19" t="s">
        <v>4</v>
      </c>
      <c r="F187" s="158">
        <v>0</v>
      </c>
      <c r="G187" s="152">
        <f>F187*D187</f>
        <v>0</v>
      </c>
      <c r="H187" s="4">
        <v>0.0005</v>
      </c>
      <c r="I187" s="4">
        <f>D187*H187</f>
        <v>0.001</v>
      </c>
      <c r="K187" s="121"/>
      <c r="L187" s="29"/>
      <c r="M187" s="29"/>
      <c r="N187" s="29"/>
    </row>
    <row r="188" spans="1:14" ht="14.25" customHeight="1">
      <c r="A188" s="133" t="s">
        <v>115</v>
      </c>
      <c r="B188" s="19" t="s">
        <v>358</v>
      </c>
      <c r="C188" s="20" t="s">
        <v>359</v>
      </c>
      <c r="D188" s="120">
        <v>35</v>
      </c>
      <c r="E188" s="19" t="s">
        <v>3</v>
      </c>
      <c r="F188" s="158">
        <v>0</v>
      </c>
      <c r="G188" s="218">
        <f>F188*D188</f>
        <v>0</v>
      </c>
      <c r="H188" s="4"/>
      <c r="I188" s="4">
        <f>SUM(H188*D188)</f>
        <v>0</v>
      </c>
      <c r="K188" s="121"/>
      <c r="L188" s="29"/>
      <c r="M188" s="29"/>
      <c r="N188" s="29"/>
    </row>
    <row r="189" spans="1:14" ht="14.25" customHeight="1">
      <c r="A189" s="133" t="s">
        <v>116</v>
      </c>
      <c r="B189" s="19" t="s">
        <v>5</v>
      </c>
      <c r="C189" s="20" t="s">
        <v>145</v>
      </c>
      <c r="D189" s="21">
        <v>35</v>
      </c>
      <c r="E189" s="19" t="s">
        <v>3</v>
      </c>
      <c r="F189" s="158">
        <v>0</v>
      </c>
      <c r="G189" s="152">
        <f>F189*D189</f>
        <v>0</v>
      </c>
      <c r="H189" s="4">
        <v>1E-05</v>
      </c>
      <c r="I189" s="4">
        <f>SUM(H189*D189)</f>
        <v>0.00035000000000000005</v>
      </c>
      <c r="K189" s="121"/>
      <c r="L189" s="29"/>
      <c r="M189" s="29"/>
      <c r="N189" s="29"/>
    </row>
    <row r="190" spans="1:14" ht="14.25" customHeight="1">
      <c r="A190" s="133"/>
      <c r="B190" s="182"/>
      <c r="C190" s="169"/>
      <c r="D190" s="120"/>
      <c r="E190" s="182"/>
      <c r="F190" s="158"/>
      <c r="G190" s="218"/>
      <c r="H190" s="185"/>
      <c r="I190" s="185"/>
      <c r="K190" s="121"/>
      <c r="L190" s="29"/>
      <c r="M190" s="29"/>
      <c r="N190" s="29"/>
    </row>
    <row r="191" spans="1:14" ht="14.25" customHeight="1">
      <c r="A191" s="133" t="s">
        <v>117</v>
      </c>
      <c r="B191" s="19" t="s">
        <v>25</v>
      </c>
      <c r="C191" s="20" t="s">
        <v>253</v>
      </c>
      <c r="D191" s="120">
        <v>20</v>
      </c>
      <c r="E191" s="19" t="s">
        <v>3</v>
      </c>
      <c r="F191" s="158">
        <v>0</v>
      </c>
      <c r="G191" s="152">
        <f>F191*D191</f>
        <v>0</v>
      </c>
      <c r="H191" s="4"/>
      <c r="I191" s="4">
        <f>D191*H191</f>
        <v>0</v>
      </c>
      <c r="K191" s="121"/>
      <c r="L191" s="160">
        <f>SUM(D191*K191)</f>
        <v>0</v>
      </c>
      <c r="M191" s="160"/>
      <c r="N191" s="160"/>
    </row>
    <row r="192" spans="1:14" ht="14.25" customHeight="1">
      <c r="A192" s="133" t="s">
        <v>118</v>
      </c>
      <c r="B192" s="19" t="s">
        <v>363</v>
      </c>
      <c r="C192" s="20" t="s">
        <v>364</v>
      </c>
      <c r="D192" s="120">
        <v>15</v>
      </c>
      <c r="E192" s="19" t="s">
        <v>3</v>
      </c>
      <c r="F192" s="158">
        <v>0</v>
      </c>
      <c r="G192" s="152">
        <f>F192*D192</f>
        <v>0</v>
      </c>
      <c r="H192" s="4"/>
      <c r="I192" s="4">
        <f>D192*H192</f>
        <v>0</v>
      </c>
      <c r="K192" s="121"/>
      <c r="L192" s="160">
        <f>SUM(D192*K192)</f>
        <v>0</v>
      </c>
      <c r="M192" s="160"/>
      <c r="N192" s="160"/>
    </row>
    <row r="193" spans="1:14" ht="14.25" customHeight="1">
      <c r="A193" s="133" t="s">
        <v>119</v>
      </c>
      <c r="B193" s="19" t="s">
        <v>362</v>
      </c>
      <c r="C193" s="20" t="s">
        <v>365</v>
      </c>
      <c r="D193" s="120">
        <v>6</v>
      </c>
      <c r="E193" s="37" t="s">
        <v>4</v>
      </c>
      <c r="F193" s="158">
        <v>0</v>
      </c>
      <c r="G193" s="152">
        <f>F193*D193</f>
        <v>0</v>
      </c>
      <c r="H193" s="4"/>
      <c r="I193" s="4">
        <f>D193*H193</f>
        <v>0</v>
      </c>
      <c r="K193" s="121"/>
      <c r="L193" s="160">
        <f>SUM(D193*K193)</f>
        <v>0</v>
      </c>
      <c r="M193" s="160"/>
      <c r="N193" s="160"/>
    </row>
    <row r="194" spans="1:14" ht="14.25" customHeight="1">
      <c r="A194" s="134" t="s">
        <v>186</v>
      </c>
      <c r="B194" s="19" t="s">
        <v>26</v>
      </c>
      <c r="C194" s="20" t="s">
        <v>254</v>
      </c>
      <c r="D194" s="21">
        <v>10</v>
      </c>
      <c r="E194" s="19" t="s">
        <v>3</v>
      </c>
      <c r="F194" s="158">
        <v>0</v>
      </c>
      <c r="G194" s="152">
        <f>F194*D194</f>
        <v>0</v>
      </c>
      <c r="H194" s="4"/>
      <c r="I194" s="4">
        <f>D194*H194</f>
        <v>0</v>
      </c>
      <c r="K194" s="130"/>
      <c r="L194" s="160">
        <f>SUM(D194*K194)</f>
        <v>0</v>
      </c>
      <c r="M194" s="29"/>
      <c r="N194" s="160"/>
    </row>
    <row r="195" spans="1:14" ht="14.25" customHeight="1" thickBot="1">
      <c r="A195" s="174" t="s">
        <v>187</v>
      </c>
      <c r="B195" s="170" t="s">
        <v>149</v>
      </c>
      <c r="C195" s="168" t="s">
        <v>148</v>
      </c>
      <c r="D195" s="194">
        <f>SUM(L196)</f>
        <v>0</v>
      </c>
      <c r="E195" s="170" t="s">
        <v>11</v>
      </c>
      <c r="F195" s="171">
        <v>0</v>
      </c>
      <c r="G195" s="172">
        <f>F195*D195</f>
        <v>0</v>
      </c>
      <c r="H195" s="173"/>
      <c r="I195" s="173">
        <f>D195*H195</f>
        <v>0</v>
      </c>
      <c r="K195" s="327"/>
      <c r="L195" s="327"/>
      <c r="M195" s="29"/>
      <c r="N195" s="29"/>
    </row>
    <row r="196" spans="1:14" ht="14.25" customHeight="1">
      <c r="A196" s="180"/>
      <c r="B196" s="181" t="s">
        <v>30</v>
      </c>
      <c r="C196" s="169"/>
      <c r="D196" s="120"/>
      <c r="E196" s="182"/>
      <c r="F196" s="183"/>
      <c r="G196" s="184">
        <f>SUM(G180:G195)</f>
        <v>0</v>
      </c>
      <c r="H196" s="185"/>
      <c r="I196" s="186">
        <f>SUM(I180:I195)</f>
        <v>0.15395999999999999</v>
      </c>
      <c r="K196" s="29"/>
      <c r="L196" s="160">
        <f>SUM(L187:L195)</f>
        <v>0</v>
      </c>
      <c r="M196" s="29"/>
      <c r="N196" s="160"/>
    </row>
    <row r="197" spans="1:14" ht="14.25" customHeight="1" thickBot="1">
      <c r="A197" s="176">
        <v>16</v>
      </c>
      <c r="B197" s="170" t="s">
        <v>146</v>
      </c>
      <c r="C197" s="168" t="s">
        <v>147</v>
      </c>
      <c r="D197" s="194">
        <f>SUM(I196)</f>
        <v>0.15395999999999999</v>
      </c>
      <c r="E197" s="170" t="s">
        <v>11</v>
      </c>
      <c r="F197" s="171">
        <v>0</v>
      </c>
      <c r="G197" s="172">
        <f>F197*D197</f>
        <v>0</v>
      </c>
      <c r="H197" s="173"/>
      <c r="I197" s="173"/>
      <c r="K197" s="121"/>
      <c r="L197" s="29"/>
      <c r="M197" s="29"/>
      <c r="N197" s="29"/>
    </row>
    <row r="198" spans="1:14" ht="15" customHeight="1">
      <c r="A198" s="187"/>
      <c r="B198" s="691" t="s">
        <v>108</v>
      </c>
      <c r="C198" s="691"/>
      <c r="D198" s="188"/>
      <c r="E198" s="189"/>
      <c r="F198" s="190"/>
      <c r="G198" s="191">
        <f>SUM(G196:G197)</f>
        <v>0</v>
      </c>
      <c r="H198" s="192"/>
      <c r="I198" s="193"/>
      <c r="K198" s="241"/>
      <c r="L198" s="29"/>
      <c r="M198" s="29"/>
      <c r="N198" s="29"/>
    </row>
    <row r="199" spans="1:14" ht="14.25" customHeight="1">
      <c r="A199" s="608"/>
      <c r="B199" s="608"/>
      <c r="C199" s="608"/>
      <c r="D199" s="608"/>
      <c r="E199" s="608"/>
      <c r="F199" s="608"/>
      <c r="G199" s="608"/>
      <c r="H199" s="608"/>
      <c r="I199" s="608"/>
      <c r="K199" s="29"/>
      <c r="L199" s="29"/>
      <c r="M199" s="29"/>
      <c r="N199" s="29"/>
    </row>
    <row r="200" spans="1:14" ht="14.25" customHeight="1">
      <c r="A200" s="608"/>
      <c r="B200" s="608"/>
      <c r="C200" s="608"/>
      <c r="D200" s="608"/>
      <c r="E200" s="608"/>
      <c r="F200" s="608"/>
      <c r="G200" s="608"/>
      <c r="H200" s="608"/>
      <c r="I200" s="608"/>
      <c r="K200" s="29"/>
      <c r="L200" s="29"/>
      <c r="M200" s="29"/>
      <c r="N200" s="29"/>
    </row>
    <row r="201" spans="1:14" ht="15.75">
      <c r="A201" s="2" t="s">
        <v>9</v>
      </c>
      <c r="B201" s="131" t="s">
        <v>16</v>
      </c>
      <c r="C201" s="132" t="s">
        <v>17</v>
      </c>
      <c r="D201" s="253"/>
      <c r="E201" s="254"/>
      <c r="F201" s="253"/>
      <c r="G201" s="603"/>
      <c r="H201" s="253"/>
      <c r="I201" s="253"/>
      <c r="K201" s="29"/>
      <c r="L201" s="29"/>
      <c r="M201" s="29"/>
      <c r="N201" s="29"/>
    </row>
    <row r="202" spans="1:14" ht="10.5" customHeight="1">
      <c r="A202" s="2"/>
      <c r="B202" s="23"/>
      <c r="C202" s="24"/>
      <c r="D202" s="253"/>
      <c r="E202" s="254"/>
      <c r="F202" s="253"/>
      <c r="G202" s="603"/>
      <c r="H202" s="253"/>
      <c r="I202" s="253"/>
      <c r="K202" s="29"/>
      <c r="L202" s="29"/>
      <c r="M202" s="29"/>
      <c r="N202" s="29"/>
    </row>
    <row r="203" spans="1:14" ht="14.25" customHeight="1" thickBot="1">
      <c r="A203" s="219" t="s">
        <v>0</v>
      </c>
      <c r="B203" s="220" t="s">
        <v>7</v>
      </c>
      <c r="C203" s="220" t="s">
        <v>8</v>
      </c>
      <c r="D203" s="220" t="s">
        <v>1</v>
      </c>
      <c r="E203" s="220" t="s">
        <v>2</v>
      </c>
      <c r="F203" s="220" t="s">
        <v>21</v>
      </c>
      <c r="G203" s="220" t="s">
        <v>22</v>
      </c>
      <c r="H203" s="212" t="s">
        <v>23</v>
      </c>
      <c r="I203" s="212" t="s">
        <v>24</v>
      </c>
      <c r="K203" s="2"/>
      <c r="L203" s="29"/>
      <c r="M203" s="29"/>
      <c r="N203" s="29"/>
    </row>
    <row r="204" spans="1:14" ht="14.25" customHeight="1">
      <c r="A204" s="133" t="s">
        <v>41</v>
      </c>
      <c r="B204" s="19" t="s">
        <v>190</v>
      </c>
      <c r="C204" s="20" t="s">
        <v>191</v>
      </c>
      <c r="D204" s="21">
        <v>2</v>
      </c>
      <c r="E204" s="19" t="s">
        <v>18</v>
      </c>
      <c r="F204" s="158">
        <v>0</v>
      </c>
      <c r="G204" s="152">
        <f aca="true" t="shared" si="4" ref="G204:G210">F204*D204</f>
        <v>0</v>
      </c>
      <c r="H204" s="4">
        <v>0.00128</v>
      </c>
      <c r="I204" s="4">
        <f aca="true" t="shared" si="5" ref="I204:I210">D204*H204</f>
        <v>0.00256</v>
      </c>
      <c r="K204" s="121"/>
      <c r="L204" s="29"/>
      <c r="M204" s="29"/>
      <c r="N204" s="29"/>
    </row>
    <row r="205" spans="1:14" ht="14.25" customHeight="1">
      <c r="A205" s="133" t="s">
        <v>42</v>
      </c>
      <c r="B205" s="322" t="s">
        <v>20</v>
      </c>
      <c r="C205" s="322" t="s">
        <v>449</v>
      </c>
      <c r="D205" s="21">
        <v>2</v>
      </c>
      <c r="E205" s="322" t="s">
        <v>4</v>
      </c>
      <c r="F205" s="158">
        <v>0</v>
      </c>
      <c r="G205" s="152">
        <f t="shared" si="4"/>
        <v>0</v>
      </c>
      <c r="H205" s="324">
        <v>0.032</v>
      </c>
      <c r="I205" s="4">
        <f t="shared" si="5"/>
        <v>0.064</v>
      </c>
      <c r="K205" s="121"/>
      <c r="L205" s="29"/>
      <c r="M205" s="29"/>
      <c r="N205" s="29"/>
    </row>
    <row r="206" spans="1:14" ht="14.25" customHeight="1">
      <c r="A206" s="133" t="s">
        <v>43</v>
      </c>
      <c r="B206" s="19" t="s">
        <v>20</v>
      </c>
      <c r="C206" s="20" t="s">
        <v>192</v>
      </c>
      <c r="D206" s="21">
        <v>2</v>
      </c>
      <c r="E206" s="19" t="s">
        <v>193</v>
      </c>
      <c r="F206" s="158">
        <v>0</v>
      </c>
      <c r="G206" s="152">
        <f t="shared" si="4"/>
        <v>0</v>
      </c>
      <c r="H206" s="4"/>
      <c r="I206" s="4">
        <f t="shared" si="5"/>
        <v>0</v>
      </c>
      <c r="K206" s="121"/>
      <c r="L206" s="29"/>
      <c r="M206" s="29"/>
      <c r="N206" s="29"/>
    </row>
    <row r="207" spans="1:14" ht="14.25" customHeight="1">
      <c r="A207" s="133" t="s">
        <v>44</v>
      </c>
      <c r="B207" s="19" t="s">
        <v>19</v>
      </c>
      <c r="C207" s="20" t="s">
        <v>366</v>
      </c>
      <c r="D207" s="21">
        <v>2</v>
      </c>
      <c r="E207" s="19" t="s">
        <v>4</v>
      </c>
      <c r="F207" s="158">
        <v>0</v>
      </c>
      <c r="G207" s="152">
        <f t="shared" si="4"/>
        <v>0</v>
      </c>
      <c r="H207" s="4">
        <v>0.0001</v>
      </c>
      <c r="I207" s="4">
        <f t="shared" si="5"/>
        <v>0.0002</v>
      </c>
      <c r="K207" s="121"/>
      <c r="L207" s="29"/>
      <c r="M207" s="29"/>
      <c r="N207" s="29"/>
    </row>
    <row r="208" spans="1:14" ht="14.25" customHeight="1">
      <c r="A208" s="133" t="s">
        <v>112</v>
      </c>
      <c r="B208" s="43" t="s">
        <v>20</v>
      </c>
      <c r="C208" s="43" t="s">
        <v>29</v>
      </c>
      <c r="D208" s="21">
        <v>2</v>
      </c>
      <c r="E208" s="22" t="s">
        <v>4</v>
      </c>
      <c r="F208" s="158">
        <v>0</v>
      </c>
      <c r="G208" s="152">
        <f t="shared" si="4"/>
        <v>0</v>
      </c>
      <c r="H208" s="35">
        <v>0.0014</v>
      </c>
      <c r="I208" s="4">
        <f t="shared" si="5"/>
        <v>0.0028</v>
      </c>
      <c r="K208" s="124"/>
      <c r="L208" s="29"/>
      <c r="M208" s="29"/>
      <c r="N208" s="29"/>
    </row>
    <row r="209" spans="1:14" ht="14.25" customHeight="1">
      <c r="A209" s="133" t="s">
        <v>48</v>
      </c>
      <c r="B209" s="322" t="s">
        <v>367</v>
      </c>
      <c r="C209" s="320" t="s">
        <v>368</v>
      </c>
      <c r="D209" s="21">
        <v>2</v>
      </c>
      <c r="E209" s="19" t="s">
        <v>4</v>
      </c>
      <c r="F209" s="158">
        <v>0</v>
      </c>
      <c r="G209" s="152">
        <f t="shared" si="4"/>
        <v>0</v>
      </c>
      <c r="H209" s="324">
        <v>4E-05</v>
      </c>
      <c r="I209" s="4">
        <f t="shared" si="5"/>
        <v>8E-05</v>
      </c>
      <c r="K209" s="124"/>
      <c r="L209" s="29"/>
      <c r="M209" s="29"/>
      <c r="N209" s="29"/>
    </row>
    <row r="210" spans="1:14" ht="14.25" customHeight="1">
      <c r="A210" s="133" t="s">
        <v>113</v>
      </c>
      <c r="B210" s="322" t="s">
        <v>20</v>
      </c>
      <c r="C210" s="259" t="s">
        <v>448</v>
      </c>
      <c r="D210" s="21">
        <v>2</v>
      </c>
      <c r="E210" s="19" t="s">
        <v>4</v>
      </c>
      <c r="F210" s="158">
        <v>0</v>
      </c>
      <c r="G210" s="152">
        <f t="shared" si="4"/>
        <v>0</v>
      </c>
      <c r="H210" s="324">
        <v>0.00134</v>
      </c>
      <c r="I210" s="4">
        <f t="shared" si="5"/>
        <v>0.00268</v>
      </c>
      <c r="K210" s="124"/>
      <c r="L210" s="29"/>
      <c r="M210" s="29"/>
      <c r="N210" s="29"/>
    </row>
    <row r="211" spans="1:14" ht="14.25" customHeight="1">
      <c r="A211" s="133" t="s">
        <v>114</v>
      </c>
      <c r="B211" s="320" t="s">
        <v>369</v>
      </c>
      <c r="C211" s="320" t="s">
        <v>370</v>
      </c>
      <c r="D211" s="21">
        <v>4</v>
      </c>
      <c r="E211" s="320" t="s">
        <v>18</v>
      </c>
      <c r="F211" s="158">
        <v>0</v>
      </c>
      <c r="G211" s="152">
        <f>F211*D211</f>
        <v>0</v>
      </c>
      <c r="H211" s="320">
        <v>0.00024</v>
      </c>
      <c r="I211" s="4">
        <f>D211*H211</f>
        <v>0.00096</v>
      </c>
      <c r="K211" s="124"/>
      <c r="L211" s="29"/>
      <c r="M211" s="29"/>
      <c r="N211" s="29"/>
    </row>
    <row r="212" spans="1:14" ht="14.25" customHeight="1">
      <c r="A212" s="133"/>
      <c r="B212" s="320"/>
      <c r="C212" s="320"/>
      <c r="D212" s="360"/>
      <c r="E212" s="320"/>
      <c r="F212" s="158"/>
      <c r="G212" s="152"/>
      <c r="H212" s="320"/>
      <c r="I212" s="4"/>
      <c r="J212" s="325"/>
      <c r="K212" s="361"/>
      <c r="L212" s="29"/>
      <c r="M212" s="29"/>
      <c r="N212" s="29"/>
    </row>
    <row r="213" spans="1:14" ht="14.25" customHeight="1">
      <c r="A213" s="133" t="s">
        <v>115</v>
      </c>
      <c r="B213" s="460" t="s">
        <v>450</v>
      </c>
      <c r="C213" s="320" t="s">
        <v>451</v>
      </c>
      <c r="D213" s="360">
        <v>2</v>
      </c>
      <c r="E213" s="19" t="s">
        <v>4</v>
      </c>
      <c r="F213" s="158">
        <v>0</v>
      </c>
      <c r="G213" s="566">
        <f>D213*F213</f>
        <v>0</v>
      </c>
      <c r="H213" s="324">
        <v>0.00013</v>
      </c>
      <c r="I213" s="4">
        <f>D213*H213</f>
        <v>0.00026</v>
      </c>
      <c r="J213" s="325"/>
      <c r="K213" s="361"/>
      <c r="L213" s="29"/>
      <c r="M213" s="29"/>
      <c r="N213" s="29"/>
    </row>
    <row r="214" spans="1:14" ht="14.25" customHeight="1">
      <c r="A214" s="133" t="s">
        <v>116</v>
      </c>
      <c r="B214" s="322" t="s">
        <v>20</v>
      </c>
      <c r="C214" s="320" t="s">
        <v>452</v>
      </c>
      <c r="D214" s="360">
        <v>2</v>
      </c>
      <c r="E214" s="19" t="s">
        <v>4</v>
      </c>
      <c r="F214" s="158">
        <v>0</v>
      </c>
      <c r="G214" s="566">
        <f>D214*F214</f>
        <v>0</v>
      </c>
      <c r="H214" s="324">
        <v>0.00134</v>
      </c>
      <c r="I214" s="4">
        <f>D214*H214</f>
        <v>0.00268</v>
      </c>
      <c r="J214" s="325"/>
      <c r="K214" s="361"/>
      <c r="L214" s="29"/>
      <c r="M214" s="29"/>
      <c r="N214" s="29"/>
    </row>
    <row r="215" spans="1:14" ht="14.25" customHeight="1">
      <c r="A215" s="133" t="s">
        <v>117</v>
      </c>
      <c r="B215" s="322" t="s">
        <v>20</v>
      </c>
      <c r="C215" s="320" t="s">
        <v>453</v>
      </c>
      <c r="D215" s="360">
        <v>2</v>
      </c>
      <c r="E215" s="320" t="s">
        <v>18</v>
      </c>
      <c r="F215" s="158">
        <v>0</v>
      </c>
      <c r="G215" s="566">
        <f>D215*F215</f>
        <v>0</v>
      </c>
      <c r="H215" s="324">
        <v>0.00034</v>
      </c>
      <c r="I215" s="4">
        <f>D215*H215</f>
        <v>0.00068</v>
      </c>
      <c r="J215" s="325"/>
      <c r="K215" s="361"/>
      <c r="L215" s="29"/>
      <c r="M215" s="29"/>
      <c r="N215" s="29"/>
    </row>
    <row r="216" spans="1:14" ht="14.25" customHeight="1">
      <c r="A216" s="133" t="s">
        <v>118</v>
      </c>
      <c r="B216" s="19" t="s">
        <v>167</v>
      </c>
      <c r="C216" s="320" t="s">
        <v>628</v>
      </c>
      <c r="D216" s="323">
        <v>1</v>
      </c>
      <c r="E216" s="322" t="s">
        <v>163</v>
      </c>
      <c r="F216" s="158">
        <v>0</v>
      </c>
      <c r="G216" s="152">
        <f>D216*F216</f>
        <v>0</v>
      </c>
      <c r="H216" s="324">
        <v>0.045</v>
      </c>
      <c r="I216" s="4">
        <f>D216*H216</f>
        <v>0.045</v>
      </c>
      <c r="J216" s="325"/>
      <c r="K216" s="361"/>
      <c r="L216" s="29"/>
      <c r="M216" s="29"/>
      <c r="N216" s="29"/>
    </row>
    <row r="217" spans="1:14" ht="14.25" customHeight="1">
      <c r="A217" s="133"/>
      <c r="B217" s="19"/>
      <c r="C217" s="320" t="s">
        <v>626</v>
      </c>
      <c r="D217" s="262"/>
      <c r="E217" s="322"/>
      <c r="F217" s="158"/>
      <c r="G217" s="152"/>
      <c r="H217" s="324"/>
      <c r="I217" s="4"/>
      <c r="J217" s="325"/>
      <c r="K217" s="361"/>
      <c r="L217" s="29"/>
      <c r="M217" s="29"/>
      <c r="N217" s="29"/>
    </row>
    <row r="218" spans="1:14" ht="14.25" customHeight="1">
      <c r="A218" s="133" t="s">
        <v>119</v>
      </c>
      <c r="B218" s="19" t="s">
        <v>167</v>
      </c>
      <c r="C218" s="320" t="s">
        <v>627</v>
      </c>
      <c r="D218" s="323">
        <v>1</v>
      </c>
      <c r="E218" s="322" t="s">
        <v>163</v>
      </c>
      <c r="F218" s="158">
        <v>0</v>
      </c>
      <c r="G218" s="152">
        <f>D218*F218</f>
        <v>0</v>
      </c>
      <c r="H218" s="324">
        <v>0.036</v>
      </c>
      <c r="I218" s="4">
        <f>D218*H218</f>
        <v>0.036</v>
      </c>
      <c r="J218" s="325"/>
      <c r="K218" s="361"/>
      <c r="L218" s="29"/>
      <c r="M218" s="29"/>
      <c r="N218" s="29"/>
    </row>
    <row r="219" spans="1:14" ht="14.25" customHeight="1">
      <c r="A219" s="133"/>
      <c r="B219" s="19"/>
      <c r="C219" s="320" t="s">
        <v>626</v>
      </c>
      <c r="D219" s="262"/>
      <c r="E219" s="322"/>
      <c r="F219" s="158"/>
      <c r="G219" s="152"/>
      <c r="H219" s="324"/>
      <c r="I219" s="4"/>
      <c r="J219" s="325"/>
      <c r="K219" s="361"/>
      <c r="L219" s="29"/>
      <c r="M219" s="29"/>
      <c r="N219" s="29"/>
    </row>
    <row r="220" spans="1:14" ht="14.25" customHeight="1">
      <c r="A220" s="133"/>
      <c r="B220" s="322"/>
      <c r="C220" s="259"/>
      <c r="D220" s="21"/>
      <c r="E220" s="19"/>
      <c r="F220" s="158"/>
      <c r="G220" s="152"/>
      <c r="H220" s="324"/>
      <c r="I220" s="4"/>
      <c r="J220" s="325"/>
      <c r="K220" s="326"/>
      <c r="L220" s="29"/>
      <c r="M220" s="29"/>
      <c r="N220" s="29"/>
    </row>
    <row r="221" spans="1:14" ht="14.25" customHeight="1">
      <c r="A221" s="133" t="s">
        <v>186</v>
      </c>
      <c r="B221" s="322" t="s">
        <v>371</v>
      </c>
      <c r="C221" s="259" t="s">
        <v>372</v>
      </c>
      <c r="D221" s="323">
        <v>2</v>
      </c>
      <c r="E221" s="320" t="s">
        <v>18</v>
      </c>
      <c r="F221" s="158">
        <v>0</v>
      </c>
      <c r="G221" s="152">
        <f>D221*F221</f>
        <v>0</v>
      </c>
      <c r="H221" s="324">
        <v>0.00089</v>
      </c>
      <c r="I221" s="4">
        <f>D221*H221</f>
        <v>0.00178</v>
      </c>
      <c r="J221" s="325"/>
      <c r="K221" s="326"/>
      <c r="L221" s="29"/>
      <c r="M221" s="29"/>
      <c r="N221" s="29"/>
    </row>
    <row r="222" spans="1:14" ht="14.25" customHeight="1">
      <c r="A222" s="133" t="s">
        <v>187</v>
      </c>
      <c r="B222" s="322" t="s">
        <v>373</v>
      </c>
      <c r="C222" s="320" t="s">
        <v>374</v>
      </c>
      <c r="D222" s="323">
        <v>2</v>
      </c>
      <c r="E222" s="320" t="s">
        <v>18</v>
      </c>
      <c r="F222" s="158">
        <v>0</v>
      </c>
      <c r="G222" s="152">
        <f>D222*F222</f>
        <v>0</v>
      </c>
      <c r="H222" s="324">
        <v>0.01772</v>
      </c>
      <c r="I222" s="4">
        <f>D222*H222</f>
        <v>0.03544</v>
      </c>
      <c r="J222" s="325"/>
      <c r="K222" s="326"/>
      <c r="L222" s="29"/>
      <c r="M222" s="29"/>
      <c r="N222" s="29"/>
    </row>
    <row r="223" spans="1:14" ht="14.25" customHeight="1">
      <c r="A223" s="133" t="s">
        <v>144</v>
      </c>
      <c r="B223" s="322" t="s">
        <v>375</v>
      </c>
      <c r="C223" s="320" t="s">
        <v>376</v>
      </c>
      <c r="D223" s="323">
        <v>2</v>
      </c>
      <c r="E223" s="320" t="s">
        <v>18</v>
      </c>
      <c r="F223" s="158">
        <v>0</v>
      </c>
      <c r="G223" s="152">
        <f>D223*F223</f>
        <v>0</v>
      </c>
      <c r="H223" s="324"/>
      <c r="I223" s="4">
        <f>D223*H223</f>
        <v>0</v>
      </c>
      <c r="J223" s="325"/>
      <c r="K223" s="326"/>
      <c r="L223" s="29"/>
      <c r="M223" s="29"/>
      <c r="N223" s="29"/>
    </row>
    <row r="224" spans="1:14" ht="14.25" customHeight="1">
      <c r="A224" s="133" t="s">
        <v>197</v>
      </c>
      <c r="B224" s="322" t="s">
        <v>20</v>
      </c>
      <c r="C224" s="320" t="s">
        <v>242</v>
      </c>
      <c r="D224" s="323">
        <v>2</v>
      </c>
      <c r="E224" s="322" t="s">
        <v>163</v>
      </c>
      <c r="F224" s="158">
        <v>0</v>
      </c>
      <c r="G224" s="152">
        <f>D224*F224</f>
        <v>0</v>
      </c>
      <c r="H224" s="324">
        <v>0.0245</v>
      </c>
      <c r="I224" s="4">
        <f>D224*H224</f>
        <v>0.049</v>
      </c>
      <c r="J224" s="325"/>
      <c r="K224" s="326"/>
      <c r="L224" s="29"/>
      <c r="M224" s="29"/>
      <c r="N224" s="29"/>
    </row>
    <row r="225" spans="1:14" ht="14.25" customHeight="1">
      <c r="A225" s="133" t="s">
        <v>198</v>
      </c>
      <c r="B225" s="19" t="s">
        <v>20</v>
      </c>
      <c r="C225" s="320" t="s">
        <v>243</v>
      </c>
      <c r="D225" s="323">
        <v>2</v>
      </c>
      <c r="E225" s="322" t="s">
        <v>163</v>
      </c>
      <c r="F225" s="158">
        <v>0</v>
      </c>
      <c r="G225" s="152">
        <f>F225*D225</f>
        <v>0</v>
      </c>
      <c r="H225" s="324">
        <v>0.0005</v>
      </c>
      <c r="I225" s="4">
        <f>D225*H225</f>
        <v>0.001</v>
      </c>
      <c r="J225" s="325"/>
      <c r="K225" s="326"/>
      <c r="L225" s="29"/>
      <c r="M225" s="29"/>
      <c r="N225" s="29"/>
    </row>
    <row r="226" spans="1:14" ht="14.25" customHeight="1">
      <c r="A226" s="133"/>
      <c r="B226" s="322"/>
      <c r="C226" s="20"/>
      <c r="D226" s="336"/>
      <c r="E226" s="19"/>
      <c r="F226" s="158"/>
      <c r="G226" s="152"/>
      <c r="H226" s="324"/>
      <c r="I226" s="4"/>
      <c r="J226" s="325"/>
      <c r="K226" s="326"/>
      <c r="L226" s="29"/>
      <c r="M226" s="29"/>
      <c r="N226" s="29"/>
    </row>
    <row r="227" spans="1:14" ht="14.25" customHeight="1">
      <c r="A227" s="134" t="s">
        <v>199</v>
      </c>
      <c r="B227" s="320" t="s">
        <v>219</v>
      </c>
      <c r="C227" s="320" t="s">
        <v>220</v>
      </c>
      <c r="D227" s="323">
        <v>1</v>
      </c>
      <c r="E227" s="320" t="s">
        <v>18</v>
      </c>
      <c r="F227" s="158">
        <v>0</v>
      </c>
      <c r="G227" s="152">
        <f aca="true" t="shared" si="6" ref="G227:G232">F227*D227</f>
        <v>0</v>
      </c>
      <c r="H227" s="320">
        <v>0.00392</v>
      </c>
      <c r="I227" s="4">
        <f aca="true" t="shared" si="7" ref="I227:I232">D227*H227</f>
        <v>0.00392</v>
      </c>
      <c r="J227" s="325"/>
      <c r="K227" s="362"/>
      <c r="L227" s="29"/>
      <c r="M227" s="29"/>
      <c r="N227" s="29"/>
    </row>
    <row r="228" spans="1:14" ht="14.25" customHeight="1">
      <c r="A228" s="134" t="s">
        <v>382</v>
      </c>
      <c r="B228" s="19" t="s">
        <v>20</v>
      </c>
      <c r="C228" s="320" t="s">
        <v>221</v>
      </c>
      <c r="D228" s="323">
        <v>1</v>
      </c>
      <c r="E228" s="320" t="s">
        <v>18</v>
      </c>
      <c r="F228" s="158">
        <v>0</v>
      </c>
      <c r="G228" s="152">
        <f t="shared" si="6"/>
        <v>0</v>
      </c>
      <c r="H228" s="324">
        <v>0.023</v>
      </c>
      <c r="I228" s="4">
        <f t="shared" si="7"/>
        <v>0.023</v>
      </c>
      <c r="J228" s="325"/>
      <c r="K228" s="362"/>
      <c r="L228" s="29"/>
      <c r="M228" s="29"/>
      <c r="N228" s="29"/>
    </row>
    <row r="229" spans="1:14" ht="14.25" customHeight="1">
      <c r="A229" s="134" t="s">
        <v>383</v>
      </c>
      <c r="B229" s="320" t="s">
        <v>222</v>
      </c>
      <c r="C229" s="320" t="s">
        <v>223</v>
      </c>
      <c r="D229" s="323">
        <v>1</v>
      </c>
      <c r="E229" s="320" t="s">
        <v>4</v>
      </c>
      <c r="F229" s="158">
        <v>0</v>
      </c>
      <c r="G229" s="152">
        <f t="shared" si="6"/>
        <v>0</v>
      </c>
      <c r="H229" s="320">
        <v>0.00018</v>
      </c>
      <c r="I229" s="4">
        <f t="shared" si="7"/>
        <v>0.00018</v>
      </c>
      <c r="J229" s="325"/>
      <c r="K229" s="362"/>
      <c r="L229" s="29"/>
      <c r="M229" s="29"/>
      <c r="N229" s="29"/>
    </row>
    <row r="230" spans="1:14" ht="14.25" customHeight="1">
      <c r="A230" s="134" t="s">
        <v>384</v>
      </c>
      <c r="B230" s="19" t="s">
        <v>20</v>
      </c>
      <c r="C230" s="320" t="s">
        <v>224</v>
      </c>
      <c r="D230" s="323">
        <v>1</v>
      </c>
      <c r="E230" s="320" t="s">
        <v>4</v>
      </c>
      <c r="F230" s="158">
        <v>0</v>
      </c>
      <c r="G230" s="152">
        <f t="shared" si="6"/>
        <v>0</v>
      </c>
      <c r="H230" s="320"/>
      <c r="I230" s="4">
        <f t="shared" si="7"/>
        <v>0</v>
      </c>
      <c r="J230" s="325"/>
      <c r="K230" s="362"/>
      <c r="L230" s="29"/>
      <c r="M230" s="29"/>
      <c r="N230" s="29"/>
    </row>
    <row r="231" spans="1:14" ht="14.25" customHeight="1">
      <c r="A231" s="134" t="s">
        <v>385</v>
      </c>
      <c r="B231" s="19" t="s">
        <v>20</v>
      </c>
      <c r="C231" s="320" t="s">
        <v>225</v>
      </c>
      <c r="D231" s="323">
        <v>1</v>
      </c>
      <c r="E231" s="320" t="s">
        <v>4</v>
      </c>
      <c r="F231" s="158">
        <v>0</v>
      </c>
      <c r="G231" s="152">
        <f t="shared" si="6"/>
        <v>0</v>
      </c>
      <c r="H231" s="320"/>
      <c r="I231" s="4">
        <f t="shared" si="7"/>
        <v>0</v>
      </c>
      <c r="J231" s="325"/>
      <c r="K231" s="362"/>
      <c r="L231" s="29"/>
      <c r="M231" s="29"/>
      <c r="N231" s="29"/>
    </row>
    <row r="232" spans="1:14" ht="14.25" customHeight="1">
      <c r="A232" s="134" t="s">
        <v>200</v>
      </c>
      <c r="B232" s="19" t="s">
        <v>20</v>
      </c>
      <c r="C232" s="320" t="s">
        <v>226</v>
      </c>
      <c r="D232" s="323">
        <v>1</v>
      </c>
      <c r="E232" s="320" t="s">
        <v>4</v>
      </c>
      <c r="F232" s="158">
        <v>0</v>
      </c>
      <c r="G232" s="152">
        <f t="shared" si="6"/>
        <v>0</v>
      </c>
      <c r="H232" s="320"/>
      <c r="I232" s="4">
        <f t="shared" si="7"/>
        <v>0</v>
      </c>
      <c r="J232" s="325"/>
      <c r="K232" s="362"/>
      <c r="L232" s="29"/>
      <c r="M232" s="29"/>
      <c r="N232" s="29"/>
    </row>
    <row r="233" spans="1:14" ht="14.25" customHeight="1">
      <c r="A233" s="134" t="s">
        <v>201</v>
      </c>
      <c r="B233" s="320" t="s">
        <v>369</v>
      </c>
      <c r="C233" s="320" t="s">
        <v>370</v>
      </c>
      <c r="D233" s="323">
        <v>1</v>
      </c>
      <c r="E233" s="320" t="s">
        <v>18</v>
      </c>
      <c r="F233" s="158">
        <v>0</v>
      </c>
      <c r="G233" s="152">
        <f>F233*D233</f>
        <v>0</v>
      </c>
      <c r="H233" s="320">
        <v>0.00024</v>
      </c>
      <c r="I233" s="4">
        <f>D233*H233</f>
        <v>0.00024</v>
      </c>
      <c r="J233" s="325"/>
      <c r="K233" s="362"/>
      <c r="L233" s="29"/>
      <c r="M233" s="29"/>
      <c r="N233" s="29"/>
    </row>
    <row r="234" spans="1:14" ht="14.25" customHeight="1">
      <c r="A234" s="134" t="s">
        <v>244</v>
      </c>
      <c r="B234" s="261" t="s">
        <v>167</v>
      </c>
      <c r="C234" s="320" t="s">
        <v>595</v>
      </c>
      <c r="D234" s="165">
        <v>1</v>
      </c>
      <c r="E234" s="33" t="s">
        <v>4</v>
      </c>
      <c r="F234" s="158">
        <v>0</v>
      </c>
      <c r="G234" s="152">
        <f>F234*D234</f>
        <v>0</v>
      </c>
      <c r="H234" s="35">
        <v>0.00145</v>
      </c>
      <c r="I234" s="4">
        <f>SUM(H234*D234)</f>
        <v>0.00145</v>
      </c>
      <c r="J234" s="325"/>
      <c r="K234" s="362"/>
      <c r="L234" s="29"/>
      <c r="M234" s="29"/>
      <c r="N234" s="29"/>
    </row>
    <row r="235" spans="1:14" ht="14.25" customHeight="1">
      <c r="A235" s="134"/>
      <c r="B235" s="320"/>
      <c r="C235" s="320"/>
      <c r="D235" s="262"/>
      <c r="E235" s="320"/>
      <c r="F235" s="158"/>
      <c r="G235" s="152"/>
      <c r="H235" s="320"/>
      <c r="I235" s="4"/>
      <c r="J235" s="325"/>
      <c r="K235" s="362"/>
      <c r="L235" s="29"/>
      <c r="M235" s="29"/>
      <c r="N235" s="29"/>
    </row>
    <row r="236" spans="1:14" ht="14.25" customHeight="1">
      <c r="A236" s="133" t="s">
        <v>245</v>
      </c>
      <c r="B236" s="19" t="s">
        <v>167</v>
      </c>
      <c r="C236" s="320" t="s">
        <v>454</v>
      </c>
      <c r="D236" s="565">
        <v>2</v>
      </c>
      <c r="E236" s="33" t="s">
        <v>4</v>
      </c>
      <c r="F236" s="158">
        <v>0</v>
      </c>
      <c r="G236" s="152">
        <f>SUM(D236*F236)</f>
        <v>0</v>
      </c>
      <c r="H236" s="35">
        <v>0.017</v>
      </c>
      <c r="I236" s="4">
        <f>SUM(H236*D236)</f>
        <v>0.034</v>
      </c>
      <c r="J236" s="325"/>
      <c r="K236" s="362"/>
      <c r="L236" s="29"/>
      <c r="M236" s="29"/>
      <c r="N236" s="29"/>
    </row>
    <row r="237" spans="1:14" ht="14.25" customHeight="1">
      <c r="A237" s="133"/>
      <c r="B237" s="19"/>
      <c r="C237" s="320" t="s">
        <v>445</v>
      </c>
      <c r="D237" s="165"/>
      <c r="E237" s="33"/>
      <c r="F237" s="158"/>
      <c r="G237" s="152"/>
      <c r="H237" s="35"/>
      <c r="I237" s="4"/>
      <c r="J237" s="325"/>
      <c r="K237" s="362"/>
      <c r="L237" s="29"/>
      <c r="M237" s="29"/>
      <c r="N237" s="29"/>
    </row>
    <row r="238" spans="1:14" ht="14.25" customHeight="1">
      <c r="A238" s="133"/>
      <c r="B238" s="261"/>
      <c r="C238" s="320"/>
      <c r="D238" s="165"/>
      <c r="E238" s="33"/>
      <c r="F238" s="158"/>
      <c r="G238" s="152"/>
      <c r="H238" s="35"/>
      <c r="I238" s="4"/>
      <c r="J238" s="325"/>
      <c r="K238" s="362"/>
      <c r="L238" s="29"/>
      <c r="M238" s="29"/>
      <c r="N238" s="29"/>
    </row>
    <row r="239" spans="1:14" ht="14.25" customHeight="1">
      <c r="A239" s="134" t="s">
        <v>246</v>
      </c>
      <c r="B239" s="322" t="s">
        <v>378</v>
      </c>
      <c r="C239" s="322" t="s">
        <v>379</v>
      </c>
      <c r="D239" s="120">
        <v>1</v>
      </c>
      <c r="E239" s="322" t="s">
        <v>18</v>
      </c>
      <c r="F239" s="158">
        <v>0</v>
      </c>
      <c r="G239" s="152">
        <f>F239*D239</f>
        <v>0</v>
      </c>
      <c r="H239" s="322"/>
      <c r="I239" s="4">
        <f>D239*H239</f>
        <v>0</v>
      </c>
      <c r="K239" s="160">
        <v>0.02</v>
      </c>
      <c r="L239" s="160">
        <f>SUM(D239*K239)</f>
        <v>0.02</v>
      </c>
      <c r="M239" s="29"/>
      <c r="N239" s="160"/>
    </row>
    <row r="240" spans="1:14" ht="14.25" customHeight="1">
      <c r="A240" s="134" t="s">
        <v>247</v>
      </c>
      <c r="B240" s="320" t="s">
        <v>234</v>
      </c>
      <c r="C240" s="320" t="s">
        <v>235</v>
      </c>
      <c r="D240" s="120">
        <v>2</v>
      </c>
      <c r="E240" s="320" t="s">
        <v>18</v>
      </c>
      <c r="F240" s="158">
        <v>0</v>
      </c>
      <c r="G240" s="152">
        <f>F240*D240</f>
        <v>0</v>
      </c>
      <c r="H240" s="320"/>
      <c r="I240" s="4">
        <f>D240*H240</f>
        <v>0</v>
      </c>
      <c r="J240" s="325"/>
      <c r="K240" s="328">
        <v>0.02</v>
      </c>
      <c r="L240" s="160">
        <f>SUM(D240*K240)</f>
        <v>0.04</v>
      </c>
      <c r="M240" s="328"/>
      <c r="N240" s="328"/>
    </row>
    <row r="241" spans="1:14" ht="14.25" customHeight="1">
      <c r="A241" s="134" t="s">
        <v>377</v>
      </c>
      <c r="B241" s="3" t="s">
        <v>122</v>
      </c>
      <c r="C241" s="3" t="s">
        <v>123</v>
      </c>
      <c r="D241" s="21">
        <v>2</v>
      </c>
      <c r="E241" s="3" t="s">
        <v>4</v>
      </c>
      <c r="F241" s="158">
        <v>0</v>
      </c>
      <c r="G241" s="152">
        <f>F241*D241</f>
        <v>0</v>
      </c>
      <c r="H241" s="3"/>
      <c r="I241" s="4">
        <f>D241*H241</f>
        <v>0</v>
      </c>
      <c r="K241" s="130"/>
      <c r="L241" s="160">
        <f>SUM(D241*K241)</f>
        <v>0</v>
      </c>
      <c r="M241" s="130"/>
      <c r="N241" s="160"/>
    </row>
    <row r="242" spans="1:14" ht="14.25" customHeight="1">
      <c r="A242" s="134" t="s">
        <v>629</v>
      </c>
      <c r="B242" s="490" t="s">
        <v>380</v>
      </c>
      <c r="C242" s="491" t="s">
        <v>381</v>
      </c>
      <c r="D242" s="120">
        <v>4</v>
      </c>
      <c r="E242" s="322" t="s">
        <v>18</v>
      </c>
      <c r="F242" s="158">
        <v>0</v>
      </c>
      <c r="G242" s="152">
        <f>F242*D242</f>
        <v>0</v>
      </c>
      <c r="H242" s="491"/>
      <c r="I242" s="4">
        <f>D242*H242</f>
        <v>0</v>
      </c>
      <c r="K242" s="492"/>
      <c r="L242" s="160">
        <f>SUM(D242*K242)</f>
        <v>0</v>
      </c>
      <c r="M242" s="130"/>
      <c r="N242" s="160"/>
    </row>
    <row r="243" spans="1:14" ht="14.25" customHeight="1" thickBot="1">
      <c r="A243" s="174" t="s">
        <v>630</v>
      </c>
      <c r="B243" s="177" t="s">
        <v>150</v>
      </c>
      <c r="C243" s="178" t="s">
        <v>151</v>
      </c>
      <c r="D243" s="194">
        <f>L244</f>
        <v>0.06</v>
      </c>
      <c r="E243" s="178" t="s">
        <v>11</v>
      </c>
      <c r="F243" s="171">
        <v>0</v>
      </c>
      <c r="G243" s="199">
        <f>F243*D243</f>
        <v>0</v>
      </c>
      <c r="H243" s="200"/>
      <c r="I243" s="173">
        <f>D243*H243</f>
        <v>0</v>
      </c>
      <c r="K243" s="327"/>
      <c r="L243" s="327"/>
      <c r="M243" s="29"/>
      <c r="N243" s="29"/>
    </row>
    <row r="244" spans="1:14" ht="14.25" customHeight="1">
      <c r="A244" s="195"/>
      <c r="B244" s="181" t="s">
        <v>30</v>
      </c>
      <c r="C244" s="179"/>
      <c r="D244" s="196"/>
      <c r="E244" s="179"/>
      <c r="F244" s="183"/>
      <c r="G244" s="197">
        <f>SUM(G204:G243)</f>
        <v>0</v>
      </c>
      <c r="H244" s="179"/>
      <c r="I244" s="198">
        <f>SUM(I204:I243)</f>
        <v>0.30791</v>
      </c>
      <c r="K244" s="29"/>
      <c r="L244" s="160">
        <f>SUM(L239:L243)</f>
        <v>0.06</v>
      </c>
      <c r="M244" s="29"/>
      <c r="N244" s="160"/>
    </row>
    <row r="245" spans="1:14" ht="14.25" customHeight="1" thickBot="1">
      <c r="A245" s="176">
        <v>33</v>
      </c>
      <c r="B245" s="170" t="s">
        <v>152</v>
      </c>
      <c r="C245" s="168" t="s">
        <v>153</v>
      </c>
      <c r="D245" s="194">
        <f>I244</f>
        <v>0.30791</v>
      </c>
      <c r="E245" s="170" t="s">
        <v>11</v>
      </c>
      <c r="F245" s="171">
        <v>0</v>
      </c>
      <c r="G245" s="199">
        <f>F245*D245</f>
        <v>0</v>
      </c>
      <c r="H245" s="173"/>
      <c r="I245" s="173"/>
      <c r="K245" s="29"/>
      <c r="L245" s="29"/>
      <c r="M245" s="29"/>
      <c r="N245" s="29"/>
    </row>
    <row r="246" spans="1:14" ht="15" customHeight="1">
      <c r="A246" s="201"/>
      <c r="B246" s="691" t="s">
        <v>109</v>
      </c>
      <c r="C246" s="691"/>
      <c r="D246" s="34"/>
      <c r="E246" s="36"/>
      <c r="F246" s="36"/>
      <c r="G246" s="202">
        <f>SUM(G244:G245)</f>
        <v>0</v>
      </c>
      <c r="H246" s="36"/>
      <c r="I246" s="179"/>
      <c r="K246" s="29"/>
      <c r="L246" s="29"/>
      <c r="M246" s="29"/>
      <c r="N246" s="29"/>
    </row>
    <row r="247" spans="1:14" ht="14.25" customHeight="1">
      <c r="A247" s="105"/>
      <c r="B247" s="30"/>
      <c r="C247" s="30"/>
      <c r="D247" s="31"/>
      <c r="E247" s="29"/>
      <c r="F247" s="29"/>
      <c r="G247" s="167"/>
      <c r="H247" s="29"/>
      <c r="I247" s="29"/>
      <c r="K247" s="29"/>
      <c r="L247" s="29"/>
      <c r="M247" s="29"/>
      <c r="N247" s="29"/>
    </row>
    <row r="248" spans="1:14" ht="14.25" customHeight="1">
      <c r="A248" s="105"/>
      <c r="B248" s="30"/>
      <c r="C248" s="30"/>
      <c r="D248" s="31"/>
      <c r="E248" s="29"/>
      <c r="F248" s="29"/>
      <c r="G248" s="167"/>
      <c r="H248" s="29"/>
      <c r="I248" s="29"/>
      <c r="K248" s="29"/>
      <c r="L248" s="29"/>
      <c r="M248" s="29"/>
      <c r="N248" s="29"/>
    </row>
    <row r="249" spans="1:14" ht="15.75" customHeight="1">
      <c r="A249" s="2" t="s">
        <v>9</v>
      </c>
      <c r="B249" s="131" t="s">
        <v>299</v>
      </c>
      <c r="C249" s="132" t="s">
        <v>300</v>
      </c>
      <c r="D249" s="253"/>
      <c r="E249" s="254"/>
      <c r="F249" s="253"/>
      <c r="G249" s="603"/>
      <c r="H249" s="253"/>
      <c r="I249" s="253"/>
      <c r="K249" s="29"/>
      <c r="L249" s="29"/>
      <c r="M249" s="29"/>
      <c r="N249" s="29"/>
    </row>
    <row r="250" spans="1:14" ht="10.5" customHeight="1">
      <c r="A250" s="546"/>
      <c r="B250" s="547"/>
      <c r="C250" s="548"/>
      <c r="D250" s="549"/>
      <c r="E250" s="550"/>
      <c r="F250" s="549"/>
      <c r="G250" s="551"/>
      <c r="H250" s="549"/>
      <c r="I250" s="549"/>
      <c r="K250" s="29"/>
      <c r="L250" s="29"/>
      <c r="M250" s="29"/>
      <c r="N250" s="29"/>
    </row>
    <row r="251" spans="1:14" ht="14.25" customHeight="1" thickBot="1">
      <c r="A251" s="219" t="s">
        <v>0</v>
      </c>
      <c r="B251" s="220" t="s">
        <v>7</v>
      </c>
      <c r="C251" s="227" t="s">
        <v>8</v>
      </c>
      <c r="D251" s="227" t="s">
        <v>1</v>
      </c>
      <c r="E251" s="227" t="s">
        <v>2</v>
      </c>
      <c r="F251" s="227" t="s">
        <v>21</v>
      </c>
      <c r="G251" s="220" t="s">
        <v>22</v>
      </c>
      <c r="H251" s="212" t="s">
        <v>23</v>
      </c>
      <c r="I251" s="212" t="s">
        <v>24</v>
      </c>
      <c r="K251" s="29"/>
      <c r="L251" s="29"/>
      <c r="M251" s="29"/>
      <c r="N251" s="29"/>
    </row>
    <row r="252" spans="1:14" ht="14.25" customHeight="1">
      <c r="A252" s="464" t="s">
        <v>41</v>
      </c>
      <c r="B252" s="461" t="s">
        <v>302</v>
      </c>
      <c r="C252" s="462" t="s">
        <v>303</v>
      </c>
      <c r="D252" s="463">
        <v>17</v>
      </c>
      <c r="E252" s="182" t="s">
        <v>3</v>
      </c>
      <c r="F252" s="306">
        <v>0</v>
      </c>
      <c r="G252" s="218">
        <f aca="true" t="shared" si="8" ref="G252:G270">D252*F252</f>
        <v>0</v>
      </c>
      <c r="H252" s="185"/>
      <c r="I252" s="185">
        <f>D252*H252</f>
        <v>0</v>
      </c>
      <c r="K252" s="29"/>
      <c r="L252" s="29"/>
      <c r="M252" s="29"/>
      <c r="N252" s="29"/>
    </row>
    <row r="253" spans="1:14" ht="14.25" customHeight="1">
      <c r="A253" s="465" t="s">
        <v>42</v>
      </c>
      <c r="B253" s="19" t="s">
        <v>20</v>
      </c>
      <c r="C253" s="259" t="s">
        <v>323</v>
      </c>
      <c r="D253" s="454">
        <v>17</v>
      </c>
      <c r="E253" s="19" t="s">
        <v>4</v>
      </c>
      <c r="F253" s="455">
        <v>0</v>
      </c>
      <c r="G253" s="152">
        <f t="shared" si="8"/>
        <v>0</v>
      </c>
      <c r="H253" s="4">
        <v>1E-05</v>
      </c>
      <c r="I253" s="4">
        <f aca="true" t="shared" si="9" ref="I253:I270">D253*H253</f>
        <v>0.00017</v>
      </c>
      <c r="K253" s="29"/>
      <c r="L253" s="29"/>
      <c r="M253" s="29"/>
      <c r="N253" s="29"/>
    </row>
    <row r="254" spans="1:14" ht="14.25" customHeight="1">
      <c r="A254" s="465" t="s">
        <v>43</v>
      </c>
      <c r="B254" s="19" t="s">
        <v>307</v>
      </c>
      <c r="C254" s="259" t="s">
        <v>308</v>
      </c>
      <c r="D254" s="454">
        <v>4</v>
      </c>
      <c r="E254" s="19" t="s">
        <v>4</v>
      </c>
      <c r="F254" s="455">
        <v>0</v>
      </c>
      <c r="G254" s="152">
        <f t="shared" si="8"/>
        <v>0</v>
      </c>
      <c r="H254" s="4"/>
      <c r="I254" s="4">
        <f t="shared" si="9"/>
        <v>0</v>
      </c>
      <c r="K254" s="29"/>
      <c r="L254" s="29"/>
      <c r="M254" s="29"/>
      <c r="N254" s="29"/>
    </row>
    <row r="255" spans="1:14" ht="14.25" customHeight="1">
      <c r="A255" s="465" t="s">
        <v>44</v>
      </c>
      <c r="B255" s="19" t="s">
        <v>20</v>
      </c>
      <c r="C255" s="259" t="s">
        <v>324</v>
      </c>
      <c r="D255" s="454">
        <v>4</v>
      </c>
      <c r="E255" s="19" t="s">
        <v>4</v>
      </c>
      <c r="F255" s="455">
        <v>0</v>
      </c>
      <c r="G255" s="152">
        <f t="shared" si="8"/>
        <v>0</v>
      </c>
      <c r="H255" s="4">
        <v>1E-05</v>
      </c>
      <c r="I255" s="4">
        <f t="shared" si="9"/>
        <v>4E-05</v>
      </c>
      <c r="K255" s="29"/>
      <c r="L255" s="29"/>
      <c r="M255" s="29"/>
      <c r="N255" s="29"/>
    </row>
    <row r="256" spans="1:14" ht="14.25" customHeight="1">
      <c r="A256" s="465" t="s">
        <v>112</v>
      </c>
      <c r="B256" s="19" t="s">
        <v>20</v>
      </c>
      <c r="C256" s="259" t="s">
        <v>314</v>
      </c>
      <c r="D256" s="454">
        <v>17</v>
      </c>
      <c r="E256" s="19" t="s">
        <v>4</v>
      </c>
      <c r="F256" s="455">
        <v>0</v>
      </c>
      <c r="G256" s="152">
        <f t="shared" si="8"/>
        <v>0</v>
      </c>
      <c r="H256" s="4">
        <v>1E-05</v>
      </c>
      <c r="I256" s="4">
        <f t="shared" si="9"/>
        <v>0.00017</v>
      </c>
      <c r="K256" s="29"/>
      <c r="L256" s="29"/>
      <c r="M256" s="29"/>
      <c r="N256" s="29"/>
    </row>
    <row r="257" spans="1:14" ht="14.25" customHeight="1">
      <c r="A257" s="465" t="s">
        <v>48</v>
      </c>
      <c r="B257" s="19" t="s">
        <v>20</v>
      </c>
      <c r="C257" s="259" t="s">
        <v>322</v>
      </c>
      <c r="D257" s="454">
        <v>22</v>
      </c>
      <c r="E257" s="19" t="s">
        <v>3</v>
      </c>
      <c r="F257" s="455">
        <v>0</v>
      </c>
      <c r="G257" s="152">
        <f>D257*F257</f>
        <v>0</v>
      </c>
      <c r="H257" s="4"/>
      <c r="I257" s="4">
        <f>D257*H257</f>
        <v>0</v>
      </c>
      <c r="K257" s="29"/>
      <c r="L257" s="29"/>
      <c r="M257" s="29"/>
      <c r="N257" s="29"/>
    </row>
    <row r="258" spans="1:14" ht="14.25" customHeight="1">
      <c r="A258" s="465" t="s">
        <v>113</v>
      </c>
      <c r="B258" s="19" t="s">
        <v>316</v>
      </c>
      <c r="C258" s="259" t="s">
        <v>315</v>
      </c>
      <c r="D258" s="454">
        <v>4</v>
      </c>
      <c r="E258" s="19" t="s">
        <v>4</v>
      </c>
      <c r="F258" s="455">
        <v>0</v>
      </c>
      <c r="G258" s="152">
        <f t="shared" si="8"/>
        <v>0</v>
      </c>
      <c r="H258" s="4"/>
      <c r="I258" s="4">
        <f t="shared" si="9"/>
        <v>0</v>
      </c>
      <c r="K258" s="29"/>
      <c r="L258" s="29"/>
      <c r="M258" s="29"/>
      <c r="N258" s="29"/>
    </row>
    <row r="259" spans="1:14" ht="14.25" customHeight="1">
      <c r="A259" s="465" t="s">
        <v>114</v>
      </c>
      <c r="B259" s="19" t="s">
        <v>20</v>
      </c>
      <c r="C259" s="259" t="s">
        <v>312</v>
      </c>
      <c r="D259" s="454">
        <v>2</v>
      </c>
      <c r="E259" s="19" t="s">
        <v>4</v>
      </c>
      <c r="F259" s="455">
        <v>0</v>
      </c>
      <c r="G259" s="152">
        <f t="shared" si="8"/>
        <v>0</v>
      </c>
      <c r="H259" s="4">
        <v>0.00059</v>
      </c>
      <c r="I259" s="4">
        <f t="shared" si="9"/>
        <v>0.00118</v>
      </c>
      <c r="K259" s="29"/>
      <c r="L259" s="29"/>
      <c r="M259" s="29"/>
      <c r="N259" s="29"/>
    </row>
    <row r="260" spans="1:14" ht="14.25" customHeight="1">
      <c r="A260" s="465" t="s">
        <v>115</v>
      </c>
      <c r="B260" s="19" t="s">
        <v>20</v>
      </c>
      <c r="C260" s="259" t="s">
        <v>460</v>
      </c>
      <c r="D260" s="454">
        <v>2</v>
      </c>
      <c r="E260" s="19" t="s">
        <v>4</v>
      </c>
      <c r="F260" s="455">
        <v>0</v>
      </c>
      <c r="G260" s="152">
        <f>D260*F260</f>
        <v>0</v>
      </c>
      <c r="H260" s="4">
        <v>0.00059</v>
      </c>
      <c r="I260" s="4">
        <f>D260*H260</f>
        <v>0.00118</v>
      </c>
      <c r="K260" s="29"/>
      <c r="L260" s="29"/>
      <c r="M260" s="29"/>
      <c r="N260" s="29"/>
    </row>
    <row r="261" spans="1:14" ht="14.25" customHeight="1">
      <c r="A261" s="465" t="s">
        <v>116</v>
      </c>
      <c r="B261" s="19" t="s">
        <v>459</v>
      </c>
      <c r="C261" s="259" t="s">
        <v>458</v>
      </c>
      <c r="D261" s="454">
        <v>4</v>
      </c>
      <c r="E261" s="19" t="s">
        <v>4</v>
      </c>
      <c r="F261" s="455">
        <v>0</v>
      </c>
      <c r="G261" s="152">
        <f>D261*F261</f>
        <v>0</v>
      </c>
      <c r="H261" s="4"/>
      <c r="I261" s="4">
        <f>D261*H261</f>
        <v>0</v>
      </c>
      <c r="K261" s="29"/>
      <c r="L261" s="29"/>
      <c r="M261" s="29"/>
      <c r="N261" s="29"/>
    </row>
    <row r="262" spans="1:14" ht="14.25" customHeight="1">
      <c r="A262" s="465" t="s">
        <v>117</v>
      </c>
      <c r="B262" s="19" t="s">
        <v>306</v>
      </c>
      <c r="C262" s="259" t="s">
        <v>313</v>
      </c>
      <c r="D262" s="454">
        <v>4</v>
      </c>
      <c r="E262" s="19" t="s">
        <v>4</v>
      </c>
      <c r="F262" s="455">
        <v>0</v>
      </c>
      <c r="G262" s="152">
        <f t="shared" si="8"/>
        <v>0</v>
      </c>
      <c r="H262" s="4"/>
      <c r="I262" s="4">
        <f t="shared" si="9"/>
        <v>0</v>
      </c>
      <c r="K262" s="29"/>
      <c r="L262" s="29"/>
      <c r="M262" s="29"/>
      <c r="N262" s="29"/>
    </row>
    <row r="263" spans="1:14" ht="14.25" customHeight="1">
      <c r="A263" s="465" t="s">
        <v>118</v>
      </c>
      <c r="B263" s="19" t="s">
        <v>20</v>
      </c>
      <c r="C263" s="259" t="s">
        <v>311</v>
      </c>
      <c r="D263" s="454">
        <v>4</v>
      </c>
      <c r="E263" s="19" t="s">
        <v>4</v>
      </c>
      <c r="F263" s="455">
        <v>0</v>
      </c>
      <c r="G263" s="152">
        <f t="shared" si="8"/>
        <v>0</v>
      </c>
      <c r="H263" s="4"/>
      <c r="I263" s="4">
        <f t="shared" si="9"/>
        <v>0</v>
      </c>
      <c r="K263" s="29"/>
      <c r="L263" s="29"/>
      <c r="M263" s="29"/>
      <c r="N263" s="29"/>
    </row>
    <row r="264" spans="1:14" ht="14.25" customHeight="1">
      <c r="A264" s="465" t="s">
        <v>119</v>
      </c>
      <c r="B264" s="19" t="s">
        <v>310</v>
      </c>
      <c r="C264" s="259" t="s">
        <v>309</v>
      </c>
      <c r="D264" s="454">
        <v>4</v>
      </c>
      <c r="E264" s="19" t="s">
        <v>4</v>
      </c>
      <c r="F264" s="455">
        <v>0</v>
      </c>
      <c r="G264" s="152">
        <f t="shared" si="8"/>
        <v>0</v>
      </c>
      <c r="H264" s="4"/>
      <c r="I264" s="4">
        <f t="shared" si="9"/>
        <v>0</v>
      </c>
      <c r="K264" s="29"/>
      <c r="L264" s="29"/>
      <c r="M264" s="29"/>
      <c r="N264" s="29"/>
    </row>
    <row r="265" spans="1:14" ht="14.25" customHeight="1">
      <c r="A265" s="465" t="s">
        <v>186</v>
      </c>
      <c r="B265" s="19" t="s">
        <v>94</v>
      </c>
      <c r="C265" s="259" t="s">
        <v>321</v>
      </c>
      <c r="D265" s="454">
        <v>4</v>
      </c>
      <c r="E265" s="19" t="s">
        <v>4</v>
      </c>
      <c r="F265" s="455">
        <v>0</v>
      </c>
      <c r="G265" s="152">
        <f t="shared" si="8"/>
        <v>0</v>
      </c>
      <c r="H265" s="4"/>
      <c r="I265" s="4">
        <f t="shared" si="9"/>
        <v>0</v>
      </c>
      <c r="K265" s="29"/>
      <c r="L265" s="29"/>
      <c r="M265" s="29"/>
      <c r="N265" s="29"/>
    </row>
    <row r="266" spans="1:14" ht="14.25" customHeight="1">
      <c r="A266" s="465" t="s">
        <v>187</v>
      </c>
      <c r="B266" s="19" t="s">
        <v>94</v>
      </c>
      <c r="C266" s="259" t="s">
        <v>457</v>
      </c>
      <c r="D266" s="454">
        <v>8</v>
      </c>
      <c r="E266" s="19" t="s">
        <v>4</v>
      </c>
      <c r="F266" s="455">
        <v>0</v>
      </c>
      <c r="G266" s="152">
        <f>D266*F266</f>
        <v>0</v>
      </c>
      <c r="H266" s="4"/>
      <c r="I266" s="4">
        <f>D266*H266</f>
        <v>0</v>
      </c>
      <c r="K266" s="29"/>
      <c r="L266" s="29"/>
      <c r="M266" s="29"/>
      <c r="N266" s="29"/>
    </row>
    <row r="267" spans="1:14" ht="14.25" customHeight="1">
      <c r="A267" s="465" t="s">
        <v>144</v>
      </c>
      <c r="B267" s="19" t="s">
        <v>20</v>
      </c>
      <c r="C267" s="259" t="s">
        <v>304</v>
      </c>
      <c r="D267" s="454">
        <v>1</v>
      </c>
      <c r="E267" s="320" t="s">
        <v>18</v>
      </c>
      <c r="F267" s="455">
        <v>0</v>
      </c>
      <c r="G267" s="152">
        <f t="shared" si="8"/>
        <v>0</v>
      </c>
      <c r="H267" s="4"/>
      <c r="I267" s="4">
        <f t="shared" si="9"/>
        <v>0</v>
      </c>
      <c r="K267" s="29"/>
      <c r="L267" s="29"/>
      <c r="M267" s="29"/>
      <c r="N267" s="29"/>
    </row>
    <row r="268" spans="1:14" ht="14.25" customHeight="1">
      <c r="A268" s="465" t="s">
        <v>197</v>
      </c>
      <c r="B268" s="38" t="s">
        <v>317</v>
      </c>
      <c r="C268" s="475" t="s">
        <v>318</v>
      </c>
      <c r="D268" s="476">
        <v>4</v>
      </c>
      <c r="E268" s="19" t="s">
        <v>4</v>
      </c>
      <c r="F268" s="455">
        <v>0</v>
      </c>
      <c r="G268" s="152">
        <f t="shared" si="8"/>
        <v>0</v>
      </c>
      <c r="H268" s="247"/>
      <c r="I268" s="4">
        <f t="shared" si="9"/>
        <v>0</v>
      </c>
      <c r="K268" s="29"/>
      <c r="L268" s="29"/>
      <c r="M268" s="29"/>
      <c r="N268" s="29"/>
    </row>
    <row r="269" spans="1:14" ht="14.25" customHeight="1">
      <c r="A269" s="465" t="s">
        <v>198</v>
      </c>
      <c r="B269" s="19" t="s">
        <v>20</v>
      </c>
      <c r="C269" s="475" t="s">
        <v>456</v>
      </c>
      <c r="D269" s="476">
        <v>4</v>
      </c>
      <c r="E269" s="19" t="s">
        <v>4</v>
      </c>
      <c r="F269" s="455">
        <v>0</v>
      </c>
      <c r="G269" s="152">
        <f t="shared" si="8"/>
        <v>0</v>
      </c>
      <c r="H269" s="4">
        <v>1E-05</v>
      </c>
      <c r="I269" s="4">
        <f t="shared" si="9"/>
        <v>4E-05</v>
      </c>
      <c r="K269" s="29"/>
      <c r="L269" s="29"/>
      <c r="M269" s="29"/>
      <c r="N269" s="29"/>
    </row>
    <row r="270" spans="1:14" ht="14.25" customHeight="1" thickBot="1">
      <c r="A270" s="466" t="s">
        <v>199</v>
      </c>
      <c r="B270" s="170" t="s">
        <v>94</v>
      </c>
      <c r="C270" s="446" t="s">
        <v>305</v>
      </c>
      <c r="D270" s="456">
        <v>1</v>
      </c>
      <c r="E270" s="403" t="s">
        <v>18</v>
      </c>
      <c r="F270" s="457">
        <v>0</v>
      </c>
      <c r="G270" s="172">
        <f t="shared" si="8"/>
        <v>0</v>
      </c>
      <c r="H270" s="173"/>
      <c r="I270" s="173">
        <f t="shared" si="9"/>
        <v>0</v>
      </c>
      <c r="K270" s="29"/>
      <c r="L270" s="29"/>
      <c r="M270" s="29"/>
      <c r="N270" s="29"/>
    </row>
    <row r="271" spans="1:14" ht="14.25" customHeight="1">
      <c r="A271" s="133"/>
      <c r="B271" s="181" t="s">
        <v>30</v>
      </c>
      <c r="C271" s="335"/>
      <c r="D271" s="336"/>
      <c r="E271" s="335"/>
      <c r="F271" s="306"/>
      <c r="G271" s="203">
        <f>SUM(G252:G270)</f>
        <v>0</v>
      </c>
      <c r="H271" s="335"/>
      <c r="I271" s="198">
        <f>SUM(I252:I270)</f>
        <v>0.0027800000000000004</v>
      </c>
      <c r="K271" s="29"/>
      <c r="L271" s="29"/>
      <c r="M271" s="29"/>
      <c r="N271" s="29"/>
    </row>
    <row r="272" spans="1:14" ht="14.25" customHeight="1" thickBot="1">
      <c r="A272" s="221">
        <v>20</v>
      </c>
      <c r="B272" s="222" t="s">
        <v>319</v>
      </c>
      <c r="C272" s="223" t="s">
        <v>320</v>
      </c>
      <c r="D272" s="256">
        <f>I271</f>
        <v>0.0027800000000000004</v>
      </c>
      <c r="E272" s="222" t="s">
        <v>11</v>
      </c>
      <c r="F272" s="225">
        <v>0</v>
      </c>
      <c r="G272" s="257">
        <f>D272*F272</f>
        <v>0</v>
      </c>
      <c r="H272" s="226"/>
      <c r="I272" s="226"/>
      <c r="K272" s="29"/>
      <c r="L272" s="29"/>
      <c r="M272" s="29"/>
      <c r="N272" s="29"/>
    </row>
    <row r="273" spans="1:14" ht="15" customHeight="1">
      <c r="A273" s="201"/>
      <c r="B273" s="691" t="s">
        <v>301</v>
      </c>
      <c r="C273" s="691"/>
      <c r="D273" s="339"/>
      <c r="E273" s="339"/>
      <c r="F273" s="340"/>
      <c r="G273" s="157">
        <f>SUM(G271:G272)</f>
        <v>0</v>
      </c>
      <c r="H273" s="339"/>
      <c r="I273" s="335"/>
      <c r="K273" s="29"/>
      <c r="L273" s="29"/>
      <c r="M273" s="29"/>
      <c r="N273" s="29"/>
    </row>
    <row r="274" spans="1:14" ht="14.25" customHeight="1">
      <c r="A274" s="105"/>
      <c r="B274" s="30"/>
      <c r="C274" s="30"/>
      <c r="D274" s="31"/>
      <c r="E274" s="29"/>
      <c r="F274" s="29"/>
      <c r="G274" s="167"/>
      <c r="H274" s="29"/>
      <c r="I274" s="29"/>
      <c r="K274" s="29"/>
      <c r="L274" s="29"/>
      <c r="M274" s="29"/>
      <c r="N274" s="29"/>
    </row>
    <row r="275" spans="1:14" ht="14.25" customHeight="1">
      <c r="A275" s="105"/>
      <c r="B275" s="30"/>
      <c r="C275" s="30"/>
      <c r="D275" s="31"/>
      <c r="E275" s="334"/>
      <c r="F275" s="334"/>
      <c r="G275" s="167"/>
      <c r="H275" s="334"/>
      <c r="I275" s="334"/>
      <c r="J275" s="325"/>
      <c r="K275" s="334"/>
      <c r="L275" s="334"/>
      <c r="M275" s="334"/>
      <c r="N275" s="334"/>
    </row>
    <row r="276" spans="1:14" ht="15" customHeight="1">
      <c r="A276" s="2" t="s">
        <v>9</v>
      </c>
      <c r="B276" s="131" t="s">
        <v>203</v>
      </c>
      <c r="C276" s="132" t="s">
        <v>204</v>
      </c>
      <c r="D276" s="253"/>
      <c r="E276" s="254"/>
      <c r="F276" s="253"/>
      <c r="G276" s="603"/>
      <c r="H276" s="253"/>
      <c r="I276" s="253"/>
      <c r="J276" s="325"/>
      <c r="K276" s="334"/>
      <c r="L276" s="334"/>
      <c r="M276" s="334"/>
      <c r="N276" s="334"/>
    </row>
    <row r="277" spans="1:14" ht="10.5" customHeight="1">
      <c r="A277" s="546"/>
      <c r="B277" s="547"/>
      <c r="C277" s="548"/>
      <c r="D277" s="549"/>
      <c r="E277" s="550"/>
      <c r="F277" s="549"/>
      <c r="G277" s="551"/>
      <c r="H277" s="549"/>
      <c r="I277" s="549"/>
      <c r="J277" s="325"/>
      <c r="K277" s="334"/>
      <c r="L277" s="334"/>
      <c r="M277" s="334"/>
      <c r="N277" s="334"/>
    </row>
    <row r="278" spans="1:14" ht="14.25" customHeight="1" thickBot="1">
      <c r="A278" s="219" t="s">
        <v>0</v>
      </c>
      <c r="B278" s="220" t="s">
        <v>7</v>
      </c>
      <c r="C278" s="227" t="s">
        <v>8</v>
      </c>
      <c r="D278" s="220" t="s">
        <v>1</v>
      </c>
      <c r="E278" s="227" t="s">
        <v>2</v>
      </c>
      <c r="F278" s="227" t="s">
        <v>21</v>
      </c>
      <c r="G278" s="220" t="s">
        <v>22</v>
      </c>
      <c r="H278" s="212" t="s">
        <v>23</v>
      </c>
      <c r="I278" s="212" t="s">
        <v>24</v>
      </c>
      <c r="J278" s="325"/>
      <c r="K278" s="334"/>
      <c r="L278" s="334"/>
      <c r="M278" s="334"/>
      <c r="N278" s="334"/>
    </row>
    <row r="279" spans="1:14" ht="14.25" customHeight="1">
      <c r="A279" s="133" t="s">
        <v>41</v>
      </c>
      <c r="B279" s="448" t="s">
        <v>272</v>
      </c>
      <c r="C279" s="449" t="s">
        <v>273</v>
      </c>
      <c r="D279" s="458">
        <v>40</v>
      </c>
      <c r="E279" s="448" t="s">
        <v>3</v>
      </c>
      <c r="F279" s="459">
        <v>0</v>
      </c>
      <c r="G279" s="218">
        <f>F279*D279</f>
        <v>0</v>
      </c>
      <c r="H279" s="185">
        <v>0.00076</v>
      </c>
      <c r="I279" s="185">
        <f>D279*H279</f>
        <v>0.030400000000000003</v>
      </c>
      <c r="J279" s="325"/>
      <c r="K279" s="121"/>
      <c r="L279" s="334"/>
      <c r="M279" s="334"/>
      <c r="N279" s="334"/>
    </row>
    <row r="280" spans="1:14" ht="14.25" customHeight="1">
      <c r="A280" s="133" t="s">
        <v>42</v>
      </c>
      <c r="B280" s="443" t="s">
        <v>274</v>
      </c>
      <c r="C280" s="450" t="s">
        <v>275</v>
      </c>
      <c r="D280" s="458">
        <v>20</v>
      </c>
      <c r="E280" s="443" t="s">
        <v>3</v>
      </c>
      <c r="F280" s="453">
        <v>0</v>
      </c>
      <c r="G280" s="152">
        <f aca="true" t="shared" si="10" ref="G280:G289">F280*D280</f>
        <v>0</v>
      </c>
      <c r="H280" s="4">
        <v>0.00101</v>
      </c>
      <c r="I280" s="4">
        <f aca="true" t="shared" si="11" ref="I280:I289">D280*H280</f>
        <v>0.020200000000000003</v>
      </c>
      <c r="J280" s="325"/>
      <c r="K280" s="121"/>
      <c r="L280" s="334"/>
      <c r="M280" s="334"/>
      <c r="N280" s="334"/>
    </row>
    <row r="281" spans="1:14" ht="14.25" customHeight="1">
      <c r="A281" s="133" t="s">
        <v>43</v>
      </c>
      <c r="B281" s="444" t="s">
        <v>278</v>
      </c>
      <c r="C281" s="451" t="s">
        <v>279</v>
      </c>
      <c r="D281" s="458">
        <v>16</v>
      </c>
      <c r="E281" s="444" t="s">
        <v>163</v>
      </c>
      <c r="F281" s="453">
        <v>0</v>
      </c>
      <c r="G281" s="152">
        <f t="shared" si="10"/>
        <v>0</v>
      </c>
      <c r="H281" s="4"/>
      <c r="I281" s="4">
        <f t="shared" si="11"/>
        <v>0</v>
      </c>
      <c r="J281" s="325"/>
      <c r="K281" s="121"/>
      <c r="L281" s="334"/>
      <c r="M281" s="334"/>
      <c r="N281" s="334"/>
    </row>
    <row r="282" spans="1:14" ht="14.25" customHeight="1">
      <c r="A282" s="133" t="s">
        <v>44</v>
      </c>
      <c r="B282" s="443" t="s">
        <v>276</v>
      </c>
      <c r="C282" s="450" t="s">
        <v>277</v>
      </c>
      <c r="D282" s="458">
        <v>60</v>
      </c>
      <c r="E282" s="443" t="s">
        <v>3</v>
      </c>
      <c r="F282" s="453">
        <v>0</v>
      </c>
      <c r="G282" s="152">
        <f t="shared" si="10"/>
        <v>0</v>
      </c>
      <c r="H282" s="4"/>
      <c r="I282" s="4">
        <f t="shared" si="11"/>
        <v>0</v>
      </c>
      <c r="J282" s="325"/>
      <c r="K282" s="121"/>
      <c r="L282" s="334"/>
      <c r="M282" s="334"/>
      <c r="N282" s="334"/>
    </row>
    <row r="283" spans="1:14" ht="14.25" customHeight="1">
      <c r="A283" s="133" t="s">
        <v>112</v>
      </c>
      <c r="B283" s="444" t="s">
        <v>480</v>
      </c>
      <c r="C283" s="447" t="s">
        <v>481</v>
      </c>
      <c r="D283" s="458">
        <v>6</v>
      </c>
      <c r="E283" s="444" t="s">
        <v>163</v>
      </c>
      <c r="F283" s="453">
        <v>0</v>
      </c>
      <c r="G283" s="152">
        <f t="shared" si="10"/>
        <v>0</v>
      </c>
      <c r="H283" s="4"/>
      <c r="I283" s="4">
        <f t="shared" si="11"/>
        <v>0</v>
      </c>
      <c r="J283" s="325"/>
      <c r="K283" s="121"/>
      <c r="L283" s="334"/>
      <c r="M283" s="334"/>
      <c r="N283" s="334"/>
    </row>
    <row r="284" spans="1:14" ht="14.25" customHeight="1">
      <c r="A284" s="133" t="s">
        <v>48</v>
      </c>
      <c r="B284" s="19" t="s">
        <v>20</v>
      </c>
      <c r="C284" s="451" t="s">
        <v>484</v>
      </c>
      <c r="D284" s="458">
        <v>3.5</v>
      </c>
      <c r="E284" s="444" t="s">
        <v>3</v>
      </c>
      <c r="F284" s="453">
        <v>0</v>
      </c>
      <c r="G284" s="152">
        <f t="shared" si="10"/>
        <v>0</v>
      </c>
      <c r="H284" s="4"/>
      <c r="I284" s="4">
        <f t="shared" si="11"/>
        <v>0</v>
      </c>
      <c r="J284" s="325"/>
      <c r="K284" s="121"/>
      <c r="L284" s="334"/>
      <c r="M284" s="334"/>
      <c r="N284" s="334"/>
    </row>
    <row r="285" spans="1:14" ht="14.25" customHeight="1">
      <c r="A285" s="133" t="s">
        <v>113</v>
      </c>
      <c r="B285" s="19" t="s">
        <v>94</v>
      </c>
      <c r="C285" s="451" t="s">
        <v>262</v>
      </c>
      <c r="D285" s="458">
        <v>8</v>
      </c>
      <c r="E285" s="444" t="s">
        <v>163</v>
      </c>
      <c r="F285" s="453">
        <v>0</v>
      </c>
      <c r="G285" s="152">
        <f t="shared" si="10"/>
        <v>0</v>
      </c>
      <c r="H285" s="4"/>
      <c r="I285" s="4">
        <f t="shared" si="11"/>
        <v>0</v>
      </c>
      <c r="J285" s="325"/>
      <c r="K285" s="121"/>
      <c r="L285" s="334"/>
      <c r="M285" s="334"/>
      <c r="N285" s="334"/>
    </row>
    <row r="286" spans="1:14" ht="14.25" customHeight="1">
      <c r="A286" s="133" t="s">
        <v>114</v>
      </c>
      <c r="B286" s="19" t="s">
        <v>20</v>
      </c>
      <c r="C286" s="451" t="s">
        <v>482</v>
      </c>
      <c r="D286" s="458">
        <v>4</v>
      </c>
      <c r="E286" s="444" t="s">
        <v>4</v>
      </c>
      <c r="F286" s="453">
        <v>0</v>
      </c>
      <c r="G286" s="152">
        <f t="shared" si="10"/>
        <v>0</v>
      </c>
      <c r="H286" s="4"/>
      <c r="I286" s="4">
        <f t="shared" si="11"/>
        <v>0</v>
      </c>
      <c r="J286" s="325"/>
      <c r="K286" s="121"/>
      <c r="L286" s="334"/>
      <c r="M286" s="334"/>
      <c r="N286" s="334"/>
    </row>
    <row r="287" spans="1:14" ht="14.25" customHeight="1">
      <c r="A287" s="133" t="s">
        <v>115</v>
      </c>
      <c r="B287" s="19" t="s">
        <v>20</v>
      </c>
      <c r="C287" s="451" t="s">
        <v>483</v>
      </c>
      <c r="D287" s="458">
        <v>2</v>
      </c>
      <c r="E287" s="444" t="s">
        <v>4</v>
      </c>
      <c r="F287" s="453">
        <v>0</v>
      </c>
      <c r="G287" s="152">
        <f>F287*D287</f>
        <v>0</v>
      </c>
      <c r="H287" s="4"/>
      <c r="I287" s="4">
        <f>D287*H287</f>
        <v>0</v>
      </c>
      <c r="J287" s="325"/>
      <c r="K287" s="121"/>
      <c r="L287" s="334"/>
      <c r="M287" s="334"/>
      <c r="N287" s="334"/>
    </row>
    <row r="288" spans="1:14" ht="14.25" customHeight="1">
      <c r="A288" s="134" t="s">
        <v>116</v>
      </c>
      <c r="B288" s="19" t="s">
        <v>20</v>
      </c>
      <c r="C288" s="451" t="s">
        <v>485</v>
      </c>
      <c r="D288" s="609">
        <v>4</v>
      </c>
      <c r="E288" s="444" t="s">
        <v>3</v>
      </c>
      <c r="F288" s="453">
        <v>0</v>
      </c>
      <c r="G288" s="152">
        <f t="shared" si="10"/>
        <v>0</v>
      </c>
      <c r="H288" s="4"/>
      <c r="I288" s="4">
        <f t="shared" si="11"/>
        <v>0</v>
      </c>
      <c r="J288" s="325"/>
      <c r="K288" s="121"/>
      <c r="L288" s="334"/>
      <c r="M288" s="334"/>
      <c r="N288" s="334"/>
    </row>
    <row r="289" spans="1:14" ht="14.25" customHeight="1" thickBot="1">
      <c r="A289" s="402" t="s">
        <v>117</v>
      </c>
      <c r="B289" s="170" t="s">
        <v>20</v>
      </c>
      <c r="C289" s="452" t="s">
        <v>486</v>
      </c>
      <c r="D289" s="456">
        <v>3</v>
      </c>
      <c r="E289" s="445" t="s">
        <v>3</v>
      </c>
      <c r="F289" s="457">
        <v>0</v>
      </c>
      <c r="G289" s="172">
        <f t="shared" si="10"/>
        <v>0</v>
      </c>
      <c r="H289" s="173"/>
      <c r="I289" s="173">
        <f t="shared" si="11"/>
        <v>0</v>
      </c>
      <c r="J289" s="325"/>
      <c r="K289" s="121"/>
      <c r="L289" s="334"/>
      <c r="M289" s="334"/>
      <c r="N289" s="334"/>
    </row>
    <row r="290" spans="1:14" ht="14.25" customHeight="1">
      <c r="A290" s="133"/>
      <c r="B290" s="181" t="s">
        <v>30</v>
      </c>
      <c r="C290" s="335"/>
      <c r="D290" s="336"/>
      <c r="E290" s="335"/>
      <c r="F290" s="306"/>
      <c r="G290" s="203">
        <f>SUM(G279:G289)</f>
        <v>0</v>
      </c>
      <c r="H290" s="335"/>
      <c r="I290" s="198">
        <f>SUM(I279:I289)</f>
        <v>0.050600000000000006</v>
      </c>
      <c r="J290" s="325"/>
      <c r="K290" s="121"/>
      <c r="L290" s="334"/>
      <c r="M290" s="334"/>
      <c r="N290" s="334"/>
    </row>
    <row r="291" spans="1:14" ht="14.25" customHeight="1" thickBot="1">
      <c r="A291" s="176">
        <v>12</v>
      </c>
      <c r="B291" s="170" t="s">
        <v>202</v>
      </c>
      <c r="C291" s="168" t="s">
        <v>216</v>
      </c>
      <c r="D291" s="194">
        <f>I290</f>
        <v>0.050600000000000006</v>
      </c>
      <c r="E291" s="170" t="s">
        <v>11</v>
      </c>
      <c r="F291" s="337">
        <v>0</v>
      </c>
      <c r="G291" s="338">
        <f>D291*F291</f>
        <v>0</v>
      </c>
      <c r="H291" s="173"/>
      <c r="I291" s="173"/>
      <c r="J291" s="325"/>
      <c r="K291" s="121"/>
      <c r="L291" s="334"/>
      <c r="M291" s="334"/>
      <c r="N291" s="334"/>
    </row>
    <row r="292" spans="1:14" ht="15" customHeight="1">
      <c r="A292" s="201"/>
      <c r="B292" s="690" t="s">
        <v>205</v>
      </c>
      <c r="C292" s="690"/>
      <c r="D292" s="339"/>
      <c r="E292" s="339"/>
      <c r="F292" s="340"/>
      <c r="G292" s="157">
        <f>SUM(G290:G291)</f>
        <v>0</v>
      </c>
      <c r="H292" s="339"/>
      <c r="I292" s="335"/>
      <c r="J292" s="325"/>
      <c r="K292" s="334"/>
      <c r="L292" s="334"/>
      <c r="M292" s="334"/>
      <c r="N292" s="334"/>
    </row>
    <row r="293" spans="1:14" ht="15" customHeight="1">
      <c r="A293" s="105"/>
      <c r="B293" s="30"/>
      <c r="C293" s="30"/>
      <c r="D293" s="334"/>
      <c r="E293" s="334"/>
      <c r="F293" s="334"/>
      <c r="G293" s="155"/>
      <c r="H293" s="334"/>
      <c r="I293" s="334"/>
      <c r="J293" s="325"/>
      <c r="K293" s="334"/>
      <c r="L293" s="334"/>
      <c r="M293" s="334"/>
      <c r="N293" s="334"/>
    </row>
    <row r="294" spans="1:14" ht="15" customHeight="1">
      <c r="A294" s="105"/>
      <c r="B294" s="30"/>
      <c r="C294" s="30"/>
      <c r="D294" s="31"/>
      <c r="E294" s="334"/>
      <c r="F294" s="334"/>
      <c r="G294" s="167"/>
      <c r="H294" s="334"/>
      <c r="I294" s="334"/>
      <c r="J294" s="325"/>
      <c r="K294" s="334"/>
      <c r="L294" s="334"/>
      <c r="M294" s="334"/>
      <c r="N294" s="334"/>
    </row>
    <row r="295" spans="1:14" ht="15.75" customHeight="1">
      <c r="A295" s="2" t="s">
        <v>9</v>
      </c>
      <c r="B295" s="131" t="s">
        <v>263</v>
      </c>
      <c r="C295" s="132" t="s">
        <v>264</v>
      </c>
      <c r="D295" s="253"/>
      <c r="E295" s="254"/>
      <c r="F295" s="253"/>
      <c r="G295" s="603"/>
      <c r="H295" s="253"/>
      <c r="I295" s="253"/>
      <c r="J295" s="325"/>
      <c r="K295" s="334"/>
      <c r="L295" s="334"/>
      <c r="M295" s="334"/>
      <c r="N295" s="334"/>
    </row>
    <row r="296" spans="1:14" ht="10.5" customHeight="1">
      <c r="A296" s="2"/>
      <c r="B296" s="23"/>
      <c r="C296" s="24"/>
      <c r="D296" s="253"/>
      <c r="E296" s="254"/>
      <c r="F296" s="253"/>
      <c r="G296" s="603"/>
      <c r="H296" s="253"/>
      <c r="I296" s="253"/>
      <c r="J296" s="325"/>
      <c r="K296" s="334"/>
      <c r="L296" s="334"/>
      <c r="M296" s="334"/>
      <c r="N296" s="334"/>
    </row>
    <row r="297" spans="1:14" ht="14.25" customHeight="1" thickBot="1">
      <c r="A297" s="219" t="s">
        <v>0</v>
      </c>
      <c r="B297" s="227" t="s">
        <v>7</v>
      </c>
      <c r="C297" s="227" t="s">
        <v>8</v>
      </c>
      <c r="D297" s="227" t="s">
        <v>1</v>
      </c>
      <c r="E297" s="227" t="s">
        <v>2</v>
      </c>
      <c r="F297" s="227" t="s">
        <v>21</v>
      </c>
      <c r="G297" s="220" t="s">
        <v>22</v>
      </c>
      <c r="H297" s="212" t="s">
        <v>23</v>
      </c>
      <c r="I297" s="212" t="s">
        <v>24</v>
      </c>
      <c r="J297" s="325"/>
      <c r="K297" s="334"/>
      <c r="L297" s="334"/>
      <c r="M297" s="334"/>
      <c r="N297" s="334"/>
    </row>
    <row r="298" spans="1:14" ht="14.25" customHeight="1">
      <c r="A298" s="464" t="s">
        <v>41</v>
      </c>
      <c r="B298" s="568" t="s">
        <v>493</v>
      </c>
      <c r="C298" s="462" t="s">
        <v>487</v>
      </c>
      <c r="D298" s="610">
        <v>2</v>
      </c>
      <c r="E298" s="182" t="s">
        <v>4</v>
      </c>
      <c r="F298" s="469">
        <v>0</v>
      </c>
      <c r="G298" s="218">
        <f aca="true" t="shared" si="12" ref="G298:G306">D298*F298</f>
        <v>0</v>
      </c>
      <c r="H298" s="185">
        <v>0.00047</v>
      </c>
      <c r="I298" s="185">
        <f>D298*H298</f>
        <v>0.00094</v>
      </c>
      <c r="J298" s="325"/>
      <c r="K298" s="334"/>
      <c r="L298" s="334"/>
      <c r="M298" s="334"/>
      <c r="N298" s="334"/>
    </row>
    <row r="299" spans="1:14" ht="14.25" customHeight="1">
      <c r="A299" s="465" t="s">
        <v>42</v>
      </c>
      <c r="B299" s="444" t="s">
        <v>494</v>
      </c>
      <c r="C299" s="259" t="s">
        <v>266</v>
      </c>
      <c r="D299" s="454">
        <v>3</v>
      </c>
      <c r="E299" s="19" t="s">
        <v>4</v>
      </c>
      <c r="F299" s="455">
        <v>0</v>
      </c>
      <c r="G299" s="152">
        <f t="shared" si="12"/>
        <v>0</v>
      </c>
      <c r="H299" s="4"/>
      <c r="I299" s="4">
        <f aca="true" t="shared" si="13" ref="I299:I307">D299*H299</f>
        <v>0</v>
      </c>
      <c r="J299" s="325"/>
      <c r="K299" s="334"/>
      <c r="L299" s="334"/>
      <c r="M299" s="334"/>
      <c r="N299" s="334"/>
    </row>
    <row r="300" spans="1:14" ht="14.25" customHeight="1">
      <c r="A300" s="465" t="s">
        <v>43</v>
      </c>
      <c r="B300" s="444" t="s">
        <v>495</v>
      </c>
      <c r="C300" s="259" t="s">
        <v>488</v>
      </c>
      <c r="D300" s="476">
        <v>3</v>
      </c>
      <c r="E300" s="19" t="s">
        <v>4</v>
      </c>
      <c r="F300" s="455">
        <v>0</v>
      </c>
      <c r="G300" s="152">
        <f t="shared" si="12"/>
        <v>0</v>
      </c>
      <c r="H300" s="4"/>
      <c r="I300" s="4">
        <f t="shared" si="13"/>
        <v>0</v>
      </c>
      <c r="J300" s="325"/>
      <c r="K300" s="334"/>
      <c r="L300" s="334"/>
      <c r="M300" s="334"/>
      <c r="N300" s="334"/>
    </row>
    <row r="301" spans="1:14" ht="14.25" customHeight="1">
      <c r="A301" s="465" t="s">
        <v>44</v>
      </c>
      <c r="B301" s="19" t="s">
        <v>20</v>
      </c>
      <c r="C301" s="259" t="s">
        <v>267</v>
      </c>
      <c r="D301" s="476">
        <v>8</v>
      </c>
      <c r="E301" s="19" t="s">
        <v>4</v>
      </c>
      <c r="F301" s="455">
        <v>0</v>
      </c>
      <c r="G301" s="152">
        <f t="shared" si="12"/>
        <v>0</v>
      </c>
      <c r="H301" s="4"/>
      <c r="I301" s="4">
        <f t="shared" si="13"/>
        <v>0</v>
      </c>
      <c r="J301" s="325"/>
      <c r="K301" s="334"/>
      <c r="L301" s="334"/>
      <c r="M301" s="334"/>
      <c r="N301" s="334"/>
    </row>
    <row r="302" spans="1:14" ht="14.25" customHeight="1">
      <c r="A302" s="465" t="s">
        <v>112</v>
      </c>
      <c r="B302" s="444" t="s">
        <v>496</v>
      </c>
      <c r="C302" s="259" t="s">
        <v>489</v>
      </c>
      <c r="D302" s="476">
        <v>2</v>
      </c>
      <c r="E302" s="19" t="s">
        <v>4</v>
      </c>
      <c r="F302" s="455">
        <v>0</v>
      </c>
      <c r="G302" s="152">
        <f t="shared" si="12"/>
        <v>0</v>
      </c>
      <c r="H302" s="4"/>
      <c r="I302" s="4">
        <f t="shared" si="13"/>
        <v>0</v>
      </c>
      <c r="J302" s="325"/>
      <c r="K302" s="334"/>
      <c r="L302" s="334"/>
      <c r="M302" s="334"/>
      <c r="N302" s="334"/>
    </row>
    <row r="303" spans="1:14" ht="14.25" customHeight="1">
      <c r="A303" s="465" t="s">
        <v>48</v>
      </c>
      <c r="B303" s="444" t="s">
        <v>497</v>
      </c>
      <c r="C303" s="259" t="s">
        <v>490</v>
      </c>
      <c r="D303" s="476">
        <v>4</v>
      </c>
      <c r="E303" s="19" t="s">
        <v>4</v>
      </c>
      <c r="F303" s="455">
        <v>0</v>
      </c>
      <c r="G303" s="152">
        <f t="shared" si="12"/>
        <v>0</v>
      </c>
      <c r="H303" s="4"/>
      <c r="I303" s="4">
        <f t="shared" si="13"/>
        <v>0</v>
      </c>
      <c r="J303" s="325"/>
      <c r="K303" s="334"/>
      <c r="L303" s="334"/>
      <c r="M303" s="334"/>
      <c r="N303" s="334"/>
    </row>
    <row r="304" spans="1:14" ht="14.25" customHeight="1">
      <c r="A304" s="465" t="s">
        <v>113</v>
      </c>
      <c r="B304" s="19" t="s">
        <v>20</v>
      </c>
      <c r="C304" s="259" t="s">
        <v>268</v>
      </c>
      <c r="D304" s="476">
        <v>2</v>
      </c>
      <c r="E304" s="19" t="s">
        <v>4</v>
      </c>
      <c r="F304" s="455">
        <v>0</v>
      </c>
      <c r="G304" s="152">
        <f t="shared" si="12"/>
        <v>0</v>
      </c>
      <c r="H304" s="4"/>
      <c r="I304" s="4">
        <f t="shared" si="13"/>
        <v>0</v>
      </c>
      <c r="J304" s="325"/>
      <c r="K304" s="334"/>
      <c r="L304" s="334"/>
      <c r="M304" s="334"/>
      <c r="N304" s="334"/>
    </row>
    <row r="305" spans="1:14" ht="14.25" customHeight="1">
      <c r="A305" s="465" t="s">
        <v>114</v>
      </c>
      <c r="B305" s="19" t="s">
        <v>20</v>
      </c>
      <c r="C305" s="259" t="s">
        <v>271</v>
      </c>
      <c r="D305" s="476">
        <v>4</v>
      </c>
      <c r="E305" s="19" t="s">
        <v>4</v>
      </c>
      <c r="F305" s="455">
        <v>0</v>
      </c>
      <c r="G305" s="152">
        <f t="shared" si="12"/>
        <v>0</v>
      </c>
      <c r="H305" s="4"/>
      <c r="I305" s="4">
        <f t="shared" si="13"/>
        <v>0</v>
      </c>
      <c r="J305" s="325"/>
      <c r="K305" s="334"/>
      <c r="L305" s="334"/>
      <c r="M305" s="334"/>
      <c r="N305" s="334"/>
    </row>
    <row r="306" spans="1:14" ht="14.25" customHeight="1">
      <c r="A306" s="465" t="s">
        <v>115</v>
      </c>
      <c r="B306" s="567" t="s">
        <v>498</v>
      </c>
      <c r="C306" s="259" t="s">
        <v>491</v>
      </c>
      <c r="D306" s="476">
        <v>2</v>
      </c>
      <c r="E306" s="19" t="s">
        <v>4</v>
      </c>
      <c r="F306" s="455">
        <v>0</v>
      </c>
      <c r="G306" s="152">
        <f t="shared" si="12"/>
        <v>0</v>
      </c>
      <c r="H306" s="4"/>
      <c r="I306" s="4">
        <f t="shared" si="13"/>
        <v>0</v>
      </c>
      <c r="J306" s="325"/>
      <c r="K306" s="334"/>
      <c r="L306" s="334"/>
      <c r="M306" s="334"/>
      <c r="N306" s="334"/>
    </row>
    <row r="307" spans="1:14" ht="14.25" customHeight="1" thickBot="1">
      <c r="A307" s="466" t="s">
        <v>116</v>
      </c>
      <c r="B307" s="170" t="s">
        <v>20</v>
      </c>
      <c r="C307" s="446" t="s">
        <v>492</v>
      </c>
      <c r="D307" s="456">
        <v>2</v>
      </c>
      <c r="E307" s="170" t="s">
        <v>4</v>
      </c>
      <c r="F307" s="457">
        <v>0</v>
      </c>
      <c r="G307" s="172">
        <f>F307*D307</f>
        <v>0</v>
      </c>
      <c r="H307" s="173"/>
      <c r="I307" s="173">
        <f t="shared" si="13"/>
        <v>0</v>
      </c>
      <c r="J307" s="325"/>
      <c r="K307" s="334"/>
      <c r="L307" s="334"/>
      <c r="M307" s="334"/>
      <c r="N307" s="334"/>
    </row>
    <row r="308" spans="1:14" ht="14.25" customHeight="1">
      <c r="A308" s="133"/>
      <c r="B308" s="181" t="s">
        <v>30</v>
      </c>
      <c r="C308" s="335"/>
      <c r="D308" s="336"/>
      <c r="E308" s="335"/>
      <c r="F308" s="306"/>
      <c r="G308" s="203">
        <f>SUM(G298:G307)</f>
        <v>0</v>
      </c>
      <c r="H308" s="335"/>
      <c r="I308" s="198">
        <f>SUM(I298:I307)</f>
        <v>0.00094</v>
      </c>
      <c r="J308" s="325"/>
      <c r="K308" s="334"/>
      <c r="L308" s="334"/>
      <c r="M308" s="334"/>
      <c r="N308" s="334"/>
    </row>
    <row r="309" spans="1:14" ht="14.25" customHeight="1" thickBot="1">
      <c r="A309" s="221">
        <v>11</v>
      </c>
      <c r="B309" s="222" t="s">
        <v>280</v>
      </c>
      <c r="C309" s="223" t="s">
        <v>269</v>
      </c>
      <c r="D309" s="256">
        <f>I308</f>
        <v>0.00094</v>
      </c>
      <c r="E309" s="222" t="s">
        <v>11</v>
      </c>
      <c r="F309" s="224">
        <v>0</v>
      </c>
      <c r="G309" s="257">
        <f>D309*F309</f>
        <v>0</v>
      </c>
      <c r="H309" s="226"/>
      <c r="I309" s="226"/>
      <c r="J309" s="325"/>
      <c r="K309" s="334"/>
      <c r="L309" s="334"/>
      <c r="M309" s="334"/>
      <c r="N309" s="334"/>
    </row>
    <row r="310" spans="1:14" ht="15" customHeight="1">
      <c r="A310" s="201"/>
      <c r="B310" s="691" t="s">
        <v>265</v>
      </c>
      <c r="C310" s="691"/>
      <c r="D310" s="339"/>
      <c r="E310" s="339"/>
      <c r="F310" s="340"/>
      <c r="G310" s="157">
        <f>SUM(G308:G309)</f>
        <v>0</v>
      </c>
      <c r="H310" s="339"/>
      <c r="I310" s="335"/>
      <c r="J310" s="325"/>
      <c r="K310" s="334"/>
      <c r="L310" s="334"/>
      <c r="M310" s="334"/>
      <c r="N310" s="334"/>
    </row>
    <row r="311" spans="1:14" ht="15" customHeight="1">
      <c r="A311" s="105"/>
      <c r="B311" s="30"/>
      <c r="C311" s="30"/>
      <c r="D311" s="31"/>
      <c r="E311" s="334"/>
      <c r="F311" s="334"/>
      <c r="G311" s="167"/>
      <c r="H311" s="334"/>
      <c r="I311" s="334"/>
      <c r="J311" s="325"/>
      <c r="K311" s="334"/>
      <c r="L311" s="334"/>
      <c r="M311" s="334"/>
      <c r="N311" s="334"/>
    </row>
    <row r="312" spans="1:14" ht="15" customHeight="1">
      <c r="A312" s="105"/>
      <c r="B312" s="30"/>
      <c r="C312" s="30"/>
      <c r="D312" s="31"/>
      <c r="E312" s="334"/>
      <c r="F312" s="334"/>
      <c r="G312" s="167"/>
      <c r="H312" s="334"/>
      <c r="I312" s="334"/>
      <c r="J312" s="325"/>
      <c r="K312" s="334"/>
      <c r="L312" s="334"/>
      <c r="M312" s="334"/>
      <c r="N312" s="334"/>
    </row>
    <row r="313" spans="1:14" ht="15.75" customHeight="1">
      <c r="A313" s="2" t="s">
        <v>9</v>
      </c>
      <c r="B313" s="131" t="s">
        <v>207</v>
      </c>
      <c r="C313" s="132" t="s">
        <v>206</v>
      </c>
      <c r="D313" s="253"/>
      <c r="E313" s="254"/>
      <c r="F313" s="253"/>
      <c r="G313" s="603"/>
      <c r="H313" s="253"/>
      <c r="I313" s="253"/>
      <c r="J313" s="325"/>
      <c r="K313" s="334"/>
      <c r="L313" s="334"/>
      <c r="M313" s="334"/>
      <c r="N313" s="334"/>
    </row>
    <row r="314" spans="1:14" ht="10.5" customHeight="1">
      <c r="A314" s="2"/>
      <c r="B314" s="23"/>
      <c r="C314" s="24"/>
      <c r="D314" s="253"/>
      <c r="E314" s="254"/>
      <c r="F314" s="253"/>
      <c r="G314" s="603"/>
      <c r="H314" s="253"/>
      <c r="I314" s="253"/>
      <c r="J314" s="325"/>
      <c r="K314" s="334"/>
      <c r="L314" s="334"/>
      <c r="M314" s="334"/>
      <c r="N314" s="334"/>
    </row>
    <row r="315" spans="1:14" ht="15" customHeight="1" thickBot="1">
      <c r="A315" s="219" t="s">
        <v>0</v>
      </c>
      <c r="B315" s="227" t="s">
        <v>7</v>
      </c>
      <c r="C315" s="227" t="s">
        <v>8</v>
      </c>
      <c r="D315" s="227" t="s">
        <v>1</v>
      </c>
      <c r="E315" s="227" t="s">
        <v>2</v>
      </c>
      <c r="F315" s="227" t="s">
        <v>21</v>
      </c>
      <c r="G315" s="220" t="s">
        <v>22</v>
      </c>
      <c r="H315" s="212" t="s">
        <v>23</v>
      </c>
      <c r="I315" s="212" t="s">
        <v>24</v>
      </c>
      <c r="J315" s="325"/>
      <c r="K315" s="334"/>
      <c r="L315" s="334"/>
      <c r="M315" s="334"/>
      <c r="N315" s="334"/>
    </row>
    <row r="316" spans="1:14" ht="14.25" customHeight="1">
      <c r="A316" s="133" t="s">
        <v>41</v>
      </c>
      <c r="B316" s="467" t="s">
        <v>248</v>
      </c>
      <c r="C316" s="462" t="s">
        <v>270</v>
      </c>
      <c r="D316" s="468">
        <v>8</v>
      </c>
      <c r="E316" s="182" t="s">
        <v>4</v>
      </c>
      <c r="F316" s="469">
        <v>0</v>
      </c>
      <c r="G316" s="218">
        <f>F316*D316</f>
        <v>0</v>
      </c>
      <c r="H316" s="185"/>
      <c r="I316" s="185">
        <f aca="true" t="shared" si="14" ref="I316:I326">D316*H316</f>
        <v>0</v>
      </c>
      <c r="J316" s="325"/>
      <c r="K316" s="334"/>
      <c r="L316" s="334"/>
      <c r="M316" s="334"/>
      <c r="N316" s="334"/>
    </row>
    <row r="317" spans="1:14" ht="14.25" customHeight="1">
      <c r="A317" s="134" t="s">
        <v>42</v>
      </c>
      <c r="B317" s="19" t="s">
        <v>20</v>
      </c>
      <c r="C317" s="259" t="s">
        <v>499</v>
      </c>
      <c r="D317" s="468">
        <v>1</v>
      </c>
      <c r="E317" s="19" t="s">
        <v>4</v>
      </c>
      <c r="F317" s="455">
        <v>0</v>
      </c>
      <c r="G317" s="152">
        <f aca="true" t="shared" si="15" ref="G317:G326">D317*F317</f>
        <v>0</v>
      </c>
      <c r="H317" s="4">
        <v>0.018</v>
      </c>
      <c r="I317" s="4">
        <f t="shared" si="14"/>
        <v>0.018</v>
      </c>
      <c r="J317" s="325"/>
      <c r="K317" s="334"/>
      <c r="L317" s="334"/>
      <c r="M317" s="334"/>
      <c r="N317" s="334"/>
    </row>
    <row r="318" spans="1:14" ht="14.25" customHeight="1">
      <c r="A318" s="134" t="s">
        <v>43</v>
      </c>
      <c r="B318" s="19" t="s">
        <v>20</v>
      </c>
      <c r="C318" s="259" t="s">
        <v>500</v>
      </c>
      <c r="D318" s="468">
        <v>1</v>
      </c>
      <c r="E318" s="19" t="s">
        <v>4</v>
      </c>
      <c r="F318" s="455">
        <v>0</v>
      </c>
      <c r="G318" s="152">
        <f t="shared" si="15"/>
        <v>0</v>
      </c>
      <c r="H318" s="4">
        <v>0.059</v>
      </c>
      <c r="I318" s="4">
        <f t="shared" si="14"/>
        <v>0.059</v>
      </c>
      <c r="J318" s="325"/>
      <c r="K318" s="334"/>
      <c r="L318" s="334"/>
      <c r="M318" s="334"/>
      <c r="N318" s="334"/>
    </row>
    <row r="319" spans="1:14" ht="14.25" customHeight="1">
      <c r="A319" s="134" t="s">
        <v>44</v>
      </c>
      <c r="B319" s="19" t="s">
        <v>20</v>
      </c>
      <c r="C319" s="259" t="s">
        <v>501</v>
      </c>
      <c r="D319" s="468">
        <v>1</v>
      </c>
      <c r="E319" s="19" t="s">
        <v>4</v>
      </c>
      <c r="F319" s="455">
        <v>0</v>
      </c>
      <c r="G319" s="152">
        <f t="shared" si="15"/>
        <v>0</v>
      </c>
      <c r="H319" s="4">
        <v>0.033</v>
      </c>
      <c r="I319" s="4">
        <f t="shared" si="14"/>
        <v>0.033</v>
      </c>
      <c r="J319" s="325"/>
      <c r="K319" s="334"/>
      <c r="L319" s="334"/>
      <c r="M319" s="334"/>
      <c r="N319" s="334"/>
    </row>
    <row r="320" spans="1:14" ht="14.25" customHeight="1">
      <c r="A320" s="134" t="s">
        <v>112</v>
      </c>
      <c r="B320" s="19" t="s">
        <v>20</v>
      </c>
      <c r="C320" s="259" t="s">
        <v>502</v>
      </c>
      <c r="D320" s="468">
        <v>1</v>
      </c>
      <c r="E320" s="19" t="s">
        <v>4</v>
      </c>
      <c r="F320" s="455">
        <v>0</v>
      </c>
      <c r="G320" s="152">
        <f t="shared" si="15"/>
        <v>0</v>
      </c>
      <c r="H320" s="4">
        <v>0.044</v>
      </c>
      <c r="I320" s="4">
        <f t="shared" si="14"/>
        <v>0.044</v>
      </c>
      <c r="J320" s="325"/>
      <c r="K320" s="334"/>
      <c r="L320" s="334"/>
      <c r="M320" s="334"/>
      <c r="N320" s="334"/>
    </row>
    <row r="321" spans="1:14" ht="14.25" customHeight="1">
      <c r="A321" s="134" t="s">
        <v>48</v>
      </c>
      <c r="B321" s="19" t="s">
        <v>20</v>
      </c>
      <c r="C321" s="259" t="s">
        <v>503</v>
      </c>
      <c r="D321" s="468">
        <v>1</v>
      </c>
      <c r="E321" s="19" t="s">
        <v>4</v>
      </c>
      <c r="F321" s="455">
        <v>0</v>
      </c>
      <c r="G321" s="152">
        <f t="shared" si="15"/>
        <v>0</v>
      </c>
      <c r="H321" s="4">
        <v>0.03</v>
      </c>
      <c r="I321" s="4">
        <f t="shared" si="14"/>
        <v>0.03</v>
      </c>
      <c r="J321" s="325"/>
      <c r="K321" s="334"/>
      <c r="L321" s="334"/>
      <c r="M321" s="334"/>
      <c r="N321" s="334"/>
    </row>
    <row r="322" spans="1:14" ht="14.25" customHeight="1">
      <c r="A322" s="134" t="s">
        <v>113</v>
      </c>
      <c r="B322" s="19" t="s">
        <v>20</v>
      </c>
      <c r="C322" s="259" t="s">
        <v>509</v>
      </c>
      <c r="D322" s="468">
        <v>1</v>
      </c>
      <c r="E322" s="19" t="s">
        <v>4</v>
      </c>
      <c r="F322" s="455">
        <v>0</v>
      </c>
      <c r="G322" s="152">
        <f t="shared" si="15"/>
        <v>0</v>
      </c>
      <c r="H322" s="4">
        <v>0.019</v>
      </c>
      <c r="I322" s="4">
        <f t="shared" si="14"/>
        <v>0.019</v>
      </c>
      <c r="J322" s="325"/>
      <c r="K322" s="334"/>
      <c r="L322" s="334"/>
      <c r="M322" s="334"/>
      <c r="N322" s="334"/>
    </row>
    <row r="323" spans="1:14" ht="14.25" customHeight="1">
      <c r="A323" s="134" t="s">
        <v>114</v>
      </c>
      <c r="B323" s="19" t="s">
        <v>20</v>
      </c>
      <c r="C323" s="259" t="s">
        <v>510</v>
      </c>
      <c r="D323" s="468">
        <v>1</v>
      </c>
      <c r="E323" s="19" t="s">
        <v>4</v>
      </c>
      <c r="F323" s="455">
        <v>0</v>
      </c>
      <c r="G323" s="152">
        <f t="shared" si="15"/>
        <v>0</v>
      </c>
      <c r="H323" s="4">
        <v>0.023</v>
      </c>
      <c r="I323" s="4">
        <f t="shared" si="14"/>
        <v>0.023</v>
      </c>
      <c r="J323" s="325"/>
      <c r="K323" s="334"/>
      <c r="L323" s="334"/>
      <c r="M323" s="334"/>
      <c r="N323" s="334"/>
    </row>
    <row r="324" spans="1:14" ht="14.25" customHeight="1">
      <c r="A324" s="134" t="s">
        <v>115</v>
      </c>
      <c r="B324" s="19" t="s">
        <v>20</v>
      </c>
      <c r="C324" s="259" t="s">
        <v>508</v>
      </c>
      <c r="D324" s="468">
        <v>1</v>
      </c>
      <c r="E324" s="19" t="s">
        <v>4</v>
      </c>
      <c r="F324" s="455">
        <v>0</v>
      </c>
      <c r="G324" s="152">
        <f t="shared" si="15"/>
        <v>0</v>
      </c>
      <c r="H324" s="4">
        <v>0.0085</v>
      </c>
      <c r="I324" s="4">
        <f t="shared" si="14"/>
        <v>0.0085</v>
      </c>
      <c r="J324" s="325"/>
      <c r="K324" s="334"/>
      <c r="L324" s="334"/>
      <c r="M324" s="334"/>
      <c r="N324" s="334"/>
    </row>
    <row r="325" spans="1:14" ht="14.25" customHeight="1">
      <c r="A325" s="134" t="s">
        <v>116</v>
      </c>
      <c r="B325" s="19" t="s">
        <v>20</v>
      </c>
      <c r="C325" s="259" t="s">
        <v>504</v>
      </c>
      <c r="D325" s="468">
        <v>2</v>
      </c>
      <c r="E325" s="19" t="s">
        <v>4</v>
      </c>
      <c r="F325" s="455">
        <v>0</v>
      </c>
      <c r="G325" s="152">
        <f t="shared" si="15"/>
        <v>0</v>
      </c>
      <c r="H325" s="247"/>
      <c r="I325" s="247">
        <f t="shared" si="14"/>
        <v>0</v>
      </c>
      <c r="J325" s="325"/>
      <c r="K325" s="334"/>
      <c r="L325" s="334"/>
      <c r="M325" s="334"/>
      <c r="N325" s="334"/>
    </row>
    <row r="326" spans="1:14" ht="14.25" customHeight="1" thickBot="1">
      <c r="A326" s="174" t="s">
        <v>117</v>
      </c>
      <c r="B326" s="170" t="s">
        <v>20</v>
      </c>
      <c r="C326" s="446" t="s">
        <v>505</v>
      </c>
      <c r="D326" s="456">
        <v>1</v>
      </c>
      <c r="E326" s="170" t="s">
        <v>4</v>
      </c>
      <c r="F326" s="457">
        <v>0</v>
      </c>
      <c r="G326" s="172">
        <f t="shared" si="15"/>
        <v>0</v>
      </c>
      <c r="H326" s="173"/>
      <c r="I326" s="173">
        <f t="shared" si="14"/>
        <v>0</v>
      </c>
      <c r="J326" s="325"/>
      <c r="K326" s="334"/>
      <c r="L326" s="334"/>
      <c r="M326" s="334"/>
      <c r="N326" s="334"/>
    </row>
    <row r="327" spans="1:14" ht="14.25" customHeight="1">
      <c r="A327" s="133"/>
      <c r="B327" s="181" t="s">
        <v>30</v>
      </c>
      <c r="C327" s="335"/>
      <c r="D327" s="336"/>
      <c r="E327" s="335"/>
      <c r="F327" s="306"/>
      <c r="G327" s="203">
        <f>SUM(G316:G326)</f>
        <v>0</v>
      </c>
      <c r="H327" s="335"/>
      <c r="I327" s="198">
        <f>SUM(I316:I326)</f>
        <v>0.2345</v>
      </c>
      <c r="J327" s="325"/>
      <c r="K327" s="334"/>
      <c r="L327" s="334"/>
      <c r="M327" s="334"/>
      <c r="N327" s="334"/>
    </row>
    <row r="328" spans="1:14" ht="14.25" customHeight="1" thickBot="1">
      <c r="A328" s="221">
        <v>12</v>
      </c>
      <c r="B328" s="222" t="s">
        <v>217</v>
      </c>
      <c r="C328" s="223" t="s">
        <v>218</v>
      </c>
      <c r="D328" s="256">
        <f>I327</f>
        <v>0.2345</v>
      </c>
      <c r="E328" s="222" t="s">
        <v>11</v>
      </c>
      <c r="F328" s="224">
        <v>0</v>
      </c>
      <c r="G328" s="257">
        <f>D328*F328</f>
        <v>0</v>
      </c>
      <c r="H328" s="226"/>
      <c r="I328" s="226"/>
      <c r="J328" s="325"/>
      <c r="K328" s="334"/>
      <c r="L328" s="334"/>
      <c r="M328" s="334"/>
      <c r="N328" s="334"/>
    </row>
    <row r="329" spans="1:14" ht="15" customHeight="1">
      <c r="A329" s="201"/>
      <c r="B329" s="691" t="s">
        <v>236</v>
      </c>
      <c r="C329" s="691"/>
      <c r="D329" s="339"/>
      <c r="E329" s="339"/>
      <c r="F329" s="340"/>
      <c r="G329" s="157">
        <f>SUM(G327:G328)</f>
        <v>0</v>
      </c>
      <c r="H329" s="339"/>
      <c r="I329" s="335"/>
      <c r="J329" s="325"/>
      <c r="K329" s="334"/>
      <c r="L329" s="334"/>
      <c r="M329" s="334"/>
      <c r="N329" s="334"/>
    </row>
    <row r="330" spans="1:14" ht="15" customHeight="1">
      <c r="A330" s="105"/>
      <c r="B330" s="30"/>
      <c r="C330" s="30"/>
      <c r="D330" s="31"/>
      <c r="E330" s="334"/>
      <c r="F330" s="334"/>
      <c r="G330" s="167"/>
      <c r="H330" s="334"/>
      <c r="I330" s="334"/>
      <c r="J330" s="325"/>
      <c r="K330" s="334"/>
      <c r="L330" s="334"/>
      <c r="M330" s="334"/>
      <c r="N330" s="334"/>
    </row>
    <row r="331" spans="1:14" ht="15" customHeight="1">
      <c r="A331" s="105"/>
      <c r="B331" s="30"/>
      <c r="C331" s="30"/>
      <c r="D331" s="31"/>
      <c r="E331" s="334"/>
      <c r="F331" s="334"/>
      <c r="G331" s="167"/>
      <c r="H331" s="334"/>
      <c r="I331" s="334"/>
      <c r="J331" s="325"/>
      <c r="K331" s="334"/>
      <c r="L331" s="334"/>
      <c r="M331" s="334"/>
      <c r="N331" s="334"/>
    </row>
    <row r="332" spans="1:14" ht="15.75" customHeight="1">
      <c r="A332" s="2" t="s">
        <v>9</v>
      </c>
      <c r="B332" s="131" t="s">
        <v>609</v>
      </c>
      <c r="C332" s="132" t="s">
        <v>610</v>
      </c>
      <c r="D332" s="253"/>
      <c r="E332" s="254"/>
      <c r="F332" s="253"/>
      <c r="G332" s="603"/>
      <c r="H332" s="253"/>
      <c r="I332" s="253"/>
      <c r="J332" s="325"/>
      <c r="K332" s="334"/>
      <c r="L332" s="334"/>
      <c r="M332" s="334"/>
      <c r="N332" s="334"/>
    </row>
    <row r="333" spans="1:14" ht="10.5" customHeight="1">
      <c r="A333" s="2"/>
      <c r="B333" s="23"/>
      <c r="C333" s="24"/>
      <c r="D333" s="253"/>
      <c r="E333" s="254"/>
      <c r="F333" s="253"/>
      <c r="G333" s="603"/>
      <c r="H333" s="253"/>
      <c r="I333" s="253"/>
      <c r="J333" s="325"/>
      <c r="K333" s="334"/>
      <c r="L333" s="334"/>
      <c r="M333" s="334"/>
      <c r="N333" s="334"/>
    </row>
    <row r="334" spans="1:14" ht="15" customHeight="1" thickBot="1">
      <c r="A334" s="219" t="s">
        <v>0</v>
      </c>
      <c r="B334" s="227" t="s">
        <v>7</v>
      </c>
      <c r="C334" s="227" t="s">
        <v>8</v>
      </c>
      <c r="D334" s="227" t="s">
        <v>1</v>
      </c>
      <c r="E334" s="227" t="s">
        <v>2</v>
      </c>
      <c r="F334" s="227" t="s">
        <v>21</v>
      </c>
      <c r="G334" s="220" t="s">
        <v>22</v>
      </c>
      <c r="H334" s="212" t="s">
        <v>23</v>
      </c>
      <c r="I334" s="212" t="s">
        <v>24</v>
      </c>
      <c r="J334" s="325"/>
      <c r="K334" s="334"/>
      <c r="L334" s="334"/>
      <c r="M334" s="334"/>
      <c r="N334" s="334"/>
    </row>
    <row r="335" spans="1:14" ht="14.25" customHeight="1">
      <c r="A335" s="133" t="s">
        <v>41</v>
      </c>
      <c r="B335" s="27" t="s">
        <v>613</v>
      </c>
      <c r="C335" s="27" t="s">
        <v>614</v>
      </c>
      <c r="D335" s="565">
        <v>3.8</v>
      </c>
      <c r="E335" s="33" t="s">
        <v>3</v>
      </c>
      <c r="F335" s="158">
        <v>0</v>
      </c>
      <c r="G335" s="152">
        <f>F335*D335</f>
        <v>0</v>
      </c>
      <c r="H335" s="28">
        <v>0.00272</v>
      </c>
      <c r="I335" s="4">
        <f>SUM(D335*H335)</f>
        <v>0.010336</v>
      </c>
      <c r="J335" s="325"/>
      <c r="K335" s="334"/>
      <c r="L335" s="334"/>
      <c r="M335" s="334"/>
      <c r="N335" s="334"/>
    </row>
    <row r="336" spans="1:14" ht="14.25" customHeight="1" thickBot="1">
      <c r="A336" s="174"/>
      <c r="B336" s="585"/>
      <c r="C336" s="309" t="s">
        <v>612</v>
      </c>
      <c r="D336" s="593">
        <v>3.8</v>
      </c>
      <c r="E336" s="594"/>
      <c r="F336" s="171"/>
      <c r="G336" s="172"/>
      <c r="H336" s="595"/>
      <c r="I336" s="173"/>
      <c r="J336" s="325"/>
      <c r="K336" s="334"/>
      <c r="L336" s="334"/>
      <c r="M336" s="334"/>
      <c r="N336" s="334"/>
    </row>
    <row r="337" spans="1:14" ht="14.25" customHeight="1">
      <c r="A337" s="133"/>
      <c r="B337" s="181" t="s">
        <v>30</v>
      </c>
      <c r="C337" s="335"/>
      <c r="D337" s="336"/>
      <c r="E337" s="335"/>
      <c r="F337" s="306"/>
      <c r="G337" s="203">
        <f>SUM(G335:G336)</f>
        <v>0</v>
      </c>
      <c r="H337" s="335"/>
      <c r="I337" s="198">
        <f>SUM(I335:I336)</f>
        <v>0.010336</v>
      </c>
      <c r="J337" s="325"/>
      <c r="K337" s="334"/>
      <c r="L337" s="334"/>
      <c r="M337" s="334"/>
      <c r="N337" s="334"/>
    </row>
    <row r="338" spans="1:14" ht="14.25" customHeight="1" thickBot="1">
      <c r="A338" s="176">
        <v>2</v>
      </c>
      <c r="B338" s="170" t="s">
        <v>615</v>
      </c>
      <c r="C338" s="168" t="s">
        <v>616</v>
      </c>
      <c r="D338" s="194">
        <f>I337</f>
        <v>0.010336</v>
      </c>
      <c r="E338" s="170" t="s">
        <v>11</v>
      </c>
      <c r="F338" s="225">
        <v>0</v>
      </c>
      <c r="G338" s="172">
        <f>D338*F338</f>
        <v>0</v>
      </c>
      <c r="H338" s="173"/>
      <c r="I338" s="173"/>
      <c r="J338" s="325"/>
      <c r="K338" s="334"/>
      <c r="L338" s="334"/>
      <c r="M338" s="334"/>
      <c r="N338" s="334"/>
    </row>
    <row r="339" spans="1:14" ht="15" customHeight="1">
      <c r="A339" s="201"/>
      <c r="B339" s="691" t="s">
        <v>611</v>
      </c>
      <c r="C339" s="691"/>
      <c r="D339" s="339"/>
      <c r="E339" s="339"/>
      <c r="F339" s="340"/>
      <c r="G339" s="157">
        <f>SUM(G337:G338)</f>
        <v>0</v>
      </c>
      <c r="H339" s="339"/>
      <c r="I339" s="335"/>
      <c r="J339" s="325"/>
      <c r="K339" s="334"/>
      <c r="L339" s="334"/>
      <c r="M339" s="334"/>
      <c r="N339" s="334"/>
    </row>
    <row r="340" spans="1:14" ht="15" customHeight="1">
      <c r="A340" s="105"/>
      <c r="B340" s="30"/>
      <c r="C340" s="30"/>
      <c r="D340" s="31"/>
      <c r="E340" s="334"/>
      <c r="F340" s="334"/>
      <c r="G340" s="167"/>
      <c r="H340" s="334"/>
      <c r="I340" s="334"/>
      <c r="J340" s="325"/>
      <c r="K340" s="334"/>
      <c r="L340" s="334"/>
      <c r="M340" s="334"/>
      <c r="N340" s="334"/>
    </row>
    <row r="341" spans="1:14" ht="15" customHeight="1">
      <c r="A341" s="105"/>
      <c r="B341" s="30"/>
      <c r="C341" s="30"/>
      <c r="D341" s="31"/>
      <c r="E341" s="29"/>
      <c r="F341" s="29"/>
      <c r="G341" s="167"/>
      <c r="H341" s="29"/>
      <c r="I341" s="29"/>
      <c r="K341" s="29"/>
      <c r="L341" s="29"/>
      <c r="M341" s="29"/>
      <c r="N341" s="29"/>
    </row>
    <row r="342" spans="1:14" ht="15" customHeight="1">
      <c r="A342" s="2" t="s">
        <v>9</v>
      </c>
      <c r="B342" s="131" t="s">
        <v>173</v>
      </c>
      <c r="C342" s="132" t="s">
        <v>174</v>
      </c>
      <c r="D342" s="253"/>
      <c r="E342" s="254"/>
      <c r="F342" s="253"/>
      <c r="G342" s="603"/>
      <c r="H342" s="253"/>
      <c r="I342" s="253"/>
      <c r="K342" s="29"/>
      <c r="L342" s="29"/>
      <c r="M342" s="29"/>
      <c r="N342" s="29"/>
    </row>
    <row r="343" spans="1:14" ht="10.5" customHeight="1">
      <c r="A343" s="2"/>
      <c r="B343" s="23"/>
      <c r="C343" s="24"/>
      <c r="D343" s="253"/>
      <c r="E343" s="254"/>
      <c r="F343" s="253"/>
      <c r="G343" s="603"/>
      <c r="H343" s="253"/>
      <c r="I343" s="253"/>
      <c r="K343" s="29"/>
      <c r="L343" s="29"/>
      <c r="M343" s="29"/>
      <c r="N343" s="29"/>
    </row>
    <row r="344" spans="1:14" ht="15" customHeight="1" thickBot="1">
      <c r="A344" s="219" t="s">
        <v>0</v>
      </c>
      <c r="B344" s="227" t="s">
        <v>7</v>
      </c>
      <c r="C344" s="227" t="s">
        <v>8</v>
      </c>
      <c r="D344" s="227" t="s">
        <v>1</v>
      </c>
      <c r="E344" s="227" t="s">
        <v>2</v>
      </c>
      <c r="F344" s="227" t="s">
        <v>21</v>
      </c>
      <c r="G344" s="220" t="s">
        <v>22</v>
      </c>
      <c r="H344" s="212" t="s">
        <v>23</v>
      </c>
      <c r="I344" s="212" t="s">
        <v>24</v>
      </c>
      <c r="K344" s="29"/>
      <c r="L344" s="29"/>
      <c r="M344" s="29"/>
      <c r="N344" s="29"/>
    </row>
    <row r="345" spans="1:14" ht="15" customHeight="1">
      <c r="A345" s="134" t="s">
        <v>41</v>
      </c>
      <c r="B345" s="487" t="s">
        <v>608</v>
      </c>
      <c r="C345" s="487" t="s">
        <v>606</v>
      </c>
      <c r="D345" s="321">
        <v>4</v>
      </c>
      <c r="E345" s="19" t="s">
        <v>4</v>
      </c>
      <c r="F345" s="158">
        <v>0</v>
      </c>
      <c r="G345" s="152">
        <f>F345*D345</f>
        <v>0</v>
      </c>
      <c r="H345" s="341">
        <v>0.0009</v>
      </c>
      <c r="I345" s="4">
        <f>D345*H345</f>
        <v>0.0036</v>
      </c>
      <c r="K345" s="29"/>
      <c r="L345" s="29"/>
      <c r="M345" s="29"/>
      <c r="N345" s="29"/>
    </row>
    <row r="346" spans="1:14" ht="15" customHeight="1">
      <c r="A346" s="134" t="s">
        <v>42</v>
      </c>
      <c r="B346" s="37" t="s">
        <v>20</v>
      </c>
      <c r="C346" s="427" t="s">
        <v>607</v>
      </c>
      <c r="D346" s="26">
        <v>4</v>
      </c>
      <c r="E346" s="320" t="s">
        <v>4</v>
      </c>
      <c r="F346" s="158">
        <v>0</v>
      </c>
      <c r="G346" s="152">
        <f>D346*F346</f>
        <v>0</v>
      </c>
      <c r="H346" s="341">
        <v>0.014</v>
      </c>
      <c r="I346" s="4">
        <f>D346*H346</f>
        <v>0.056</v>
      </c>
      <c r="K346" s="29"/>
      <c r="L346" s="29"/>
      <c r="M346" s="29"/>
      <c r="N346" s="29"/>
    </row>
    <row r="347" spans="1:14" ht="15" customHeight="1">
      <c r="A347" s="134" t="s">
        <v>43</v>
      </c>
      <c r="B347" s="37" t="s">
        <v>425</v>
      </c>
      <c r="C347" s="37" t="s">
        <v>599</v>
      </c>
      <c r="D347" s="321">
        <v>1.3</v>
      </c>
      <c r="E347" s="19" t="s">
        <v>40</v>
      </c>
      <c r="F347" s="158">
        <v>0</v>
      </c>
      <c r="G347" s="152">
        <f>F347*D347</f>
        <v>0</v>
      </c>
      <c r="H347" s="341">
        <v>0.00032</v>
      </c>
      <c r="I347" s="4">
        <f>D347*H347</f>
        <v>0.00041600000000000003</v>
      </c>
      <c r="J347" s="325"/>
      <c r="K347" s="121"/>
      <c r="L347" s="29"/>
      <c r="M347" s="29"/>
      <c r="N347" s="29"/>
    </row>
    <row r="348" spans="1:14" ht="15" customHeight="1">
      <c r="A348" s="134"/>
      <c r="B348" s="37"/>
      <c r="C348" s="329" t="s">
        <v>600</v>
      </c>
      <c r="D348" s="330">
        <v>1.32</v>
      </c>
      <c r="E348" s="401"/>
      <c r="F348" s="158"/>
      <c r="G348" s="152"/>
      <c r="H348" s="341"/>
      <c r="I348" s="4"/>
      <c r="J348" s="325"/>
      <c r="K348" s="121"/>
      <c r="L348" s="29"/>
      <c r="M348" s="29"/>
      <c r="N348" s="29"/>
    </row>
    <row r="349" spans="1:14" ht="15" customHeight="1">
      <c r="A349" s="134" t="s">
        <v>44</v>
      </c>
      <c r="B349" s="37" t="s">
        <v>20</v>
      </c>
      <c r="C349" s="427" t="s">
        <v>601</v>
      </c>
      <c r="D349" s="26">
        <v>2</v>
      </c>
      <c r="E349" s="320" t="s">
        <v>4</v>
      </c>
      <c r="F349" s="158">
        <v>0</v>
      </c>
      <c r="G349" s="152">
        <f aca="true" t="shared" si="16" ref="G349:G354">D349*F349</f>
        <v>0</v>
      </c>
      <c r="H349" s="341">
        <v>0.026</v>
      </c>
      <c r="I349" s="4">
        <f>D349*H349</f>
        <v>0.052</v>
      </c>
      <c r="J349" s="325"/>
      <c r="K349" s="121"/>
      <c r="L349" s="29"/>
      <c r="M349" s="29"/>
      <c r="N349" s="29"/>
    </row>
    <row r="350" spans="1:14" ht="15" customHeight="1">
      <c r="A350" s="134" t="s">
        <v>112</v>
      </c>
      <c r="B350" s="320" t="s">
        <v>237</v>
      </c>
      <c r="C350" s="320" t="s">
        <v>238</v>
      </c>
      <c r="D350" s="26">
        <v>10</v>
      </c>
      <c r="E350" s="320" t="s">
        <v>4</v>
      </c>
      <c r="F350" s="158">
        <v>0</v>
      </c>
      <c r="G350" s="152">
        <f t="shared" si="16"/>
        <v>0</v>
      </c>
      <c r="H350" s="4"/>
      <c r="I350" s="4">
        <f>D350*H350</f>
        <v>0</v>
      </c>
      <c r="J350" s="325"/>
      <c r="K350" s="121"/>
      <c r="L350" s="334"/>
      <c r="M350" s="29"/>
      <c r="N350" s="29"/>
    </row>
    <row r="351" spans="1:14" ht="15" customHeight="1">
      <c r="A351" s="134" t="s">
        <v>48</v>
      </c>
      <c r="B351" s="320" t="s">
        <v>602</v>
      </c>
      <c r="C351" s="320" t="s">
        <v>603</v>
      </c>
      <c r="D351" s="26">
        <v>1</v>
      </c>
      <c r="E351" s="320" t="s">
        <v>4</v>
      </c>
      <c r="F351" s="158">
        <v>0</v>
      </c>
      <c r="G351" s="152">
        <f>D351*F351</f>
        <v>0</v>
      </c>
      <c r="H351" s="4">
        <v>0.15</v>
      </c>
      <c r="I351" s="4">
        <f>D351*H351</f>
        <v>0.15</v>
      </c>
      <c r="J351" s="325"/>
      <c r="K351" s="121"/>
      <c r="L351" s="334"/>
      <c r="M351" s="29"/>
      <c r="N351" s="29"/>
    </row>
    <row r="352" spans="1:14" ht="15" customHeight="1">
      <c r="A352" s="134" t="s">
        <v>113</v>
      </c>
      <c r="B352" s="320" t="s">
        <v>423</v>
      </c>
      <c r="C352" s="320" t="s">
        <v>605</v>
      </c>
      <c r="D352" s="26">
        <v>1</v>
      </c>
      <c r="E352" s="320" t="s">
        <v>4</v>
      </c>
      <c r="F352" s="158">
        <v>0</v>
      </c>
      <c r="G352" s="152">
        <f t="shared" si="16"/>
        <v>0</v>
      </c>
      <c r="H352" s="4">
        <v>0.017</v>
      </c>
      <c r="I352" s="4">
        <f>D352*H352</f>
        <v>0.017</v>
      </c>
      <c r="J352" s="325"/>
      <c r="K352" s="121"/>
      <c r="L352" s="334"/>
      <c r="M352" s="29"/>
      <c r="N352" s="29"/>
    </row>
    <row r="353" spans="1:14" ht="15" customHeight="1">
      <c r="A353" s="134" t="s">
        <v>114</v>
      </c>
      <c r="B353" s="320" t="s">
        <v>424</v>
      </c>
      <c r="C353" s="320" t="s">
        <v>604</v>
      </c>
      <c r="D353" s="26">
        <v>8</v>
      </c>
      <c r="E353" s="320" t="s">
        <v>4</v>
      </c>
      <c r="F353" s="158">
        <v>0</v>
      </c>
      <c r="G353" s="152">
        <f t="shared" si="16"/>
        <v>0</v>
      </c>
      <c r="H353" s="4">
        <v>0.0185</v>
      </c>
      <c r="I353" s="4">
        <f>D353*H353</f>
        <v>0.148</v>
      </c>
      <c r="J353" s="325"/>
      <c r="K353" s="121"/>
      <c r="L353" s="334"/>
      <c r="M353" s="29"/>
      <c r="N353" s="29"/>
    </row>
    <row r="354" spans="1:14" ht="15" customHeight="1">
      <c r="A354" s="134" t="s">
        <v>115</v>
      </c>
      <c r="B354" s="37" t="s">
        <v>239</v>
      </c>
      <c r="C354" s="37" t="s">
        <v>240</v>
      </c>
      <c r="D354" s="26">
        <v>10</v>
      </c>
      <c r="E354" s="37" t="s">
        <v>4</v>
      </c>
      <c r="F354" s="158">
        <v>0</v>
      </c>
      <c r="G354" s="152">
        <f t="shared" si="16"/>
        <v>0</v>
      </c>
      <c r="H354" s="35"/>
      <c r="I354" s="4">
        <f>SUM(D354*H354)</f>
        <v>0</v>
      </c>
      <c r="J354" s="325"/>
      <c r="K354" s="121"/>
      <c r="L354" s="334"/>
      <c r="M354" s="29"/>
      <c r="N354" s="29"/>
    </row>
    <row r="355" spans="1:14" ht="15" customHeight="1" thickBot="1">
      <c r="A355" s="174" t="s">
        <v>116</v>
      </c>
      <c r="B355" s="170" t="s">
        <v>241</v>
      </c>
      <c r="C355" s="504" t="s">
        <v>249</v>
      </c>
      <c r="D355" s="505">
        <v>10</v>
      </c>
      <c r="E355" s="403" t="s">
        <v>4</v>
      </c>
      <c r="F355" s="171">
        <v>0</v>
      </c>
      <c r="G355" s="172">
        <f>F355*D355</f>
        <v>0</v>
      </c>
      <c r="H355" s="506"/>
      <c r="I355" s="204">
        <v>0</v>
      </c>
      <c r="J355" s="325"/>
      <c r="K355" s="121"/>
      <c r="L355" s="334"/>
      <c r="M355" s="29"/>
      <c r="N355" s="29"/>
    </row>
    <row r="356" spans="1:14" ht="15" customHeight="1">
      <c r="A356" s="133"/>
      <c r="B356" s="181" t="s">
        <v>30</v>
      </c>
      <c r="C356" s="179"/>
      <c r="D356" s="196"/>
      <c r="E356" s="179"/>
      <c r="F356" s="183"/>
      <c r="G356" s="203">
        <f>SUM(G345:G355)</f>
        <v>0</v>
      </c>
      <c r="H356" s="179"/>
      <c r="I356" s="198">
        <f>SUM(I345:I355)</f>
        <v>0.42701600000000006</v>
      </c>
      <c r="K356" s="121"/>
      <c r="L356" s="29"/>
      <c r="M356" s="29"/>
      <c r="N356" s="29"/>
    </row>
    <row r="357" spans="1:14" ht="15" customHeight="1" thickBot="1">
      <c r="A357" s="176">
        <v>11</v>
      </c>
      <c r="B357" s="170" t="s">
        <v>175</v>
      </c>
      <c r="C357" s="168" t="s">
        <v>176</v>
      </c>
      <c r="D357" s="194">
        <f>I356</f>
        <v>0.42701600000000006</v>
      </c>
      <c r="E357" s="170" t="s">
        <v>11</v>
      </c>
      <c r="F357" s="225">
        <v>0</v>
      </c>
      <c r="G357" s="172">
        <f>D357*F357</f>
        <v>0</v>
      </c>
      <c r="H357" s="173"/>
      <c r="I357" s="173"/>
      <c r="K357" s="121"/>
      <c r="L357" s="29"/>
      <c r="M357" s="29"/>
      <c r="N357" s="29"/>
    </row>
    <row r="358" spans="1:14" ht="15" customHeight="1">
      <c r="A358" s="201"/>
      <c r="B358" s="691" t="s">
        <v>177</v>
      </c>
      <c r="C358" s="691"/>
      <c r="D358" s="36"/>
      <c r="E358" s="36"/>
      <c r="F358" s="205"/>
      <c r="G358" s="157">
        <f>SUM(G356:G357)</f>
        <v>0</v>
      </c>
      <c r="H358" s="36"/>
      <c r="I358" s="179"/>
      <c r="K358" s="29"/>
      <c r="L358" s="29"/>
      <c r="M358" s="29"/>
      <c r="N358" s="29"/>
    </row>
    <row r="359" spans="1:14" ht="15" customHeight="1">
      <c r="A359" s="105"/>
      <c r="B359" s="30"/>
      <c r="C359" s="30"/>
      <c r="D359" s="29"/>
      <c r="E359" s="29"/>
      <c r="F359" s="29"/>
      <c r="G359" s="155"/>
      <c r="H359" s="29"/>
      <c r="I359" s="29"/>
      <c r="K359" s="29"/>
      <c r="L359" s="29"/>
      <c r="M359" s="29"/>
      <c r="N359" s="29"/>
    </row>
    <row r="360" spans="1:14" ht="14.25" customHeight="1">
      <c r="A360" s="105"/>
      <c r="B360" s="30"/>
      <c r="C360" s="30"/>
      <c r="D360" s="31"/>
      <c r="E360" s="29"/>
      <c r="F360" s="29"/>
      <c r="G360" s="167"/>
      <c r="H360" s="29"/>
      <c r="I360" s="29"/>
      <c r="K360" s="29"/>
      <c r="L360" s="29"/>
      <c r="M360" s="29"/>
      <c r="N360" s="29"/>
    </row>
    <row r="361" spans="1:14" ht="15.75" customHeight="1">
      <c r="A361" s="2" t="s">
        <v>9</v>
      </c>
      <c r="B361" s="131" t="s">
        <v>154</v>
      </c>
      <c r="C361" s="132" t="s">
        <v>155</v>
      </c>
      <c r="D361" s="253"/>
      <c r="E361" s="254"/>
      <c r="F361" s="253"/>
      <c r="G361" s="603"/>
      <c r="H361" s="253"/>
      <c r="I361" s="253"/>
      <c r="K361" s="29"/>
      <c r="L361" s="29"/>
      <c r="M361" s="29"/>
      <c r="N361" s="29"/>
    </row>
    <row r="362" spans="1:14" ht="10.5" customHeight="1">
      <c r="A362" s="2"/>
      <c r="B362" s="23"/>
      <c r="C362" s="24"/>
      <c r="D362" s="253"/>
      <c r="E362" s="254"/>
      <c r="F362" s="253"/>
      <c r="G362" s="603"/>
      <c r="H362" s="253"/>
      <c r="I362" s="253"/>
      <c r="K362" s="29"/>
      <c r="L362" s="29"/>
      <c r="M362" s="29"/>
      <c r="N362" s="29"/>
    </row>
    <row r="363" spans="1:14" ht="14.25" customHeight="1" thickBot="1">
      <c r="A363" s="219" t="s">
        <v>0</v>
      </c>
      <c r="B363" s="227" t="s">
        <v>7</v>
      </c>
      <c r="C363" s="227" t="s">
        <v>8</v>
      </c>
      <c r="D363" s="227" t="s">
        <v>1</v>
      </c>
      <c r="E363" s="227" t="s">
        <v>2</v>
      </c>
      <c r="F363" s="227" t="s">
        <v>21</v>
      </c>
      <c r="G363" s="220" t="s">
        <v>22</v>
      </c>
      <c r="H363" s="212" t="s">
        <v>23</v>
      </c>
      <c r="I363" s="212" t="s">
        <v>24</v>
      </c>
      <c r="K363" s="29"/>
      <c r="L363" s="29"/>
      <c r="M363" s="29"/>
      <c r="N363" s="29"/>
    </row>
    <row r="364" spans="1:14" ht="14.25" customHeight="1">
      <c r="A364" s="133" t="s">
        <v>41</v>
      </c>
      <c r="B364" s="27" t="s">
        <v>282</v>
      </c>
      <c r="C364" s="27" t="s">
        <v>229</v>
      </c>
      <c r="D364" s="367">
        <v>55.8</v>
      </c>
      <c r="E364" s="33" t="s">
        <v>3</v>
      </c>
      <c r="F364" s="158">
        <v>0</v>
      </c>
      <c r="G364" s="152">
        <f>F364*D364</f>
        <v>0</v>
      </c>
      <c r="H364" s="28">
        <v>0.00032</v>
      </c>
      <c r="I364" s="4">
        <f>SUM(D364*H364)</f>
        <v>0.017856</v>
      </c>
      <c r="K364" s="29"/>
      <c r="L364" s="29"/>
      <c r="M364" s="29"/>
      <c r="N364" s="29"/>
    </row>
    <row r="365" spans="1:14" ht="14.25" customHeight="1">
      <c r="A365" s="274"/>
      <c r="B365" s="384"/>
      <c r="C365" s="276" t="s">
        <v>465</v>
      </c>
      <c r="D365" s="283">
        <v>15.3</v>
      </c>
      <c r="E365" s="275"/>
      <c r="F365" s="378"/>
      <c r="G365" s="378"/>
      <c r="H365" s="379"/>
      <c r="I365" s="380"/>
      <c r="K365" s="29"/>
      <c r="L365" s="29"/>
      <c r="M365" s="29"/>
      <c r="N365" s="29"/>
    </row>
    <row r="366" spans="1:14" ht="14.25" customHeight="1">
      <c r="A366" s="290"/>
      <c r="B366" s="291"/>
      <c r="C366" s="292" t="s">
        <v>466</v>
      </c>
      <c r="D366" s="294">
        <v>12.3</v>
      </c>
      <c r="E366" s="291"/>
      <c r="F366" s="381"/>
      <c r="G366" s="381"/>
      <c r="H366" s="382"/>
      <c r="I366" s="383"/>
      <c r="K366" s="29"/>
      <c r="L366" s="29"/>
      <c r="M366" s="29"/>
      <c r="N366" s="29"/>
    </row>
    <row r="367" spans="1:14" ht="14.25" customHeight="1">
      <c r="A367" s="290"/>
      <c r="B367" s="291"/>
      <c r="C367" s="293" t="s">
        <v>467</v>
      </c>
      <c r="D367" s="294">
        <v>12.2</v>
      </c>
      <c r="E367" s="291"/>
      <c r="F367" s="381"/>
      <c r="G367" s="381"/>
      <c r="H367" s="382"/>
      <c r="I367" s="383"/>
      <c r="K367" s="29"/>
      <c r="L367" s="29"/>
      <c r="M367" s="29"/>
      <c r="N367" s="29"/>
    </row>
    <row r="368" spans="1:14" ht="14.25" customHeight="1">
      <c r="A368" s="290"/>
      <c r="B368" s="291"/>
      <c r="C368" s="293" t="s">
        <v>468</v>
      </c>
      <c r="D368" s="294">
        <v>10.4</v>
      </c>
      <c r="E368" s="291"/>
      <c r="F368" s="381"/>
      <c r="G368" s="381"/>
      <c r="H368" s="382"/>
      <c r="I368" s="383"/>
      <c r="K368" s="29"/>
      <c r="L368" s="29"/>
      <c r="M368" s="29"/>
      <c r="N368" s="29"/>
    </row>
    <row r="369" spans="1:14" ht="14.25" customHeight="1">
      <c r="A369" s="290"/>
      <c r="B369" s="291"/>
      <c r="C369" s="293" t="s">
        <v>281</v>
      </c>
      <c r="D369" s="294">
        <v>5.6</v>
      </c>
      <c r="E369" s="291"/>
      <c r="F369" s="381"/>
      <c r="G369" s="381"/>
      <c r="H369" s="382"/>
      <c r="I369" s="383"/>
      <c r="K369" s="29"/>
      <c r="L369" s="29"/>
      <c r="M369" s="29"/>
      <c r="N369" s="29"/>
    </row>
    <row r="370" spans="1:14" ht="14.25" customHeight="1">
      <c r="A370" s="133" t="s">
        <v>42</v>
      </c>
      <c r="B370" s="27" t="s">
        <v>227</v>
      </c>
      <c r="C370" s="27" t="s">
        <v>228</v>
      </c>
      <c r="D370" s="367">
        <v>18.6</v>
      </c>
      <c r="E370" s="33" t="s">
        <v>3</v>
      </c>
      <c r="F370" s="158">
        <v>0</v>
      </c>
      <c r="G370" s="152">
        <f>F370*D370</f>
        <v>0</v>
      </c>
      <c r="H370" s="28"/>
      <c r="I370" s="4">
        <f>SUM(D370*H370)</f>
        <v>0</v>
      </c>
      <c r="K370" s="29"/>
      <c r="L370" s="29"/>
      <c r="M370" s="29"/>
      <c r="N370" s="29"/>
    </row>
    <row r="371" spans="1:14" ht="14.25" customHeight="1">
      <c r="A371" s="133"/>
      <c r="B371" s="27"/>
      <c r="C371" s="272" t="s">
        <v>469</v>
      </c>
      <c r="D371" s="470">
        <v>18.6</v>
      </c>
      <c r="E371" s="33"/>
      <c r="F371" s="158"/>
      <c r="G371" s="152"/>
      <c r="H371" s="28"/>
      <c r="I371" s="4"/>
      <c r="K371" s="29"/>
      <c r="L371" s="29"/>
      <c r="M371" s="29"/>
      <c r="N371" s="29"/>
    </row>
    <row r="372" spans="1:14" ht="14.25" customHeight="1">
      <c r="A372" s="134" t="s">
        <v>43</v>
      </c>
      <c r="B372" s="33" t="s">
        <v>156</v>
      </c>
      <c r="C372" s="33" t="s">
        <v>157</v>
      </c>
      <c r="D372" s="236">
        <v>63.8</v>
      </c>
      <c r="E372" s="19" t="s">
        <v>40</v>
      </c>
      <c r="F372" s="158">
        <v>0</v>
      </c>
      <c r="G372" s="152">
        <f>F372*D372</f>
        <v>0</v>
      </c>
      <c r="H372" s="166">
        <v>0.00475</v>
      </c>
      <c r="I372" s="35">
        <f>H372*D372</f>
        <v>0.30305</v>
      </c>
      <c r="K372" s="242"/>
      <c r="L372" s="29"/>
      <c r="M372" s="29"/>
      <c r="N372" s="29"/>
    </row>
    <row r="373" spans="1:14" ht="14.25" customHeight="1">
      <c r="A373" s="274"/>
      <c r="B373" s="275"/>
      <c r="C373" s="276" t="s">
        <v>470</v>
      </c>
      <c r="D373" s="283">
        <v>16</v>
      </c>
      <c r="E373" s="277"/>
      <c r="F373" s="285"/>
      <c r="G373" s="286"/>
      <c r="H373" s="287"/>
      <c r="I373" s="289"/>
      <c r="K373" s="242"/>
      <c r="L373" s="29"/>
      <c r="M373" s="29"/>
      <c r="N373" s="29"/>
    </row>
    <row r="374" spans="1:14" ht="14.25" customHeight="1">
      <c r="A374" s="290"/>
      <c r="B374" s="291"/>
      <c r="C374" s="292" t="s">
        <v>471</v>
      </c>
      <c r="D374" s="294">
        <v>10.91</v>
      </c>
      <c r="E374" s="230"/>
      <c r="F374" s="248"/>
      <c r="G374" s="268"/>
      <c r="H374" s="298"/>
      <c r="I374" s="299"/>
      <c r="K374" s="242"/>
      <c r="L374" s="29"/>
      <c r="M374" s="29"/>
      <c r="N374" s="29"/>
    </row>
    <row r="375" spans="1:14" ht="14.25" customHeight="1">
      <c r="A375" s="290"/>
      <c r="B375" s="281"/>
      <c r="C375" s="293" t="s">
        <v>472</v>
      </c>
      <c r="D375" s="294">
        <v>12.3</v>
      </c>
      <c r="E375" s="295"/>
      <c r="F375" s="296"/>
      <c r="G375" s="297"/>
      <c r="H375" s="288"/>
      <c r="I375" s="299"/>
      <c r="K375" s="242"/>
      <c r="L375" s="29"/>
      <c r="M375" s="29"/>
      <c r="N375" s="29"/>
    </row>
    <row r="376" spans="1:14" ht="14.25" customHeight="1">
      <c r="A376" s="290"/>
      <c r="B376" s="281"/>
      <c r="C376" s="293" t="s">
        <v>473</v>
      </c>
      <c r="D376" s="294">
        <v>11.43</v>
      </c>
      <c r="E376" s="284"/>
      <c r="F376" s="296"/>
      <c r="G376" s="297"/>
      <c r="H376" s="288"/>
      <c r="I376" s="299"/>
      <c r="K376" s="242"/>
      <c r="L376" s="29"/>
      <c r="M376" s="29"/>
      <c r="N376" s="29"/>
    </row>
    <row r="377" spans="1:14" ht="14.25" customHeight="1">
      <c r="A377" s="290"/>
      <c r="B377" s="281"/>
      <c r="C377" s="293" t="s">
        <v>474</v>
      </c>
      <c r="D377" s="294">
        <v>3.48</v>
      </c>
      <c r="E377" s="284"/>
      <c r="F377" s="296"/>
      <c r="G377" s="268"/>
      <c r="H377" s="288"/>
      <c r="I377" s="299"/>
      <c r="K377" s="242"/>
      <c r="L377" s="29"/>
      <c r="M377" s="29"/>
      <c r="N377" s="29"/>
    </row>
    <row r="378" spans="1:14" ht="14.25" customHeight="1">
      <c r="A378" s="290"/>
      <c r="B378" s="281"/>
      <c r="C378" s="293" t="s">
        <v>475</v>
      </c>
      <c r="D378" s="294">
        <v>2.76</v>
      </c>
      <c r="E378" s="284"/>
      <c r="F378" s="296"/>
      <c r="G378" s="297"/>
      <c r="H378" s="288"/>
      <c r="I378" s="299"/>
      <c r="K378" s="242"/>
      <c r="L378" s="29"/>
      <c r="M378" s="29"/>
      <c r="N378" s="29"/>
    </row>
    <row r="379" spans="1:14" ht="14.25" customHeight="1">
      <c r="A379" s="290"/>
      <c r="B379" s="291"/>
      <c r="C379" s="293" t="s">
        <v>476</v>
      </c>
      <c r="D379" s="294">
        <v>4.26</v>
      </c>
      <c r="E379" s="295"/>
      <c r="F379" s="296"/>
      <c r="G379" s="297"/>
      <c r="H379" s="288"/>
      <c r="I379" s="299"/>
      <c r="K379" s="242"/>
      <c r="L379" s="29"/>
      <c r="M379" s="29"/>
      <c r="N379" s="29"/>
    </row>
    <row r="380" spans="1:14" ht="14.25" customHeight="1">
      <c r="A380" s="301"/>
      <c r="B380" s="611"/>
      <c r="C380" s="303" t="s">
        <v>477</v>
      </c>
      <c r="D380" s="304">
        <v>2.64</v>
      </c>
      <c r="E380" s="305"/>
      <c r="F380" s="278"/>
      <c r="G380" s="604"/>
      <c r="H380" s="589"/>
      <c r="I380" s="279"/>
      <c r="K380" s="242"/>
      <c r="L380" s="29"/>
      <c r="M380" s="29"/>
      <c r="N380" s="29"/>
    </row>
    <row r="381" spans="1:14" ht="14.25" customHeight="1">
      <c r="A381" s="134" t="s">
        <v>44</v>
      </c>
      <c r="B381" s="19" t="s">
        <v>241</v>
      </c>
      <c r="C381" s="37" t="s">
        <v>293</v>
      </c>
      <c r="D381" s="236">
        <v>74.9</v>
      </c>
      <c r="E381" s="19" t="s">
        <v>40</v>
      </c>
      <c r="F381" s="158">
        <v>0</v>
      </c>
      <c r="G381" s="152">
        <f>F381*D381</f>
        <v>0</v>
      </c>
      <c r="H381" s="341">
        <v>0.019</v>
      </c>
      <c r="I381" s="35">
        <f>H381*D381</f>
        <v>1.4231</v>
      </c>
      <c r="K381" s="242"/>
      <c r="L381" s="29"/>
      <c r="M381" s="29"/>
      <c r="N381" s="29"/>
    </row>
    <row r="382" spans="1:14" ht="14.25" customHeight="1">
      <c r="A382" s="274"/>
      <c r="B382" s="384"/>
      <c r="C382" s="276" t="s">
        <v>478</v>
      </c>
      <c r="D382" s="283">
        <v>68.9</v>
      </c>
      <c r="E382" s="277"/>
      <c r="F382" s="285"/>
      <c r="G382" s="286"/>
      <c r="H382" s="405"/>
      <c r="I382" s="289"/>
      <c r="K382" s="242"/>
      <c r="L382" s="29"/>
      <c r="M382" s="29"/>
      <c r="N382" s="29"/>
    </row>
    <row r="383" spans="1:14" ht="14.25" customHeight="1">
      <c r="A383" s="133"/>
      <c r="B383" s="27"/>
      <c r="C383" s="307" t="s">
        <v>479</v>
      </c>
      <c r="D383" s="300">
        <v>6.03</v>
      </c>
      <c r="E383" s="182"/>
      <c r="F383" s="183"/>
      <c r="G383" s="218"/>
      <c r="H383" s="228"/>
      <c r="I383" s="229"/>
      <c r="K383" s="242"/>
      <c r="L383" s="29"/>
      <c r="M383" s="29"/>
      <c r="N383" s="29"/>
    </row>
    <row r="384" spans="1:14" ht="14.25" customHeight="1">
      <c r="A384" s="133" t="s">
        <v>112</v>
      </c>
      <c r="B384" s="38" t="s">
        <v>241</v>
      </c>
      <c r="C384" s="27" t="s">
        <v>294</v>
      </c>
      <c r="D384" s="237">
        <v>277.5</v>
      </c>
      <c r="E384" s="182" t="s">
        <v>295</v>
      </c>
      <c r="F384" s="183">
        <v>0</v>
      </c>
      <c r="G384" s="218">
        <f>F384*D384</f>
        <v>0</v>
      </c>
      <c r="H384" s="228">
        <v>0.001</v>
      </c>
      <c r="I384" s="229">
        <f>H384*D384</f>
        <v>0.2775</v>
      </c>
      <c r="K384" s="242"/>
      <c r="L384" s="29"/>
      <c r="M384" s="29"/>
      <c r="N384" s="29"/>
    </row>
    <row r="385" spans="1:14" ht="14.25" customHeight="1">
      <c r="A385" s="274"/>
      <c r="B385" s="384"/>
      <c r="C385" s="272" t="s">
        <v>521</v>
      </c>
      <c r="D385" s="436">
        <v>277.52</v>
      </c>
      <c r="E385" s="277"/>
      <c r="F385" s="285"/>
      <c r="G385" s="286"/>
      <c r="H385" s="405"/>
      <c r="I385" s="289"/>
      <c r="K385" s="242"/>
      <c r="L385" s="29"/>
      <c r="M385" s="29"/>
      <c r="N385" s="29"/>
    </row>
    <row r="386" spans="1:14" ht="14.25" customHeight="1">
      <c r="A386" s="210" t="s">
        <v>48</v>
      </c>
      <c r="B386" s="38" t="s">
        <v>285</v>
      </c>
      <c r="C386" s="366" t="s">
        <v>286</v>
      </c>
      <c r="D386" s="236">
        <v>13.1</v>
      </c>
      <c r="E386" s="38" t="s">
        <v>40</v>
      </c>
      <c r="F386" s="267">
        <v>0</v>
      </c>
      <c r="G386" s="244">
        <f>F386*D386</f>
        <v>0</v>
      </c>
      <c r="H386" s="247"/>
      <c r="I386" s="252">
        <f>H386*D386</f>
        <v>0</v>
      </c>
      <c r="K386" s="242"/>
      <c r="L386" s="29"/>
      <c r="M386" s="29"/>
      <c r="N386" s="29"/>
    </row>
    <row r="387" spans="1:14" ht="14.25" customHeight="1">
      <c r="A387" s="134"/>
      <c r="B387" s="19"/>
      <c r="C387" s="272" t="s">
        <v>522</v>
      </c>
      <c r="D387" s="471">
        <v>13.14</v>
      </c>
      <c r="E387" s="19"/>
      <c r="F387" s="158"/>
      <c r="G387" s="152"/>
      <c r="H387" s="4"/>
      <c r="I387" s="35"/>
      <c r="K387" s="242"/>
      <c r="L387" s="29"/>
      <c r="M387" s="29"/>
      <c r="N387" s="29"/>
    </row>
    <row r="388" spans="1:14" ht="14.25" customHeight="1">
      <c r="A388" s="210" t="s">
        <v>113</v>
      </c>
      <c r="B388" s="38" t="s">
        <v>283</v>
      </c>
      <c r="C388" s="366" t="s">
        <v>284</v>
      </c>
      <c r="D388" s="343">
        <v>69.4</v>
      </c>
      <c r="E388" s="38" t="s">
        <v>40</v>
      </c>
      <c r="F388" s="267">
        <v>0</v>
      </c>
      <c r="G388" s="244">
        <f>F388*D388</f>
        <v>0</v>
      </c>
      <c r="H388" s="247">
        <v>0.0012</v>
      </c>
      <c r="I388" s="252">
        <f>H388*D388</f>
        <v>0.08327999999999999</v>
      </c>
      <c r="K388" s="242"/>
      <c r="L388" s="29"/>
      <c r="M388" s="29"/>
      <c r="N388" s="29"/>
    </row>
    <row r="389" spans="1:14" ht="14.25" customHeight="1">
      <c r="A389" s="134"/>
      <c r="B389" s="19"/>
      <c r="C389" s="272" t="s">
        <v>523</v>
      </c>
      <c r="D389" s="471">
        <v>69.38</v>
      </c>
      <c r="E389" s="19"/>
      <c r="F389" s="158"/>
      <c r="G389" s="152"/>
      <c r="H389" s="4"/>
      <c r="I389" s="35"/>
      <c r="K389" s="242"/>
      <c r="L389" s="29"/>
      <c r="M389" s="29"/>
      <c r="N389" s="29"/>
    </row>
    <row r="390" spans="1:14" ht="14.25" customHeight="1">
      <c r="A390" s="134" t="s">
        <v>114</v>
      </c>
      <c r="B390" s="460" t="s">
        <v>287</v>
      </c>
      <c r="C390" s="319" t="s">
        <v>288</v>
      </c>
      <c r="D390" s="26">
        <v>84.9</v>
      </c>
      <c r="E390" s="319" t="s">
        <v>3</v>
      </c>
      <c r="F390" s="183">
        <v>0</v>
      </c>
      <c r="G390" s="152">
        <f>D390*F390</f>
        <v>0</v>
      </c>
      <c r="H390" s="4">
        <v>4E-05</v>
      </c>
      <c r="I390" s="35">
        <f>H390*D390</f>
        <v>0.0033960000000000006</v>
      </c>
      <c r="J390" s="325"/>
      <c r="K390" s="368"/>
      <c r="L390" s="334"/>
      <c r="M390" s="29"/>
      <c r="N390" s="29"/>
    </row>
    <row r="391" spans="1:14" ht="14.25" customHeight="1">
      <c r="A391" s="342"/>
      <c r="B391" s="377"/>
      <c r="C391" s="276" t="s">
        <v>465</v>
      </c>
      <c r="D391" s="283">
        <v>15.3</v>
      </c>
      <c r="E391" s="385"/>
      <c r="F391" s="248"/>
      <c r="G391" s="268"/>
      <c r="H391" s="308"/>
      <c r="I391" s="269"/>
      <c r="J391" s="325"/>
      <c r="K391" s="368"/>
      <c r="L391" s="334"/>
      <c r="M391" s="29"/>
      <c r="N391" s="29"/>
    </row>
    <row r="392" spans="1:14" ht="14.25" customHeight="1">
      <c r="A392" s="437"/>
      <c r="B392" s="553"/>
      <c r="C392" s="292" t="s">
        <v>466</v>
      </c>
      <c r="D392" s="294">
        <v>12.3</v>
      </c>
      <c r="E392" s="556"/>
      <c r="F392" s="296"/>
      <c r="G392" s="297"/>
      <c r="H392" s="383"/>
      <c r="I392" s="299"/>
      <c r="J392" s="325"/>
      <c r="K392" s="368"/>
      <c r="L392" s="334"/>
      <c r="M392" s="29"/>
      <c r="N392" s="29"/>
    </row>
    <row r="393" spans="1:14" ht="14.25" customHeight="1">
      <c r="A393" s="437"/>
      <c r="B393" s="553"/>
      <c r="C393" s="293" t="s">
        <v>467</v>
      </c>
      <c r="D393" s="294">
        <v>12.2</v>
      </c>
      <c r="E393" s="556"/>
      <c r="F393" s="542"/>
      <c r="G393" s="297"/>
      <c r="H393" s="383"/>
      <c r="I393" s="544"/>
      <c r="J393" s="325"/>
      <c r="K393" s="368"/>
      <c r="L393" s="334"/>
      <c r="M393" s="29"/>
      <c r="N393" s="29"/>
    </row>
    <row r="394" spans="1:14" ht="14.25" customHeight="1">
      <c r="A394" s="437"/>
      <c r="B394" s="553"/>
      <c r="C394" s="293" t="s">
        <v>468</v>
      </c>
      <c r="D394" s="294">
        <v>10.4</v>
      </c>
      <c r="E394" s="556"/>
      <c r="F394" s="296"/>
      <c r="G394" s="297"/>
      <c r="H394" s="383"/>
      <c r="I394" s="299"/>
      <c r="J394" s="325"/>
      <c r="K394" s="368"/>
      <c r="L394" s="334"/>
      <c r="M394" s="29"/>
      <c r="N394" s="29"/>
    </row>
    <row r="395" spans="1:14" ht="14.25" customHeight="1">
      <c r="A395" s="437"/>
      <c r="B395" s="553"/>
      <c r="C395" s="293" t="s">
        <v>526</v>
      </c>
      <c r="D395" s="294">
        <v>9.8</v>
      </c>
      <c r="E395" s="556"/>
      <c r="F395" s="296"/>
      <c r="G395" s="297"/>
      <c r="H395" s="554"/>
      <c r="I395" s="299"/>
      <c r="J395" s="325"/>
      <c r="K395" s="368"/>
      <c r="L395" s="334"/>
      <c r="M395" s="29"/>
      <c r="N395" s="29"/>
    </row>
    <row r="396" spans="1:14" ht="14.25" customHeight="1">
      <c r="A396" s="437"/>
      <c r="B396" s="553"/>
      <c r="C396" s="293" t="s">
        <v>525</v>
      </c>
      <c r="D396" s="294">
        <v>8.6</v>
      </c>
      <c r="E396" s="556"/>
      <c r="F396" s="296"/>
      <c r="G396" s="297"/>
      <c r="H396" s="383"/>
      <c r="I396" s="299"/>
      <c r="J396" s="325"/>
      <c r="K396" s="368"/>
      <c r="L396" s="334"/>
      <c r="M396" s="29"/>
      <c r="N396" s="29"/>
    </row>
    <row r="397" spans="1:14" ht="14.25" customHeight="1">
      <c r="A397" s="437"/>
      <c r="B397" s="553"/>
      <c r="C397" s="293" t="s">
        <v>524</v>
      </c>
      <c r="D397" s="294">
        <v>10</v>
      </c>
      <c r="E397" s="556"/>
      <c r="F397" s="296"/>
      <c r="G397" s="297"/>
      <c r="H397" s="383"/>
      <c r="I397" s="299"/>
      <c r="J397" s="325"/>
      <c r="K397" s="368"/>
      <c r="L397" s="334"/>
      <c r="M397" s="29"/>
      <c r="N397" s="29"/>
    </row>
    <row r="398" spans="1:14" ht="14.25" customHeight="1" thickBot="1">
      <c r="A398" s="369"/>
      <c r="B398" s="370"/>
      <c r="C398" s="496" t="s">
        <v>527</v>
      </c>
      <c r="D398" s="371">
        <v>6.3</v>
      </c>
      <c r="E398" s="372"/>
      <c r="F398" s="373"/>
      <c r="G398" s="374"/>
      <c r="H398" s="375"/>
      <c r="I398" s="376"/>
      <c r="J398" s="325"/>
      <c r="K398" s="368"/>
      <c r="L398" s="334"/>
      <c r="M398" s="29"/>
      <c r="N398" s="29"/>
    </row>
    <row r="399" spans="1:14" ht="14.25" customHeight="1">
      <c r="A399" s="195"/>
      <c r="B399" s="181" t="s">
        <v>30</v>
      </c>
      <c r="C399" s="179"/>
      <c r="D399" s="196"/>
      <c r="E399" s="179"/>
      <c r="F399" s="183"/>
      <c r="G399" s="203">
        <f>SUM(G364:G398)</f>
        <v>0</v>
      </c>
      <c r="H399" s="179"/>
      <c r="I399" s="198">
        <f>SUM(I364:I398)</f>
        <v>2.108182</v>
      </c>
      <c r="K399" s="242"/>
      <c r="L399" s="29"/>
      <c r="M399" s="29"/>
      <c r="N399" s="29"/>
    </row>
    <row r="400" spans="1:14" ht="14.25" customHeight="1" thickBot="1">
      <c r="A400" s="176">
        <v>9</v>
      </c>
      <c r="B400" s="170" t="s">
        <v>158</v>
      </c>
      <c r="C400" s="168" t="s">
        <v>159</v>
      </c>
      <c r="D400" s="194">
        <f>I399</f>
        <v>2.108182</v>
      </c>
      <c r="E400" s="170" t="s">
        <v>11</v>
      </c>
      <c r="F400" s="171">
        <v>0</v>
      </c>
      <c r="G400" s="172">
        <f>F400*D400</f>
        <v>0</v>
      </c>
      <c r="H400" s="173"/>
      <c r="I400" s="173"/>
      <c r="K400" s="242"/>
      <c r="L400" s="29"/>
      <c r="M400" s="29"/>
      <c r="N400" s="29"/>
    </row>
    <row r="401" spans="1:14" ht="15" customHeight="1">
      <c r="A401" s="201"/>
      <c r="B401" s="691" t="s">
        <v>160</v>
      </c>
      <c r="C401" s="691"/>
      <c r="D401" s="36"/>
      <c r="E401" s="36"/>
      <c r="F401" s="36"/>
      <c r="G401" s="157">
        <f>SUM(G399:G400)</f>
        <v>0</v>
      </c>
      <c r="H401" s="36"/>
      <c r="I401" s="179"/>
      <c r="K401" s="29"/>
      <c r="L401" s="29"/>
      <c r="M401" s="29"/>
      <c r="N401" s="29"/>
    </row>
    <row r="402" spans="1:14" ht="14.25" customHeight="1">
      <c r="A402" s="105"/>
      <c r="B402" s="30"/>
      <c r="C402" s="31"/>
      <c r="D402" s="29"/>
      <c r="E402" s="29"/>
      <c r="F402" s="29"/>
      <c r="G402" s="32"/>
      <c r="H402" s="29"/>
      <c r="I402" s="29"/>
      <c r="K402" s="29"/>
      <c r="L402" s="29"/>
      <c r="M402" s="29"/>
      <c r="N402" s="29"/>
    </row>
    <row r="403" spans="1:14" ht="14.25" customHeight="1">
      <c r="A403" s="104"/>
      <c r="K403" s="29"/>
      <c r="L403" s="29"/>
      <c r="M403" s="29"/>
      <c r="N403" s="29"/>
    </row>
    <row r="404" spans="1:14" ht="15.75">
      <c r="A404" s="2" t="s">
        <v>9</v>
      </c>
      <c r="B404" s="131" t="s">
        <v>27</v>
      </c>
      <c r="C404" s="132" t="s">
        <v>28</v>
      </c>
      <c r="D404" s="16"/>
      <c r="E404" s="17"/>
      <c r="F404" s="16"/>
      <c r="G404" s="18"/>
      <c r="H404" s="16"/>
      <c r="I404" s="16"/>
      <c r="K404" s="29"/>
      <c r="L404" s="29"/>
      <c r="M404" s="29"/>
      <c r="N404" s="29"/>
    </row>
    <row r="405" spans="1:14" ht="10.5" customHeight="1">
      <c r="A405" s="2"/>
      <c r="B405" s="23"/>
      <c r="C405" s="24"/>
      <c r="D405" s="16"/>
      <c r="E405" s="17"/>
      <c r="F405" s="16"/>
      <c r="G405" s="18"/>
      <c r="H405" s="16"/>
      <c r="I405" s="16"/>
      <c r="K405" s="29"/>
      <c r="L405" s="29"/>
      <c r="M405" s="29"/>
      <c r="N405" s="29"/>
    </row>
    <row r="406" spans="1:14" ht="14.25" customHeight="1" thickBot="1">
      <c r="A406" s="219" t="s">
        <v>0</v>
      </c>
      <c r="B406" s="220" t="s">
        <v>7</v>
      </c>
      <c r="C406" s="220" t="s">
        <v>8</v>
      </c>
      <c r="D406" s="220" t="s">
        <v>1</v>
      </c>
      <c r="E406" s="220" t="s">
        <v>2</v>
      </c>
      <c r="F406" s="220" t="s">
        <v>21</v>
      </c>
      <c r="G406" s="220" t="s">
        <v>22</v>
      </c>
      <c r="H406" s="212" t="s">
        <v>23</v>
      </c>
      <c r="I406" s="212" t="s">
        <v>24</v>
      </c>
      <c r="K406" s="29"/>
      <c r="L406" s="29"/>
      <c r="M406" s="29"/>
      <c r="N406" s="29"/>
    </row>
    <row r="407" spans="1:14" ht="14.25" customHeight="1">
      <c r="A407" s="133" t="s">
        <v>41</v>
      </c>
      <c r="B407" s="19" t="s">
        <v>289</v>
      </c>
      <c r="C407" s="20" t="s">
        <v>290</v>
      </c>
      <c r="D407" s="26">
        <v>60.4</v>
      </c>
      <c r="E407" s="19" t="s">
        <v>40</v>
      </c>
      <c r="F407" s="158">
        <v>0</v>
      </c>
      <c r="G407" s="152">
        <f>D407*F407</f>
        <v>0</v>
      </c>
      <c r="H407" s="4">
        <v>0.00475</v>
      </c>
      <c r="I407" s="4">
        <f>D407*H407</f>
        <v>0.2869</v>
      </c>
      <c r="K407" s="29"/>
      <c r="L407" s="29"/>
      <c r="M407" s="29"/>
      <c r="N407" s="29"/>
    </row>
    <row r="408" spans="1:14" ht="14.25" customHeight="1">
      <c r="A408" s="290"/>
      <c r="B408" s="291"/>
      <c r="C408" s="293" t="s">
        <v>528</v>
      </c>
      <c r="D408" s="294">
        <v>15.93</v>
      </c>
      <c r="E408" s="230"/>
      <c r="F408" s="248"/>
      <c r="G408" s="268"/>
      <c r="H408" s="298"/>
      <c r="I408" s="269"/>
      <c r="K408" s="29"/>
      <c r="L408" s="29"/>
      <c r="M408" s="29"/>
      <c r="N408" s="29"/>
    </row>
    <row r="409" spans="1:14" ht="14.25" customHeight="1">
      <c r="A409" s="290"/>
      <c r="B409" s="291"/>
      <c r="C409" s="293" t="s">
        <v>529</v>
      </c>
      <c r="D409" s="294">
        <v>14.55</v>
      </c>
      <c r="E409" s="295"/>
      <c r="F409" s="296"/>
      <c r="G409" s="297"/>
      <c r="H409" s="288"/>
      <c r="I409" s="299"/>
      <c r="K409" s="29"/>
      <c r="L409" s="29"/>
      <c r="M409" s="29"/>
      <c r="N409" s="29"/>
    </row>
    <row r="410" spans="1:14" ht="14.25" customHeight="1">
      <c r="A410" s="290"/>
      <c r="B410" s="291"/>
      <c r="C410" s="293" t="s">
        <v>531</v>
      </c>
      <c r="D410" s="294"/>
      <c r="E410" s="295"/>
      <c r="F410" s="296"/>
      <c r="G410" s="297"/>
      <c r="H410" s="288"/>
      <c r="I410" s="299"/>
      <c r="K410" s="29"/>
      <c r="L410" s="29"/>
      <c r="M410" s="29"/>
      <c r="N410" s="29"/>
    </row>
    <row r="411" spans="1:14" ht="14.25" customHeight="1">
      <c r="A411" s="555"/>
      <c r="B411" s="291"/>
      <c r="C411" s="422" t="s">
        <v>530</v>
      </c>
      <c r="D411" s="423">
        <v>18.27</v>
      </c>
      <c r="E411" s="295"/>
      <c r="F411" s="296"/>
      <c r="G411" s="297"/>
      <c r="H411" s="288"/>
      <c r="I411" s="299"/>
      <c r="K411" s="29"/>
      <c r="L411" s="29"/>
      <c r="M411" s="29"/>
      <c r="N411" s="29"/>
    </row>
    <row r="412" spans="1:14" ht="14.25" customHeight="1">
      <c r="A412" s="555"/>
      <c r="B412" s="291"/>
      <c r="C412" s="422" t="s">
        <v>584</v>
      </c>
      <c r="D412" s="423">
        <v>11.6</v>
      </c>
      <c r="E412" s="295"/>
      <c r="F412" s="296"/>
      <c r="G412" s="297"/>
      <c r="H412" s="288"/>
      <c r="I412" s="299"/>
      <c r="K412" s="29"/>
      <c r="L412" s="29"/>
      <c r="M412" s="29"/>
      <c r="N412" s="29"/>
    </row>
    <row r="413" spans="1:14" ht="14.25" customHeight="1">
      <c r="A413" s="134" t="s">
        <v>42</v>
      </c>
      <c r="B413" s="19" t="s">
        <v>241</v>
      </c>
      <c r="C413" s="20" t="s">
        <v>291</v>
      </c>
      <c r="D413" s="26">
        <v>62.8</v>
      </c>
      <c r="E413" s="19" t="s">
        <v>40</v>
      </c>
      <c r="F413" s="158">
        <v>0</v>
      </c>
      <c r="G413" s="152">
        <f>D413*F413</f>
        <v>0</v>
      </c>
      <c r="H413" s="4">
        <v>0.01</v>
      </c>
      <c r="I413" s="4">
        <f>D413*H413</f>
        <v>0.628</v>
      </c>
      <c r="K413" s="121"/>
      <c r="L413" s="29"/>
      <c r="M413" s="29"/>
      <c r="N413" s="29"/>
    </row>
    <row r="414" spans="1:14" ht="14.25" customHeight="1">
      <c r="A414" s="3"/>
      <c r="B414" s="3"/>
      <c r="C414" s="272" t="s">
        <v>532</v>
      </c>
      <c r="D414" s="273">
        <v>62.82</v>
      </c>
      <c r="E414" s="3"/>
      <c r="F414" s="3"/>
      <c r="G414" s="3"/>
      <c r="H414" s="3"/>
      <c r="I414" s="3"/>
      <c r="K414" s="121"/>
      <c r="L414" s="29"/>
      <c r="M414" s="29"/>
      <c r="N414" s="29"/>
    </row>
    <row r="415" spans="1:14" ht="14.25" customHeight="1">
      <c r="A415" s="134" t="s">
        <v>43</v>
      </c>
      <c r="B415" s="19" t="s">
        <v>241</v>
      </c>
      <c r="C415" s="37" t="s">
        <v>296</v>
      </c>
      <c r="D415" s="236">
        <v>151</v>
      </c>
      <c r="E415" s="19" t="s">
        <v>295</v>
      </c>
      <c r="F415" s="158">
        <v>0</v>
      </c>
      <c r="G415" s="152">
        <f>F415*D415</f>
        <v>0</v>
      </c>
      <c r="H415" s="341">
        <v>0.001</v>
      </c>
      <c r="I415" s="35">
        <f>H415*D415</f>
        <v>0.151</v>
      </c>
      <c r="K415" s="121"/>
      <c r="L415" s="29"/>
      <c r="M415" s="29"/>
      <c r="N415" s="29"/>
    </row>
    <row r="416" spans="1:14" ht="14.25" customHeight="1">
      <c r="A416" s="134"/>
      <c r="B416" s="37"/>
      <c r="C416" s="272" t="s">
        <v>533</v>
      </c>
      <c r="D416" s="273">
        <v>151</v>
      </c>
      <c r="E416" s="19"/>
      <c r="F416" s="158"/>
      <c r="G416" s="152"/>
      <c r="H416" s="341"/>
      <c r="I416" s="35"/>
      <c r="K416" s="121"/>
      <c r="L416" s="29"/>
      <c r="M416" s="29"/>
      <c r="N416" s="29"/>
    </row>
    <row r="417" spans="1:14" ht="14.25" customHeight="1">
      <c r="A417" s="134" t="s">
        <v>44</v>
      </c>
      <c r="B417" s="44" t="s">
        <v>292</v>
      </c>
      <c r="C417" s="125" t="s">
        <v>284</v>
      </c>
      <c r="D417" s="26">
        <v>60.4</v>
      </c>
      <c r="E417" s="19" t="s">
        <v>40</v>
      </c>
      <c r="F417" s="158">
        <v>0</v>
      </c>
      <c r="G417" s="152">
        <f>D417*F417</f>
        <v>0</v>
      </c>
      <c r="H417" s="4">
        <v>0.0009</v>
      </c>
      <c r="I417" s="4">
        <f>D417*H417</f>
        <v>0.05436</v>
      </c>
      <c r="K417" s="121"/>
      <c r="L417" s="29"/>
      <c r="M417" s="29"/>
      <c r="N417" s="29"/>
    </row>
    <row r="418" spans="1:14" ht="14.25" customHeight="1">
      <c r="A418" s="134" t="s">
        <v>112</v>
      </c>
      <c r="B418" s="3" t="s">
        <v>167</v>
      </c>
      <c r="C418" s="125" t="s">
        <v>188</v>
      </c>
      <c r="D418" s="26">
        <v>0.5</v>
      </c>
      <c r="E418" s="19" t="s">
        <v>40</v>
      </c>
      <c r="F418" s="158">
        <v>0</v>
      </c>
      <c r="G418" s="152">
        <f>D418*F418</f>
        <v>0</v>
      </c>
      <c r="H418" s="4">
        <v>0.0053</v>
      </c>
      <c r="I418" s="35">
        <f>H418*D418</f>
        <v>0.00265</v>
      </c>
      <c r="K418" s="242"/>
      <c r="L418" s="29"/>
      <c r="M418" s="29"/>
      <c r="N418" s="29"/>
    </row>
    <row r="419" spans="1:14" ht="14.25" customHeight="1" thickBot="1">
      <c r="A419" s="174"/>
      <c r="B419" s="251"/>
      <c r="C419" s="309" t="s">
        <v>534</v>
      </c>
      <c r="D419" s="310">
        <v>0.5</v>
      </c>
      <c r="E419" s="170"/>
      <c r="F419" s="171"/>
      <c r="G419" s="172"/>
      <c r="H419" s="173"/>
      <c r="I419" s="204"/>
      <c r="K419" s="242"/>
      <c r="L419" s="29"/>
      <c r="M419" s="29"/>
      <c r="N419" s="29"/>
    </row>
    <row r="420" spans="1:14" ht="14.25" customHeight="1">
      <c r="A420" s="195"/>
      <c r="B420" s="181" t="s">
        <v>30</v>
      </c>
      <c r="C420" s="179"/>
      <c r="D420" s="196"/>
      <c r="E420" s="179"/>
      <c r="F420" s="183"/>
      <c r="G420" s="203">
        <f>SUM(G407:G419)</f>
        <v>0</v>
      </c>
      <c r="H420" s="179"/>
      <c r="I420" s="198">
        <f>SUM(I407:I419)</f>
        <v>1.12291</v>
      </c>
      <c r="K420" s="121"/>
      <c r="L420" s="29"/>
      <c r="M420" s="29"/>
      <c r="N420" s="29"/>
    </row>
    <row r="421" spans="1:14" ht="14.25" customHeight="1" thickBot="1">
      <c r="A421" s="176">
        <v>6</v>
      </c>
      <c r="B421" s="170" t="s">
        <v>161</v>
      </c>
      <c r="C421" s="168" t="s">
        <v>162</v>
      </c>
      <c r="D421" s="194">
        <f>I420</f>
        <v>1.12291</v>
      </c>
      <c r="E421" s="170" t="s">
        <v>11</v>
      </c>
      <c r="F421" s="171">
        <v>0</v>
      </c>
      <c r="G421" s="172">
        <f>D421*F421</f>
        <v>0</v>
      </c>
      <c r="H421" s="173"/>
      <c r="I421" s="173"/>
      <c r="K421" s="121"/>
      <c r="L421" s="29"/>
      <c r="M421" s="29"/>
      <c r="N421" s="29"/>
    </row>
    <row r="422" spans="1:14" ht="15" customHeight="1">
      <c r="A422" s="201"/>
      <c r="B422" s="691" t="s">
        <v>110</v>
      </c>
      <c r="C422" s="691"/>
      <c r="D422" s="36"/>
      <c r="E422" s="36"/>
      <c r="F422" s="205"/>
      <c r="G422" s="157">
        <f>SUM(G420:G421)</f>
        <v>0</v>
      </c>
      <c r="H422" s="36"/>
      <c r="I422" s="179"/>
      <c r="K422" s="29"/>
      <c r="L422" s="29"/>
      <c r="M422" s="29"/>
      <c r="N422" s="29"/>
    </row>
    <row r="423" spans="1:14" ht="14.25" customHeight="1">
      <c r="A423" s="104"/>
      <c r="K423" s="29"/>
      <c r="L423" s="29"/>
      <c r="M423" s="29"/>
      <c r="N423" s="29"/>
    </row>
    <row r="424" spans="1:14" ht="14.25" customHeight="1">
      <c r="A424" s="104"/>
      <c r="K424" s="29"/>
      <c r="L424" s="29"/>
      <c r="M424" s="29"/>
      <c r="N424" s="29"/>
    </row>
    <row r="425" spans="1:14" ht="15.75" customHeight="1">
      <c r="A425" s="2" t="s">
        <v>9</v>
      </c>
      <c r="B425" s="131" t="s">
        <v>179</v>
      </c>
      <c r="C425" s="132" t="s">
        <v>180</v>
      </c>
      <c r="D425" s="16"/>
      <c r="E425" s="17"/>
      <c r="F425" s="16"/>
      <c r="G425" s="18"/>
      <c r="H425" s="16"/>
      <c r="I425" s="16"/>
      <c r="K425" s="29"/>
      <c r="L425" s="29"/>
      <c r="M425" s="29"/>
      <c r="N425" s="29"/>
    </row>
    <row r="426" spans="1:14" ht="10.5" customHeight="1">
      <c r="A426" s="2"/>
      <c r="B426" s="23"/>
      <c r="C426" s="24"/>
      <c r="D426" s="16"/>
      <c r="E426" s="17"/>
      <c r="F426" s="16"/>
      <c r="G426" s="18"/>
      <c r="H426" s="16"/>
      <c r="I426" s="16"/>
      <c r="K426" s="29"/>
      <c r="L426" s="29"/>
      <c r="M426" s="29"/>
      <c r="N426" s="29"/>
    </row>
    <row r="427" spans="1:14" ht="14.25" customHeight="1" thickBot="1">
      <c r="A427" s="219" t="s">
        <v>0</v>
      </c>
      <c r="B427" s="220" t="s">
        <v>7</v>
      </c>
      <c r="C427" s="220" t="s">
        <v>8</v>
      </c>
      <c r="D427" s="220" t="s">
        <v>1</v>
      </c>
      <c r="E427" s="220" t="s">
        <v>2</v>
      </c>
      <c r="F427" s="220" t="s">
        <v>21</v>
      </c>
      <c r="G427" s="220" t="s">
        <v>22</v>
      </c>
      <c r="H427" s="212" t="s">
        <v>23</v>
      </c>
      <c r="I427" s="212" t="s">
        <v>24</v>
      </c>
      <c r="K427" s="29"/>
      <c r="L427" s="29"/>
      <c r="M427" s="29"/>
      <c r="N427" s="29"/>
    </row>
    <row r="428" spans="1:14" ht="14.25" customHeight="1">
      <c r="A428" s="313">
        <v>1</v>
      </c>
      <c r="B428" s="314" t="s">
        <v>181</v>
      </c>
      <c r="C428" s="314" t="s">
        <v>182</v>
      </c>
      <c r="D428" s="246">
        <v>12.9</v>
      </c>
      <c r="E428" s="270" t="s">
        <v>40</v>
      </c>
      <c r="F428" s="158">
        <v>0</v>
      </c>
      <c r="G428" s="271">
        <f>D428*F428</f>
        <v>0</v>
      </c>
      <c r="H428" s="315"/>
      <c r="I428" s="315"/>
      <c r="K428" s="240"/>
      <c r="L428" s="29"/>
      <c r="M428" s="29"/>
      <c r="N428" s="29"/>
    </row>
    <row r="429" spans="1:14" ht="14.25" customHeight="1">
      <c r="A429" s="311"/>
      <c r="B429" s="312"/>
      <c r="C429" s="317" t="s">
        <v>541</v>
      </c>
      <c r="D429" s="316">
        <v>12.9</v>
      </c>
      <c r="E429" s="230"/>
      <c r="F429" s="183"/>
      <c r="G429" s="268"/>
      <c r="H429" s="5"/>
      <c r="I429" s="231"/>
      <c r="K429" s="240"/>
      <c r="L429" s="29"/>
      <c r="M429" s="29"/>
      <c r="N429" s="29"/>
    </row>
    <row r="430" spans="1:14" ht="14.25" customHeight="1">
      <c r="A430" s="134" t="s">
        <v>42</v>
      </c>
      <c r="B430" s="44" t="s">
        <v>297</v>
      </c>
      <c r="C430" s="44" t="s">
        <v>540</v>
      </c>
      <c r="D430" s="123">
        <v>76.7</v>
      </c>
      <c r="E430" s="19" t="s">
        <v>40</v>
      </c>
      <c r="F430" s="158">
        <v>0</v>
      </c>
      <c r="G430" s="152">
        <f>D430*F430</f>
        <v>0</v>
      </c>
      <c r="H430" s="255"/>
      <c r="I430" s="5"/>
      <c r="J430" s="29"/>
      <c r="K430" s="240"/>
      <c r="L430" s="29"/>
      <c r="M430" s="29"/>
      <c r="N430" s="29"/>
    </row>
    <row r="431" spans="1:14" ht="14.25" customHeight="1">
      <c r="A431" s="274"/>
      <c r="B431" s="390"/>
      <c r="C431" s="276" t="s">
        <v>535</v>
      </c>
      <c r="D431" s="283">
        <v>21.9</v>
      </c>
      <c r="E431" s="277"/>
      <c r="F431" s="285"/>
      <c r="G431" s="286"/>
      <c r="H431" s="406"/>
      <c r="I431" s="407"/>
      <c r="J431" s="29"/>
      <c r="K431" s="240"/>
      <c r="L431" s="29"/>
      <c r="M431" s="29"/>
      <c r="N431" s="29"/>
    </row>
    <row r="432" spans="1:14" ht="14.25" customHeight="1">
      <c r="A432" s="290"/>
      <c r="B432" s="396"/>
      <c r="C432" s="292" t="s">
        <v>536</v>
      </c>
      <c r="D432" s="294">
        <v>18.45</v>
      </c>
      <c r="E432" s="295"/>
      <c r="F432" s="296"/>
      <c r="G432" s="297"/>
      <c r="H432" s="558"/>
      <c r="I432" s="557"/>
      <c r="J432" s="29"/>
      <c r="K432" s="240"/>
      <c r="L432" s="29"/>
      <c r="M432" s="29"/>
      <c r="N432" s="29"/>
    </row>
    <row r="433" spans="1:14" ht="14.25" customHeight="1">
      <c r="A433" s="290"/>
      <c r="B433" s="396"/>
      <c r="C433" s="293" t="s">
        <v>537</v>
      </c>
      <c r="D433" s="294"/>
      <c r="E433" s="295"/>
      <c r="F433" s="296"/>
      <c r="G433" s="297"/>
      <c r="H433" s="558"/>
      <c r="I433" s="472"/>
      <c r="J433" s="29"/>
      <c r="K433" s="240"/>
      <c r="L433" s="29"/>
      <c r="M433" s="29"/>
      <c r="N433" s="29"/>
    </row>
    <row r="434" spans="1:14" ht="14.25" customHeight="1">
      <c r="A434" s="437"/>
      <c r="B434" s="575"/>
      <c r="C434" s="422" t="s">
        <v>538</v>
      </c>
      <c r="D434" s="423">
        <v>20.7</v>
      </c>
      <c r="E434" s="439"/>
      <c r="F434" s="542"/>
      <c r="G434" s="543"/>
      <c r="H434" s="558"/>
      <c r="I434" s="231"/>
      <c r="J434" s="29"/>
      <c r="K434" s="240"/>
      <c r="L434" s="29"/>
      <c r="M434" s="29"/>
      <c r="N434" s="29"/>
    </row>
    <row r="435" spans="1:14" ht="14.25" customHeight="1" thickBot="1">
      <c r="A435" s="369"/>
      <c r="B435" s="552"/>
      <c r="C435" s="496" t="s">
        <v>539</v>
      </c>
      <c r="D435" s="371">
        <v>15.6</v>
      </c>
      <c r="E435" s="372"/>
      <c r="F435" s="373"/>
      <c r="G435" s="374"/>
      <c r="H435" s="574"/>
      <c r="I435" s="574"/>
      <c r="J435" s="29"/>
      <c r="K435" s="240"/>
      <c r="L435" s="29"/>
      <c r="M435" s="29"/>
      <c r="N435" s="29"/>
    </row>
    <row r="436" spans="1:14" ht="15" customHeight="1">
      <c r="A436" s="201"/>
      <c r="B436" s="691" t="s">
        <v>183</v>
      </c>
      <c r="C436" s="691"/>
      <c r="D436" s="421"/>
      <c r="E436" s="36"/>
      <c r="F436" s="205"/>
      <c r="G436" s="157">
        <f>SUM(G428:G435)</f>
        <v>0</v>
      </c>
      <c r="H436" s="36"/>
      <c r="I436" s="179"/>
      <c r="K436" s="29"/>
      <c r="L436" s="29"/>
      <c r="M436" s="29"/>
      <c r="N436" s="29"/>
    </row>
    <row r="437" spans="1:14" ht="14.25" customHeight="1">
      <c r="A437" s="104"/>
      <c r="K437" s="29"/>
      <c r="L437" s="29"/>
      <c r="M437" s="29"/>
      <c r="N437" s="29"/>
    </row>
    <row r="438" spans="1:20" ht="14.25" customHeight="1">
      <c r="A438" s="105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</row>
    <row r="439" spans="1:14" ht="15.75">
      <c r="A439" s="2" t="s">
        <v>9</v>
      </c>
      <c r="B439" s="131" t="s">
        <v>38</v>
      </c>
      <c r="C439" s="132" t="s">
        <v>39</v>
      </c>
      <c r="D439" s="16"/>
      <c r="E439" s="17"/>
      <c r="F439" s="16"/>
      <c r="G439" s="18"/>
      <c r="H439" s="16"/>
      <c r="I439" s="16"/>
      <c r="K439" s="29"/>
      <c r="L439" s="29"/>
      <c r="M439" s="29"/>
      <c r="N439" s="29"/>
    </row>
    <row r="440" spans="1:14" ht="10.5" customHeight="1">
      <c r="A440" s="2"/>
      <c r="B440" s="23"/>
      <c r="C440" s="24"/>
      <c r="D440" s="16"/>
      <c r="E440" s="17"/>
      <c r="F440" s="16"/>
      <c r="G440" s="18"/>
      <c r="H440" s="16"/>
      <c r="I440" s="16"/>
      <c r="K440" s="29"/>
      <c r="L440" s="29"/>
      <c r="M440" s="29"/>
      <c r="N440" s="29"/>
    </row>
    <row r="441" spans="1:14" ht="14.25" customHeight="1" thickBot="1">
      <c r="A441" s="219" t="s">
        <v>0</v>
      </c>
      <c r="B441" s="227" t="s">
        <v>7</v>
      </c>
      <c r="C441" s="227" t="s">
        <v>8</v>
      </c>
      <c r="D441" s="227" t="s">
        <v>1</v>
      </c>
      <c r="E441" s="227" t="s">
        <v>2</v>
      </c>
      <c r="F441" s="227" t="s">
        <v>21</v>
      </c>
      <c r="G441" s="220" t="s">
        <v>22</v>
      </c>
      <c r="H441" s="212" t="s">
        <v>23</v>
      </c>
      <c r="I441" s="212" t="s">
        <v>24</v>
      </c>
      <c r="K441" s="29"/>
      <c r="L441" s="29"/>
      <c r="M441" s="29"/>
      <c r="N441" s="29"/>
    </row>
    <row r="442" spans="1:14" ht="14.25" customHeight="1">
      <c r="A442" s="313">
        <v>1</v>
      </c>
      <c r="B442" s="433" t="s">
        <v>255</v>
      </c>
      <c r="C442" s="433" t="s">
        <v>256</v>
      </c>
      <c r="D442" s="424">
        <v>17.8</v>
      </c>
      <c r="E442" s="270" t="s">
        <v>40</v>
      </c>
      <c r="F442" s="266">
        <v>0</v>
      </c>
      <c r="G442" s="271">
        <f>D442*F442</f>
        <v>0</v>
      </c>
      <c r="H442" s="501">
        <v>0.0001</v>
      </c>
      <c r="I442" s="4">
        <f>D442*H442</f>
        <v>0.0017800000000000001</v>
      </c>
      <c r="J442" s="325"/>
      <c r="K442" s="334"/>
      <c r="L442" s="29"/>
      <c r="M442" s="29"/>
      <c r="N442" s="29"/>
    </row>
    <row r="443" spans="1:14" ht="14.25" customHeight="1">
      <c r="A443" s="497">
        <v>2</v>
      </c>
      <c r="B443" s="498" t="s">
        <v>386</v>
      </c>
      <c r="C443" s="499" t="s">
        <v>387</v>
      </c>
      <c r="D443" s="21">
        <v>162.4</v>
      </c>
      <c r="E443" s="500" t="s">
        <v>40</v>
      </c>
      <c r="F443" s="158">
        <v>0</v>
      </c>
      <c r="G443" s="152">
        <f>D443*F443</f>
        <v>0</v>
      </c>
      <c r="H443" s="502">
        <v>0.00015</v>
      </c>
      <c r="I443" s="4">
        <f>D443*H443</f>
        <v>0.02436</v>
      </c>
      <c r="K443" s="243"/>
      <c r="L443" s="29"/>
      <c r="M443" s="29"/>
      <c r="N443" s="29"/>
    </row>
    <row r="444" spans="1:14" ht="14.25" customHeight="1" thickBot="1">
      <c r="A444" s="207"/>
      <c r="B444" s="331"/>
      <c r="C444" s="332" t="s">
        <v>594</v>
      </c>
      <c r="D444" s="333">
        <v>162.4</v>
      </c>
      <c r="E444" s="208"/>
      <c r="F444" s="171"/>
      <c r="G444" s="172"/>
      <c r="H444" s="209"/>
      <c r="I444" s="209"/>
      <c r="K444" s="243"/>
      <c r="L444" s="29"/>
      <c r="M444" s="29"/>
      <c r="N444" s="29"/>
    </row>
    <row r="445" spans="1:14" ht="15" customHeight="1">
      <c r="A445" s="201"/>
      <c r="B445" s="691" t="s">
        <v>111</v>
      </c>
      <c r="C445" s="691"/>
      <c r="D445" s="36"/>
      <c r="E445" s="36"/>
      <c r="F445" s="205"/>
      <c r="G445" s="206">
        <f>SUM(G442:G444)</f>
        <v>0</v>
      </c>
      <c r="H445" s="42"/>
      <c r="I445" s="503">
        <f>SUM(I442:I444)</f>
        <v>0.02614</v>
      </c>
      <c r="K445" s="29"/>
      <c r="L445" s="29"/>
      <c r="M445" s="29"/>
      <c r="N445" s="29"/>
    </row>
    <row r="446" spans="1:14" ht="14.25" customHeight="1">
      <c r="A446" s="105"/>
      <c r="B446" s="30"/>
      <c r="C446" s="30"/>
      <c r="D446" s="29"/>
      <c r="E446" s="29"/>
      <c r="F446" s="29"/>
      <c r="G446" s="155"/>
      <c r="H446" s="29"/>
      <c r="I446" s="29"/>
      <c r="K446" s="29"/>
      <c r="L446" s="29"/>
      <c r="M446" s="29"/>
      <c r="N446" s="29"/>
    </row>
    <row r="447" spans="1:14" ht="14.25" customHeight="1">
      <c r="A447" s="104"/>
      <c r="K447" s="29"/>
      <c r="L447" s="29"/>
      <c r="M447" s="29"/>
      <c r="N447" s="29"/>
    </row>
    <row r="448" spans="1:14" ht="15.75">
      <c r="A448" s="2" t="s">
        <v>9</v>
      </c>
      <c r="B448" s="131" t="s">
        <v>165</v>
      </c>
      <c r="C448" s="132" t="s">
        <v>166</v>
      </c>
      <c r="D448" s="16"/>
      <c r="E448" s="17"/>
      <c r="F448" s="16"/>
      <c r="G448" s="18"/>
      <c r="H448" s="16"/>
      <c r="I448" s="16"/>
      <c r="K448" s="29"/>
      <c r="L448" s="29"/>
      <c r="M448" s="29"/>
      <c r="N448" s="29"/>
    </row>
    <row r="449" spans="1:14" ht="10.5" customHeight="1">
      <c r="A449" s="2"/>
      <c r="B449" s="23"/>
      <c r="C449" s="24"/>
      <c r="D449" s="16"/>
      <c r="E449" s="17"/>
      <c r="F449" s="16"/>
      <c r="G449" s="18"/>
      <c r="H449" s="16"/>
      <c r="I449" s="16"/>
      <c r="K449" s="29"/>
      <c r="L449" s="29"/>
      <c r="M449" s="29"/>
      <c r="N449" s="29"/>
    </row>
    <row r="450" spans="1:14" ht="15" customHeight="1" thickBot="1">
      <c r="A450" s="219" t="s">
        <v>0</v>
      </c>
      <c r="B450" s="220" t="s">
        <v>7</v>
      </c>
      <c r="C450" s="220" t="s">
        <v>8</v>
      </c>
      <c r="D450" s="227" t="s">
        <v>1</v>
      </c>
      <c r="E450" s="227" t="s">
        <v>2</v>
      </c>
      <c r="F450" s="227" t="s">
        <v>21</v>
      </c>
      <c r="G450" s="220" t="s">
        <v>22</v>
      </c>
      <c r="H450" s="212" t="s">
        <v>23</v>
      </c>
      <c r="I450" s="212" t="s">
        <v>24</v>
      </c>
      <c r="K450" s="29"/>
      <c r="L450" s="29"/>
      <c r="M450" s="29"/>
      <c r="N450" s="29"/>
    </row>
    <row r="451" spans="1:14" ht="14.25" customHeight="1">
      <c r="A451" s="134" t="s">
        <v>41</v>
      </c>
      <c r="B451" s="259" t="s">
        <v>388</v>
      </c>
      <c r="C451" s="259" t="s">
        <v>401</v>
      </c>
      <c r="D451" s="455">
        <v>20</v>
      </c>
      <c r="E451" s="259" t="s">
        <v>3</v>
      </c>
      <c r="F451" s="455">
        <v>0</v>
      </c>
      <c r="G451" s="152">
        <f aca="true" t="shared" si="17" ref="G451:G464">D451*F451</f>
        <v>0</v>
      </c>
      <c r="H451" s="5"/>
      <c r="I451" s="5"/>
      <c r="K451" s="29"/>
      <c r="L451" s="29"/>
      <c r="M451" s="29"/>
      <c r="N451" s="29"/>
    </row>
    <row r="452" spans="1:14" ht="14.25" customHeight="1">
      <c r="A452" s="134" t="s">
        <v>42</v>
      </c>
      <c r="B452" s="322" t="s">
        <v>389</v>
      </c>
      <c r="C452" s="322" t="s">
        <v>402</v>
      </c>
      <c r="D452" s="455">
        <v>19</v>
      </c>
      <c r="E452" s="322" t="s">
        <v>163</v>
      </c>
      <c r="F452" s="507">
        <v>0</v>
      </c>
      <c r="G452" s="152">
        <f t="shared" si="17"/>
        <v>0</v>
      </c>
      <c r="H452" s="5"/>
      <c r="I452" s="5"/>
      <c r="K452" s="29"/>
      <c r="L452" s="29"/>
      <c r="M452" s="29"/>
      <c r="N452" s="29"/>
    </row>
    <row r="453" spans="1:14" ht="14.25" customHeight="1">
      <c r="A453" s="134" t="s">
        <v>43</v>
      </c>
      <c r="B453" s="322" t="s">
        <v>390</v>
      </c>
      <c r="C453" s="322" t="s">
        <v>403</v>
      </c>
      <c r="D453" s="455">
        <v>6</v>
      </c>
      <c r="E453" s="322" t="s">
        <v>163</v>
      </c>
      <c r="F453" s="507">
        <v>0</v>
      </c>
      <c r="G453" s="152">
        <f t="shared" si="17"/>
        <v>0</v>
      </c>
      <c r="H453" s="5"/>
      <c r="I453" s="5"/>
      <c r="K453" s="29"/>
      <c r="L453" s="29"/>
      <c r="M453" s="29"/>
      <c r="N453" s="29"/>
    </row>
    <row r="454" spans="1:14" ht="14.25" customHeight="1">
      <c r="A454" s="134" t="s">
        <v>44</v>
      </c>
      <c r="B454" s="322" t="s">
        <v>391</v>
      </c>
      <c r="C454" s="322" t="s">
        <v>620</v>
      </c>
      <c r="D454" s="455">
        <v>6</v>
      </c>
      <c r="E454" s="322" t="s">
        <v>163</v>
      </c>
      <c r="F454" s="507">
        <v>0</v>
      </c>
      <c r="G454" s="152">
        <f t="shared" si="17"/>
        <v>0</v>
      </c>
      <c r="H454" s="5"/>
      <c r="I454" s="5"/>
      <c r="K454" s="29"/>
      <c r="L454" s="29"/>
      <c r="M454" s="29"/>
      <c r="N454" s="29"/>
    </row>
    <row r="455" spans="1:14" ht="14.25" customHeight="1">
      <c r="A455" s="134" t="s">
        <v>112</v>
      </c>
      <c r="B455" s="322" t="s">
        <v>392</v>
      </c>
      <c r="C455" s="259" t="s">
        <v>404</v>
      </c>
      <c r="D455" s="455">
        <v>7</v>
      </c>
      <c r="E455" s="322" t="s">
        <v>163</v>
      </c>
      <c r="F455" s="507">
        <v>0</v>
      </c>
      <c r="G455" s="152">
        <f t="shared" si="17"/>
        <v>0</v>
      </c>
      <c r="H455" s="5"/>
      <c r="I455" s="5"/>
      <c r="K455" s="29"/>
      <c r="L455" s="29"/>
      <c r="M455" s="29"/>
      <c r="N455" s="29"/>
    </row>
    <row r="456" spans="1:14" ht="14.25" customHeight="1">
      <c r="A456" s="134" t="s">
        <v>48</v>
      </c>
      <c r="B456" s="322" t="s">
        <v>393</v>
      </c>
      <c r="C456" s="259" t="s">
        <v>405</v>
      </c>
      <c r="D456" s="455">
        <v>4</v>
      </c>
      <c r="E456" s="322" t="s">
        <v>163</v>
      </c>
      <c r="F456" s="507">
        <v>0</v>
      </c>
      <c r="G456" s="152">
        <f t="shared" si="17"/>
        <v>0</v>
      </c>
      <c r="H456" s="5"/>
      <c r="I456" s="5"/>
      <c r="K456" s="29"/>
      <c r="L456" s="29"/>
      <c r="M456" s="29"/>
      <c r="N456" s="29"/>
    </row>
    <row r="457" spans="1:14" ht="14.25" customHeight="1">
      <c r="A457" s="134" t="s">
        <v>113</v>
      </c>
      <c r="B457" s="259" t="s">
        <v>394</v>
      </c>
      <c r="C457" s="259" t="s">
        <v>406</v>
      </c>
      <c r="D457" s="455">
        <v>6</v>
      </c>
      <c r="E457" s="322" t="s">
        <v>163</v>
      </c>
      <c r="F457" s="507">
        <v>0</v>
      </c>
      <c r="G457" s="152">
        <f t="shared" si="17"/>
        <v>0</v>
      </c>
      <c r="H457" s="5"/>
      <c r="I457" s="5"/>
      <c r="K457" s="29"/>
      <c r="L457" s="29"/>
      <c r="M457" s="29"/>
      <c r="N457" s="29"/>
    </row>
    <row r="458" spans="1:14" ht="14.25" customHeight="1">
      <c r="A458" s="134" t="s">
        <v>114</v>
      </c>
      <c r="B458" s="259" t="s">
        <v>395</v>
      </c>
      <c r="C458" s="259" t="s">
        <v>407</v>
      </c>
      <c r="D458" s="455">
        <v>5</v>
      </c>
      <c r="E458" s="322" t="s">
        <v>163</v>
      </c>
      <c r="F458" s="507">
        <v>0</v>
      </c>
      <c r="G458" s="152">
        <f t="shared" si="17"/>
        <v>0</v>
      </c>
      <c r="H458" s="5"/>
      <c r="I458" s="5"/>
      <c r="K458" s="29"/>
      <c r="L458" s="29"/>
      <c r="M458" s="29"/>
      <c r="N458" s="29"/>
    </row>
    <row r="459" spans="1:14" ht="14.25" customHeight="1">
      <c r="A459" s="134" t="s">
        <v>115</v>
      </c>
      <c r="B459" s="322" t="s">
        <v>396</v>
      </c>
      <c r="C459" s="322" t="s">
        <v>408</v>
      </c>
      <c r="D459" s="455">
        <v>4</v>
      </c>
      <c r="E459" s="322" t="s">
        <v>163</v>
      </c>
      <c r="F459" s="507">
        <v>0</v>
      </c>
      <c r="G459" s="152">
        <f t="shared" si="17"/>
        <v>0</v>
      </c>
      <c r="H459" s="5"/>
      <c r="I459" s="5"/>
      <c r="K459" s="29"/>
      <c r="L459" s="29"/>
      <c r="M459" s="29"/>
      <c r="N459" s="29"/>
    </row>
    <row r="460" spans="1:14" ht="14.25" customHeight="1">
      <c r="A460" s="134" t="s">
        <v>116</v>
      </c>
      <c r="B460" s="322" t="s">
        <v>397</v>
      </c>
      <c r="C460" s="322" t="s">
        <v>409</v>
      </c>
      <c r="D460" s="455">
        <v>60</v>
      </c>
      <c r="E460" s="322" t="s">
        <v>3</v>
      </c>
      <c r="F460" s="507">
        <v>0</v>
      </c>
      <c r="G460" s="152">
        <f t="shared" si="17"/>
        <v>0</v>
      </c>
      <c r="H460" s="5"/>
      <c r="I460" s="5"/>
      <c r="K460" s="29"/>
      <c r="L460" s="29"/>
      <c r="M460" s="29"/>
      <c r="N460" s="29"/>
    </row>
    <row r="461" spans="1:14" ht="14.25" customHeight="1">
      <c r="A461" s="134" t="s">
        <v>117</v>
      </c>
      <c r="B461" s="322" t="s">
        <v>398</v>
      </c>
      <c r="C461" s="322" t="s">
        <v>621</v>
      </c>
      <c r="D461" s="455">
        <v>50</v>
      </c>
      <c r="E461" s="322" t="s">
        <v>3</v>
      </c>
      <c r="F461" s="507">
        <v>0</v>
      </c>
      <c r="G461" s="152">
        <f t="shared" si="17"/>
        <v>0</v>
      </c>
      <c r="H461" s="5"/>
      <c r="I461" s="5"/>
      <c r="K461" s="29"/>
      <c r="L461" s="29"/>
      <c r="M461" s="29"/>
      <c r="N461" s="29"/>
    </row>
    <row r="462" spans="1:14" ht="14.25" customHeight="1">
      <c r="A462" s="134" t="s">
        <v>118</v>
      </c>
      <c r="B462" s="322" t="s">
        <v>399</v>
      </c>
      <c r="C462" s="322" t="s">
        <v>623</v>
      </c>
      <c r="D462" s="455">
        <v>20</v>
      </c>
      <c r="E462" s="322" t="s">
        <v>3</v>
      </c>
      <c r="F462" s="507">
        <v>0</v>
      </c>
      <c r="G462" s="152">
        <f t="shared" si="17"/>
        <v>0</v>
      </c>
      <c r="H462" s="5"/>
      <c r="I462" s="5"/>
      <c r="K462" s="29"/>
      <c r="L462" s="29"/>
      <c r="M462" s="29"/>
      <c r="N462" s="29"/>
    </row>
    <row r="463" spans="1:14" ht="14.25" customHeight="1">
      <c r="A463" s="134" t="s">
        <v>119</v>
      </c>
      <c r="B463" s="322" t="s">
        <v>399</v>
      </c>
      <c r="C463" s="322" t="s">
        <v>622</v>
      </c>
      <c r="D463" s="455">
        <v>90</v>
      </c>
      <c r="E463" s="322" t="s">
        <v>3</v>
      </c>
      <c r="F463" s="507">
        <v>0</v>
      </c>
      <c r="G463" s="152">
        <f t="shared" si="17"/>
        <v>0</v>
      </c>
      <c r="H463" s="5"/>
      <c r="I463" s="5"/>
      <c r="K463" s="29"/>
      <c r="L463" s="29"/>
      <c r="M463" s="29"/>
      <c r="N463" s="29"/>
    </row>
    <row r="464" spans="1:14" ht="14.25" customHeight="1">
      <c r="A464" s="134" t="s">
        <v>186</v>
      </c>
      <c r="B464" s="322" t="s">
        <v>400</v>
      </c>
      <c r="C464" s="322" t="s">
        <v>624</v>
      </c>
      <c r="D464" s="455">
        <v>90</v>
      </c>
      <c r="E464" s="322" t="s">
        <v>3</v>
      </c>
      <c r="F464" s="507">
        <v>0</v>
      </c>
      <c r="G464" s="152">
        <f t="shared" si="17"/>
        <v>0</v>
      </c>
      <c r="H464" s="5"/>
      <c r="I464" s="5"/>
      <c r="K464" s="29"/>
      <c r="L464" s="29"/>
      <c r="M464" s="29"/>
      <c r="N464" s="29"/>
    </row>
    <row r="465" spans="1:14" ht="14.25" customHeight="1">
      <c r="A465" s="134" t="s">
        <v>187</v>
      </c>
      <c r="B465" s="322"/>
      <c r="C465" s="259" t="s">
        <v>432</v>
      </c>
      <c r="D465" s="455">
        <v>10</v>
      </c>
      <c r="E465" s="322" t="s">
        <v>433</v>
      </c>
      <c r="F465" s="507">
        <v>0</v>
      </c>
      <c r="G465" s="514">
        <f>D465*F465</f>
        <v>0</v>
      </c>
      <c r="H465" s="5"/>
      <c r="I465" s="5"/>
      <c r="K465" s="240"/>
      <c r="L465" s="29"/>
      <c r="M465" s="29"/>
      <c r="N465" s="29"/>
    </row>
    <row r="466" spans="1:14" ht="14.25" customHeight="1" thickBot="1">
      <c r="A466" s="174" t="s">
        <v>144</v>
      </c>
      <c r="B466" s="484"/>
      <c r="C466" s="559" t="s">
        <v>434</v>
      </c>
      <c r="D466" s="525">
        <v>1</v>
      </c>
      <c r="E466" s="560" t="s">
        <v>163</v>
      </c>
      <c r="F466" s="561">
        <v>0</v>
      </c>
      <c r="G466" s="562">
        <f>D466*F466</f>
        <v>0</v>
      </c>
      <c r="H466" s="563"/>
      <c r="I466" s="563"/>
      <c r="K466" s="240"/>
      <c r="L466" s="29"/>
      <c r="M466" s="29"/>
      <c r="N466" s="29"/>
    </row>
    <row r="467" spans="1:14" ht="15" customHeight="1">
      <c r="A467" s="201"/>
      <c r="B467" s="691" t="s">
        <v>168</v>
      </c>
      <c r="C467" s="691"/>
      <c r="D467" s="36"/>
      <c r="E467" s="36"/>
      <c r="F467" s="205"/>
      <c r="G467" s="206">
        <f>SUM(G451:G466)</f>
        <v>0</v>
      </c>
      <c r="H467" s="42"/>
      <c r="I467" s="179"/>
      <c r="K467" s="29"/>
      <c r="L467" s="29"/>
      <c r="M467" s="29"/>
      <c r="N467" s="29"/>
    </row>
    <row r="468" spans="11:14" ht="12.75">
      <c r="K468" s="29"/>
      <c r="L468" s="29"/>
      <c r="M468" s="29"/>
      <c r="N468" s="29"/>
    </row>
    <row r="469" spans="11:14" ht="12.75">
      <c r="K469" s="29"/>
      <c r="L469" s="29"/>
      <c r="M469" s="29"/>
      <c r="N469" s="29"/>
    </row>
    <row r="470" spans="1:14" ht="15.75">
      <c r="A470" s="2" t="s">
        <v>9</v>
      </c>
      <c r="B470" s="131" t="s">
        <v>422</v>
      </c>
      <c r="C470" s="132" t="s">
        <v>410</v>
      </c>
      <c r="D470" s="16"/>
      <c r="E470" s="17"/>
      <c r="F470" s="16"/>
      <c r="G470" s="18"/>
      <c r="H470" s="16"/>
      <c r="I470" s="16"/>
      <c r="K470" s="29"/>
      <c r="L470" s="29"/>
      <c r="M470" s="29"/>
      <c r="N470" s="29"/>
    </row>
    <row r="471" spans="1:14" ht="11.25" customHeight="1">
      <c r="A471" s="2"/>
      <c r="B471" s="23"/>
      <c r="C471" s="24"/>
      <c r="D471" s="16"/>
      <c r="E471" s="17"/>
      <c r="F471" s="16"/>
      <c r="G471" s="18"/>
      <c r="H471" s="16"/>
      <c r="I471" s="16"/>
      <c r="K471" s="29"/>
      <c r="L471" s="29"/>
      <c r="M471" s="29"/>
      <c r="N471" s="29"/>
    </row>
    <row r="472" spans="1:14" ht="14.25" customHeight="1" thickBot="1">
      <c r="A472" s="219" t="s">
        <v>0</v>
      </c>
      <c r="B472" s="220" t="s">
        <v>7</v>
      </c>
      <c r="C472" s="220" t="s">
        <v>8</v>
      </c>
      <c r="D472" s="227" t="s">
        <v>1</v>
      </c>
      <c r="E472" s="227" t="s">
        <v>2</v>
      </c>
      <c r="F472" s="227" t="s">
        <v>21</v>
      </c>
      <c r="G472" s="220" t="s">
        <v>22</v>
      </c>
      <c r="H472" s="212" t="s">
        <v>23</v>
      </c>
      <c r="I472" s="212" t="s">
        <v>24</v>
      </c>
      <c r="K472" s="29"/>
      <c r="L472" s="29"/>
      <c r="M472" s="29"/>
      <c r="N472" s="29"/>
    </row>
    <row r="473" spans="1:14" ht="14.25" customHeight="1">
      <c r="A473" s="134" t="s">
        <v>41</v>
      </c>
      <c r="B473" s="510">
        <v>345</v>
      </c>
      <c r="C473" s="322" t="s">
        <v>411</v>
      </c>
      <c r="D473" s="360">
        <v>20</v>
      </c>
      <c r="E473" s="322" t="s">
        <v>3</v>
      </c>
      <c r="F473" s="360">
        <v>0</v>
      </c>
      <c r="G473" s="514">
        <f aca="true" t="shared" si="18" ref="G473:G487">D473*F473</f>
        <v>0</v>
      </c>
      <c r="H473" s="3"/>
      <c r="I473" s="3"/>
      <c r="K473" s="29"/>
      <c r="L473" s="29"/>
      <c r="M473" s="29"/>
      <c r="N473" s="29"/>
    </row>
    <row r="474" spans="1:14" ht="14.25" customHeight="1">
      <c r="A474" s="134" t="s">
        <v>42</v>
      </c>
      <c r="B474" s="510">
        <v>345</v>
      </c>
      <c r="C474" s="259" t="s">
        <v>412</v>
      </c>
      <c r="D474" s="360">
        <v>19</v>
      </c>
      <c r="E474" s="259" t="s">
        <v>163</v>
      </c>
      <c r="F474" s="507">
        <v>0</v>
      </c>
      <c r="G474" s="514">
        <f>D474*F474</f>
        <v>0</v>
      </c>
      <c r="H474" s="3"/>
      <c r="I474" s="3"/>
      <c r="K474" s="29"/>
      <c r="L474" s="29"/>
      <c r="M474" s="29"/>
      <c r="N474" s="29"/>
    </row>
    <row r="475" spans="1:9" ht="14.25" customHeight="1">
      <c r="A475" s="134" t="s">
        <v>43</v>
      </c>
      <c r="B475" s="510">
        <v>345</v>
      </c>
      <c r="C475" s="259" t="s">
        <v>413</v>
      </c>
      <c r="D475" s="360">
        <v>6</v>
      </c>
      <c r="E475" s="322" t="s">
        <v>163</v>
      </c>
      <c r="F475" s="507">
        <v>0</v>
      </c>
      <c r="G475" s="514">
        <f t="shared" si="18"/>
        <v>0</v>
      </c>
      <c r="H475" s="3"/>
      <c r="I475" s="3"/>
    </row>
    <row r="476" spans="1:9" ht="14.25" customHeight="1">
      <c r="A476" s="134" t="s">
        <v>44</v>
      </c>
      <c r="B476" s="510">
        <v>345</v>
      </c>
      <c r="C476" s="322" t="s">
        <v>625</v>
      </c>
      <c r="D476" s="360">
        <v>6</v>
      </c>
      <c r="E476" s="322" t="s">
        <v>163</v>
      </c>
      <c r="F476" s="507">
        <v>0</v>
      </c>
      <c r="G476" s="514">
        <f t="shared" si="18"/>
        <v>0</v>
      </c>
      <c r="H476" s="3"/>
      <c r="I476" s="3"/>
    </row>
    <row r="477" spans="1:9" ht="14.25" customHeight="1">
      <c r="A477" s="134" t="s">
        <v>112</v>
      </c>
      <c r="B477" s="510">
        <v>345</v>
      </c>
      <c r="C477" s="259" t="s">
        <v>414</v>
      </c>
      <c r="D477" s="360">
        <v>7</v>
      </c>
      <c r="E477" s="322" t="s">
        <v>163</v>
      </c>
      <c r="F477" s="507">
        <v>0</v>
      </c>
      <c r="G477" s="514">
        <f t="shared" si="18"/>
        <v>0</v>
      </c>
      <c r="H477" s="3"/>
      <c r="I477" s="3"/>
    </row>
    <row r="478" spans="1:9" ht="14.25" customHeight="1">
      <c r="A478" s="134" t="s">
        <v>48</v>
      </c>
      <c r="B478" s="510">
        <v>354</v>
      </c>
      <c r="C478" s="259" t="s">
        <v>415</v>
      </c>
      <c r="D478" s="360">
        <v>10</v>
      </c>
      <c r="E478" s="322" t="s">
        <v>163</v>
      </c>
      <c r="F478" s="507">
        <v>0</v>
      </c>
      <c r="G478" s="514">
        <f t="shared" si="18"/>
        <v>0</v>
      </c>
      <c r="H478" s="3"/>
      <c r="I478" s="3"/>
    </row>
    <row r="479" spans="1:9" ht="14.25" customHeight="1">
      <c r="A479" s="134" t="s">
        <v>113</v>
      </c>
      <c r="B479" s="510">
        <v>341</v>
      </c>
      <c r="C479" s="322" t="s">
        <v>416</v>
      </c>
      <c r="D479" s="360">
        <v>60</v>
      </c>
      <c r="E479" s="322" t="s">
        <v>3</v>
      </c>
      <c r="F479" s="507">
        <v>0</v>
      </c>
      <c r="G479" s="514">
        <f t="shared" si="18"/>
        <v>0</v>
      </c>
      <c r="H479" s="3"/>
      <c r="I479" s="3"/>
    </row>
    <row r="480" spans="1:9" ht="14.25" customHeight="1">
      <c r="A480" s="134" t="s">
        <v>114</v>
      </c>
      <c r="B480" s="510">
        <v>341</v>
      </c>
      <c r="C480" s="322" t="s">
        <v>621</v>
      </c>
      <c r="D480" s="455">
        <v>50</v>
      </c>
      <c r="E480" s="322" t="s">
        <v>3</v>
      </c>
      <c r="F480" s="507">
        <v>0</v>
      </c>
      <c r="G480" s="514">
        <f t="shared" si="18"/>
        <v>0</v>
      </c>
      <c r="H480" s="3"/>
      <c r="I480" s="3"/>
    </row>
    <row r="481" spans="1:9" ht="14.25" customHeight="1">
      <c r="A481" s="134" t="s">
        <v>115</v>
      </c>
      <c r="B481" s="510">
        <v>341</v>
      </c>
      <c r="C481" s="322" t="s">
        <v>623</v>
      </c>
      <c r="D481" s="455">
        <v>20</v>
      </c>
      <c r="E481" s="322" t="s">
        <v>3</v>
      </c>
      <c r="F481" s="507">
        <v>0</v>
      </c>
      <c r="G481" s="514">
        <f t="shared" si="18"/>
        <v>0</v>
      </c>
      <c r="H481" s="3"/>
      <c r="I481" s="3"/>
    </row>
    <row r="482" spans="1:9" ht="14.25" customHeight="1">
      <c r="A482" s="134" t="s">
        <v>116</v>
      </c>
      <c r="B482" s="510">
        <v>341</v>
      </c>
      <c r="C482" s="322" t="s">
        <v>622</v>
      </c>
      <c r="D482" s="455">
        <v>90</v>
      </c>
      <c r="E482" s="322" t="s">
        <v>3</v>
      </c>
      <c r="F482" s="507">
        <v>0</v>
      </c>
      <c r="G482" s="514">
        <f t="shared" si="18"/>
        <v>0</v>
      </c>
      <c r="H482" s="3"/>
      <c r="I482" s="3"/>
    </row>
    <row r="483" spans="1:9" ht="14.25" customHeight="1">
      <c r="A483" s="134" t="s">
        <v>117</v>
      </c>
      <c r="B483" s="510">
        <v>341</v>
      </c>
      <c r="C483" s="322" t="s">
        <v>624</v>
      </c>
      <c r="D483" s="455">
        <v>90</v>
      </c>
      <c r="E483" s="322" t="s">
        <v>3</v>
      </c>
      <c r="F483" s="507">
        <v>0</v>
      </c>
      <c r="G483" s="514">
        <f t="shared" si="18"/>
        <v>0</v>
      </c>
      <c r="H483" s="3"/>
      <c r="I483" s="3"/>
    </row>
    <row r="484" spans="1:9" ht="14.25" customHeight="1">
      <c r="A484" s="134" t="s">
        <v>118</v>
      </c>
      <c r="B484" s="510">
        <v>358</v>
      </c>
      <c r="C484" s="322" t="s">
        <v>417</v>
      </c>
      <c r="D484" s="360">
        <v>4</v>
      </c>
      <c r="E484" s="322" t="s">
        <v>163</v>
      </c>
      <c r="F484" s="507">
        <v>0</v>
      </c>
      <c r="G484" s="514">
        <f t="shared" si="18"/>
        <v>0</v>
      </c>
      <c r="H484" s="3"/>
      <c r="I484" s="3"/>
    </row>
    <row r="485" spans="1:9" ht="14.25" customHeight="1">
      <c r="A485" s="134" t="s">
        <v>119</v>
      </c>
      <c r="B485" s="510">
        <v>348</v>
      </c>
      <c r="C485" s="259" t="s">
        <v>418</v>
      </c>
      <c r="D485" s="360">
        <v>6</v>
      </c>
      <c r="E485" s="322" t="s">
        <v>163</v>
      </c>
      <c r="F485" s="507">
        <v>0</v>
      </c>
      <c r="G485" s="514">
        <f t="shared" si="18"/>
        <v>0</v>
      </c>
      <c r="H485" s="3"/>
      <c r="I485" s="3"/>
    </row>
    <row r="486" spans="1:9" ht="14.25" customHeight="1">
      <c r="A486" s="134" t="s">
        <v>186</v>
      </c>
      <c r="B486" s="510">
        <v>348</v>
      </c>
      <c r="C486" s="259" t="s">
        <v>419</v>
      </c>
      <c r="D486" s="360">
        <v>5</v>
      </c>
      <c r="E486" s="322" t="s">
        <v>163</v>
      </c>
      <c r="F486" s="507">
        <v>0</v>
      </c>
      <c r="G486" s="514">
        <f t="shared" si="18"/>
        <v>0</v>
      </c>
      <c r="H486" s="3"/>
      <c r="I486" s="3"/>
    </row>
    <row r="487" spans="1:9" ht="14.25" customHeight="1" thickBot="1">
      <c r="A487" s="174" t="s">
        <v>187</v>
      </c>
      <c r="B487" s="513">
        <v>348</v>
      </c>
      <c r="C487" s="508" t="s">
        <v>420</v>
      </c>
      <c r="D487" s="596">
        <v>4</v>
      </c>
      <c r="E487" s="508" t="s">
        <v>163</v>
      </c>
      <c r="F487" s="509">
        <v>0</v>
      </c>
      <c r="G487" s="515">
        <f t="shared" si="18"/>
        <v>0</v>
      </c>
      <c r="H487" s="251"/>
      <c r="I487" s="251"/>
    </row>
    <row r="488" spans="1:9" ht="15">
      <c r="A488" s="512"/>
      <c r="B488" s="689" t="s">
        <v>421</v>
      </c>
      <c r="C488" s="689"/>
      <c r="D488" s="511"/>
      <c r="E488" s="179"/>
      <c r="F488" s="179"/>
      <c r="G488" s="157">
        <f>SUM(G473:G487)</f>
        <v>0</v>
      </c>
      <c r="H488" s="179"/>
      <c r="I488" s="179"/>
    </row>
  </sheetData>
  <sheetProtection/>
  <mergeCells count="32">
    <mergeCell ref="A141:C141"/>
    <mergeCell ref="B339:C339"/>
    <mergeCell ref="B401:C401"/>
    <mergeCell ref="B436:C436"/>
    <mergeCell ref="B292:C292"/>
    <mergeCell ref="A154:C154"/>
    <mergeCell ref="B198:C198"/>
    <mergeCell ref="B125:C125"/>
    <mergeCell ref="B358:C358"/>
    <mergeCell ref="A128:C128"/>
    <mergeCell ref="B329:C329"/>
    <mergeCell ref="B310:C310"/>
    <mergeCell ref="A1:I1"/>
    <mergeCell ref="A3:B3"/>
    <mergeCell ref="B57:C57"/>
    <mergeCell ref="B70:C70"/>
    <mergeCell ref="A5:B5"/>
    <mergeCell ref="C3:E3"/>
    <mergeCell ref="C4:E4"/>
    <mergeCell ref="A4:B4"/>
    <mergeCell ref="A7:C7"/>
    <mergeCell ref="C5:E5"/>
    <mergeCell ref="B488:C488"/>
    <mergeCell ref="B30:C30"/>
    <mergeCell ref="B246:C246"/>
    <mergeCell ref="B273:C273"/>
    <mergeCell ref="B174:C174"/>
    <mergeCell ref="B118:C118"/>
    <mergeCell ref="B78:C78"/>
    <mergeCell ref="B467:C467"/>
    <mergeCell ref="B445:C445"/>
    <mergeCell ref="B422:C422"/>
  </mergeCells>
  <printOptions/>
  <pageMargins left="0.72" right="0.787401575" top="0.49" bottom="0.3" header="0.4921259845" footer="0.3"/>
  <pageSetup fitToHeight="0" fitToWidth="1" horizontalDpi="360" verticalDpi="36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Kvasna</dc:creator>
  <cp:keywords/>
  <dc:description/>
  <cp:lastModifiedBy>Bártová Radka</cp:lastModifiedBy>
  <cp:lastPrinted>2018-02-22T07:09:56Z</cp:lastPrinted>
  <dcterms:created xsi:type="dcterms:W3CDTF">2006-08-20T21:53:24Z</dcterms:created>
  <dcterms:modified xsi:type="dcterms:W3CDTF">2018-02-22T07:10:21Z</dcterms:modified>
  <cp:category/>
  <cp:version/>
  <cp:contentType/>
  <cp:contentStatus/>
</cp:coreProperties>
</file>