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001" sheetId="2" r:id="rId2"/>
    <sheet name="SO 003" sheetId="3" r:id="rId3"/>
    <sheet name="SO 101.1" sheetId="4" r:id="rId4"/>
    <sheet name="SO 101.2" sheetId="5" r:id="rId5"/>
    <sheet name="SO 141" sheetId="6" r:id="rId6"/>
    <sheet name="SO 151" sheetId="7" r:id="rId7"/>
    <sheet name="SO 191" sheetId="8" r:id="rId8"/>
    <sheet name="SO 201" sheetId="9" r:id="rId9"/>
    <sheet name="SO 802" sheetId="10" r:id="rId10"/>
  </sheets>
  <definedNames/>
  <calcPr fullCalcOnLoad="1"/>
</workbook>
</file>

<file path=xl/sharedStrings.xml><?xml version="1.0" encoding="utf-8"?>
<sst xmlns="http://schemas.openxmlformats.org/spreadsheetml/2006/main" count="1711" uniqueCount="648">
  <si>
    <t>Soupis objektů s DPH</t>
  </si>
  <si>
    <t>Stavba:L-11-028-600 - Most, ev.č.590266-TR-Kemp01, přes řeku Jihlavu v Třebíči-Poušově vč. mostku přes náhon</t>
  </si>
  <si>
    <t>Varianta:ZŘ - Po připomínkách</t>
  </si>
  <si>
    <t>Odbytová cena:</t>
  </si>
  <si>
    <t>OC+DPH:</t>
  </si>
  <si>
    <t>Sazba 1</t>
  </si>
  <si>
    <t>Sazba 2</t>
  </si>
  <si>
    <t>Sazba 3</t>
  </si>
  <si>
    <t>Objekt</t>
  </si>
  <si>
    <t>Popis</t>
  </si>
  <si>
    <t>OC</t>
  </si>
  <si>
    <t>DPH</t>
  </si>
  <si>
    <t>OC+DPH</t>
  </si>
  <si>
    <t>ASPE 9</t>
  </si>
  <si>
    <t xml:space="preserve">Firma: </t>
  </si>
  <si>
    <t>Příloha k formuláři pro ocenění nabídky</t>
  </si>
  <si>
    <t>Stavba :</t>
  </si>
  <si>
    <t>číslo a název SO:</t>
  </si>
  <si>
    <t>číslo a název rozpočtu:</t>
  </si>
  <si>
    <t>L-11-028-600</t>
  </si>
  <si>
    <t xml:space="preserve">Most, ev.č.590266-TR-Kemp01, přes řeku Jihlavu v Třebíči-Poušově vč. mostku přes náhon  </t>
  </si>
  <si>
    <t>SO 001</t>
  </si>
  <si>
    <t>Pŕíprava území</t>
  </si>
  <si>
    <t>Poř.
č.pol.</t>
  </si>
  <si>
    <t>1</t>
  </si>
  <si>
    <t>Kód
položky</t>
  </si>
  <si>
    <t>Varianta
položky</t>
  </si>
  <si>
    <t>Název položky</t>
  </si>
  <si>
    <t>jednotka</t>
  </si>
  <si>
    <t>Počet
jednotek</t>
  </si>
  <si>
    <t>CENA</t>
  </si>
  <si>
    <t>jednotková</t>
  </si>
  <si>
    <t>celkem</t>
  </si>
  <si>
    <t>Sazba</t>
  </si>
  <si>
    <t>2</t>
  </si>
  <si>
    <t>3</t>
  </si>
  <si>
    <t>4</t>
  </si>
  <si>
    <t>5</t>
  </si>
  <si>
    <t>6</t>
  </si>
  <si>
    <t>7</t>
  </si>
  <si>
    <t>8</t>
  </si>
  <si>
    <t>Zemní práce</t>
  </si>
  <si>
    <t>11090</t>
  </si>
  <si>
    <t/>
  </si>
  <si>
    <t xml:space="preserve">VŠEOBECNÉ VYKLIZENÍ OSTATNÍCH PLOCH
přístřešek autobusové zastávky, 2x lavička dřevěná, odpadkový koš betonový
včetně odvozu a poplatku
</t>
  </si>
  <si>
    <t xml:space="preserve">M2        </t>
  </si>
  <si>
    <t>4,3=4,300 [A]</t>
  </si>
  <si>
    <t>zahrnuje odstranění všech překážek pro uskutečnění stavby</t>
  </si>
  <si>
    <t>111204</t>
  </si>
  <si>
    <t>ODSTRANĚNÍ KŘOVIN S ODVOZEM DO 5KM
včetně odvozu a poplatku</t>
  </si>
  <si>
    <t>38,2+16,5+7,8=62,500 [A]
plochy dle ACAD a tabulky dřevin</t>
  </si>
  <si>
    <t>odstranění křovin a stromů do průměru 100 mm
doprava dřevin na předepsanou vzdálenost
spálení na hromadách nebo štěpkování</t>
  </si>
  <si>
    <t>11130</t>
  </si>
  <si>
    <t>SEJMUTÍ DRNU
Včetně odvozu na meziskládku a zpět na stavbu ke zpětnému využití.</t>
  </si>
  <si>
    <t>344,5=344,500 [A]
Plocha dle situace ACAD</t>
  </si>
  <si>
    <t>včetně vodorovné dopravy  a uložení na skládku</t>
  </si>
  <si>
    <t>112014</t>
  </si>
  <si>
    <t xml:space="preserve">KÁCENÍ STROMŮ D KMENE DO 0,5M S ODSTRANĚNÍM PAŘEZŮ, ODVOZ DO 5KM
včetně likvidace
</t>
  </si>
  <si>
    <t xml:space="preserve">KUS       </t>
  </si>
  <si>
    <t>9=9,000 [A]
plochy dle ACAD a tabulky dřevin</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</si>
  <si>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</si>
  <si>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112024</t>
  </si>
  <si>
    <t>KÁCENÍ STROMŮ D KMENE DO 0,9M S ODSTRANĚNÍM PAŘEZŮ, ODVOZ DO 5KM
včetně likvidace</t>
  </si>
  <si>
    <t>1=1,000 [A]
plochy dle ACAD a tabulky dřevin</t>
  </si>
  <si>
    <t>112034</t>
  </si>
  <si>
    <t>KÁCENÍ STROMŮ D KMENE PŘES 0,9M S ODSTR PAŘEZŮ, ODVOZ DO 5KM
včetně likvidace</t>
  </si>
  <si>
    <t>11352</t>
  </si>
  <si>
    <t>ODSTRANĚNÍ CHODNÍKOVÝCH OBRUBNÍKŮ BETONOVÝCH
včetně odvozu na skládku v režii zhotovitele</t>
  </si>
  <si>
    <t xml:space="preserve">M         </t>
  </si>
  <si>
    <t>40=40,000 [A]
Délka dle situace ACAD</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</si>
  <si>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</si>
  <si>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121101</t>
  </si>
  <si>
    <t>SEJMUTÍ ORNICE NEBO LESNÍ PŮDY S ODVOZEM DO 1KM
Včetně odvozu na meziskládku a zpět na stavbu ke zpětnému využití.</t>
  </si>
  <si>
    <t xml:space="preserve">M3        </t>
  </si>
  <si>
    <t>377,9*0,2=75,580 [A]
Plocha dle situace ACAD</t>
  </si>
  <si>
    <t>položka zahrnuje sejmutí ornice bez ohledu na tloušťku vrstvy a její vodorovnou dopravu
nezahrnuje uložení na trvalou skládku</t>
  </si>
  <si>
    <t>17120</t>
  </si>
  <si>
    <t>ULOŽENÍ SYPANINY DO NÁSYPŮ A NA SKLÁDKY BEZ ZHUTNĚNÍ</t>
  </si>
  <si>
    <t>34,55+(377,9*0,2)=110,130 [A]
Kubatura dle položek "12101" "11130"</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</si>
  <si>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</si>
  <si>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18481</t>
  </si>
  <si>
    <t>OCHRANA STROMŮ BEDNĚNÍM
8m2 čtverečních na jeden strom celkem 33 stromů
včetně odstranění bednění</t>
  </si>
  <si>
    <t>8*2=16,000 [A]
počty dle situace ACAD</t>
  </si>
  <si>
    <t>položka zahrnuje veškerý materiál, výrobky a polotovary, včetně mimostaveništní a vnitrostaveništní dopravy (rovněž přesuny), včetně naložení a složení, případně s uložením</t>
  </si>
  <si>
    <t>18600</t>
  </si>
  <si>
    <t xml:space="preserve">ZALÉVÁNÍ VODOU
zalévání stromů 30l na strom, 3x, 33 stromů </t>
  </si>
  <si>
    <t>0,03*2*3=0,180 [A]</t>
  </si>
  <si>
    <t>Ostatní konstrukce a práce</t>
  </si>
  <si>
    <t>9</t>
  </si>
  <si>
    <t>966118</t>
  </si>
  <si>
    <t>BOURÁNÍ KONSTRUKCÍ Z BETON DÍLCŮ S ODVOZEM DO 20KM
betonový panel, betonový kvádr
včetně poplatku za skládku</t>
  </si>
  <si>
    <t>0,3=0,300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</si>
  <si>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</si>
  <si>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C e l k e m</t>
  </si>
  <si>
    <t>Ostatní ve výkazu nespecifikované práce</t>
  </si>
  <si>
    <t>Vícepráce</t>
  </si>
  <si>
    <t>Vícepráce celkem</t>
  </si>
  <si>
    <t>Méněpráce</t>
  </si>
  <si>
    <t>Méněpráce celkem</t>
  </si>
  <si>
    <t>Celkem</t>
  </si>
  <si>
    <t>SO 003</t>
  </si>
  <si>
    <t>Demolice mostku přes náhon</t>
  </si>
  <si>
    <t>Všeobecné konstrukce a práce</t>
  </si>
  <si>
    <t>0</t>
  </si>
  <si>
    <t>014102</t>
  </si>
  <si>
    <t>a</t>
  </si>
  <si>
    <t>POPLATKY ZA SKLÁDKU
zemina</t>
  </si>
  <si>
    <t xml:space="preserve">T         </t>
  </si>
  <si>
    <t>p.č. 131738:
51,202*2,0=102,404 [A]</t>
  </si>
  <si>
    <t>zahrnuje veškeré poplatky provozovateli skládky související s uložením odpadu na skládce.</t>
  </si>
  <si>
    <t>b</t>
  </si>
  <si>
    <t>POPLATKY ZA SKLÁDKU
stavební suť</t>
  </si>
  <si>
    <t>pol.č. 966138:
72,684*2,6=188,978 [A]
pol.č. 966158:
45,118*2,3=103,771 [B]
pol.č. 966168:
18,150*2,5=45,375 [C]
Celkem: A+B+C=338,124 [D]</t>
  </si>
  <si>
    <t>c</t>
  </si>
  <si>
    <t>POPLATKY ZA SKLÁDKU
živice</t>
  </si>
  <si>
    <t>p.č. 113728:
3,2*2,4=7,680 [A]
p.č. 97817:
33*0,01*2,4=0,792 [B]
Celkem: A+B=8,472 [C]</t>
  </si>
  <si>
    <t>113728</t>
  </si>
  <si>
    <t>FRÉZOVÁNÍ ZPEVNĚNÝCH PLOCH ASFALTOVÝCH, ODVOZ DO 20KM
odstranění stávající vozovky na mostě</t>
  </si>
  <si>
    <t>8,0*4,0*0,10=3,200 [A]</t>
  </si>
  <si>
    <t>11511</t>
  </si>
  <si>
    <t>ČERPÁNÍ VODY DO 500 L/MIN
mimo položky obsahující čerpání</t>
  </si>
  <si>
    <t xml:space="preserve">HOD       </t>
  </si>
  <si>
    <t>100=100,000 [A]</t>
  </si>
  <si>
    <t>Položka čerpání vody na povrchu zahrnuje i potrubí, pohotovost záložní čerpací soupravy a zřízení čerpací jímky. Součástí položky je také následná demontáž a likvidace těchto zařízení</t>
  </si>
  <si>
    <t>131738</t>
  </si>
  <si>
    <t>HLOUBENÍ JAM ZAPAŽ I NEPAŽ TŘ. I, ODVOZ DO 20KM
pouze pro demolici stávajícího mostu 
pro demolici stávajících nábřežních zídek je výkop v objektu SO 201
Všechen vytěžený materiál na skládku
Skutečný rozsah výkopových prací se určí až při realizaci</t>
  </si>
  <si>
    <t>opěra1 :
(2,82+1,49)*5,40*1,10=25,601 [A]
opěra 2:
(1,49+2,82)*5,40*1,10=25,601 [B]
Celkem: A+B=51,202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</si>
  <si>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</si>
  <si>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p.č. 131738:
51,202=51,202 [A]</t>
  </si>
  <si>
    <t>17481</t>
  </si>
  <si>
    <t>ZÁSYP JAM A RÝH Z NAKUPOVANÝCH MATERIÁLŮ
zasyp po demolici původního mostu - pouze část vzniklá výkopovými pracemi v rámci tohoto objektu</t>
  </si>
  <si>
    <t>opěra1:
4,98*5,40*1,10=29,581 [A]
opěra 2:
4,98*5,40*1,10=29,581 [B]
Celkem: A+B=59,162 [C]</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</si>
  <si>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</si>
  <si>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9112A3</t>
  </si>
  <si>
    <t>ZÁBRADLÍ MOSTNÍ S VODOR MADLY - DEMONTÁŽ S PŘESUNEM
odvoz a likvidace v režii zhotovitele</t>
  </si>
  <si>
    <t>15,50+15,0=30,500 [A]</t>
  </si>
  <si>
    <t>položka zahrnuje:
- demontáž a odstranění zařízení
- jeho odvoz na předepsané místo</t>
  </si>
  <si>
    <t>966138</t>
  </si>
  <si>
    <t>BOURÁNÍ KONSTRUKCÍ Z KAMENE NA MC S ODVOZEM DO 20KM
Rozměry podzemních částí spodní stavby nebylo možné určit. rozměry jsou stanoveny na základě geodetického zaměření a odborného odhadu.
Rozsah skutečných demolic se určí až pro realizaci</t>
  </si>
  <si>
    <t>nábřežní zídky:
3,675*(3,34+4,64+10,0)*1,10=72,684 [A]</t>
  </si>
  <si>
    <t>966158</t>
  </si>
  <si>
    <t>BOURÁNÍ KONSTRUKCÍ Z PROST BETONU S ODVOZEM DO 20KM
Rozměry podzemních částí spodní stavby nebylo možné určit. rozměry jsou stanoveny na základě geodetického zaměření a odborného odhadu.</t>
  </si>
  <si>
    <t>opěra 1:
4,57*4,40*1,10=22,119 [A]
opěra 2:
4,57*4,40*1,10=22,119 [B]
stávající křídla:
0,4*0,25*2,0*4*1,10=0,880 [C]
Celkem: A+B+C=45,118 [D]</t>
  </si>
  <si>
    <t>966168</t>
  </si>
  <si>
    <t>BOURÁNÍ KONSTRUKCÍ ZE ŽELEZOBETONU S ODVOZEM DO 20KM</t>
  </si>
  <si>
    <t>0,2*7,50*4,40=6,600 [A]
0,5*0,7*7,5*4*1,10=11,550 [B]
Celkem: A+B=18,150 [C]</t>
  </si>
  <si>
    <t>97817</t>
  </si>
  <si>
    <t>ODSTRANĚNÍ MOSTNÍ IZOLACE</t>
  </si>
  <si>
    <t>7,50*4,40=33,000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</si>
  <si>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</si>
  <si>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101</t>
  </si>
  <si>
    <t>Místní komunikace Poušov</t>
  </si>
  <si>
    <t>SO 101.1</t>
  </si>
  <si>
    <t>A</t>
  </si>
  <si>
    <t>POPLATKY ZA SKLÁDKU
zemina a podkladní vrstvy vozovek</t>
  </si>
  <si>
    <t>"113328" 345,71*1,9=656,849 [A]
"123738.A" 73,92*2,0=147,840 [B]
"123738.B" 87,75*2,0=175,500 [C]
132738 43,75*2,0=87,500 [D]
Celkem: A+B+C+D=1 067,689 [E]</t>
  </si>
  <si>
    <t>C</t>
  </si>
  <si>
    <t xml:space="preserve">POPLATKY ZA SKLÁDKU
asfalty a živičí stmelené vrstvy
</t>
  </si>
  <si>
    <t>"113138" 169,37*2,4=406,488 [A]</t>
  </si>
  <si>
    <t>113138</t>
  </si>
  <si>
    <t>ODSTRANĚNÍ KRYTU ZPEVNĚNÝCH PLOCH S ASFALT POJIVEM, ODVOZ DO 20KM
rozebrání živičné vrstvy konstrukce vozovky (tl. průměrné 0,1m), odvoz na skládku</t>
  </si>
  <si>
    <t>1693,7*0,1=169,370 [A]
Plocha odečtena ze situace ACAD</t>
  </si>
  <si>
    <t>113321</t>
  </si>
  <si>
    <t>ODSTRAN PODKL ZPEVNĚNÝCH PLOCH Z KAMENIVA NESTMEL, ODVOZ NA MEZIDEPÓNII
Bez poplatku za skládku, materiál bude použit zpět na stavbě.
Včetně uložení na mazidepónii dle výběru zhotovitele.
Včetně ošetření úložiště po celou dobu výstavby.
Odstranění podkladních vrstev konstrukce s odvozem na meziskládku a zpět pro zpětné využití na stavbě
v položce 171103</t>
  </si>
  <si>
    <t>vlastní násyp: 52=52,000 [A] planimetrováno z příčných řezů
klíny kolem: (18,5+64,7+13,2+119,5)*0,15=32,385 [B] délky * průměrná plocha do položky "17310" SO101
16,2=16,200 [C] Materiál bude použit do položky "171101" SO 141
48,5=48,500 [D] Materiál bude použit do položky "171101" SO 151
13,3=13,300 [E] Materiál bude použit do položky "17310" SO 151
Celkem: A+B+C+D+E=162,385 [F]
Kubatura z příčných řezů a situace ACAD</t>
  </si>
  <si>
    <t>113328</t>
  </si>
  <si>
    <t>ODSTRAN PODKL ZPEVNĚNÝCH PLOCH Z KAMENIVA NESTMEL, ODVOZ DO 20KM
Odtranění podkladních vrstev stávajícíc vozovky v tl.0,3m.</t>
  </si>
  <si>
    <t>1693,7*0,3=508,110 [A] celková kubatura odstraňovaných vrstev
A-162,4=345,710 [B] celová kubatura mínus položka "113321"
Plocha odečtena ze situace ACAD</t>
  </si>
  <si>
    <t>123731</t>
  </si>
  <si>
    <t>ODKOP PRO SPOD STAVBU SILNIC A ŽELEZNIC TŘ. I, ODVOZ NA MEZIDEPÓNII
Bez poplatku za skládku, materiál bude použit zpět na stavbě.
Včetně uložení na mazidepónii dle výběru zhotovitele.
Včetně ošetření úložiště po celou dobu výstavby.
Včetně odvozu na mezidepónii a zpět na stavbu. Materiál bude použit do položky "17110"</t>
  </si>
  <si>
    <t>72,9=72,900 [A] Materiál bude použit do položky "17110" SO 101
Kubatura dle "17110"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</si>
  <si>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t>
  </si>
  <si>
    <t>123738</t>
  </si>
  <si>
    <t>ODKOP PRO SPOD STAVBU SILNIC A ŽELEZNIC TŘ. I, ODVOZ DO 20KM
Vlastní výkop pro komunikaci.</t>
  </si>
  <si>
    <t>70,4=70,400 [A]
A*1,05=73,920 [B]
Celková kubatura planimetrováním příčných řezů.</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</si>
  <si>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</si>
  <si>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B</t>
  </si>
  <si>
    <t>ODKOP PRO SPOD STAVBU SILNIC A ŽELEZNIC TŘ. I, ODVOZ DO 20KM
Odkop pro výměnu podloží.</t>
  </si>
  <si>
    <t>153,0=153,000 [A]
A*1,05=160,650 [B]
B-72,9=87,750 [C] celková kubatura mínus kubatura jenž bude použita zpět na stavbě do "17110"
Celková kubatura planimetrováním příčných řezů.</t>
  </si>
  <si>
    <t>132738</t>
  </si>
  <si>
    <t>HLOUBENÍ RÝH ŠÍŘ DO 2M PAŽ I NEPAŽ TŘ. I, ODVOZ DO 20KM
Výkop pro vsakovací drény.</t>
  </si>
  <si>
    <t>(53,5+24,15+19,25)*0,43=41,667 [A]
A*1,05=43,750 [B]
Kubatura vypočtena podle situace a příčných řezů ACAD</t>
  </si>
  <si>
    <t>17110</t>
  </si>
  <si>
    <t>ULOŽENÍ SYPANINY DO NÁSYPŮ SE ZHUTNĚNÍM
Materiál bude použit z mezidepónie zhotovitele.
Položka zahrnuje:
- svislá doprava, přemístění, přeložení, manipulace s materiálem
- kompletní provedení vykopávky
- třídění materiálu 
Rozprostření podorniční vrstvy (rekultivace) v místech rušené komunikace (místa kde je nova komunikace zúžena či posunuta) Bude rozprostřena zemina z položky "123731"</t>
  </si>
  <si>
    <t>231,5*0,3=69,450 [A]
A*1,05=72,923 [B]
Plocha odečtena ze situace ACAD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</si>
  <si>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</si>
  <si>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171103</t>
  </si>
  <si>
    <t xml:space="preserve">ULOŽENÍ SYPANINY DO NÁSYPŮ SE ZHUTNĚNÍM DO 100% PS
Materiál bude použit z mezidepónie zhotovitele.
Položka zahrnuje:
- svislá doprava, přemístění, přeložení, manipulace s materiálem
- kompletní provedení vykopávky
- třídění materiálu 
Vlastní násyp nové vozovky pod konstrukčními vrstvami (bez aktivní zóny násypu a výměny podloží - jsou řešeny zvlášt) materiál bude použit z položky "113321"
  </t>
  </si>
  <si>
    <t>vlastní násyp: 52=52,000 [A] planimetrováno z příčných řezů
Kubatura z příčných řezů a situace ACAD</t>
  </si>
  <si>
    <t>ULOŽENÍ SYPANINY DO NÁSYPŮ A NA SKLÁDKY BEZ ZHUTNĚNÍ
pro položky:</t>
  </si>
  <si>
    <t>"123738.A" 73,92=73,920 [A]
"123738.B" 87,75=87,750 [B]
"132738" 43,75=43,750 [C]
Celkem: A+B+C=205,420 [D]</t>
  </si>
  <si>
    <t>17180</t>
  </si>
  <si>
    <t xml:space="preserve">ULOŽENÍ SYPANINY DO NÁSYPŮ Z NAKUPOVANÝCH MATERIÁLŮ
Nákup, doprava mimostaveništní a vnitrostaveništní včetně uložení a veškerých prací viz. tech. specifikace sypaniny do aktivních zóny násypu. Materiál vhodný do aktivní zóny dle příslušných TP a ČSN.
Uložení do aktivní zóny násypu.
</t>
  </si>
  <si>
    <t>122,8=122,800 [A]
A*1,05=128,940 [B]
Celková kubatura planimetrováním příčných řezů.</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</si>
  <si>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</si>
  <si>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t>
  </si>
  <si>
    <t xml:space="preserve">ZEMNÍ KRAJNICE A DOSYPÁVKY SE ZHUTNĚNÍM
klíny doypání kolem nových konstrukčních vrstev z NÁSYPOVÝ MATERIÁL MATERIÁL MIN. MÁLO VHODNÝ DLE ČSN 721002, 98% PS materiál bude použit z položky "113321"
  </t>
  </si>
  <si>
    <t>klíny kolem: (18,5+64,7+13,2+119,5)*0,15=32,385 [B] délky * průměrná plocha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</si>
  <si>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</si>
  <si>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ZÁSYP JAM A RÝH Z NAKUPOVANÝCH MATERIÁLŮ
Zásyp vsakovacího drénu štěrkopískem.</t>
  </si>
  <si>
    <t>(53,5+24,15+19,25)*0,20=19,380 [A]
A*1,05=20,349 [B]
Kubatura vypočtena podle situace a příčných řezů ACAD</t>
  </si>
  <si>
    <t xml:space="preserve">ZÁSYP JAM A RÝH Z NAKUPOVANÝCH MATERIÁLŮ
Zásyp vsakovacího drénu.
ZÁSYP Z DRCENÉHO KAMENIVA FR. 32/63   (NEBO ŠTĚRKU)
</t>
  </si>
  <si>
    <t>(53,5+24,15+19,25)*0,23=22,287 [A]
A*1,05=23,401 [B]
Kubatura vypočtena podle situace a příčných řezů ACAD</t>
  </si>
  <si>
    <t>18110</t>
  </si>
  <si>
    <t>ÚPRAVA PLÁNĚ SE ZHUTNĚNÍM V HORNINĚ TŘ. I</t>
  </si>
  <si>
    <t>1410,2=1 410,200 [A]
A*1,05=1 480,710 [B]
Výměry dle ploch ŠD</t>
  </si>
  <si>
    <t>položka zahrnuje úpravu pláně včetně vyrovnání výškových rozdílů. Míru zhutnění určuje projekt.</t>
  </si>
  <si>
    <t>18130</t>
  </si>
  <si>
    <t>ÚPRAVA PLÁNĚ BEZ ZHUTNĚNÍ</t>
  </si>
  <si>
    <t>200,3+104,5=304,800 [A]
Plochy dle ACAD</t>
  </si>
  <si>
    <t>položka zahrnuje úpravu pláně včetně vyrovnání výškových rozdílů</t>
  </si>
  <si>
    <t>18221</t>
  </si>
  <si>
    <t>ROZPROSTŘENÍ ORNICE VE SVAHU V TL DO 0,10M
Materiál bude použit přednostně ze stavby. Případný chybějící materiál si zajistí zhotovitel včetně veškerých nákladů s tím spojených v režii zhotovitele.</t>
  </si>
  <si>
    <t>200,3=200,300 [A] 
Plochy dle ACAD</t>
  </si>
  <si>
    <t>položka zahrnuje:
nutné přemístění ornice z dočasných skládek vzdálených do 50m
rozprostření ornice v předepsané tloušťce ve svahu přes 1:5</t>
  </si>
  <si>
    <t>18231</t>
  </si>
  <si>
    <t>ROZPROSTŘENÍ ORNICE V ROVINĚ V TL DO 0,10M
Materiál bude použit přednostně ze stavby. Případný chybějící materiál si zajistí zhotovitel včetně veškerých nákladů s tím spojených v režii zhotovitele.</t>
  </si>
  <si>
    <t>104,5=104,500 [A]
Plocha dle situace ACAD</t>
  </si>
  <si>
    <t>položka zahrnuje:
nutné přemístění ornice z dočasných skládek vzdálených do 50m
rozprostření ornice v předepsané tloušťce v rovině a ve svahu do 1:5</t>
  </si>
  <si>
    <t>Základy</t>
  </si>
  <si>
    <t>21197</t>
  </si>
  <si>
    <t>OPLÁŠTĚNÍ ODVODŇOVACÍCH ŽEBER Z GEOTEXTILIE</t>
  </si>
  <si>
    <t>(53,5+24,15+19,25)*2,2=213,180 [A]
A*1,05=223,839 [B]
Kubatura vypočtena podle situace a příčných řezů ACAD</t>
  </si>
  <si>
    <t>položka zahrnuje dodávku předepsané geotextilie, mimostaveništní a vnitrostaveništní dopravu a její uložení včetně potřebných přesahů (nezapočítávají se do výměry)</t>
  </si>
  <si>
    <t>21452</t>
  </si>
  <si>
    <t xml:space="preserve">SANAČNÍ VRSTVY Z KAMENIVA DRCENÉHO
VÝMĚNA PODLOŽÍ (ZA VHODNÝ NENAMRZAVÝ MATERIÁL) TL. 300 mm
</t>
  </si>
  <si>
    <t>205,3=205,300 [A]
A*1,05=215,565 [B]
Celková kubatura planimetrováním příčných řezů.</t>
  </si>
  <si>
    <t>položka zahrnuje dodávku předepsaného kameniva, mimostaveništní a vnitrostaveništní dopravu a jeho uložení
není-li v zadávací dokumentaci uvedeno jinak, jedná se o nakupovaný materiál</t>
  </si>
  <si>
    <t>Komunikace</t>
  </si>
  <si>
    <t>56333</t>
  </si>
  <si>
    <t>VOZOVKOVÉ VRSTVY ZE ŠTĚRKODRTI TL. DO 150MM
ŠDa 0/32 Ge tl. min 150mm</t>
  </si>
  <si>
    <t>1281,3=1 281,300 [A]
26,5=26,500 [B] u MK pod kamenou dlažbou
(A+B)*1,02=1 333,956 [C]
Plocha dle situace ACAD</t>
  </si>
  <si>
    <t>- dodání kameniva předepsané kvality a zrnitosti
- rozprostření a zhutnění vrstvy v předepsané tloušťce
- zřízení vrstvy bez rozlišení šířky, pokládání vrstvy po etapách
- nezahrnuje postřiky, nátěry</t>
  </si>
  <si>
    <t>56334</t>
  </si>
  <si>
    <t>VOZOVKOVÉ VRSTVY ZE ŠTĚRKODRTI TL. DO 200MM
ŠDa 0/63 Ge tl. min 150mm</t>
  </si>
  <si>
    <t>1410,2=1 410,200 [A]
27,5=27,500 [B] u MK pod kamenou dlažbou
(A+B)*1,02=1 466,454 [C]
Plocha dle situace ACAD</t>
  </si>
  <si>
    <t>572113</t>
  </si>
  <si>
    <t>INFILTRAČNÍ POSTŘIK Z EMULZE DO 0,5KG/M2
Spojovací postřik z kationaktvní asfaltové emulze 0,25kg/m2 PS-E 
Pod vrstvou ACO 11</t>
  </si>
  <si>
    <t>1127,1=1 127,100 [A]
A*1,02=1 149,642 [B]
Plocha dle situace ACAD</t>
  </si>
  <si>
    <t>- dodání všech předepsaných materiálů pro postřiky v předepsaném množství
- provedení dle předepsaného technologického předpisu
- zřízení vrstvy bez rozlišení šířky, pokládání vrstvy po etapách
- úpravu napojení, ukončení</t>
  </si>
  <si>
    <t>572213</t>
  </si>
  <si>
    <t>SPOJOVACÍ POSTŘIK Z EMULZE DO 0,5KG/M2
Spojovací postřik z kationaktvní asfaltové emulze 0,5kg/m2 PS-E 
Pod vrstvou ACL 16+</t>
  </si>
  <si>
    <t>1157,5=1 157,500 [A]
A*1,02=1 180,650 [B]
Plocha dle situace ACAD</t>
  </si>
  <si>
    <t>574A33</t>
  </si>
  <si>
    <t>ASFALTOVÝ BETON PRO OBRUSNÉ VRSTVY ACO 11 TL. 40MM
Asfaltový beton pro obrusné vrstvy ACO 11, tl. 40 mm</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</si>
  <si>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</si>
  <si>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574C56</t>
  </si>
  <si>
    <t>ASFALTOVÝ BETON PRO LOŽNÍ VRSTVY ACL 16+, 16S TL. 60MM
Asfaltový beton pro ložné vrstvy ACL 16+ tl. 60mm</t>
  </si>
  <si>
    <t>574E46</t>
  </si>
  <si>
    <t xml:space="preserve">ASFALTOVÝ BETON PRO PODKLADNÍ VRSTVY ACP 16+, 16S TL. 50MM
Asfaltový beton pro podkladní vrstvy ACP 16+, tl. 50 mm
</t>
  </si>
  <si>
    <t>1176,7=1 176,700 [A]
A*1,02=1 200,234 [B]
Plocha dle situace ACAD</t>
  </si>
  <si>
    <t>58221</t>
  </si>
  <si>
    <t>DLÁŽDĚNÉ KRYTY Z DROBNÝCH KOSTEK DO LOŽE Z KAMENIVA
Žulová kostka 10/10 DLI tl. 100mm včetně lože z kameniva drceného fr. 4/8 DK tl. 50mm. A včetně prolití spar cement. malou.</t>
  </si>
  <si>
    <t>26,5=26,500 [A] u MK
A*1,02=27,030 [B]
Plocha dle situace ACAD</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</si>
  <si>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</si>
  <si>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Potrubí</t>
  </si>
  <si>
    <t>87633</t>
  </si>
  <si>
    <t>CHRÁNIČKY Z TRUB PLASTOVÝCH DN DO 150MM
Uložení chrániček pod komunikací pro další etapu výstavby.
Pro objekt SO 451: 11+11 m
Pro objekt SO 461: 10+9m
Technická specifikace chráničky a postup uložení dle požadavku správce budoucí sítě.</t>
  </si>
  <si>
    <t>12+12+11+10=45,000 [A]
Délky dle ACAD</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</si>
  <si>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</si>
  <si>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89921</t>
  </si>
  <si>
    <t>VÝŠKOVÁ ÚPRAVA POKLOPŮ
rezerva, fyzicky není nic vidět</t>
  </si>
  <si>
    <t>1=1,000 [A]</t>
  </si>
  <si>
    <t>- položka výškové úpravy zahrnuje všechny nutné práce a materiály pro zvýšení nebo snížení zařízení (včetně nutné úpravy stávajícího povrchu vozovky nebo chodníku).</t>
  </si>
  <si>
    <t>89922</t>
  </si>
  <si>
    <t>VÝŠKOVÁ ÚPRAVA MŘÍŽÍ
rezerva, fyzicky není nic vidět</t>
  </si>
  <si>
    <t>89923</t>
  </si>
  <si>
    <t>VÝŠKOVÁ ÚPRAVA KRYCÍCH HRNCŮ
rezerva, fyzicky není nic vidět</t>
  </si>
  <si>
    <t>914131</t>
  </si>
  <si>
    <t>DOPRAVNÍ ZNAČKY ZÁKLADNÍ VELIKOSTI OCELOVÉ FÓLIE TŘ 2 - DODÁVKA A MONTÁŽ
Nové značky:B2,E2b,E2b,P8,B20a,IP4b,B1,E13,P7,B20b,B20a,P2,E2b</t>
  </si>
  <si>
    <t>8=8,000 [A]
Počty dle situace ACAD</t>
  </si>
  <si>
    <t>položka zahrnuje:
- dodávku a montáž značek v požadovaném provedení</t>
  </si>
  <si>
    <t>914132</t>
  </si>
  <si>
    <t>DOPRAVNÍ ZNAČKY ZÁKLADNÍ VELIKOSTI OCELOVÉ FÓLIE TŘ 2 - MONTÁŽ S PŘEMÍSTĚNÍM</t>
  </si>
  <si>
    <t>5=5,000 [A]
Počet dle situace ACAD</t>
  </si>
  <si>
    <t>položka zahrnuje:
- dopravu demontované značky z dočasné skládky
- osazení a montáž značky na místě určeném projektem
- nutnou opravu poškozených částí
nezahrnuje dodávku značky</t>
  </si>
  <si>
    <t>914133</t>
  </si>
  <si>
    <t>DOPRAVNÍ ZNAČKY ZÁKLADNÍ VELIKOSTI OCELOVÉ FÓLIE TŘ 2 - DEMONTÁŽ
Demontáž dopravní značky včetně přesunu na nové místo, případně na skládku v případě zrušení značky.</t>
  </si>
  <si>
    <t>8=8,000 [A]
A+1=9,000 [B]
Počet dle situace ACAD</t>
  </si>
  <si>
    <t>Položka zahrnuje odstranění, demontáž a odklizení materiálu s odvozem na předepsané místo</t>
  </si>
  <si>
    <t>914921</t>
  </si>
  <si>
    <t>SLOUPKY A STOJKY DOPRAVNÍCH ZNAČEK Z OCEL TRUBEK DO PATKY - DODÁVKA A MONTÁŽ
Nové sloupky pro dopravní značky.</t>
  </si>
  <si>
    <t>4=4,000 [A]
Počty dle situace ACAD</t>
  </si>
  <si>
    <t>položka zahrnuje:
- sloupky a upevňovací zařízení včetně jejich osazení (betonová patka, zemní práce)</t>
  </si>
  <si>
    <t>914922</t>
  </si>
  <si>
    <t>SLOUPKY A STOJKY DZ Z OCEL TRUBEK DO PATKY MONTÁŽ S PŘESUNEM</t>
  </si>
  <si>
    <t>3=3,000 [A]
Počty dle situace ACAD</t>
  </si>
  <si>
    <t>položka zahrnuje:
- dopravu demontovaného zařízení z dočasné skládky
- osazení a montáž zařízení na místě určeném projektem
- nutnou opravu poškozených částí
nezahrnuje dodávku sloupku, stojky a upevňovacího zařízení</t>
  </si>
  <si>
    <t>914923</t>
  </si>
  <si>
    <t>SLOUPKY A STOJKY DZ Z OCEL TRUBEK DO PATKY DEMONTÁŽ
Demontáž sloupku včetně přesunu na nové místo, případně na skládku v případě zrušení značky.</t>
  </si>
  <si>
    <t>6=6,000 [A]
Počty dle situace ACAD</t>
  </si>
  <si>
    <t>915111</t>
  </si>
  <si>
    <t>VODOROVNÉ DOPRAVNÍ ZNAČENÍ BARVOU HLADKÉ - DODÁVKA A POKLÁDKA</t>
  </si>
  <si>
    <t>V2b(1,5/1,5/0,25): (21,9)*0,25*0,5*1,05=2,874 [A]
V4(0,125): (250,6+111,5+60,4+247,5+111,2+89,7)*0,125*1,05=114,306 [B]
Celkem: A+B=117,180 [C]</t>
  </si>
  <si>
    <t>položka zahrnuje:
- dodání a pokládku nátěrového materiálu (měří se pouze natíraná plocha)
- předznačení a reflexní úpravu</t>
  </si>
  <si>
    <t>915221</t>
  </si>
  <si>
    <t>VODOR DOPRAV ZNAČ PLASTEM STRUKTURÁLNÍ NEHLUČNÉ - DOD A POKLÁDKA</t>
  </si>
  <si>
    <t>917224</t>
  </si>
  <si>
    <t>SILNIČNÍ A CHODNÍKOVÉ OBRUBY Z BETONOVÝCH OBRUBNÍKŮ ŠÍŘ 150MM
Betonový obrubník 150  x 250 mm do betonového lože C 16/20 tl. 100mm
Včetně dořezů a zapravení spar.</t>
  </si>
  <si>
    <t>výšky nad vozovkou 2 cm:
0=0,000 [A]
výšky nad vozovkou 15 cm:
18,6=18,600 [B]
Celkem: A+B=18,600 [C]
C*1,05=19,530 [D]
délky odečteny ze situace ACAD</t>
  </si>
  <si>
    <t>Položka zahrnuje:
dodání a pokládku betonových obrubníků o rozměrech předepsaných zadávací dokumentací
betonové lože i boční betonovou opěrku.</t>
  </si>
  <si>
    <t>919113</t>
  </si>
  <si>
    <t>ŘEZÁNÍ ASFALTOVÉHO KRYTU VOZOVEK TL DO 150MM
Řezání stavájícího krytu v místech napojení
A pro osazení obruby u autobusové zastávky.</t>
  </si>
  <si>
    <t>5+5+5=15,000 [A]
Délky ze situace ACAD</t>
  </si>
  <si>
    <t>položka zahrnuje řezání vozovkové vrstvy v předepsané tloušťce, včetně spotřeby vody</t>
  </si>
  <si>
    <t>931324</t>
  </si>
  <si>
    <t>TĚSNĚNÍ DILATAČ SPAR ASF ZÁLIVKOU MODIFIK PRŮŘ DO 400MM2
Řezání stavájícího krytu v místech napojení</t>
  </si>
  <si>
    <t>položka zahrnuje dodávku a osazení předepsaného materiálu, očištění ploch spáry před úpravou, očištění okolí spáry po úpravě
nezahrnuje těsnící profil</t>
  </si>
  <si>
    <t>SO 101.2</t>
  </si>
  <si>
    <t>Zřízení provizorního napojení</t>
  </si>
  <si>
    <t>ODKOP PRO SPOD STAVBU SILNIC A ŽELEZNIC TŘ. I, ODVOZ DO 1KM
Drobný odkop v místě napojení.
Materiál se použije na místě ke zpětnému využití v položce "17110"</t>
  </si>
  <si>
    <t>1,5=1,500 [A]
Odhadnuto ze situace ACAD</t>
  </si>
  <si>
    <t>ULOŽENÍ SYPANINY DO NÁSYPŮ SE ZHUTNĚNÍM
Drobné zásypy a obsypy. Materiál použit z položky "123731"</t>
  </si>
  <si>
    <t>(4,5/2)*25=56,250 [A]
Celková kubatura planimetrováním příčných řezů.</t>
  </si>
  <si>
    <t>ZEMNÍ KRAJNICE A DOSYPÁVKY SE ZHUTNĚNÍM
klíny doypání kolem nových konstrukčních vrstev z NÁSYPOVÝ MATERIÁL MATERIÁL MIN. MÁLO VHODNÝ DLE ČSN 721002, 98% PS
Včetně materiálu.</t>
  </si>
  <si>
    <t>(25+25)*0,15=7,500 [A] délka *  prům. obsah v řezů
Plochy a délky dle situace ACAD</t>
  </si>
  <si>
    <t>157,1*1,23=193,233 [A]
Plocha dle situace ACAD</t>
  </si>
  <si>
    <t>33,5=33,500 [A]</t>
  </si>
  <si>
    <t>18241</t>
  </si>
  <si>
    <t>ZALOŽENÍ TRÁVNÍKU RUČNÍM VÝSEVEM</t>
  </si>
  <si>
    <t>Zahrnuje dodání předepsané travní směsi, její výsev na ornici, zalévání, první pokosení, to vše bez ohledu na sklon terénu</t>
  </si>
  <si>
    <t>157,1*1,12=175,952 [A]
Plocha dle situace ACAD</t>
  </si>
  <si>
    <t>157,1=157,100 [A]
Plocha dle situace ACAD</t>
  </si>
  <si>
    <t>157,1*1,03=161,813 [A]
Plocha dle situace ACAD</t>
  </si>
  <si>
    <t>157,1*1,04=163,384 [A]
Plocha dle situace ACAD</t>
  </si>
  <si>
    <t>V4(0,125): (25+25)*0,125=6,250 [A]</t>
  </si>
  <si>
    <t>SO 141</t>
  </si>
  <si>
    <t>Chodníky</t>
  </si>
  <si>
    <t>"123738" 1,0*2,0=2,000 [A]</t>
  </si>
  <si>
    <t>ODKOP PRO SPOD STAVBU SILNIC A ŽELEZNIC TŘ. I, ODVOZ DO 20KM
Drobném odkopy pro objekt chodníků.</t>
  </si>
  <si>
    <t>1=1,000 [A]
Odhad</t>
  </si>
  <si>
    <t>171101</t>
  </si>
  <si>
    <t>ULOŽENÍ SYPANINY DO NÁSYPŮ SE ZHUTNĚNÍM DO 95% PS
Materiál bude použit z mezidepónie zhotovitele.
Položka zahrnuj- svislá doprava, přemístění, přeložení, manipulace s materiálem
- kompletní provedení vykopávky
- třídění materiálu 
Dosypání tělesa na úroveň nových konstrukčních vrstev chodníku.
Materiál bude použit z objektu SO 101 položka "123731"</t>
  </si>
  <si>
    <t>1,2*13,5=16,200 [A] v oblasti autobusové zastávky
Kubatury spočteny ze situace a příčných řezů ACAD</t>
  </si>
  <si>
    <t>"123738" 1,0=1,000 [B]</t>
  </si>
  <si>
    <t>62*1,02=63,240 [A]
Plocha odečtena ze situace ACAD</t>
  </si>
  <si>
    <t>ÚPRAVA PLÁNĚ BEZ ZHUTNĚNÍ
pro položku "18221"</t>
  </si>
  <si>
    <t>30,1=30,100 [A]
A*1,3=39,130 [B] zvětšení plochy ve svahu
Plochy dle situace ACAD</t>
  </si>
  <si>
    <t>ROZPROSTŘENÍ ORNICE VE SVAHU V TL DO 0,10M
Materiál bude použit ze stavby SO 001</t>
  </si>
  <si>
    <t>26,8=26,800 [A]
A*1,3=34,840 [B] zvětšení plochy ve svahu
Plochy dle situace ACAD</t>
  </si>
  <si>
    <t>VOZOVKOVÉ VRSTVY ZE ŠTĚRKODRTI TL. DO 150MM
ŠDb 0/32 Ge tl. 150mm
vrstva konstrukce chodníků</t>
  </si>
  <si>
    <t>38,3=38,300 [A]
A*1,02=39,066 [B]
Plocha odečtena ze situace ACAD</t>
  </si>
  <si>
    <t>582611</t>
  </si>
  <si>
    <t>KRYTY Z BETON DLAŽDIC SE ZÁMKEM ŠEDÝCH TL 60MM DO LOŽE Z KAM
Dlažba šedá .
Včetně lože z kameniva drceného fr. 4/8 tl. 40mm , včetně dořezů a zapravení spar</t>
  </si>
  <si>
    <t>38,3-2,6-1,6=34,100 [A] celková plocha minus plocha dlažby barevné a reliéfní
A*1,02=34,782 [B]
Celková plocha dle situce ACAD</t>
  </si>
  <si>
    <t>582614</t>
  </si>
  <si>
    <t>KRYTY Z BETON DLAŽDIC SE ZÁMKEM BAREV TL 60MM DO LOŽE Z KAM
Varovný proužek dlažby barevné u autobusové zastávky.
Včetně lože z kameniva drceného fr. 4/8 tl. 40mm , včetně dořezů a zapravení spar</t>
  </si>
  <si>
    <t>2,6=2,600 [A]
Plocha dle situace ACAD</t>
  </si>
  <si>
    <t>58261A</t>
  </si>
  <si>
    <t>KRYTY Z BETON DLAŽDIC SE ZÁMKEM BAREV RELIÉF TL 60MM DO LOŽE Z KAM
Dlažba barevná reliéfní.
Včetně lože z kameniva drceného fr. 4/8 tl. 40mm , včetně dořezů a zapravení spar</t>
  </si>
  <si>
    <t>1,6=1,600 [A]
Plocha dle situace ACAD</t>
  </si>
  <si>
    <t>917223</t>
  </si>
  <si>
    <t>SILNIČNÍ A CHODNÍKOVÉ OBRUBY Z BETONOVÝCH OBRUBNÍKŮ ŠÍŘ 100MM
Betonový obrubník 100  x 250 mm do betonového lože C 16/20 tl. 100mm
Včetně dořezů a zapravení spar.</t>
  </si>
  <si>
    <t>20,9=20,900 [A]
A*1,05=21,945 [B]
Délky dle situace ACAD</t>
  </si>
  <si>
    <t>Položka zahrnuje:
dodání a pokládku betonových obrubníků o rozměrech předepsaných zadávací dokumentací
betonové lože i boční betonovou opěrku.</t>
  </si>
  <si>
    <t>výšky nad vozovkou 20 cm:
13=13,000 [B] nová obruba podél nástupiště AZ
B*1,05=13,650 [C]
délky odečteny ze situace ACAD</t>
  </si>
  <si>
    <t>SO 151</t>
  </si>
  <si>
    <t>Úpravy sjezdů</t>
  </si>
  <si>
    <t>"123738" 3,5*2,0=7,000 [A]</t>
  </si>
  <si>
    <t>"113488" 1,197*2,0=2,394 [A]
Celkem: A=2,394 [B]</t>
  </si>
  <si>
    <t>113488</t>
  </si>
  <si>
    <t>ODSTRANĚNÍ KRYTU ZPEVNĚNÝCH PLOCH Z DLAŽDIC VČETNĚ PODKLADU, ODVOZ DO 20KM
rozebrání stáv zpevněné plochy z bet zámkové dlažby u vjezdu k nemovitosti,
5,7m2*0,2(tl.kce)=1,14m3, odvoz na skládku</t>
  </si>
  <si>
    <t>5,7*0,2=1,140 [A]
A*1,05=1,197 [B]
Plocha dle situace ACAD</t>
  </si>
  <si>
    <t>ODKOP PRO SPOD STAVBU SILNIC A ŽELEZNIC TŘ. I, ODVOZ DO 20KM
Odkopy pro zřízení sjezdů.</t>
  </si>
  <si>
    <t>1,0+1,5+0,5+0,5=3,500 [A]
Kubatura spočtena podle situace a příčných řezů ACAD</t>
  </si>
  <si>
    <t>ULOŽENÍ SYPANINY DO NÁSYPŮ SE ZHUTNĚNÍM DO 95% PS
Materiál bude použit z mezidepónie zhotovitele.
Položka zahrnuje:
- svislá doprava, přemístění, přeložení, manipulace s materiálem
- kompletní provedení vykopávky
- třídění materiálu 
Bude použit materiál z objektu SO 101 "113321"</t>
  </si>
  <si>
    <t>Doplnění materiálu pod konstrukčními vrstvami:
0,17*114,3=19,431 [A]
3=3,000 [B]
(62,7*0,4)/2=12,540 [F]
(67,4*0,4)/2=13,480 [G]
Celkem: A+B+F+G=48,451 [H]
Kubatura spočtena podle situace a příčných řezů ACAD</t>
  </si>
  <si>
    <t>ULOŽENÍ SYPANINY DO NÁSYPŮ A NA SKLÁDKY BEZ ZHUTNĚNÍ
pro položku:</t>
  </si>
  <si>
    <t>"123738" 3,5=3,500 [A]</t>
  </si>
  <si>
    <t>ZEMNÍ KRAJNICE A DOSYPÁVKY SE ZHUTNĚNÍM
klíny doypání kolem nových konstrukčních vrstev z NÁSYPOVÝ MATERIÁL MATERIÁL MIN. MÁLO VHODNÝ DLE ČSN 721002, 98% PS materiál bude použit z položky "113321"</t>
  </si>
  <si>
    <t>Doplnění zemních krajnic:
0,07*32,7=2,289 [A]
0,12*(11,7+23,6+13,7+10,9+15,9+15,9)=11,004 [B]
A+B=13,293 [C]
Kubatura spočtena podle situace a příčných řezů ACAD</t>
  </si>
  <si>
    <t>325,8=325,800 [A]
A*1,05=342,090 [B]
Výměry dle ploch ŠD</t>
  </si>
  <si>
    <t>121=121,000 [A]  
A*1,05=127,050 [B]
Plochy dle ACAD</t>
  </si>
  <si>
    <t>ROZPROSTŘENÍ ORNICE VE SVAHU V TL DO 0,10M
Materiál bude použit ze stavby.</t>
  </si>
  <si>
    <t>121=121,000 [A]  
A*1,05=127,050 [B]
B-80,5=46,550 [C] mínus plocha rozprostření v rovině 
Plochy dle ACAD</t>
  </si>
  <si>
    <t>ROZPROSTŘENÍ ORNICE V ROVINĚ V TL DO 0,10M
Materiál bude použit ze stavby.</t>
  </si>
  <si>
    <t>80,5=80,500 [A]
Plocha dle situace ACAD</t>
  </si>
  <si>
    <t>325,8*1,12=364,896 [A]
Plocha dle situace ACAD</t>
  </si>
  <si>
    <t xml:space="preserve">VOZOVKOVÉ VRSTVY ZE ŠTĚRKODRTI TL. DO 200MM
ŠDa 0/63 Ge tl. min 150mm
</t>
  </si>
  <si>
    <t>325,8*1,23=400,734 [A]
Plocha dle situace ACAD</t>
  </si>
  <si>
    <t>325*1,02=331,500 [A]
Plocha dle situace ACAD</t>
  </si>
  <si>
    <t>325,8*1,02=332,316 [A]
Plocha dle situace ACAD</t>
  </si>
  <si>
    <t>325,8=325,800 [A]
Plocha dle situace ACAD</t>
  </si>
  <si>
    <t>325,8*1,03=335,574 [A]
Plocha dle situace ACAD</t>
  </si>
  <si>
    <t>325,8*1,04=338,832 [A]
Plocha dle situace ACAD</t>
  </si>
  <si>
    <t xml:space="preserve">Potrubí    </t>
  </si>
  <si>
    <t>VÝŠKOVÁ ÚPRAVA KRYCÍCH HRNCŮ
vodovod (odhad, fyzicky nic vidět není)</t>
  </si>
  <si>
    <t xml:space="preserve">ŘEZÁNÍ ASFALTOVÉHO KRYTU VOZOVEK TL DO 150MM
Řezání stavájícího krytu v místech napojení
</t>
  </si>
  <si>
    <t>29,7+5,6+5,3+14,0+17,4+5,3+20,3+3,0=100,600 [A]
Délky ze situace ACAD</t>
  </si>
  <si>
    <t>SO 191</t>
  </si>
  <si>
    <t>Dopravní opatření</t>
  </si>
  <si>
    <t>914112</t>
  </si>
  <si>
    <t>DOPRAVNÍ ZNAČKY ZÁKLAD VELIKOSTI OCEL NEREFLEXNÍ - MONTÁŽ S PŘEMÍST
Předpoklad doba výstavby 4 měsíce tj. cca 120dní. Značky budou odpovídat výkresu dopravního značení a budou umístěny po celou dobu výstavby.</t>
  </si>
  <si>
    <t>31=31,000 [A]</t>
  </si>
  <si>
    <t>položka zahrnuje:
- dopravu demontované značky z dočasné skládky
- osazení a montáž značky na místě určeném projektem
- nutnou opravu poškozených částí
nezahrnuje dodávku značky</t>
  </si>
  <si>
    <t>914113</t>
  </si>
  <si>
    <t>DOPRAVNÍ ZNAČKY ZÁKLADNÍ VELIKOSTI OCELOVÉ NEREFLEXNÍ - DEMONTÁŽ
Předpoklad doba výstavby 4 měsíce tj. cca 120dní. Značky budou odpovídat výkresu dopravního značení a budou umístěny po celou dobu výstavby.</t>
  </si>
  <si>
    <t>914119</t>
  </si>
  <si>
    <t>DOPRAV ZNAČKY ZÁKLAD VEL OCEL NEREFLEXNÍ - NÁJEMNÉ
Předpoklad doba výstavby 8 měsícu tj. cca 240dní. Značky budou odpovídat výkresu dopravního značení a budou umístěny po celou dobu výstavby.</t>
  </si>
  <si>
    <t xml:space="preserve">KSDEN     </t>
  </si>
  <si>
    <t>31*120=3 720,000 [A]</t>
  </si>
  <si>
    <t>položka zahrnuje sazbu za pronájem dopravních značek a zařízení, počet jednotek je určen jako součin počtu značek a počtu dní použití</t>
  </si>
  <si>
    <t>914612</t>
  </si>
  <si>
    <t>DOPRAV ZNAČKY 150X150CM OCEL NEREFLEX - MONTÁŽ S PŘESUNEM
Předpoklad doba výstavby 4 měsíce tj. cca 120dní. Značky budou odpovídat výkresu dopravního značení a budou umístěny po celou dobu výstavby.</t>
  </si>
  <si>
    <t>5=5,000 [A]</t>
  </si>
  <si>
    <t>položka zahrnuje:
- demontáž stávající dopravní značky s příslušenstvím, její přemístění z původního místa a její osazení a montáž na místě určeném projektem
- u dočasných (provizorních) značek a zařízení údržbu po celou dobu trvání funkce, náhradu zničených nebo ztracených kusů, nutnou opravu poškozených částí</t>
  </si>
  <si>
    <t>914613</t>
  </si>
  <si>
    <t>DOPRAV ZNAČKY 150X150CM OCEL NEREFLEX - DEMONTÁŽ
Předpoklad doba výstavby 4 měsíce tj. cca 120dní. Značky budou odpovídat výkresu dopravního značení a budou umístěny po celou dobu výstavby.</t>
  </si>
  <si>
    <t>914619</t>
  </si>
  <si>
    <t>DOPRAV ZNAČKY 150X150CM OCEL NEREFLEX - NÁJEMNÉ
Předpoklad doba výstavby 4 měsíce tj. cca 120dní. Značky budou odpovídat výkresu dopravního značení a budou umístěny po celou dobu výstavby.</t>
  </si>
  <si>
    <t>5*120=600,000 [A]</t>
  </si>
  <si>
    <t>SLOUPKY A STOJKY DZ Z OCEL TRUBEK DO PATKY MONTÁŽ S PŘESUNEM
Předpoklad doba výstavby 4 měsíce tj. cca 120dní. Značky budou odpovídat výkresu dopravního značení a budou umístěny po celou dobu výstavby.</t>
  </si>
  <si>
    <t>6+10+27=43,000 [A]</t>
  </si>
  <si>
    <t>položka zahrnuje:
- dopravu demontovaného zařízení z dočasné skládky
- osazení a montáž zařízení na místě určeném projektem
- nutnou opravu poškozených částí
nezahrnuje dodávku sloupku, stojky a upevňovacího zařízení</t>
  </si>
  <si>
    <t>SLOUPKY A STOJKY DZ Z OCEL TRUBEK DO PATKY DEMONTÁŽ
Předpoklad doba výstavby 4 měsíce tj. cca 120dní. Značky budou odpovídat výkresu dopravního značení a budou umístěny po celou dobu výstavby.</t>
  </si>
  <si>
    <t>914929</t>
  </si>
  <si>
    <t>SLOUPKY A STOJKY DZ Z OCEL TRUBEK DO PATKY NÁJEMNÉ
Předpoklad doba výstavby 4 měsíce tj. cca 120dní. Značky budou odpovídat výkresu dopravního značení a budou umístěny po celou dobu výstavby.</t>
  </si>
  <si>
    <t>(6+10+27)*120=5 160,000 [A]</t>
  </si>
  <si>
    <t>položka zahrnuje sazbu za pronájem dopravních značek a zařízení. Počet měrných jednotek se určí jako součin počtu sloupků a počtu dní použití</t>
  </si>
  <si>
    <t>916112</t>
  </si>
  <si>
    <t>DOPRAV SVĚTLO VÝSTRAŽ SAMOSTATNÉ - MONTÁŽ S PŘESUNEM
Předpoklad doba výstavby 4 měsíce tj. cca 120dní. Značky budou odpovídat výkresu dopravního značení a budou umístěny po celou dobu výstavby.</t>
  </si>
  <si>
    <t>6=6,000 [A]</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</si>
  <si>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</si>
  <si>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916113</t>
  </si>
  <si>
    <t>DOPRAV SVĚTLO VÝSTRAŽ SAMOSTATNÉ - DEMONTÁŽ
Předpoklad doba výstavby 4 měsíce tj. cca 120dní. Značky budou odpovídat výkresu dopravního značení a budou umístěny po celou dobu výstavby.</t>
  </si>
  <si>
    <t>Položka zahrnuje odstranění, demontáž a odklizení zařízení s odvozem na předepsané místo</t>
  </si>
  <si>
    <t>916119</t>
  </si>
  <si>
    <t>DOPRAV SVĚTLO VÝSTRAŽ SAMOSTATNÉ - NÁJEMNÉ
Předpoklad doba výstavby 4 měsíce tj. cca 120dní. Značky budou odpovídat výkresu dopravního značení a budou umístěny po celou dobu výstavby.</t>
  </si>
  <si>
    <t>6*120=720,000 [A]</t>
  </si>
  <si>
    <t>položka zahrnuje sazbu za pronájem zařízení. Počet měrných jednotek se určí jako součin počtu zařízení a počtu dní použití.</t>
  </si>
  <si>
    <t>916312</t>
  </si>
  <si>
    <t>DOPRAVNÍ ZÁBRANY Z2 S FÓLIÍ TŘ 1 - MONTÁŽ S PŘESUNEM
Předpoklad doba výstavby 4 měsíce tj. cca 120dní. Značky budou odpovídat výkresu dopravního značení a budou umístěny po celou dobu výstavby.</t>
  </si>
  <si>
    <t>2=2,000 [A]</t>
  </si>
  <si>
    <t>položka zahrnuje:
- přemístění zařízení z dočasné skládky a jeho osazení a montáž na místě určeném projektem
- údržbu po celou dobu trvání funkce, náhradu zničených nebo ztracených kusů, nutnou opravu poškozených částí</t>
  </si>
  <si>
    <t>916313</t>
  </si>
  <si>
    <t>DOPRAVNÍ ZÁBRANY Z2 S FÓLIÍ TŘ 1 - DEMONTÁŽ
Předpoklad doba výstavby 4 měsíce tj. cca 120dní. Značky budou odpovídat výkresu dopravního značení a budou umístěny po celou dobu výstavby.</t>
  </si>
  <si>
    <t>916319</t>
  </si>
  <si>
    <t>DOPRAVNÍ ZÁBRANY Z2 - NÁJEMNÉ
Předpoklad doba výstavby 4 měsíce tj. cca 120dní. Značky budou odpovídat výkresu dopravního značení a budou umístěny po celou dobu výstavby.</t>
  </si>
  <si>
    <t>2*120=240,000 [A]</t>
  </si>
  <si>
    <t>916712</t>
  </si>
  <si>
    <t>UPEVŇOVACÍ KONSTR - PODKLADNÍ DESKA POD 28KG - MONTÁŽ S PŘESUNEM
Předpoklad doba výstavby 4 měsíce tj. cca 120dní. Značky budou odpovídat výkresu dopravního značení a budou umístěny po celou dobu výstavby.</t>
  </si>
  <si>
    <t>(6+20+27)=53,000 [A]</t>
  </si>
  <si>
    <t>916713</t>
  </si>
  <si>
    <t>UPEVŇOVACÍ KONSTR - PODKLADNÍ DESKA POD 28KG - DEMONTÁŽ
Předpoklad doba výstavby 4 měsíce tj. cca 120dní. Značky budou odpovídat výkresu dopravního značení a budou umístěny po celou dobu výstavby.</t>
  </si>
  <si>
    <t>916719</t>
  </si>
  <si>
    <t>R</t>
  </si>
  <si>
    <t>UPEVŇOVACÍ KONSTR - PODKLAD DESKA POD 28KG - NÁJEMNÉ
Předpoklad doba výstavby 4 měsíce tj. cca 120dní. Značky budou odpovídat výkresu dopravního značení a budou umístěny po celou dobu výstavby.</t>
  </si>
  <si>
    <t>(6+20+27)*120=6 360,000 [A]</t>
  </si>
  <si>
    <t>SO 201</t>
  </si>
  <si>
    <t>Mostek přes náhon</t>
  </si>
  <si>
    <t>pol.č. 123738:
74,400*2,0=148,800 [A]
pol.č. 127738:
88,400*2,0=176,800 [B]
pol.č. 131738:
441,320*2,0=882,640 [C]
pol.č. 264341:
30,0*3,1416*0,45*0,45*2,0=38,170 [D]
pol.č. 264541:
54,0*3,1416*0,45*0,45*2,0=68,707 [E]
Celkem: A+B+C+D+E=1 315,117 [F]</t>
  </si>
  <si>
    <t>200=200,000 [A]</t>
  </si>
  <si>
    <t>11527</t>
  </si>
  <si>
    <t>PŘEV VOD NA POVRCHU POTR DN DO 1000MM NEBO ŽLAB R.O. DO 3,6M
převedení vody pro stavbu nového mostu, 2 x trouba Dn 1000</t>
  </si>
  <si>
    <t>2*25,0=50,000 [A]</t>
  </si>
  <si>
    <t>Položka převedení vody na povrchu zahrnuje zřízení, udržování a odstranění příslušného zařízení. Převedení vody se uvádí buď průměrem potrubí (DN) nebo délkou rozvinutého obvodu žlabu (r.o.).</t>
  </si>
  <si>
    <t>ODKOP PRO SPOD STAVBU SILNIC A ŽELEZNIC TŘ. I, ODVOZ DO 20KM
odkop pro přechodovou oblast
plochy výkopu dle ACAD</t>
  </si>
  <si>
    <t>3,900*8,00=31,200 [A]
opěra 2:
3,600*12,0=43,200 [B]
Celkem: A+B=74,400 [C]</t>
  </si>
  <si>
    <t>127738</t>
  </si>
  <si>
    <t>VYKOPÁVKY POD VODOU TŘ I S ODVOZEM DO 20KM
výkop pro těžký kamenný zához pod mostem</t>
  </si>
  <si>
    <t>8,5*0,4*26,0=88,400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</si>
  <si>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</si>
  <si>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HLOUBENÍ JAM ZAPAŽ I NEPAŽ TŘ. I, ODVOZ DO 20KM
výkop pro celý most včetně nábřežních zídek
plochy dle ACAD</t>
  </si>
  <si>
    <t>opěra 1:
(1,300+3,330+4,090)*22,0=191,840 [A]
opěra 2:
(4,390+3,400+4,090)*21,0=249,480 [B]
Celkem: A+B=441,320 [C]</t>
  </si>
  <si>
    <t>ULOŽENÍ SYPANINY DO NÁSYPŮ A NA SKLÁDKY BEZ ZHUTNĚNÍ
trvalé uložení zeminy</t>
  </si>
  <si>
    <t>pol.č. 123738:
74,400=74,400 [A]
pol.č. 127738:
88,400=88,400 [B]
pol.č. 131738:
441,320=441,320 [C]
pol.č. 264341:
30,0*3,1416*0,45*0,45=19,085 [D]
pol.č. 264541:
54,0*3,1416*0,45*0,45=34,353 [E]
Celkem: A+B+C+D+E=657,558 [F]</t>
  </si>
  <si>
    <t>ULOŽENÍ SYPANINY DO NÁSYPŮ Z NAKUPOVANÝCH MATERIÁLŮ
kužele kolem křídel</t>
  </si>
  <si>
    <t>0,5*1,4*2,1*7,2+1,4*6,2*(0,5+2,4)*0,5=23,170 [A]
2,5*0,8*1,0=2,000 [B]
1,6*0,9*1,0=1,440 [C]
1,0*1,5*0,5*6,2+1,0*2,0*3,0=10,650 [D]
Celkem: A+B+C+D=37,260 [E]</t>
  </si>
  <si>
    <t>17280</t>
  </si>
  <si>
    <t>ZŘÍZENÍ TĚSNĚNÍ Z NAKUPOVANÝCH MATERIÁLŮ
zásyp konstrukcí
plochy dle ACAD</t>
  </si>
  <si>
    <t>OPĚRA 1:
rub:
3,620*10,5=38,010 [A]
líc:
0,85*10,5=8,925 [B]
nábřežní zeď vtok:
rub zdi + křídla:
1,7*(7,0+4,0)=18,700 [C]
líc zdi:
1,43*7,0=10,010 [D]
nábřežní zeď výtok:
rub zdi + křídla:
1,8*(4,3+2,1)=11,520 [E]
líc:
1,5*4,3=6,450 [F]
OPĚRA 2:
rub:
4,0*11,0=44,000 [G]
líc:
0,85*11,0=9,350 [H]
nábřežní zeď vtok:
rub + křídlo:
1,7*5,0+1,7*2,8=13,260 [I]
líc:
1,83*5,0=9,150 [J]
nábřežní zeď výtok:
rub + křídlo:
1,84*5,0+1,84*2,3=13,432 [K]
líc:
1,50*5,0=7,500 [L]
Celkem: A+B+C+D+E+F+G+H+I+J+K+L=190,307 [M]</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</si>
  <si>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</si>
  <si>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224325</t>
  </si>
  <si>
    <t>PILOTY ZE ŽELEZOBETONU C30/37
2*6 ks, dl. 7,0 m prof. 900 mm</t>
  </si>
  <si>
    <t>3,1416*0,45*0,45*7,0*6*2=53,439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</si>
  <si>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</si>
  <si>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224365</t>
  </si>
  <si>
    <t>VÝZTUŽ PILOT Z OCELI 10505, B500B
B500b, parametricky 200 kg/m3</t>
  </si>
  <si>
    <t>53,439*0,200=10,688 [A]</t>
  </si>
  <si>
    <t>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</si>
  <si>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23417</t>
  </si>
  <si>
    <t>ŠTĚTOVÉ STĚNY NASAZENÉ Z KOVOVÝCH DÍLCŮ DOČASNÉ (HMOTNOST)
typ pažení dle technologie zhotovitele (alt. záporové)</t>
  </si>
  <si>
    <t>6,0*(47,50+46,50)*0,156=87,984 [A]</t>
  </si>
  <si>
    <t>- zřízení stěny
- opotřebení štětovnic, případně jejich ošetřování, řezání, nastavování a další úpravy
- kleštiny, převázky. a další pomocné a doplňkové konstrukce
- nastražení a zaberanění štětovnic do jakékoliv třídy horniny
- veškerou dopravu, nájem, provoz a přemístění beranících zařízení a dalších mechanismů
- lešení a podpěrné konstrukce pro práci a manipulaci beranících zařízení a dalších mechanismů
- beranící plošiny vč. zemních prací, zpevnění, odvodnění a pod.
- při provádění z lodi náklady na prám nebo lodi
- těsnění stěny, je-li nutné
- kotvení stěny, je-li nutné nebo vzepření, případně rozepření
- vodící piloty nebo stabilizační hrázky
- zhotovení koutových štětovnic
- dílenská dokumentace, včetně technologického předpisu spojování,
- dodání spojovacího materiálu,
- zřízení  montážních  a  dilatačních  spojů,  spar, včetně potřebných úprav, vložek, opracování, očištění a ošetření,
- jakákoliv doprava a manipulace dílců  a  montážních  sestav,  včetně  dopravy konstrukce z výrobny na stavbu,
- montážní dokumentace včetně technologického předpisu montáže,
- výplň, těsnění a tmelení spar a spojů,
- veškeré druhy opracování povrchů, včetně úprav pod nátěry a pod izolaci,
- veškeré druhy dílenských základů a základních nátěrů a povlaků,
- všechny druhy ocelového kotvení,
- dílenskou přejímku a montážní prohlídku, včetně požadovaných dokladů</t>
  </si>
  <si>
    <t>237171</t>
  </si>
  <si>
    <t>VYTAŽENÍ ŠTĚTOVÝCH STĚN Z KOVOVÝCH DÍLCŮ (HMOTNOST)
viz. pol  23417</t>
  </si>
  <si>
    <t>položka zahrnuje odstranění stěn včetně odvozu a uložení na skládku</t>
  </si>
  <si>
    <t>264341</t>
  </si>
  <si>
    <t>VRTY PRO PILOTY TŘ. III D DO 1000MM
délka piloty: 2,50 m
kusů: 2*6 = 12 ks
odvozná vzdálenost: 20 km</t>
  </si>
  <si>
    <t>2,50*12=30,000 [A]</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</si>
  <si>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</si>
  <si>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264541</t>
  </si>
  <si>
    <t>VRTY PRO PILOTY TŘ V D DO 1000MM
délka piloty: 4,50 m
kusů: 2*6 = 12 ks
odvozná vzdálenost: 20 km</t>
  </si>
  <si>
    <t>4,50*12=54,000 [A]</t>
  </si>
  <si>
    <t>272324</t>
  </si>
  <si>
    <t>ZÁKLADY ZE ŽELEZOBETONU DO C25/30 (B30)</t>
  </si>
  <si>
    <t>most:
2,0*(9,695+9,650)*0,5*1,0=19,345 [A]
2,0*(9,935+10,955)*0,5*1,0=20,890 [B]
zdi:
0,9*6,2*0,8+0,8*0,8*(6,2+5,425)*0,5=8,184 [C]
(3,62+4,23)*0,5*0,9*0,8+(4,23+4,775)*0,5*0,8*0,8=5,708 [D]
0,9*(4,26+4,50)*0,5*0,8+(4,50+4,64)*0,5*0,8*0,8=6,078 [E]
0,9*4,5*0,8+(4,50+3,755)*0,5*0,8*0,8=5,882 [F]
Celkem: A+B+C+D+E+F=66,087 [G]</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</si>
  <si>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</si>
  <si>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</si>
  <si>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
B500b, parametricky 175 kg/m3</t>
  </si>
  <si>
    <t>66,09*0,175=11,566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</si>
  <si>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</si>
  <si>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Svislé konstrukce</t>
  </si>
  <si>
    <t>31717</t>
  </si>
  <si>
    <t>KOVOVÉ KONSTRUKCE PRO KOTVENÍ ŘÍMSY
10 kg na 1 ks</t>
  </si>
  <si>
    <t xml:space="preserve">KG        </t>
  </si>
  <si>
    <t>(19+18+6+6+6+6)*10,0=610,000 [A]</t>
  </si>
  <si>
    <t>Položka zahrnuje dodávku (výrobu) kotevního prvku předepsaného tvaru a jeho osazení do předepsané polohy včetně nezbytných prací (vrty, zálivky apod.)</t>
  </si>
  <si>
    <t>317325</t>
  </si>
  <si>
    <t>ŘÍMSY ZE ŽELEZOBETONU DO C30/37 (B37)</t>
  </si>
  <si>
    <t>most:
(0,4*0,25+0,275*0,5)*(16,04+16,52)*0,5=3,867 [A]
(0,4*0,25+0,275*2,0)*(15,84+15,06)*0,5=10,043 [B]
nábřežní zdi:
0,25*0,8*(5,425+6,20)*0,5=1,163 [C]
0,25*0,8*(4,775+4,23)*0,5=0,901 [D]
0,25*0,8*(4,50+4,64)*0,5=0,914 [E]
0,25*0,8*(4,50+3,755)*0,5=0,825 [F]
Celkem: A+B+C+D+E+F=17,713 [G]</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</si>
  <si>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</si>
  <si>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</si>
  <si>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
B500b, parametricky 200 kg/m3</t>
  </si>
  <si>
    <t>17,714*0,2=3,543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</si>
  <si>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</si>
  <si>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327213</t>
  </si>
  <si>
    <t>OBKLAD ZDÍ OPĚR, ZÁRUB, NÁBŘEŽ Z LOM KAMENE</t>
  </si>
  <si>
    <t>0,2*(2,45+2,25)*0,5*6,2=2,914 [A]
0,2*2,65*4,23=2,242 [B]
0,2*(2,36+2,25)*0,5*4,50=2,075 [C]
0,2*2,65*4,50=2,385 [D]
Celkem: A+B+C+D=9,616 [E]</t>
  </si>
  <si>
    <t>položka zahrnuje dodávku a osazení lomového kamene, jeho výběr a případnou úpravu, jeho případné kotvení se všemi souvisejícími materiály a pracemi, dodávku předepsané malty, spárování.</t>
  </si>
  <si>
    <t>327324</t>
  </si>
  <si>
    <t>ZDI OPĚRNÉ, ZÁRUBNÍ, NÁBŘEŽNÍ ZE ŽELEZOVÉHO BETONU DO C25/30 (B30)</t>
  </si>
  <si>
    <t>0,6*(2,45+2,25)*0,5*(6,2+5,425)*0,5=8,196 [A]
0,6*2,65*(4,23+4,775)*0,5=7,159 [B]
0,6*(2,25+2,355)*0,5*(4,50+4,64)*0,5=6,313 [C]
0,6*2,65*0,5*(4,50+3,755)=6,563 [D]
Celkem: A+B+C+D=28,231 [E]</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</si>
  <si>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</si>
  <si>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327365</t>
  </si>
  <si>
    <t>VÝZTUŽ ZDÍ OPĚRNÝCH, ZÁRUBNÍCH, NÁBŘEŽNÍCH Z OCELI 10505, B500B
B 500b, parametricky 50 kg/m3</t>
  </si>
  <si>
    <t>28,231*0,05=1,412 [A]</t>
  </si>
  <si>
    <t>333324</t>
  </si>
  <si>
    <t>MOSTNÍ OPĚRY A KŘÍDLA ZE ŽELEZOVÉHO BETONU DO C25/30 (B30)</t>
  </si>
  <si>
    <t>0,75*(3,4+3,93)*0,5*1,5-0,25*0,6*3,75=3,561 [A]
0,5*1,25*0,5*(1,465+1,80)=1,020 [B]
0,5*1,25*2,01=1,256 [C]
0,5*0,5*(2,0+2,6)*1,25=1,438 [D]
Celkem: A+B+C+D=7,275 [E]</t>
  </si>
  <si>
    <t>389125</t>
  </si>
  <si>
    <t>P</t>
  </si>
  <si>
    <t>MOSTNÍ RÁMOVÉ KONSTR Z DÍLCŮ ŽELEZOBET DO C30/37 (B37)
provizorní zatrubnění IZM 2/1,5 - bude pojížděno
50% obratovost
2,1 m3 betonu / 1 KS
16 ks</t>
  </si>
  <si>
    <t>2,1*16=33,600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</si>
  <si>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</si>
  <si>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389325</t>
  </si>
  <si>
    <t>MOSTNÍ RÁMOVÉ KONSTRUKCE ZE ŽELEZOBETONU C30/37</t>
  </si>
  <si>
    <t>rámové stojky:
1,0*0,5*(9,675+9,655)*0,5*(2,535+2,80)=25,781 [A]
1,0*0,5*(10,07+10,555)*0,5*(2,44+2,705)=26,529 [B]
horní příčle (plochy N:K: dle ACAD):
0,5*87,883=43,942 [C]
0,5*0,4*2,0*(9,655+10,07)=7,890 [D]
0,4*1,0*0,5*(9,675+9,655)=3,866 [E]
0,4*1,0*0,5*(10,07+10,555)=4,125 [F]
0,5*2,06*0,093*(11,03+11,341)=2,143 [G]
Celkem: A+B+C+D+E+F+G=114,276 [H]</t>
  </si>
  <si>
    <t>389365</t>
  </si>
  <si>
    <t>VÝZTUŽ MOSTNÍ RÁMOVÉ KONSTRUKCE Z OCELI 10505, B500B
B 500b parametricky 200 kg/m3</t>
  </si>
  <si>
    <t>114,276*0,2=22,855 [A]</t>
  </si>
  <si>
    <t>Vodorovné konstrukce</t>
  </si>
  <si>
    <t>451313</t>
  </si>
  <si>
    <t>PODKLADNÍ A VÝPLŇOVÉ VRSTVY Z PROSTÉHO BETONU C16/20
pod základy rámu a zdmi</t>
  </si>
  <si>
    <t>opěra 1:
0,15*3,2*10,7+0,2*0,5*2,7*2+0,5*0,2*0,2*2,7*2=5,784 [A]
0,10*(4,3+6,7)*2,7=2,970 [B]
opěra 2:
0,15*3,2*12,2+0,2*0,5*2,7*2+0,5*0,2*0,2*2,7*2=6,504 [C]
0,10*(4,8+4,5)*2,7=2,511 [D]
Celkem: A+B+C+D=17,769 [E]</t>
  </si>
  <si>
    <t>451314</t>
  </si>
  <si>
    <t>PODKLADNÍ A VÝPLŇOVÉ VRSTVY Z PROSTÉHO BETONU C25/30
plocha dle ACAD</t>
  </si>
  <si>
    <t>pod dlažbou z lom kamene za křídly:
(1,43+4,06+1,10+5,00)*0,1=1,159 [A]
skluz:
0,9*0,1=0,090 [B]
Celkem: A+B=1,249 [C]</t>
  </si>
  <si>
    <t>451366</t>
  </si>
  <si>
    <t>VÝZTUŽ PODKL VRSTEV Z KARI-SÍTÍ
KARI SÍŤ v šablonách pro vrtábí pilot - 13,57 kg/m2
20% na přesahy</t>
  </si>
  <si>
    <t>3,90*8,0*0,01357*1,20=0,508 [A]
3,0*11,0*0,01357*1,20=0,537 [B]
Celkem: A+B=1,045 [C]</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</si>
  <si>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veškerá opatření pro zajištění soudržnosti výztuže a betonu
- vodivé propojení výztuže, které je součástí ochrany konstrukce proti vlivům bludných proudů, vyvedení do měřících skříní nebo míst pro měření bludných proudů
- povrchovou antikorozní úpravu výztuže
- separaci výztuže</t>
  </si>
  <si>
    <t>458523</t>
  </si>
  <si>
    <t>VÝPLŇ ZA OPĚRAMI A ZDMI Z KAMENIVA DRCENÉHO, INDEX ZHUTNĚNÍ ID DO 0,9
podkladní klín dle ČSN 73 6244, ŠD 0-32  id = 0,85
plocha dle ACAD</t>
  </si>
  <si>
    <t>2,91*7,0+2,80*8,0=42,770 [A]</t>
  </si>
  <si>
    <t>45860</t>
  </si>
  <si>
    <t>VÝPLŇ ZA OPĚRAMI A ZDMI Z MEZEROVITÉHO BETONU
dle ČSN 73 6244</t>
  </si>
  <si>
    <t>3,0*(0,6+0,3)*0,5*(7,0+8,0)=20,250 [A]</t>
  </si>
  <si>
    <t>položka zahrnuje:
- dodávku mezerovitého betonu předepsané kvality a zásyp se zhutněním včetně mimostaveništní a vnitrostaveništní dopravy</t>
  </si>
  <si>
    <t>46451</t>
  </si>
  <si>
    <t>POHOZ DNA A SVAHŮ Z LOMOVÉHO KAMENE
plocha ACAD</t>
  </si>
  <si>
    <t xml:space="preserve">dno náhonu:
193,46*0,4=77,384 [A]
vývyřiště:
2,0*1,0*0,3=0,600 [B]
Celkem: A+B=77,984 [C]
</t>
  </si>
  <si>
    <t>položka zahrnuje dodávku předepsaného kamene, mimostaveništní a vnitrostaveništní dopravu a jeho uložení
není-li v zadávací dokumentaci uvedeno jinak, jedná se o nakupovaný materiál</t>
  </si>
  <si>
    <t>465512</t>
  </si>
  <si>
    <t>DLAŽBY Z LOMOVÉHO KAMENE NA MC
podkladní beton viz pol. 451313, vyspárováno maltou XF4</t>
  </si>
  <si>
    <t>dlažba z lom kamene za křídly:
(1,43+4,06+1,10+5,00)*0,2=2,318 [A]
skluz:
0,9*0,2=0,180 [B]
Celkem: A+B=2,498 [C]</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</si>
  <si>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</si>
  <si>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SPOJOVACÍ POSTŘIK Z EMULZE DO 0,5KG/M2
PS-E 0,25 kg/m2
na vrstvě MA 11 IV a ACL 16+
plocha dle ACAd</t>
  </si>
  <si>
    <t>60,08*2=120,160 [A]</t>
  </si>
  <si>
    <t>ASFALTOVÝ BETON PRO OBRUSNÉ VRSTVY ACO 11 TL. 40MM
ACO 11 - 40 mm
plocha dle ACAD</t>
  </si>
  <si>
    <t>60,08=60,080 [A]</t>
  </si>
  <si>
    <t>574C46</t>
  </si>
  <si>
    <t>ASFALTOVÝ BETON PRO LOŽNÍ VRSTVY ACL 16+, 16S TL. 50MM
ACL 16+ - 50 mm
plocha dle ACAD</t>
  </si>
  <si>
    <t>575C33</t>
  </si>
  <si>
    <t>LITÝ ASFALT MA IV (OCHRANA MOSTNÍ IZOLACE) 11 TL. 30MM
MA 11 IV - ochrana izolace 
plocha dle ACAD</t>
  </si>
  <si>
    <t>Přidružená stavební výroba</t>
  </si>
  <si>
    <t>711332</t>
  </si>
  <si>
    <t>IZOLACE PODZEM OBJ PROTI VOL STÉK VODĚ ASFALT PÁSY</t>
  </si>
  <si>
    <t>základy:
1,0*(2,0*4+9,7+9,7+9,9+11,0)=48,300 [A]
0,5*(9,7*2+9,9+11,0)=20,150 [B]
stojky:
0,5*(2,54+2,8)*9,66+0,5*(3,53+3,70)*9,68+(2,54+2,80)*1,25=67,460 [C]
0,5*(2,71+2,44)*10,07+0,5*(3,61+3,44)*10,56+(2,71+2,80)*1,25=70,042 [D]
Celkem: A+B+C+D=205,952 [E]</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</si>
  <si>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 cementový potěr, izolační přizdívku</t>
  </si>
  <si>
    <t>711432</t>
  </si>
  <si>
    <t>IZOLACE MOSTOVEK POD ŘÍMSOU ASFALTOVÝMI PÁSY
asfaltový pás s hliníkovou fólii</t>
  </si>
  <si>
    <t>(0,5+0,5)*11,0+(2,0+0,5)*11,0=38,500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</si>
  <si>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lepenku s hliníkovou vložkou, litý asfalt, asfaltový beton</t>
  </si>
  <si>
    <t>711442</t>
  </si>
  <si>
    <t>IZOLACE MOSTOVEK CELOPLOŠNÁ ASFALTOVÝMI PÁSY S PEČETÍCÍ VRSTVOU
plocha dle ACAD</t>
  </si>
  <si>
    <t>87,88=87,880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</si>
  <si>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</si>
  <si>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711509</t>
  </si>
  <si>
    <t>OCHRANA IZOLACE NA POVRCHU TEXTILIÍ
2 x 500 g/m2
stojky rámu a základy</t>
  </si>
  <si>
    <t>157,65*2=315,300 [A]</t>
  </si>
  <si>
    <t>položka zahrnuje:
- dodání  předepsaného ochranného materiálu
- zřízení ochrany izolace</t>
  </si>
  <si>
    <t>78382</t>
  </si>
  <si>
    <t>NÁTĚRY BETON KONSTR TYP S2 (OS-B)
impregnační nátěr říms</t>
  </si>
  <si>
    <t>12,21+34,72=46,930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</si>
  <si>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</si>
  <si>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NÁTĚRY BETON KONSTR TYP S2 (OS-B)
sjednocující nátěr - bok NK</t>
  </si>
  <si>
    <t>0,50*3,62*2+0,5*0,4*2,41*4+0,9*1,25*4=10,048 [A]</t>
  </si>
  <si>
    <t>78386</t>
  </si>
  <si>
    <t>NÁTĚRY BETON KONSTR TYP S9 (OS-E)
náter pod římsou na bocích NK pod římsou</t>
  </si>
  <si>
    <t>0,2*(16,04+15,06)=6,220 [A]</t>
  </si>
  <si>
    <t>78387</t>
  </si>
  <si>
    <t>NÁTĚRY BETON KONSTR TYP S11 (OS-F)
KRYSTALICKÁ HYDROIZOLACE BETONU PROTI TLAKOVÉ VODĚ - DVOUVRSTVÁ
ochrana spodní hrany rámové příčle proti trvale působící tlakové vodě
plocha dle ACAD</t>
  </si>
  <si>
    <t>67,90=67,900 [A]</t>
  </si>
  <si>
    <t>874273</t>
  </si>
  <si>
    <t>POTRUBÍ Z TRUB PLAST ODPAD DN DO 100MM BEZVÝKOP TECHNOLOGIÍ
chráničky v pravé římse</t>
  </si>
  <si>
    <t>15,8*2=31,600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</si>
  <si>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event. nutnou úpravu vstupní a výstupní šachty včetně nezbytných zemních prací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zahrnují i práce spojené s nutnými obtoky, převáděním a čerpáním vody
nezahrnuje zkoušky vodotěsnosti a televizní prohlídku</t>
  </si>
  <si>
    <t>9112B1</t>
  </si>
  <si>
    <t>ZÁBRADLÍ MOSTNÍ SE SVISLOU VÝPLNÍ - DODÁVKA A MONTÁŽ</t>
  </si>
  <si>
    <t>16,0+15,0=31,000 [A]
6,0+4,0+3,8+4,0=17,800 [B]
Celkem: A+B=48,800 [C]</t>
  </si>
  <si>
    <t>položka zahrnuje:
dodání zábradlí včetně předepsané povrchové úpravy
kotvení sloupků, t.j. kotevní desky, šrouby z nerez oceli, vrty a zálivku, pokud zadávací dokumentace nestanoví jinak
případné nivelační hmoty pod kotevní desky</t>
  </si>
  <si>
    <t>911DB3</t>
  </si>
  <si>
    <t>SVODIDLO BETON, ÚROVEŇ ZADRŽ H1 VÝŠ 1,0M - DEMONTÁŽ S PŘESUNEM
odvoz a likvidace v režii zhotovitele</t>
  </si>
  <si>
    <t>2*6=12,000 [A]</t>
  </si>
  <si>
    <t>911DC1</t>
  </si>
  <si>
    <t>SVODIDLO BETON, ÚROVEŇ ZADRŽ H2 VÝŠ 1,0M - DODÁVKA A MONTÁŽ</t>
  </si>
  <si>
    <t>položka zahrnuje:
- kompletní dodávku všech dílů betonového svodidla včetně spojovacích prvků
- osazení svodidla
- přechod na jiný typ svodidla nebo přes mostní závěr
nezahrnuje odrazky nebo retroreflexní fólie
nezahrnuje podkladní vrstvu</t>
  </si>
  <si>
    <t>91355</t>
  </si>
  <si>
    <t>EVIDENČNÍ ČÍSLO MOSTU
2 x evidenční číslo
2 x název toku</t>
  </si>
  <si>
    <t>2+2=4,000 [A]</t>
  </si>
  <si>
    <t>položka zahrnuje štítek s evidenčním číslem mostu, sloupek dopravní značky včetně osazení a nutných zemních prací a zabetonování</t>
  </si>
  <si>
    <t>917212</t>
  </si>
  <si>
    <t>ZÁHONOVÉ OBRUBY Z BETONOVÝCH OBRUBNÍKŮ ŠÍŘ 80MM</t>
  </si>
  <si>
    <t>4,0+5,0+5,0+3,0=17,000 [A]</t>
  </si>
  <si>
    <t>SILNIČNÍ A CHODNÍKOVÉ OBRUBY Z BETONOVÝCH OBRUBNÍKŮ ŠÍŘ 150MM</t>
  </si>
  <si>
    <t>2,0+2,5+2,0+3,0=9,500 [A]</t>
  </si>
  <si>
    <t>919112</t>
  </si>
  <si>
    <t>ŘEZÁNÍ ASFALTOVÉHO KRYTU VOZOVEK TL DO 100MM</t>
  </si>
  <si>
    <t>spáry podél říms
16,52+15,80=32,320 [A]
napříč vozovkou:
6,66+7,17=13,830 [B]
Celkem: A+B=46,150 [C]</t>
  </si>
  <si>
    <t>931316</t>
  </si>
  <si>
    <t>TĚSNĚNÍ DILATAČ SPAR ASF ZÁLIVKOU PRŮŘ DO 800MM2</t>
  </si>
  <si>
    <t>93135</t>
  </si>
  <si>
    <t>TĚSNĚNÍ DILATAČ SPAR PRYŽ PÁSKOU NEBO KRUH PROFILEM</t>
  </si>
  <si>
    <t>spáry podél říms
16,52+15,80=32,320 [A]</t>
  </si>
  <si>
    <t>položka zahrnuje dodávku a osazení předepsaného materiálu, očištění ploch spáry před úpravou, očištění okolí spáry po úpravě</t>
  </si>
  <si>
    <t>96642</t>
  </si>
  <si>
    <t>BOURÁNÍ PROPUSTŮ A KANÁLŮ Z PREFABRIK RÁMŮ SVĚTLOSTI 200/150
odstranění provizorního zatrubnění
odvoz a likvidace v režii zhotovitele</t>
  </si>
  <si>
    <t>16=16,000 [A]</t>
  </si>
  <si>
    <t>položka zahrnuje:
- odstranění rámů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</si>
  <si>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SO 802</t>
  </si>
  <si>
    <t>Náhradní výsadba</t>
  </si>
  <si>
    <t>ZALOŽENÍ TRÁVNÍKU RUČNÍM VÝSEVEM
Zatravnění ohumusovaných ploch.</t>
  </si>
  <si>
    <t>679=679,000 [A]
A*1,05=712,950 [B]
Plochy dle situace ACAD</t>
  </si>
  <si>
    <t>18247</t>
  </si>
  <si>
    <t>OŠETŘOVÁNÍ TRÁVNÍKU
2x</t>
  </si>
  <si>
    <t>679=679,000 [A]
A*1,05=712,950 [B]
B*2=1 425,900 [C]
Plochy dle situace ACAD</t>
  </si>
  <si>
    <t>Zahrnuje pokosení se shrabáním, naložení shrabků na dopravní prostředek, s odvozem a se složením, to vše bez ohledu na sklon terénu
zahrnuje nutné zalití a hnojení</t>
  </si>
</sst>
</file>

<file path=xl/styles.xml><?xml version="1.0" encoding="utf-8"?>
<styleSheet xmlns="http://schemas.openxmlformats.org/spreadsheetml/2006/main">
  <numFmts count="2">
    <numFmt numFmtId="177" formatCode="### ### ### ##0.00"/>
    <numFmt numFmtId="178" formatCode="### ### ### ##0.000"/>
  </numFmts>
  <fonts count="5">
    <font>
      <sz val="10"/>
      <name val="Arial"/>
      <family val="0"/>
    </font>
    <font>
      <b/>
      <sz val="11"/>
      <name val="Arial"/>
      <family val="0"/>
    </font>
    <font>
      <sz val="11"/>
      <name val="Arial"/>
      <family val="0"/>
    </font>
    <font>
      <u val="single"/>
      <sz val="10"/>
      <color indexed="12"/>
      <name val="Arial"/>
      <family val="0"/>
    </font>
    <font>
      <b/>
      <sz val="10"/>
      <name val="Arial"/>
      <family val="0"/>
    </font>
  </fonts>
  <fills count="3">
    <fill>
      <patternFill/>
    </fill>
    <fill>
      <patternFill patternType="gray125"/>
    </fill>
    <fill>
      <patternFill patternType="solid">
        <fgColor rgb="FFD3D3D3"/>
        <bgColor indexed="64"/>
      </patternFill>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77" fontId="1" fillId="2" borderId="0" xfId="0" applyNumberFormat="1" applyFont="1" applyFill="1" applyBorder="1" applyAlignment="1" applyProtection="1">
      <alignment vertical="center"/>
      <protection/>
    </xf>
    <xf numFmtId="0" fontId="1" fillId="2" borderId="0" xfId="0" applyNumberFormat="1" applyFont="1" applyFill="1" applyBorder="1" applyAlignment="1" applyProtection="1">
      <alignment horizontal="right" vertical="center"/>
      <protection/>
    </xf>
    <xf numFmtId="0" fontId="2"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3" fillId="0" borderId="0" xfId="0" applyFont="1" applyAlignment="1">
      <alignment vertical="center"/>
    </xf>
    <xf numFmtId="0" fontId="0" fillId="0" borderId="1"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protection/>
    </xf>
    <xf numFmtId="178"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vertical="center"/>
      <protection/>
    </xf>
    <xf numFmtId="177" fontId="0" fillId="0" borderId="3" xfId="0" applyNumberFormat="1" applyBorder="1" applyAlignment="1" applyProtection="1">
      <alignment vertical="center"/>
      <protection locked="0"/>
    </xf>
    <xf numFmtId="177" fontId="0" fillId="0" borderId="1" xfId="0" applyNumberFormat="1" applyFont="1" applyFill="1" applyBorder="1" applyAlignment="1" applyProtection="1">
      <alignment vertical="center"/>
      <protection/>
    </xf>
    <xf numFmtId="177" fontId="0" fillId="0" borderId="1"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77" fontId="4" fillId="2" borderId="0" xfId="0" applyNumberFormat="1" applyFont="1" applyFill="1" applyBorder="1" applyAlignment="1" applyProtection="1">
      <alignment vertical="center"/>
      <protection/>
    </xf>
    <xf numFmtId="0" fontId="3" fillId="0" borderId="4"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
  <sheetViews>
    <sheetView tabSelected="1"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8" ht="12.75" customHeight="1">
      <c r="B7" s="3" t="s">
        <v>3</v>
      </c>
      <c r="C7" s="2">
        <f>SUM(C11:C19)</f>
      </c>
      <c r="G7" t="s">
        <v>6</v>
      </c>
      <c r="H7">
        <v>15</v>
      </c>
    </row>
    <row r="8" spans="2:8" ht="12.75" customHeight="1">
      <c r="B8" s="3" t="s">
        <v>4</v>
      </c>
      <c r="C8" s="2">
        <f>SUM(E11:E19)</f>
      </c>
      <c r="G8" t="s">
        <v>7</v>
      </c>
      <c r="H8">
        <v>21</v>
      </c>
    </row>
    <row r="10" spans="1:5" ht="12.75" customHeight="1">
      <c r="A10" s="4" t="s">
        <v>8</v>
      </c>
      <c r="B10" s="4" t="s">
        <v>9</v>
      </c>
      <c r="C10" s="4" t="s">
        <v>10</v>
      </c>
      <c r="D10" s="4" t="s">
        <v>11</v>
      </c>
      <c r="E10" s="4" t="s">
        <v>12</v>
      </c>
    </row>
    <row r="11" spans="1:5" ht="12.75" customHeight="1">
      <c r="A11" s="7" t="s">
        <v>21</v>
      </c>
      <c r="B11" s="7" t="s">
        <v>22</v>
      </c>
      <c r="C11" s="12">
        <f>'SO 001'!H62</f>
      </c>
      <c r="D11" s="12">
        <f>'SO 001'!P62</f>
      </c>
      <c r="E11" s="12">
        <f>C11+D11</f>
      </c>
    </row>
    <row r="12" spans="1:5" ht="12.75" customHeight="1">
      <c r="A12" s="7" t="s">
        <v>100</v>
      </c>
      <c r="B12" s="7" t="s">
        <v>101</v>
      </c>
      <c r="C12" s="12">
        <f>'SO 003'!H68</f>
      </c>
      <c r="D12" s="12">
        <f>'SO 003'!P68</f>
      </c>
      <c r="E12" s="12">
        <f>C12+D12</f>
      </c>
    </row>
    <row r="13" spans="1:5" ht="12.75" customHeight="1">
      <c r="A13" s="7" t="s">
        <v>152</v>
      </c>
      <c r="B13" s="7" t="s">
        <v>151</v>
      </c>
      <c r="C13" s="12">
        <f>'SO 101.1'!H173</f>
      </c>
      <c r="D13" s="12">
        <f>'SO 101.1'!P173</f>
      </c>
      <c r="E13" s="12">
        <f>C13+D13</f>
      </c>
    </row>
    <row r="14" spans="1:5" ht="12.75" customHeight="1">
      <c r="A14" s="7" t="s">
        <v>308</v>
      </c>
      <c r="B14" s="7" t="s">
        <v>309</v>
      </c>
      <c r="C14" s="12">
        <f>'SO 101.2'!H77</f>
      </c>
      <c r="D14" s="12">
        <f>'SO 101.2'!P77</f>
      </c>
      <c r="E14" s="12">
        <f>C14+D14</f>
      </c>
    </row>
    <row r="15" spans="1:5" ht="12.75" customHeight="1">
      <c r="A15" s="7" t="s">
        <v>326</v>
      </c>
      <c r="B15" s="7" t="s">
        <v>327</v>
      </c>
      <c r="C15" s="12">
        <f>'SO 141'!H71</f>
      </c>
      <c r="D15" s="12">
        <f>'SO 141'!P71</f>
      </c>
      <c r="E15" s="12">
        <f>C15+D15</f>
      </c>
    </row>
    <row r="16" spans="1:5" ht="12.75" customHeight="1">
      <c r="A16" s="7" t="s">
        <v>356</v>
      </c>
      <c r="B16" s="7" t="s">
        <v>357</v>
      </c>
      <c r="C16" s="12">
        <f>'SO 151'!H98</f>
      </c>
      <c r="D16" s="12">
        <f>'SO 151'!P98</f>
      </c>
      <c r="E16" s="12">
        <f>C16+D16</f>
      </c>
    </row>
    <row r="17" spans="1:5" ht="12.75" customHeight="1">
      <c r="A17" s="7" t="s">
        <v>389</v>
      </c>
      <c r="B17" s="7" t="s">
        <v>390</v>
      </c>
      <c r="C17" s="12">
        <f>'SO 191'!H77</f>
      </c>
      <c r="D17" s="12">
        <f>'SO 191'!P77</f>
      </c>
      <c r="E17" s="12">
        <f>C17+D17</f>
      </c>
    </row>
    <row r="18" spans="1:5" ht="12.75" customHeight="1">
      <c r="A18" s="7" t="s">
        <v>448</v>
      </c>
      <c r="B18" s="7" t="s">
        <v>449</v>
      </c>
      <c r="C18" s="12">
        <f>'SO 201'!H218</f>
      </c>
      <c r="D18" s="12">
        <f>'SO 201'!P218</f>
      </c>
      <c r="E18" s="12">
        <f>C18+D18</f>
      </c>
    </row>
    <row r="19" spans="1:5" ht="12.75" customHeight="1">
      <c r="A19" s="7" t="s">
        <v>640</v>
      </c>
      <c r="B19" s="7" t="s">
        <v>641</v>
      </c>
      <c r="C19" s="12">
        <f>'SO 802'!H29</f>
      </c>
      <c r="D19" s="12">
        <f>'SO 802'!P29</f>
      </c>
      <c r="E19" s="12">
        <f>C19+D19</f>
      </c>
    </row>
  </sheetData>
  <sheetProtection formatColumns="0"/>
  <hyperlinks>
    <hyperlink ref="A11" location="#'SO 001'!A1" tooltip="Odkaz na stranku objektu [SO 001]" display="SO 001"/>
    <hyperlink ref="A12" location="#'SO 003'!A1" tooltip="Odkaz na stranku objektu [SO 003]" display="SO 003"/>
    <hyperlink ref="A13" location="#'SO 101.1'!A1" tooltip="Odkaz na stranku objektu [SO 101.1]" display="SO 101.1"/>
    <hyperlink ref="A14" location="#'SO 101.2'!A1" tooltip="Odkaz na stranku objektu [SO 101.2]" display="SO 101.2"/>
    <hyperlink ref="A15" location="#'SO 141'!A1" tooltip="Odkaz na stranku objektu [SO 141]" display="SO 141"/>
    <hyperlink ref="A16" location="#'SO 151'!A1" tooltip="Odkaz na stranku objektu [SO 151]" display="SO 151"/>
    <hyperlink ref="A17" location="#'SO 191'!A1" tooltip="Odkaz na stranku objektu [SO 191]" display="SO 191"/>
    <hyperlink ref="A18" location="#'SO 201'!A1" tooltip="Odkaz na stranku objektu [SO 201]" display="SO 201"/>
    <hyperlink ref="A19" location="#'SO 802'!A1" tooltip="Odkaz na stranku objektu [SO 802]" display="SO 802"/>
  </hyperlinks>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P29"/>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640</v>
      </c>
      <c r="D5" s="5" t="s">
        <v>641</v>
      </c>
      <c r="E5" s="5"/>
    </row>
    <row r="6" spans="1:5" ht="12.75" customHeight="1">
      <c r="A6" t="s">
        <v>18</v>
      </c>
      <c r="C6" s="5" t="s">
        <v>640</v>
      </c>
      <c r="D6" s="5" t="s">
        <v>641</v>
      </c>
      <c r="E6" s="5"/>
    </row>
    <row r="7" spans="3:5" ht="12.75" customHeight="1">
      <c r="C7" s="5"/>
      <c r="D7" s="5"/>
      <c r="E7" s="5"/>
    </row>
    <row r="8" spans="1:16" ht="12.75" customHeight="1">
      <c r="A8" s="4" t="s">
        <v>23</v>
      </c>
      <c r="B8" s="4" t="s">
        <v>25</v>
      </c>
      <c r="C8" s="4" t="s">
        <v>26</v>
      </c>
      <c r="D8" s="4" t="s">
        <v>27</v>
      </c>
      <c r="E8" s="4" t="s">
        <v>28</v>
      </c>
      <c r="F8" s="4" t="s">
        <v>29</v>
      </c>
      <c r="G8" s="4" t="s">
        <v>30</v>
      </c>
      <c r="H8" s="4"/>
      <c r="O8" t="s">
        <v>33</v>
      </c>
      <c r="P8" t="s">
        <v>11</v>
      </c>
    </row>
    <row r="9" spans="1:15" ht="28.5">
      <c r="A9" s="4"/>
      <c r="B9" s="4"/>
      <c r="C9" s="4"/>
      <c r="D9" s="4"/>
      <c r="E9" s="4"/>
      <c r="F9" s="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8"/>
      <c r="B11" s="8"/>
      <c r="C11" s="8" t="s">
        <v>24</v>
      </c>
      <c r="D11" s="8" t="s">
        <v>41</v>
      </c>
      <c r="E11" s="8"/>
      <c r="F11" s="10"/>
      <c r="G11" s="8"/>
      <c r="H11" s="10"/>
    </row>
    <row r="12" spans="1:16" ht="12.75">
      <c r="A12" s="7">
        <v>1</v>
      </c>
      <c r="B12" s="7" t="s">
        <v>318</v>
      </c>
      <c r="C12" s="7" t="s">
        <v>43</v>
      </c>
      <c r="D12" s="7" t="s">
        <v>642</v>
      </c>
      <c r="E12" s="7" t="s">
        <v>45</v>
      </c>
      <c r="F12" s="9">
        <v>712.95</v>
      </c>
      <c r="G12" s="13"/>
      <c r="H12" s="12">
        <f>ROUND((G12*F12),2)</f>
      </c>
      <c r="O12">
        <f>rekapitulace!H8</f>
      </c>
      <c r="P12">
        <f>ROUND(O12/100*H12,2)</f>
      </c>
    </row>
    <row r="13" ht="114.75">
      <c r="D13" s="14" t="s">
        <v>643</v>
      </c>
    </row>
    <row r="14" ht="178.5">
      <c r="D14" s="14" t="s">
        <v>320</v>
      </c>
    </row>
    <row r="15" spans="1:16" ht="12.75">
      <c r="A15" s="7">
        <v>2</v>
      </c>
      <c r="B15" s="7" t="s">
        <v>644</v>
      </c>
      <c r="C15" s="7" t="s">
        <v>43</v>
      </c>
      <c r="D15" s="7" t="s">
        <v>645</v>
      </c>
      <c r="E15" s="7" t="s">
        <v>45</v>
      </c>
      <c r="F15" s="9">
        <v>1425.9</v>
      </c>
      <c r="G15" s="13"/>
      <c r="H15" s="12">
        <f>ROUND((G15*F15),2)</f>
      </c>
      <c r="O15">
        <f>rekapitulace!H8</f>
      </c>
      <c r="P15">
        <f>ROUND(O15/100*H15,2)</f>
      </c>
    </row>
    <row r="16" ht="153">
      <c r="D16" s="14" t="s">
        <v>646</v>
      </c>
    </row>
    <row r="17" ht="280.5">
      <c r="D17" s="14" t="s">
        <v>647</v>
      </c>
    </row>
    <row r="18" spans="1:16" ht="12.75" customHeight="1">
      <c r="A18" s="15"/>
      <c r="B18" s="15"/>
      <c r="C18" s="15" t="s">
        <v>24</v>
      </c>
      <c r="D18" s="15" t="s">
        <v>41</v>
      </c>
      <c r="E18" s="15"/>
      <c r="F18" s="15"/>
      <c r="G18" s="15"/>
      <c r="H18" s="15">
        <f>SUM(H12:H17)</f>
      </c>
      <c r="P18">
        <f>SUM(P12:P17)</f>
      </c>
    </row>
    <row r="20" spans="1:16" ht="12.75" customHeight="1">
      <c r="A20" s="15"/>
      <c r="B20" s="15"/>
      <c r="C20" s="15"/>
      <c r="D20" s="15" t="s">
        <v>93</v>
      </c>
      <c r="E20" s="15"/>
      <c r="F20" s="15"/>
      <c r="G20" s="15"/>
      <c r="H20" s="15">
        <f>+H18</f>
      </c>
      <c r="P20">
        <f>+P18</f>
      </c>
    </row>
    <row r="22" spans="1:8" ht="12.75" customHeight="1">
      <c r="A22" s="8" t="s">
        <v>94</v>
      </c>
      <c r="B22" s="8"/>
      <c r="C22" s="8"/>
      <c r="D22" s="8"/>
      <c r="E22" s="8"/>
      <c r="F22" s="8"/>
      <c r="G22" s="8"/>
      <c r="H22" s="8"/>
    </row>
    <row r="23" spans="1:8" ht="12.75" customHeight="1">
      <c r="A23" s="8"/>
      <c r="B23" s="8"/>
      <c r="C23" s="8"/>
      <c r="D23" s="8" t="s">
        <v>95</v>
      </c>
      <c r="E23" s="8"/>
      <c r="F23" s="8"/>
      <c r="G23" s="8"/>
      <c r="H23" s="8"/>
    </row>
    <row r="24" spans="1:16" ht="12.75" customHeight="1">
      <c r="A24" s="15"/>
      <c r="B24" s="15"/>
      <c r="C24" s="15"/>
      <c r="D24" s="15" t="s">
        <v>96</v>
      </c>
      <c r="E24" s="15"/>
      <c r="F24" s="15"/>
      <c r="G24" s="15"/>
      <c r="H24" s="15">
        <v>0</v>
      </c>
      <c r="P24">
        <v>0</v>
      </c>
    </row>
    <row r="25" spans="1:8" ht="12.75" customHeight="1">
      <c r="A25" s="15"/>
      <c r="B25" s="15"/>
      <c r="C25" s="15"/>
      <c r="D25" s="15" t="s">
        <v>97</v>
      </c>
      <c r="E25" s="15"/>
      <c r="F25" s="15"/>
      <c r="G25" s="15"/>
      <c r="H25" s="15"/>
    </row>
    <row r="26" spans="1:16" ht="12.75" customHeight="1">
      <c r="A26" s="15"/>
      <c r="B26" s="15"/>
      <c r="C26" s="15"/>
      <c r="D26" s="15" t="s">
        <v>98</v>
      </c>
      <c r="E26" s="15"/>
      <c r="F26" s="15"/>
      <c r="G26" s="15"/>
      <c r="H26" s="15">
        <v>0</v>
      </c>
      <c r="P26">
        <v>0</v>
      </c>
    </row>
    <row r="27" spans="1:16" ht="12.75" customHeight="1">
      <c r="A27" s="15"/>
      <c r="B27" s="15"/>
      <c r="C27" s="15"/>
      <c r="D27" s="15" t="s">
        <v>99</v>
      </c>
      <c r="E27" s="15"/>
      <c r="F27" s="15"/>
      <c r="G27" s="15"/>
      <c r="H27" s="15">
        <f>H24+H26</f>
      </c>
      <c r="P27">
        <f>P24+P26</f>
      </c>
    </row>
    <row r="29" spans="1:16" ht="12.75" customHeight="1">
      <c r="A29" s="15"/>
      <c r="B29" s="15"/>
      <c r="C29" s="15"/>
      <c r="D29" s="15" t="s">
        <v>99</v>
      </c>
      <c r="E29" s="15"/>
      <c r="F29" s="15"/>
      <c r="G29" s="15"/>
      <c r="H29" s="15">
        <f>H20+H27</f>
      </c>
      <c r="P29">
        <f>P20+P27</f>
      </c>
    </row>
  </sheetData>
  <sheetProtection formatColumns="0"/>
  <mergeCells count="7">
    <mergeCell ref="A8:A9"/>
    <mergeCell ref="B8:B9"/>
    <mergeCell ref="C8:C9"/>
    <mergeCell ref="D8:D9"/>
    <mergeCell ref="E8:E9"/>
    <mergeCell ref="F8:F9"/>
    <mergeCell ref="G8:H8"/>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62"/>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21</v>
      </c>
      <c r="D5" s="5" t="s">
        <v>22</v>
      </c>
      <c r="E5" s="5"/>
    </row>
    <row r="6" spans="1:5" ht="12.75" customHeight="1">
      <c r="A6" t="s">
        <v>18</v>
      </c>
      <c r="C6" s="5" t="s">
        <v>21</v>
      </c>
      <c r="D6" s="5" t="s">
        <v>22</v>
      </c>
      <c r="E6" s="5"/>
    </row>
    <row r="7" spans="3:5" ht="12.75" customHeight="1">
      <c r="C7" s="5"/>
      <c r="D7" s="5"/>
      <c r="E7" s="5"/>
    </row>
    <row r="8" spans="1:16" ht="12.75" customHeight="1">
      <c r="A8" s="4" t="s">
        <v>23</v>
      </c>
      <c r="B8" s="4" t="s">
        <v>25</v>
      </c>
      <c r="C8" s="4" t="s">
        <v>26</v>
      </c>
      <c r="D8" s="4" t="s">
        <v>27</v>
      </c>
      <c r="E8" s="4" t="s">
        <v>28</v>
      </c>
      <c r="F8" s="4" t="s">
        <v>29</v>
      </c>
      <c r="G8" s="4" t="s">
        <v>30</v>
      </c>
      <c r="H8" s="4"/>
      <c r="O8" t="s">
        <v>33</v>
      </c>
      <c r="P8" t="s">
        <v>11</v>
      </c>
    </row>
    <row r="9" spans="1:15" ht="28.5">
      <c r="A9" s="4"/>
      <c r="B9" s="4"/>
      <c r="C9" s="4"/>
      <c r="D9" s="4"/>
      <c r="E9" s="4"/>
      <c r="F9" s="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8"/>
      <c r="B11" s="8"/>
      <c r="C11" s="8" t="s">
        <v>24</v>
      </c>
      <c r="D11" s="8" t="s">
        <v>41</v>
      </c>
      <c r="E11" s="8"/>
      <c r="F11" s="10"/>
      <c r="G11" s="8"/>
      <c r="H11" s="10"/>
    </row>
    <row r="12" spans="1:16" ht="12.75">
      <c r="A12" s="7">
        <v>1</v>
      </c>
      <c r="B12" s="7" t="s">
        <v>42</v>
      </c>
      <c r="C12" s="7" t="s">
        <v>43</v>
      </c>
      <c r="D12" s="7" t="s">
        <v>44</v>
      </c>
      <c r="E12" s="7" t="s">
        <v>45</v>
      </c>
      <c r="F12" s="9">
        <v>4.3</v>
      </c>
      <c r="G12" s="13"/>
      <c r="H12" s="12">
        <f>ROUND((G12*F12),2)</f>
      </c>
      <c r="O12">
        <f>rekapitulace!H8</f>
      </c>
      <c r="P12">
        <f>ROUND(O12/100*H12,2)</f>
      </c>
    </row>
    <row r="13" ht="25.5">
      <c r="D13" s="14" t="s">
        <v>46</v>
      </c>
    </row>
    <row r="14" ht="89.25">
      <c r="D14" s="14" t="s">
        <v>47</v>
      </c>
    </row>
    <row r="15" spans="1:16" ht="12.75">
      <c r="A15" s="7">
        <v>2</v>
      </c>
      <c r="B15" s="7" t="s">
        <v>48</v>
      </c>
      <c r="C15" s="7" t="s">
        <v>43</v>
      </c>
      <c r="D15" s="7" t="s">
        <v>49</v>
      </c>
      <c r="E15" s="7" t="s">
        <v>45</v>
      </c>
      <c r="F15" s="9">
        <v>62.5</v>
      </c>
      <c r="G15" s="13"/>
      <c r="H15" s="12">
        <f>ROUND((G15*F15),2)</f>
      </c>
      <c r="O15">
        <f>rekapitulace!H8</f>
      </c>
      <c r="P15">
        <f>ROUND(O15/100*H15,2)</f>
      </c>
    </row>
    <row r="16" ht="89.25">
      <c r="D16" s="14" t="s">
        <v>50</v>
      </c>
    </row>
    <row r="17" ht="204">
      <c r="D17" s="14" t="s">
        <v>51</v>
      </c>
    </row>
    <row r="18" spans="1:16" ht="12.75">
      <c r="A18" s="7">
        <v>8</v>
      </c>
      <c r="B18" s="7" t="s">
        <v>52</v>
      </c>
      <c r="C18" s="7" t="s">
        <v>43</v>
      </c>
      <c r="D18" s="7" t="s">
        <v>53</v>
      </c>
      <c r="E18" s="7" t="s">
        <v>45</v>
      </c>
      <c r="F18" s="9">
        <v>344.5</v>
      </c>
      <c r="G18" s="13"/>
      <c r="H18" s="12">
        <f>ROUND((G18*F18),2)</f>
      </c>
      <c r="O18">
        <f>rekapitulace!H8</f>
      </c>
      <c r="P18">
        <f>ROUND(O18/100*H18,2)</f>
      </c>
    </row>
    <row r="19" ht="76.5">
      <c r="D19" s="14" t="s">
        <v>54</v>
      </c>
    </row>
    <row r="20" ht="63.75">
      <c r="D20" s="14" t="s">
        <v>55</v>
      </c>
    </row>
    <row r="21" spans="1:16" ht="12.75">
      <c r="A21" s="7">
        <v>3</v>
      </c>
      <c r="B21" s="7" t="s">
        <v>56</v>
      </c>
      <c r="C21" s="7" t="s">
        <v>43</v>
      </c>
      <c r="D21" s="7" t="s">
        <v>57</v>
      </c>
      <c r="E21" s="7" t="s">
        <v>58</v>
      </c>
      <c r="F21" s="9">
        <v>9</v>
      </c>
      <c r="G21" s="13"/>
      <c r="H21" s="12">
        <f>ROUND((G21*F21),2)</f>
      </c>
      <c r="O21">
        <f>rekapitulace!H8</f>
      </c>
      <c r="P21">
        <f>ROUND(O21/100*H21,2)</f>
      </c>
    </row>
    <row r="22" ht="76.5">
      <c r="D22" s="14" t="s">
        <v>59</v>
      </c>
    </row>
    <row r="23" ht="409.5">
      <c r="D23" s="14" t="s">
        <v>60</v>
      </c>
    </row>
    <row r="24" spans="1:16" ht="12.75">
      <c r="A24" s="7">
        <v>4</v>
      </c>
      <c r="B24" s="7" t="s">
        <v>61</v>
      </c>
      <c r="C24" s="7" t="s">
        <v>43</v>
      </c>
      <c r="D24" s="7" t="s">
        <v>62</v>
      </c>
      <c r="E24" s="7" t="s">
        <v>58</v>
      </c>
      <c r="F24" s="9">
        <v>1</v>
      </c>
      <c r="G24" s="13"/>
      <c r="H24" s="12">
        <f>ROUND((G24*F24),2)</f>
      </c>
      <c r="O24">
        <f>rekapitulace!H8</f>
      </c>
      <c r="P24">
        <f>ROUND(O24/100*H24,2)</f>
      </c>
    </row>
    <row r="25" ht="76.5">
      <c r="D25" s="14" t="s">
        <v>63</v>
      </c>
    </row>
    <row r="26" ht="409.5">
      <c r="D26" s="14" t="s">
        <v>60</v>
      </c>
    </row>
    <row r="27" spans="1:16" ht="12.75">
      <c r="A27" s="7">
        <v>5</v>
      </c>
      <c r="B27" s="7" t="s">
        <v>64</v>
      </c>
      <c r="C27" s="7" t="s">
        <v>43</v>
      </c>
      <c r="D27" s="7" t="s">
        <v>65</v>
      </c>
      <c r="E27" s="7" t="s">
        <v>58</v>
      </c>
      <c r="F27" s="9">
        <v>1</v>
      </c>
      <c r="G27" s="13"/>
      <c r="H27" s="12">
        <f>ROUND((G27*F27),2)</f>
      </c>
      <c r="O27">
        <f>rekapitulace!H8</f>
      </c>
      <c r="P27">
        <f>ROUND(O27/100*H27,2)</f>
      </c>
    </row>
    <row r="28" ht="76.5">
      <c r="D28" s="14" t="s">
        <v>63</v>
      </c>
    </row>
    <row r="29" ht="409.5">
      <c r="D29" s="14" t="s">
        <v>60</v>
      </c>
    </row>
    <row r="30" spans="1:16" ht="12.75">
      <c r="A30" s="7">
        <v>6</v>
      </c>
      <c r="B30" s="7" t="s">
        <v>66</v>
      </c>
      <c r="C30" s="7" t="s">
        <v>43</v>
      </c>
      <c r="D30" s="7" t="s">
        <v>67</v>
      </c>
      <c r="E30" s="7" t="s">
        <v>68</v>
      </c>
      <c r="F30" s="9">
        <v>40</v>
      </c>
      <c r="G30" s="13"/>
      <c r="H30" s="12">
        <f>ROUND((G30*F30),2)</f>
      </c>
      <c r="O30">
        <f>rekapitulace!H8</f>
      </c>
      <c r="P30">
        <f>ROUND(O30/100*H30,2)</f>
      </c>
    </row>
    <row r="31" ht="63.75">
      <c r="D31" s="14" t="s">
        <v>69</v>
      </c>
    </row>
    <row r="32" ht="409.5">
      <c r="D32" s="14" t="s">
        <v>70</v>
      </c>
    </row>
    <row r="33" spans="1:16" ht="12.75">
      <c r="A33" s="7">
        <v>7</v>
      </c>
      <c r="B33" s="7" t="s">
        <v>71</v>
      </c>
      <c r="C33" s="7" t="s">
        <v>43</v>
      </c>
      <c r="D33" s="7" t="s">
        <v>72</v>
      </c>
      <c r="E33" s="7" t="s">
        <v>73</v>
      </c>
      <c r="F33" s="9">
        <v>75.58</v>
      </c>
      <c r="G33" s="13"/>
      <c r="H33" s="12">
        <f>ROUND((G33*F33),2)</f>
      </c>
      <c r="O33">
        <f>rekapitulace!H8</f>
      </c>
      <c r="P33">
        <f>ROUND(O33/100*H33,2)</f>
      </c>
    </row>
    <row r="34" ht="89.25">
      <c r="D34" s="14" t="s">
        <v>74</v>
      </c>
    </row>
    <row r="35" ht="191.25">
      <c r="D35" s="14" t="s">
        <v>75</v>
      </c>
    </row>
    <row r="36" spans="1:16" ht="12.75">
      <c r="A36" s="7">
        <v>9</v>
      </c>
      <c r="B36" s="7" t="s">
        <v>76</v>
      </c>
      <c r="C36" s="7" t="s">
        <v>43</v>
      </c>
      <c r="D36" s="7" t="s">
        <v>77</v>
      </c>
      <c r="E36" s="7" t="s">
        <v>73</v>
      </c>
      <c r="F36" s="9">
        <v>110.13</v>
      </c>
      <c r="G36" s="13"/>
      <c r="H36" s="12">
        <f>ROUND((G36*F36),2)</f>
      </c>
      <c r="O36">
        <f>rekapitulace!H8</f>
      </c>
      <c r="P36">
        <f>ROUND(O36/100*H36,2)</f>
      </c>
    </row>
    <row r="37" ht="114.75">
      <c r="D37" s="14" t="s">
        <v>78</v>
      </c>
    </row>
    <row r="38" ht="409.5">
      <c r="D38" s="14" t="s">
        <v>79</v>
      </c>
    </row>
    <row r="39" spans="1:16" ht="12.75">
      <c r="A39" s="7">
        <v>10</v>
      </c>
      <c r="B39" s="7" t="s">
        <v>80</v>
      </c>
      <c r="C39" s="7" t="s">
        <v>43</v>
      </c>
      <c r="D39" s="7" t="s">
        <v>81</v>
      </c>
      <c r="E39" s="7" t="s">
        <v>45</v>
      </c>
      <c r="F39" s="9">
        <v>16</v>
      </c>
      <c r="G39" s="13"/>
      <c r="H39" s="12">
        <f>ROUND((G39*F39),2)</f>
      </c>
      <c r="O39">
        <f>rekapitulace!H8</f>
      </c>
      <c r="P39">
        <f>ROUND(O39/100*H39,2)</f>
      </c>
    </row>
    <row r="40" ht="63.75">
      <c r="D40" s="14" t="s">
        <v>82</v>
      </c>
    </row>
    <row r="41" ht="255">
      <c r="D41" s="14" t="s">
        <v>83</v>
      </c>
    </row>
    <row r="42" spans="1:16" ht="12.75">
      <c r="A42" s="7">
        <v>11</v>
      </c>
      <c r="B42" s="7" t="s">
        <v>84</v>
      </c>
      <c r="C42" s="7" t="s">
        <v>43</v>
      </c>
      <c r="D42" s="7" t="s">
        <v>85</v>
      </c>
      <c r="E42" s="7" t="s">
        <v>73</v>
      </c>
      <c r="F42" s="9">
        <v>0.18</v>
      </c>
      <c r="G42" s="13"/>
      <c r="H42" s="12">
        <f>ROUND((G42*F42),2)</f>
      </c>
      <c r="O42">
        <f>rekapitulace!H8</f>
      </c>
      <c r="P42">
        <f>ROUND(O42/100*H42,2)</f>
      </c>
    </row>
    <row r="43" ht="25.5">
      <c r="D43" s="14" t="s">
        <v>86</v>
      </c>
    </row>
    <row r="44" ht="255">
      <c r="D44" s="14" t="s">
        <v>83</v>
      </c>
    </row>
    <row r="45" spans="1:16" ht="12.75" customHeight="1">
      <c r="A45" s="15"/>
      <c r="B45" s="15"/>
      <c r="C45" s="15" t="s">
        <v>24</v>
      </c>
      <c r="D45" s="15" t="s">
        <v>41</v>
      </c>
      <c r="E45" s="15"/>
      <c r="F45" s="15"/>
      <c r="G45" s="15"/>
      <c r="H45" s="15">
        <f>SUM(H12:H44)</f>
      </c>
      <c r="P45">
        <f>SUM(P12:P44)</f>
      </c>
    </row>
    <row r="47" spans="1:8" ht="12.75" customHeight="1">
      <c r="A47" s="8"/>
      <c r="B47" s="8"/>
      <c r="C47" s="8" t="s">
        <v>88</v>
      </c>
      <c r="D47" s="8" t="s">
        <v>87</v>
      </c>
      <c r="E47" s="8"/>
      <c r="F47" s="10"/>
      <c r="G47" s="8"/>
      <c r="H47" s="10"/>
    </row>
    <row r="48" spans="1:16" ht="12.75">
      <c r="A48" s="7">
        <v>13</v>
      </c>
      <c r="B48" s="7" t="s">
        <v>89</v>
      </c>
      <c r="C48" s="7" t="s">
        <v>43</v>
      </c>
      <c r="D48" s="7" t="s">
        <v>90</v>
      </c>
      <c r="E48" s="7" t="s">
        <v>73</v>
      </c>
      <c r="F48" s="9">
        <v>0.3</v>
      </c>
      <c r="G48" s="13"/>
      <c r="H48" s="12">
        <f>ROUND((G48*F48),2)</f>
      </c>
      <c r="O48">
        <f>rekapitulace!H8</f>
      </c>
      <c r="P48">
        <f>ROUND(O48/100*H48,2)</f>
      </c>
    </row>
    <row r="49" ht="25.5">
      <c r="D49" s="14" t="s">
        <v>91</v>
      </c>
    </row>
    <row r="50" ht="409.5">
      <c r="D50" s="14" t="s">
        <v>92</v>
      </c>
    </row>
    <row r="51" spans="1:16" ht="12.75" customHeight="1">
      <c r="A51" s="15"/>
      <c r="B51" s="15"/>
      <c r="C51" s="15" t="s">
        <v>88</v>
      </c>
      <c r="D51" s="15" t="s">
        <v>87</v>
      </c>
      <c r="E51" s="15"/>
      <c r="F51" s="15"/>
      <c r="G51" s="15"/>
      <c r="H51" s="15">
        <f>SUM(H48:H50)</f>
      </c>
      <c r="P51">
        <f>SUM(P48:P50)</f>
      </c>
    </row>
    <row r="53" spans="1:16" ht="12.75" customHeight="1">
      <c r="A53" s="15"/>
      <c r="B53" s="15"/>
      <c r="C53" s="15"/>
      <c r="D53" s="15" t="s">
        <v>93</v>
      </c>
      <c r="E53" s="15"/>
      <c r="F53" s="15"/>
      <c r="G53" s="15"/>
      <c r="H53" s="15">
        <f>+H45+H51</f>
      </c>
      <c r="P53">
        <f>+P45+P51</f>
      </c>
    </row>
    <row r="55" spans="1:8" ht="12.75" customHeight="1">
      <c r="A55" s="8" t="s">
        <v>94</v>
      </c>
      <c r="B55" s="8"/>
      <c r="C55" s="8"/>
      <c r="D55" s="8"/>
      <c r="E55" s="8"/>
      <c r="F55" s="8"/>
      <c r="G55" s="8"/>
      <c r="H55" s="8"/>
    </row>
    <row r="56" spans="1:8" ht="12.75" customHeight="1">
      <c r="A56" s="8"/>
      <c r="B56" s="8"/>
      <c r="C56" s="8"/>
      <c r="D56" s="8" t="s">
        <v>95</v>
      </c>
      <c r="E56" s="8"/>
      <c r="F56" s="8"/>
      <c r="G56" s="8"/>
      <c r="H56" s="8"/>
    </row>
    <row r="57" spans="1:16" ht="12.75" customHeight="1">
      <c r="A57" s="15"/>
      <c r="B57" s="15"/>
      <c r="C57" s="15"/>
      <c r="D57" s="15" t="s">
        <v>96</v>
      </c>
      <c r="E57" s="15"/>
      <c r="F57" s="15"/>
      <c r="G57" s="15"/>
      <c r="H57" s="15">
        <v>0</v>
      </c>
      <c r="P57">
        <v>0</v>
      </c>
    </row>
    <row r="58" spans="1:8" ht="12.75" customHeight="1">
      <c r="A58" s="15"/>
      <c r="B58" s="15"/>
      <c r="C58" s="15"/>
      <c r="D58" s="15" t="s">
        <v>97</v>
      </c>
      <c r="E58" s="15"/>
      <c r="F58" s="15"/>
      <c r="G58" s="15"/>
      <c r="H58" s="15"/>
    </row>
    <row r="59" spans="1:16" ht="12.75" customHeight="1">
      <c r="A59" s="15"/>
      <c r="B59" s="15"/>
      <c r="C59" s="15"/>
      <c r="D59" s="15" t="s">
        <v>98</v>
      </c>
      <c r="E59" s="15"/>
      <c r="F59" s="15"/>
      <c r="G59" s="15"/>
      <c r="H59" s="15">
        <v>0</v>
      </c>
      <c r="P59">
        <v>0</v>
      </c>
    </row>
    <row r="60" spans="1:16" ht="12.75" customHeight="1">
      <c r="A60" s="15"/>
      <c r="B60" s="15"/>
      <c r="C60" s="15"/>
      <c r="D60" s="15" t="s">
        <v>99</v>
      </c>
      <c r="E60" s="15"/>
      <c r="F60" s="15"/>
      <c r="G60" s="15"/>
      <c r="H60" s="15">
        <f>H57+H59</f>
      </c>
      <c r="P60">
        <f>P57+P59</f>
      </c>
    </row>
    <row r="62" spans="1:16" ht="12.75" customHeight="1">
      <c r="A62" s="15"/>
      <c r="B62" s="15"/>
      <c r="C62" s="15"/>
      <c r="D62" s="15" t="s">
        <v>99</v>
      </c>
      <c r="E62" s="15"/>
      <c r="F62" s="15"/>
      <c r="G62" s="15"/>
      <c r="H62" s="15">
        <f>H53+H60</f>
      </c>
      <c r="P62">
        <f>P53+P60</f>
      </c>
    </row>
  </sheetData>
  <sheetProtection formatColumns="0"/>
  <mergeCells count="7">
    <mergeCell ref="A8:A9"/>
    <mergeCell ref="B8:B9"/>
    <mergeCell ref="C8:C9"/>
    <mergeCell ref="D8:D9"/>
    <mergeCell ref="E8:E9"/>
    <mergeCell ref="F8:F9"/>
    <mergeCell ref="G8:H8"/>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P68"/>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100</v>
      </c>
      <c r="D5" s="5" t="s">
        <v>101</v>
      </c>
      <c r="E5" s="5"/>
    </row>
    <row r="6" spans="1:5" ht="12.75" customHeight="1">
      <c r="A6" t="s">
        <v>18</v>
      </c>
      <c r="C6" s="5" t="s">
        <v>100</v>
      </c>
      <c r="D6" s="5" t="s">
        <v>101</v>
      </c>
      <c r="E6" s="5"/>
    </row>
    <row r="7" spans="3:5" ht="12.75" customHeight="1">
      <c r="C7" s="5"/>
      <c r="D7" s="5"/>
      <c r="E7" s="5"/>
    </row>
    <row r="8" spans="1:16" ht="12.75" customHeight="1">
      <c r="A8" s="4" t="s">
        <v>23</v>
      </c>
      <c r="B8" s="4" t="s">
        <v>25</v>
      </c>
      <c r="C8" s="4" t="s">
        <v>26</v>
      </c>
      <c r="D8" s="4" t="s">
        <v>27</v>
      </c>
      <c r="E8" s="4" t="s">
        <v>28</v>
      </c>
      <c r="F8" s="4" t="s">
        <v>29</v>
      </c>
      <c r="G8" s="4" t="s">
        <v>30</v>
      </c>
      <c r="H8" s="4"/>
      <c r="O8" t="s">
        <v>33</v>
      </c>
      <c r="P8" t="s">
        <v>11</v>
      </c>
    </row>
    <row r="9" spans="1:15" ht="28.5">
      <c r="A9" s="4"/>
      <c r="B9" s="4"/>
      <c r="C9" s="4"/>
      <c r="D9" s="4"/>
      <c r="E9" s="4"/>
      <c r="F9" s="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8"/>
      <c r="B11" s="8"/>
      <c r="C11" s="8" t="s">
        <v>103</v>
      </c>
      <c r="D11" s="8" t="s">
        <v>102</v>
      </c>
      <c r="E11" s="8"/>
      <c r="F11" s="10"/>
      <c r="G11" s="8"/>
      <c r="H11" s="10"/>
    </row>
    <row r="12" spans="1:16" ht="12.75">
      <c r="A12" s="7">
        <v>1</v>
      </c>
      <c r="B12" s="7" t="s">
        <v>104</v>
      </c>
      <c r="C12" s="7" t="s">
        <v>105</v>
      </c>
      <c r="D12" s="7" t="s">
        <v>106</v>
      </c>
      <c r="E12" s="7" t="s">
        <v>107</v>
      </c>
      <c r="F12" s="9">
        <v>102.404</v>
      </c>
      <c r="G12" s="13"/>
      <c r="H12" s="12">
        <f>ROUND((G12*F12),2)</f>
      </c>
      <c r="O12">
        <f>rekapitulace!H8</f>
      </c>
      <c r="P12">
        <f>ROUND(O12/100*H12,2)</f>
      </c>
    </row>
    <row r="13" ht="63.75">
      <c r="D13" s="14" t="s">
        <v>108</v>
      </c>
    </row>
    <row r="14" ht="153">
      <c r="D14" s="14" t="s">
        <v>109</v>
      </c>
    </row>
    <row r="15" spans="1:16" ht="12.75">
      <c r="A15" s="7">
        <v>2</v>
      </c>
      <c r="B15" s="7" t="s">
        <v>104</v>
      </c>
      <c r="C15" s="7" t="s">
        <v>110</v>
      </c>
      <c r="D15" s="7" t="s">
        <v>111</v>
      </c>
      <c r="E15" s="7" t="s">
        <v>107</v>
      </c>
      <c r="F15" s="9">
        <v>338.124</v>
      </c>
      <c r="G15" s="13"/>
      <c r="H15" s="12">
        <f>ROUND((G15*F15),2)</f>
      </c>
      <c r="O15">
        <f>rekapitulace!H8</f>
      </c>
      <c r="P15">
        <f>ROUND(O15/100*H15,2)</f>
      </c>
    </row>
    <row r="16" ht="242.25">
      <c r="D16" s="14" t="s">
        <v>112</v>
      </c>
    </row>
    <row r="17" ht="153">
      <c r="D17" s="14" t="s">
        <v>109</v>
      </c>
    </row>
    <row r="18" spans="1:16" ht="12.75">
      <c r="A18" s="7">
        <v>3</v>
      </c>
      <c r="B18" s="7" t="s">
        <v>104</v>
      </c>
      <c r="C18" s="7" t="s">
        <v>113</v>
      </c>
      <c r="D18" s="7" t="s">
        <v>114</v>
      </c>
      <c r="E18" s="7" t="s">
        <v>107</v>
      </c>
      <c r="F18" s="9">
        <v>8.472</v>
      </c>
      <c r="G18" s="13"/>
      <c r="H18" s="12">
        <f>ROUND((G18*F18),2)</f>
      </c>
      <c r="O18">
        <f>rekapitulace!H8</f>
      </c>
      <c r="P18">
        <f>ROUND(O18/100*H18,2)</f>
      </c>
    </row>
    <row r="19" ht="153">
      <c r="D19" s="14" t="s">
        <v>115</v>
      </c>
    </row>
    <row r="20" ht="153">
      <c r="D20" s="14" t="s">
        <v>109</v>
      </c>
    </row>
    <row r="21" spans="1:16" ht="12.75" customHeight="1">
      <c r="A21" s="15"/>
      <c r="B21" s="15"/>
      <c r="C21" s="15" t="s">
        <v>103</v>
      </c>
      <c r="D21" s="15" t="s">
        <v>102</v>
      </c>
      <c r="E21" s="15"/>
      <c r="F21" s="15"/>
      <c r="G21" s="15"/>
      <c r="H21" s="15">
        <f>SUM(H12:H20)</f>
      </c>
      <c r="P21">
        <f>SUM(P12:P20)</f>
      </c>
    </row>
    <row r="23" spans="1:8" ht="12.75" customHeight="1">
      <c r="A23" s="8"/>
      <c r="B23" s="8"/>
      <c r="C23" s="8" t="s">
        <v>24</v>
      </c>
      <c r="D23" s="8" t="s">
        <v>41</v>
      </c>
      <c r="E23" s="8"/>
      <c r="F23" s="10"/>
      <c r="G23" s="8"/>
      <c r="H23" s="10"/>
    </row>
    <row r="24" spans="1:16" ht="12.75">
      <c r="A24" s="7">
        <v>4</v>
      </c>
      <c r="B24" s="7" t="s">
        <v>116</v>
      </c>
      <c r="C24" s="7" t="s">
        <v>43</v>
      </c>
      <c r="D24" s="7" t="s">
        <v>117</v>
      </c>
      <c r="E24" s="7" t="s">
        <v>73</v>
      </c>
      <c r="F24" s="9">
        <v>3.2</v>
      </c>
      <c r="G24" s="13"/>
      <c r="H24" s="12">
        <f>ROUND((G24*F24),2)</f>
      </c>
      <c r="O24">
        <f>rekapitulace!H8</f>
      </c>
      <c r="P24">
        <f>ROUND(O24/100*H24,2)</f>
      </c>
    </row>
    <row r="25" ht="38.25">
      <c r="D25" s="14" t="s">
        <v>118</v>
      </c>
    </row>
    <row r="26" ht="409.5">
      <c r="D26" s="14" t="s">
        <v>70</v>
      </c>
    </row>
    <row r="27" spans="1:16" ht="12.75">
      <c r="A27" s="7">
        <v>5</v>
      </c>
      <c r="B27" s="7" t="s">
        <v>119</v>
      </c>
      <c r="C27" s="7" t="s">
        <v>43</v>
      </c>
      <c r="D27" s="7" t="s">
        <v>120</v>
      </c>
      <c r="E27" s="7" t="s">
        <v>121</v>
      </c>
      <c r="F27" s="9">
        <v>100</v>
      </c>
      <c r="G27" s="13"/>
      <c r="H27" s="12">
        <f>ROUND((G27*F27),2)</f>
      </c>
      <c r="O27">
        <f>rekapitulace!H8</f>
      </c>
      <c r="P27">
        <f>ROUND(O27/100*H27,2)</f>
      </c>
    </row>
    <row r="28" ht="25.5">
      <c r="D28" s="14" t="s">
        <v>122</v>
      </c>
    </row>
    <row r="29" ht="280.5">
      <c r="D29" s="14" t="s">
        <v>123</v>
      </c>
    </row>
    <row r="30" spans="1:16" ht="12.75">
      <c r="A30" s="7">
        <v>6</v>
      </c>
      <c r="B30" s="7" t="s">
        <v>124</v>
      </c>
      <c r="C30" s="7" t="s">
        <v>43</v>
      </c>
      <c r="D30" s="7" t="s">
        <v>125</v>
      </c>
      <c r="E30" s="7" t="s">
        <v>73</v>
      </c>
      <c r="F30" s="9">
        <v>51.202</v>
      </c>
      <c r="G30" s="13"/>
      <c r="H30" s="12">
        <f>ROUND((G30*F30),2)</f>
      </c>
      <c r="O30">
        <f>rekapitulace!H8</f>
      </c>
      <c r="P30">
        <f>ROUND(O30/100*H30,2)</f>
      </c>
    </row>
    <row r="31" ht="165.75">
      <c r="D31" s="14" t="s">
        <v>126</v>
      </c>
    </row>
    <row r="32" ht="409.5">
      <c r="D32" s="14" t="s">
        <v>127</v>
      </c>
    </row>
    <row r="33" spans="1:16" ht="12.75">
      <c r="A33" s="7">
        <v>7</v>
      </c>
      <c r="B33" s="7" t="s">
        <v>76</v>
      </c>
      <c r="C33" s="7" t="s">
        <v>43</v>
      </c>
      <c r="D33" s="7" t="s">
        <v>77</v>
      </c>
      <c r="E33" s="7" t="s">
        <v>73</v>
      </c>
      <c r="F33" s="9">
        <v>51.202</v>
      </c>
      <c r="G33" s="13"/>
      <c r="H33" s="12">
        <f>ROUND((G33*F33),2)</f>
      </c>
      <c r="O33">
        <f>rekapitulace!H8</f>
      </c>
      <c r="P33">
        <f>ROUND(O33/100*H33,2)</f>
      </c>
    </row>
    <row r="34" ht="51">
      <c r="D34" s="14" t="s">
        <v>128</v>
      </c>
    </row>
    <row r="35" ht="409.5">
      <c r="D35" s="14" t="s">
        <v>79</v>
      </c>
    </row>
    <row r="36" spans="1:16" ht="12.75">
      <c r="A36" s="7">
        <v>8</v>
      </c>
      <c r="B36" s="7" t="s">
        <v>129</v>
      </c>
      <c r="C36" s="7" t="s">
        <v>43</v>
      </c>
      <c r="D36" s="7" t="s">
        <v>130</v>
      </c>
      <c r="E36" s="7" t="s">
        <v>73</v>
      </c>
      <c r="F36" s="9">
        <v>59.162</v>
      </c>
      <c r="G36" s="13"/>
      <c r="H36" s="12">
        <f>ROUND((G36*F36),2)</f>
      </c>
      <c r="O36">
        <f>rekapitulace!H8</f>
      </c>
      <c r="P36">
        <f>ROUND(O36/100*H36,2)</f>
      </c>
    </row>
    <row r="37" ht="140.25">
      <c r="D37" s="14" t="s">
        <v>131</v>
      </c>
    </row>
    <row r="38" ht="409.5">
      <c r="D38" s="14" t="s">
        <v>132</v>
      </c>
    </row>
    <row r="39" spans="1:16" ht="12.75" customHeight="1">
      <c r="A39" s="15"/>
      <c r="B39" s="15"/>
      <c r="C39" s="15" t="s">
        <v>24</v>
      </c>
      <c r="D39" s="15" t="s">
        <v>41</v>
      </c>
      <c r="E39" s="15"/>
      <c r="F39" s="15"/>
      <c r="G39" s="15"/>
      <c r="H39" s="15">
        <f>SUM(H24:H38)</f>
      </c>
      <c r="P39">
        <f>SUM(P24:P38)</f>
      </c>
    </row>
    <row r="41" spans="1:8" ht="12.75" customHeight="1">
      <c r="A41" s="8"/>
      <c r="B41" s="8"/>
      <c r="C41" s="8" t="s">
        <v>88</v>
      </c>
      <c r="D41" s="8" t="s">
        <v>87</v>
      </c>
      <c r="E41" s="8"/>
      <c r="F41" s="10"/>
      <c r="G41" s="8"/>
      <c r="H41" s="10"/>
    </row>
    <row r="42" spans="1:16" ht="12.75">
      <c r="A42" s="7">
        <v>9</v>
      </c>
      <c r="B42" s="7" t="s">
        <v>133</v>
      </c>
      <c r="C42" s="7" t="s">
        <v>43</v>
      </c>
      <c r="D42" s="7" t="s">
        <v>134</v>
      </c>
      <c r="E42" s="7" t="s">
        <v>68</v>
      </c>
      <c r="F42" s="9">
        <v>30.5</v>
      </c>
      <c r="G42" s="13"/>
      <c r="H42" s="12">
        <f>ROUND((G42*F42),2)</f>
      </c>
      <c r="O42">
        <f>rekapitulace!H8</f>
      </c>
      <c r="P42">
        <f>ROUND(O42/100*H42,2)</f>
      </c>
    </row>
    <row r="43" ht="38.25">
      <c r="D43" s="14" t="s">
        <v>135</v>
      </c>
    </row>
    <row r="44" ht="140.25">
      <c r="D44" s="14" t="s">
        <v>136</v>
      </c>
    </row>
    <row r="45" spans="1:16" ht="12.75">
      <c r="A45" s="7">
        <v>10</v>
      </c>
      <c r="B45" s="7" t="s">
        <v>137</v>
      </c>
      <c r="C45" s="7" t="s">
        <v>43</v>
      </c>
      <c r="D45" s="7" t="s">
        <v>138</v>
      </c>
      <c r="E45" s="7" t="s">
        <v>73</v>
      </c>
      <c r="F45" s="9">
        <v>72.684</v>
      </c>
      <c r="G45" s="13"/>
      <c r="H45" s="12">
        <f>ROUND((G45*F45),2)</f>
      </c>
      <c r="O45">
        <f>rekapitulace!H8</f>
      </c>
      <c r="P45">
        <f>ROUND(O45/100*H45,2)</f>
      </c>
    </row>
    <row r="46" ht="89.25">
      <c r="D46" s="14" t="s">
        <v>139</v>
      </c>
    </row>
    <row r="47" ht="409.5">
      <c r="D47" s="14" t="s">
        <v>92</v>
      </c>
    </row>
    <row r="48" spans="1:16" ht="12.75">
      <c r="A48" s="7">
        <v>11</v>
      </c>
      <c r="B48" s="7" t="s">
        <v>140</v>
      </c>
      <c r="C48" s="7" t="s">
        <v>43</v>
      </c>
      <c r="D48" s="7" t="s">
        <v>141</v>
      </c>
      <c r="E48" s="7" t="s">
        <v>73</v>
      </c>
      <c r="F48" s="9">
        <v>45.118</v>
      </c>
      <c r="G48" s="13"/>
      <c r="H48" s="12">
        <f>ROUND((G48*F48),2)</f>
      </c>
      <c r="O48">
        <f>rekapitulace!H8</f>
      </c>
      <c r="P48">
        <f>ROUND(O48/100*H48,2)</f>
      </c>
    </row>
    <row r="49" ht="216.75">
      <c r="D49" s="14" t="s">
        <v>142</v>
      </c>
    </row>
    <row r="50" ht="409.5">
      <c r="D50" s="14" t="s">
        <v>92</v>
      </c>
    </row>
    <row r="51" spans="1:16" ht="12.75">
      <c r="A51" s="7">
        <v>12</v>
      </c>
      <c r="B51" s="7" t="s">
        <v>143</v>
      </c>
      <c r="C51" s="7" t="s">
        <v>43</v>
      </c>
      <c r="D51" s="7" t="s">
        <v>144</v>
      </c>
      <c r="E51" s="7" t="s">
        <v>73</v>
      </c>
      <c r="F51" s="9">
        <v>18.15</v>
      </c>
      <c r="G51" s="13"/>
      <c r="H51" s="12">
        <f>ROUND((G51*F51),2)</f>
      </c>
      <c r="O51">
        <f>rekapitulace!H8</f>
      </c>
      <c r="P51">
        <f>ROUND(O51/100*H51,2)</f>
      </c>
    </row>
    <row r="52" ht="127.5">
      <c r="D52" s="14" t="s">
        <v>145</v>
      </c>
    </row>
    <row r="53" ht="409.5">
      <c r="D53" s="14" t="s">
        <v>92</v>
      </c>
    </row>
    <row r="54" spans="1:16" ht="12.75">
      <c r="A54" s="7">
        <v>13</v>
      </c>
      <c r="B54" s="7" t="s">
        <v>146</v>
      </c>
      <c r="C54" s="7" t="s">
        <v>43</v>
      </c>
      <c r="D54" s="7" t="s">
        <v>147</v>
      </c>
      <c r="E54" s="7" t="s">
        <v>45</v>
      </c>
      <c r="F54" s="9">
        <v>33</v>
      </c>
      <c r="G54" s="13"/>
      <c r="H54" s="12">
        <f>ROUND((G54*F54),2)</f>
      </c>
      <c r="O54">
        <f>rekapitulace!H8</f>
      </c>
      <c r="P54">
        <f>ROUND(O54/100*H54,2)</f>
      </c>
    </row>
    <row r="55" ht="38.25">
      <c r="D55" s="14" t="s">
        <v>148</v>
      </c>
    </row>
    <row r="56" ht="409.5">
      <c r="D56" s="14" t="s">
        <v>149</v>
      </c>
    </row>
    <row r="57" spans="1:16" ht="12.75" customHeight="1">
      <c r="A57" s="15"/>
      <c r="B57" s="15"/>
      <c r="C57" s="15" t="s">
        <v>88</v>
      </c>
      <c r="D57" s="15" t="s">
        <v>87</v>
      </c>
      <c r="E57" s="15"/>
      <c r="F57" s="15"/>
      <c r="G57" s="15"/>
      <c r="H57" s="15">
        <f>SUM(H42:H56)</f>
      </c>
      <c r="P57">
        <f>SUM(P42:P56)</f>
      </c>
    </row>
    <row r="59" spans="1:16" ht="12.75" customHeight="1">
      <c r="A59" s="15"/>
      <c r="B59" s="15"/>
      <c r="C59" s="15"/>
      <c r="D59" s="15" t="s">
        <v>93</v>
      </c>
      <c r="E59" s="15"/>
      <c r="F59" s="15"/>
      <c r="G59" s="15"/>
      <c r="H59" s="15">
        <f>+H21+H39+H57</f>
      </c>
      <c r="P59">
        <f>+P21+P39+P57</f>
      </c>
    </row>
    <row r="61" spans="1:8" ht="12.75" customHeight="1">
      <c r="A61" s="8" t="s">
        <v>94</v>
      </c>
      <c r="B61" s="8"/>
      <c r="C61" s="8"/>
      <c r="D61" s="8"/>
      <c r="E61" s="8"/>
      <c r="F61" s="8"/>
      <c r="G61" s="8"/>
      <c r="H61" s="8"/>
    </row>
    <row r="62" spans="1:8" ht="12.75" customHeight="1">
      <c r="A62" s="8"/>
      <c r="B62" s="8"/>
      <c r="C62" s="8"/>
      <c r="D62" s="8" t="s">
        <v>95</v>
      </c>
      <c r="E62" s="8"/>
      <c r="F62" s="8"/>
      <c r="G62" s="8"/>
      <c r="H62" s="8"/>
    </row>
    <row r="63" spans="1:16" ht="12.75" customHeight="1">
      <c r="A63" s="15"/>
      <c r="B63" s="15"/>
      <c r="C63" s="15"/>
      <c r="D63" s="15" t="s">
        <v>96</v>
      </c>
      <c r="E63" s="15"/>
      <c r="F63" s="15"/>
      <c r="G63" s="15"/>
      <c r="H63" s="15">
        <v>0</v>
      </c>
      <c r="P63">
        <v>0</v>
      </c>
    </row>
    <row r="64" spans="1:8" ht="12.75" customHeight="1">
      <c r="A64" s="15"/>
      <c r="B64" s="15"/>
      <c r="C64" s="15"/>
      <c r="D64" s="15" t="s">
        <v>97</v>
      </c>
      <c r="E64" s="15"/>
      <c r="F64" s="15"/>
      <c r="G64" s="15"/>
      <c r="H64" s="15"/>
    </row>
    <row r="65" spans="1:16" ht="12.75" customHeight="1">
      <c r="A65" s="15"/>
      <c r="B65" s="15"/>
      <c r="C65" s="15"/>
      <c r="D65" s="15" t="s">
        <v>98</v>
      </c>
      <c r="E65" s="15"/>
      <c r="F65" s="15"/>
      <c r="G65" s="15"/>
      <c r="H65" s="15">
        <v>0</v>
      </c>
      <c r="P65">
        <v>0</v>
      </c>
    </row>
    <row r="66" spans="1:16" ht="12.75" customHeight="1">
      <c r="A66" s="15"/>
      <c r="B66" s="15"/>
      <c r="C66" s="15"/>
      <c r="D66" s="15" t="s">
        <v>99</v>
      </c>
      <c r="E66" s="15"/>
      <c r="F66" s="15"/>
      <c r="G66" s="15"/>
      <c r="H66" s="15">
        <f>H63+H65</f>
      </c>
      <c r="P66">
        <f>P63+P65</f>
      </c>
    </row>
    <row r="68" spans="1:16" ht="12.75" customHeight="1">
      <c r="A68" s="15"/>
      <c r="B68" s="15"/>
      <c r="C68" s="15"/>
      <c r="D68" s="15" t="s">
        <v>99</v>
      </c>
      <c r="E68" s="15"/>
      <c r="F68" s="15"/>
      <c r="G68" s="15"/>
      <c r="H68" s="15">
        <f>H59+H66</f>
      </c>
      <c r="P68">
        <f>P59+P66</f>
      </c>
    </row>
  </sheetData>
  <sheetProtection formatColumns="0"/>
  <mergeCells count="7">
    <mergeCell ref="A8:A9"/>
    <mergeCell ref="B8:B9"/>
    <mergeCell ref="C8:C9"/>
    <mergeCell ref="D8:D9"/>
    <mergeCell ref="E8:E9"/>
    <mergeCell ref="F8:F9"/>
    <mergeCell ref="G8:H8"/>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P173"/>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150</v>
      </c>
      <c r="D5" s="5" t="s">
        <v>151</v>
      </c>
      <c r="E5" s="5"/>
    </row>
    <row r="6" spans="1:5" ht="12.75" customHeight="1">
      <c r="A6" t="s">
        <v>18</v>
      </c>
      <c r="C6" s="5" t="s">
        <v>152</v>
      </c>
      <c r="D6" s="5" t="s">
        <v>151</v>
      </c>
      <c r="E6" s="5"/>
    </row>
    <row r="7" spans="3:5" ht="12.75" customHeight="1">
      <c r="C7" s="5"/>
      <c r="D7" s="5"/>
      <c r="E7" s="5"/>
    </row>
    <row r="8" spans="1:16" ht="12.75" customHeight="1">
      <c r="A8" s="4" t="s">
        <v>23</v>
      </c>
      <c r="B8" s="4" t="s">
        <v>25</v>
      </c>
      <c r="C8" s="4" t="s">
        <v>26</v>
      </c>
      <c r="D8" s="4" t="s">
        <v>27</v>
      </c>
      <c r="E8" s="4" t="s">
        <v>28</v>
      </c>
      <c r="F8" s="4" t="s">
        <v>29</v>
      </c>
      <c r="G8" s="4" t="s">
        <v>30</v>
      </c>
      <c r="H8" s="4"/>
      <c r="O8" t="s">
        <v>33</v>
      </c>
      <c r="P8" t="s">
        <v>11</v>
      </c>
    </row>
    <row r="9" spans="1:15" ht="28.5">
      <c r="A9" s="4"/>
      <c r="B9" s="4"/>
      <c r="C9" s="4"/>
      <c r="D9" s="4"/>
      <c r="E9" s="4"/>
      <c r="F9" s="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8"/>
      <c r="B11" s="8"/>
      <c r="C11" s="8" t="s">
        <v>103</v>
      </c>
      <c r="D11" s="8" t="s">
        <v>102</v>
      </c>
      <c r="E11" s="8"/>
      <c r="F11" s="10"/>
      <c r="G11" s="8"/>
      <c r="H11" s="10"/>
    </row>
    <row r="12" spans="1:16" ht="12.75">
      <c r="A12" s="7">
        <v>1</v>
      </c>
      <c r="B12" s="7" t="s">
        <v>104</v>
      </c>
      <c r="C12" s="7" t="s">
        <v>153</v>
      </c>
      <c r="D12" s="7" t="s">
        <v>154</v>
      </c>
      <c r="E12" s="7" t="s">
        <v>107</v>
      </c>
      <c r="F12" s="9">
        <v>1067.689</v>
      </c>
      <c r="G12" s="13"/>
      <c r="H12" s="12">
        <f>ROUND((G12*F12),2)</f>
      </c>
      <c r="O12">
        <f>rekapitulace!H8</f>
      </c>
      <c r="P12">
        <f>ROUND(O12/100*H12,2)</f>
      </c>
    </row>
    <row r="13" ht="293.25">
      <c r="D13" s="14" t="s">
        <v>155</v>
      </c>
    </row>
    <row r="14" ht="153">
      <c r="D14" s="14" t="s">
        <v>109</v>
      </c>
    </row>
    <row r="15" spans="1:16" ht="12.75">
      <c r="A15" s="7">
        <v>1</v>
      </c>
      <c r="B15" s="7" t="s">
        <v>104</v>
      </c>
      <c r="C15" s="7" t="s">
        <v>156</v>
      </c>
      <c r="D15" s="7" t="s">
        <v>157</v>
      </c>
      <c r="E15" s="7" t="s">
        <v>107</v>
      </c>
      <c r="F15" s="9">
        <v>406.488</v>
      </c>
      <c r="G15" s="13"/>
      <c r="H15" s="12">
        <f>ROUND((G15*F15),2)</f>
      </c>
      <c r="O15">
        <f>rekapitulace!H8</f>
      </c>
      <c r="P15">
        <f>ROUND(O15/100*H15,2)</f>
      </c>
    </row>
    <row r="16" ht="51">
      <c r="D16" s="14" t="s">
        <v>158</v>
      </c>
    </row>
    <row r="17" ht="153">
      <c r="D17" s="14" t="s">
        <v>109</v>
      </c>
    </row>
    <row r="18" spans="1:16" ht="12.75" customHeight="1">
      <c r="A18" s="15"/>
      <c r="B18" s="15"/>
      <c r="C18" s="15" t="s">
        <v>103</v>
      </c>
      <c r="D18" s="15" t="s">
        <v>102</v>
      </c>
      <c r="E18" s="15"/>
      <c r="F18" s="15"/>
      <c r="G18" s="15"/>
      <c r="H18" s="15">
        <f>SUM(H12:H17)</f>
      </c>
      <c r="P18">
        <f>SUM(P12:P17)</f>
      </c>
    </row>
    <row r="20" spans="1:8" ht="12.75" customHeight="1">
      <c r="A20" s="8"/>
      <c r="B20" s="8"/>
      <c r="C20" s="8" t="s">
        <v>24</v>
      </c>
      <c r="D20" s="8" t="s">
        <v>41</v>
      </c>
      <c r="E20" s="8"/>
      <c r="F20" s="10"/>
      <c r="G20" s="8"/>
      <c r="H20" s="10"/>
    </row>
    <row r="21" spans="1:16" ht="12.75">
      <c r="A21" s="7">
        <v>1</v>
      </c>
      <c r="B21" s="7" t="s">
        <v>159</v>
      </c>
      <c r="C21" s="7" t="s">
        <v>43</v>
      </c>
      <c r="D21" s="7" t="s">
        <v>160</v>
      </c>
      <c r="E21" s="7" t="s">
        <v>73</v>
      </c>
      <c r="F21" s="9">
        <v>169.37</v>
      </c>
      <c r="G21" s="13"/>
      <c r="H21" s="12">
        <f>ROUND((G21*F21),2)</f>
      </c>
      <c r="O21">
        <f>rekapitulace!H8</f>
      </c>
      <c r="P21">
        <f>ROUND(O21/100*H21,2)</f>
      </c>
    </row>
    <row r="22" ht="102">
      <c r="D22" s="14" t="s">
        <v>161</v>
      </c>
    </row>
    <row r="23" ht="409.5">
      <c r="D23" s="14" t="s">
        <v>70</v>
      </c>
    </row>
    <row r="24" spans="1:16" ht="12.75">
      <c r="A24" s="7">
        <v>2</v>
      </c>
      <c r="B24" s="7" t="s">
        <v>162</v>
      </c>
      <c r="C24" s="7" t="s">
        <v>43</v>
      </c>
      <c r="D24" s="7" t="s">
        <v>163</v>
      </c>
      <c r="E24" s="7" t="s">
        <v>73</v>
      </c>
      <c r="F24" s="9">
        <v>162.385</v>
      </c>
      <c r="G24" s="13"/>
      <c r="H24" s="12">
        <f>ROUND((G24*F24),2)</f>
      </c>
      <c r="O24">
        <f>rekapitulace!H8</f>
      </c>
      <c r="P24">
        <f>ROUND(O24/100*H24,2)</f>
      </c>
    </row>
    <row r="25" ht="409.5">
      <c r="D25" s="14" t="s">
        <v>164</v>
      </c>
    </row>
    <row r="26" ht="409.5">
      <c r="D26" s="14" t="s">
        <v>70</v>
      </c>
    </row>
    <row r="27" spans="1:16" ht="12.75">
      <c r="A27" s="7">
        <v>4</v>
      </c>
      <c r="B27" s="7" t="s">
        <v>165</v>
      </c>
      <c r="C27" s="7" t="s">
        <v>43</v>
      </c>
      <c r="D27" s="7" t="s">
        <v>166</v>
      </c>
      <c r="E27" s="7" t="s">
        <v>73</v>
      </c>
      <c r="F27" s="9">
        <v>345.71</v>
      </c>
      <c r="G27" s="13"/>
      <c r="H27" s="12">
        <f>ROUND((G27*F27),2)</f>
      </c>
      <c r="O27">
        <f>rekapitulace!H8</f>
      </c>
      <c r="P27">
        <f>ROUND(O27/100*H27,2)</f>
      </c>
    </row>
    <row r="28" ht="267.75">
      <c r="D28" s="14" t="s">
        <v>167</v>
      </c>
    </row>
    <row r="29" ht="409.5">
      <c r="D29" s="14" t="s">
        <v>70</v>
      </c>
    </row>
    <row r="30" spans="1:16" ht="12.75">
      <c r="A30" s="7">
        <v>21</v>
      </c>
      <c r="B30" s="7" t="s">
        <v>168</v>
      </c>
      <c r="C30" s="7" t="s">
        <v>43</v>
      </c>
      <c r="D30" s="7" t="s">
        <v>169</v>
      </c>
      <c r="E30" s="7" t="s">
        <v>73</v>
      </c>
      <c r="F30" s="9">
        <v>72.9</v>
      </c>
      <c r="G30" s="13"/>
      <c r="H30" s="12">
        <f>ROUND((G30*F30),2)</f>
      </c>
      <c r="O30">
        <f>rekapitulace!H8</f>
      </c>
      <c r="P30">
        <f>ROUND(O30/100*H30,2)</f>
      </c>
    </row>
    <row r="31" ht="140.25">
      <c r="D31" s="14" t="s">
        <v>170</v>
      </c>
    </row>
    <row r="32" ht="409.5">
      <c r="D32" s="14" t="s">
        <v>171</v>
      </c>
    </row>
    <row r="33" spans="1:16" ht="12.75">
      <c r="A33" s="7">
        <v>8</v>
      </c>
      <c r="B33" s="7" t="s">
        <v>172</v>
      </c>
      <c r="C33" s="7" t="s">
        <v>153</v>
      </c>
      <c r="D33" s="7" t="s">
        <v>173</v>
      </c>
      <c r="E33" s="7" t="s">
        <v>73</v>
      </c>
      <c r="F33" s="9">
        <v>73.92</v>
      </c>
      <c r="G33" s="13"/>
      <c r="H33" s="12">
        <f>ROUND((G33*F33),2)</f>
      </c>
      <c r="O33">
        <f>rekapitulace!H8</f>
      </c>
      <c r="P33">
        <f>ROUND(O33/100*H33,2)</f>
      </c>
    </row>
    <row r="34" ht="127.5">
      <c r="D34" s="14" t="s">
        <v>174</v>
      </c>
    </row>
    <row r="35" ht="409.5">
      <c r="D35" s="14" t="s">
        <v>175</v>
      </c>
    </row>
    <row r="36" spans="1:16" ht="12.75">
      <c r="A36" s="7">
        <v>9</v>
      </c>
      <c r="B36" s="7" t="s">
        <v>172</v>
      </c>
      <c r="C36" s="7" t="s">
        <v>176</v>
      </c>
      <c r="D36" s="7" t="s">
        <v>177</v>
      </c>
      <c r="E36" s="7" t="s">
        <v>73</v>
      </c>
      <c r="F36" s="9">
        <v>87.75</v>
      </c>
      <c r="G36" s="13"/>
      <c r="H36" s="12">
        <f>ROUND((G36*F36),2)</f>
      </c>
      <c r="O36">
        <f>rekapitulace!H8</f>
      </c>
      <c r="P36">
        <f>ROUND(O36/100*H36,2)</f>
      </c>
    </row>
    <row r="37" ht="293.25">
      <c r="D37" s="14" t="s">
        <v>178</v>
      </c>
    </row>
    <row r="38" ht="409.5">
      <c r="D38" s="14" t="s">
        <v>175</v>
      </c>
    </row>
    <row r="39" spans="1:16" ht="12.75">
      <c r="A39" s="7">
        <v>11</v>
      </c>
      <c r="B39" s="7" t="s">
        <v>179</v>
      </c>
      <c r="C39" s="7" t="s">
        <v>43</v>
      </c>
      <c r="D39" s="7" t="s">
        <v>180</v>
      </c>
      <c r="E39" s="7" t="s">
        <v>73</v>
      </c>
      <c r="F39" s="9">
        <v>43.75</v>
      </c>
      <c r="G39" s="13"/>
      <c r="H39" s="12">
        <f>ROUND((G39*F39),2)</f>
      </c>
      <c r="O39">
        <f>rekapitulace!H8</f>
      </c>
      <c r="P39">
        <f>ROUND(O39/100*H39,2)</f>
      </c>
    </row>
    <row r="40" ht="165.75">
      <c r="D40" s="14" t="s">
        <v>181</v>
      </c>
    </row>
    <row r="41" ht="409.5">
      <c r="D41" s="14" t="s">
        <v>127</v>
      </c>
    </row>
    <row r="42" spans="1:16" ht="12.75">
      <c r="A42" s="7">
        <v>20</v>
      </c>
      <c r="B42" s="7" t="s">
        <v>182</v>
      </c>
      <c r="C42" s="7" t="s">
        <v>43</v>
      </c>
      <c r="D42" s="7" t="s">
        <v>183</v>
      </c>
      <c r="E42" s="7" t="s">
        <v>73</v>
      </c>
      <c r="F42" s="9">
        <v>72.923</v>
      </c>
      <c r="G42" s="13"/>
      <c r="H42" s="12">
        <f>ROUND((G42*F42),2)</f>
      </c>
      <c r="O42">
        <f>rekapitulace!H8</f>
      </c>
      <c r="P42">
        <f>ROUND(O42/100*H42,2)</f>
      </c>
    </row>
    <row r="43" ht="127.5">
      <c r="D43" s="14" t="s">
        <v>184</v>
      </c>
    </row>
    <row r="44" ht="409.5">
      <c r="D44" s="14" t="s">
        <v>185</v>
      </c>
    </row>
    <row r="45" spans="1:16" ht="12.75">
      <c r="A45" s="7">
        <v>3</v>
      </c>
      <c r="B45" s="7" t="s">
        <v>186</v>
      </c>
      <c r="C45" s="7" t="s">
        <v>43</v>
      </c>
      <c r="D45" s="7" t="s">
        <v>187</v>
      </c>
      <c r="E45" s="7" t="s">
        <v>73</v>
      </c>
      <c r="F45" s="9">
        <v>52</v>
      </c>
      <c r="G45" s="13"/>
      <c r="H45" s="12">
        <f>ROUND((G45*F45),2)</f>
      </c>
      <c r="O45">
        <f>rekapitulace!H8</f>
      </c>
      <c r="P45">
        <f>ROUND(O45/100*H45,2)</f>
      </c>
    </row>
    <row r="46" ht="178.5">
      <c r="D46" s="14" t="s">
        <v>188</v>
      </c>
    </row>
    <row r="47" ht="409.5">
      <c r="D47" s="14" t="s">
        <v>185</v>
      </c>
    </row>
    <row r="48" spans="1:16" ht="12.75">
      <c r="A48" s="7">
        <v>59</v>
      </c>
      <c r="B48" s="7" t="s">
        <v>76</v>
      </c>
      <c r="C48" s="7" t="s">
        <v>43</v>
      </c>
      <c r="D48" s="7" t="s">
        <v>189</v>
      </c>
      <c r="E48" s="7" t="s">
        <v>73</v>
      </c>
      <c r="F48" s="9">
        <v>205.42</v>
      </c>
      <c r="G48" s="13"/>
      <c r="H48" s="12">
        <f>ROUND((G48*F48),2)</f>
      </c>
      <c r="O48">
        <f>rekapitulace!H8</f>
      </c>
      <c r="P48">
        <f>ROUND(O48/100*H48,2)</f>
      </c>
    </row>
    <row r="49" ht="191.25">
      <c r="D49" s="14" t="s">
        <v>190</v>
      </c>
    </row>
    <row r="50" ht="409.5">
      <c r="D50" s="14" t="s">
        <v>79</v>
      </c>
    </row>
    <row r="51" spans="1:16" ht="12.75">
      <c r="A51" s="7">
        <v>7</v>
      </c>
      <c r="B51" s="7" t="s">
        <v>191</v>
      </c>
      <c r="C51" s="7" t="s">
        <v>43</v>
      </c>
      <c r="D51" s="7" t="s">
        <v>192</v>
      </c>
      <c r="E51" s="7" t="s">
        <v>73</v>
      </c>
      <c r="F51" s="9">
        <v>128.94</v>
      </c>
      <c r="G51" s="13"/>
      <c r="H51" s="12">
        <f>ROUND((G51*F51),2)</f>
      </c>
      <c r="O51">
        <f>rekapitulace!H8</f>
      </c>
      <c r="P51">
        <f>ROUND(O51/100*H51,2)</f>
      </c>
    </row>
    <row r="52" ht="140.25">
      <c r="D52" s="14" t="s">
        <v>193</v>
      </c>
    </row>
    <row r="53" ht="409.5">
      <c r="D53" s="14" t="s">
        <v>194</v>
      </c>
    </row>
    <row r="54" spans="1:16" ht="12.75">
      <c r="A54" s="7">
        <v>14</v>
      </c>
      <c r="B54" s="7" t="s">
        <v>195</v>
      </c>
      <c r="C54" s="7" t="s">
        <v>43</v>
      </c>
      <c r="D54" s="7" t="s">
        <v>196</v>
      </c>
      <c r="E54" s="7" t="s">
        <v>73</v>
      </c>
      <c r="F54" s="9">
        <v>32.385</v>
      </c>
      <c r="G54" s="13"/>
      <c r="H54" s="12">
        <f>ROUND((G54*F54),2)</f>
      </c>
      <c r="O54">
        <f>rekapitulace!H8</f>
      </c>
      <c r="P54">
        <f>ROUND(O54/100*H54,2)</f>
      </c>
    </row>
    <row r="55" ht="127.5">
      <c r="D55" s="14" t="s">
        <v>197</v>
      </c>
    </row>
    <row r="56" ht="409.5">
      <c r="D56" s="14" t="s">
        <v>198</v>
      </c>
    </row>
    <row r="57" spans="1:16" ht="12.75">
      <c r="A57" s="7">
        <v>12</v>
      </c>
      <c r="B57" s="7" t="s">
        <v>129</v>
      </c>
      <c r="C57" s="7" t="s">
        <v>153</v>
      </c>
      <c r="D57" s="7" t="s">
        <v>199</v>
      </c>
      <c r="E57" s="7" t="s">
        <v>73</v>
      </c>
      <c r="F57" s="9">
        <v>20.349</v>
      </c>
      <c r="G57" s="13"/>
      <c r="H57" s="12">
        <f>ROUND((G57*F57),2)</f>
      </c>
      <c r="O57">
        <f>rekapitulace!H8</f>
      </c>
      <c r="P57">
        <f>ROUND(O57/100*H57,2)</f>
      </c>
    </row>
    <row r="58" ht="165.75">
      <c r="D58" s="14" t="s">
        <v>200</v>
      </c>
    </row>
    <row r="59" ht="409.5">
      <c r="D59" s="14" t="s">
        <v>132</v>
      </c>
    </row>
    <row r="60" spans="1:16" ht="12.75">
      <c r="A60" s="7">
        <v>13</v>
      </c>
      <c r="B60" s="7" t="s">
        <v>129</v>
      </c>
      <c r="C60" s="7" t="s">
        <v>176</v>
      </c>
      <c r="D60" s="7" t="s">
        <v>201</v>
      </c>
      <c r="E60" s="7" t="s">
        <v>73</v>
      </c>
      <c r="F60" s="9">
        <v>23.401</v>
      </c>
      <c r="G60" s="13"/>
      <c r="H60" s="12">
        <f>ROUND((G60*F60),2)</f>
      </c>
      <c r="O60">
        <f>rekapitulace!H8</f>
      </c>
      <c r="P60">
        <f>ROUND(O60/100*H60,2)</f>
      </c>
    </row>
    <row r="61" ht="165.75">
      <c r="D61" s="14" t="s">
        <v>202</v>
      </c>
    </row>
    <row r="62" ht="409.5">
      <c r="D62" s="14" t="s">
        <v>132</v>
      </c>
    </row>
    <row r="63" spans="1:16" ht="12.75">
      <c r="A63" s="7">
        <v>15</v>
      </c>
      <c r="B63" s="7" t="s">
        <v>203</v>
      </c>
      <c r="C63" s="7" t="s">
        <v>43</v>
      </c>
      <c r="D63" s="7" t="s">
        <v>204</v>
      </c>
      <c r="E63" s="7" t="s">
        <v>45</v>
      </c>
      <c r="F63" s="9">
        <v>1480.71</v>
      </c>
      <c r="G63" s="13"/>
      <c r="H63" s="12">
        <f>ROUND((G63*F63),2)</f>
      </c>
      <c r="O63">
        <f>rekapitulace!H8</f>
      </c>
      <c r="P63">
        <f>ROUND(O63/100*H63,2)</f>
      </c>
    </row>
    <row r="64" ht="114.75">
      <c r="D64" s="14" t="s">
        <v>205</v>
      </c>
    </row>
    <row r="65" ht="153">
      <c r="D65" s="14" t="s">
        <v>206</v>
      </c>
    </row>
    <row r="66" spans="1:16" ht="12.75">
      <c r="A66" s="7">
        <v>17</v>
      </c>
      <c r="B66" s="7" t="s">
        <v>207</v>
      </c>
      <c r="C66" s="7" t="s">
        <v>43</v>
      </c>
      <c r="D66" s="7" t="s">
        <v>208</v>
      </c>
      <c r="E66" s="7" t="s">
        <v>45</v>
      </c>
      <c r="F66" s="9">
        <v>304.8</v>
      </c>
      <c r="G66" s="13"/>
      <c r="H66" s="12">
        <f>ROUND((G66*F66),2)</f>
      </c>
      <c r="O66">
        <f>rekapitulace!H8</f>
      </c>
      <c r="P66">
        <f>ROUND(O66/100*H66,2)</f>
      </c>
    </row>
    <row r="67" ht="63.75">
      <c r="D67" s="14" t="s">
        <v>209</v>
      </c>
    </row>
    <row r="68" ht="102">
      <c r="D68" s="14" t="s">
        <v>210</v>
      </c>
    </row>
    <row r="69" spans="1:16" ht="12.75">
      <c r="A69" s="7">
        <v>16</v>
      </c>
      <c r="B69" s="7" t="s">
        <v>211</v>
      </c>
      <c r="C69" s="7" t="s">
        <v>43</v>
      </c>
      <c r="D69" s="7" t="s">
        <v>212</v>
      </c>
      <c r="E69" s="7" t="s">
        <v>45</v>
      </c>
      <c r="F69" s="9">
        <v>200.3</v>
      </c>
      <c r="G69" s="13"/>
      <c r="H69" s="12">
        <f>ROUND((G69*F69),2)</f>
      </c>
      <c r="O69">
        <f>rekapitulace!H8</f>
      </c>
      <c r="P69">
        <f>ROUND(O69/100*H69,2)</f>
      </c>
    </row>
    <row r="70" ht="51">
      <c r="D70" s="14" t="s">
        <v>213</v>
      </c>
    </row>
    <row r="71" ht="204">
      <c r="D71" s="14" t="s">
        <v>214</v>
      </c>
    </row>
    <row r="72" spans="1:16" ht="12.75">
      <c r="A72" s="7">
        <v>57</v>
      </c>
      <c r="B72" s="7" t="s">
        <v>215</v>
      </c>
      <c r="C72" s="7" t="s">
        <v>43</v>
      </c>
      <c r="D72" s="7" t="s">
        <v>216</v>
      </c>
      <c r="E72" s="7" t="s">
        <v>45</v>
      </c>
      <c r="F72" s="9">
        <v>104.5</v>
      </c>
      <c r="G72" s="13"/>
      <c r="H72" s="12">
        <f>ROUND((G72*F72),2)</f>
      </c>
      <c r="O72">
        <f>rekapitulace!H8</f>
      </c>
      <c r="P72">
        <f>ROUND(O72/100*H72,2)</f>
      </c>
    </row>
    <row r="73" ht="76.5">
      <c r="D73" s="14" t="s">
        <v>217</v>
      </c>
    </row>
    <row r="74" ht="216.75">
      <c r="D74" s="14" t="s">
        <v>218</v>
      </c>
    </row>
    <row r="75" spans="1:16" ht="12.75" customHeight="1">
      <c r="A75" s="15"/>
      <c r="B75" s="15"/>
      <c r="C75" s="15" t="s">
        <v>24</v>
      </c>
      <c r="D75" s="15" t="s">
        <v>41</v>
      </c>
      <c r="E75" s="15"/>
      <c r="F75" s="15"/>
      <c r="G75" s="15"/>
      <c r="H75" s="15">
        <f>SUM(H21:H74)</f>
      </c>
      <c r="P75">
        <f>SUM(P21:P74)</f>
      </c>
    </row>
    <row r="77" spans="1:8" ht="12.75" customHeight="1">
      <c r="A77" s="8"/>
      <c r="B77" s="8"/>
      <c r="C77" s="8" t="s">
        <v>34</v>
      </c>
      <c r="D77" s="8" t="s">
        <v>219</v>
      </c>
      <c r="E77" s="8"/>
      <c r="F77" s="10"/>
      <c r="G77" s="8"/>
      <c r="H77" s="10"/>
    </row>
    <row r="78" spans="1:16" ht="12.75">
      <c r="A78" s="7">
        <v>19</v>
      </c>
      <c r="B78" s="7" t="s">
        <v>220</v>
      </c>
      <c r="C78" s="7" t="s">
        <v>43</v>
      </c>
      <c r="D78" s="7" t="s">
        <v>221</v>
      </c>
      <c r="E78" s="7" t="s">
        <v>45</v>
      </c>
      <c r="F78" s="9">
        <v>223.839</v>
      </c>
      <c r="G78" s="13"/>
      <c r="H78" s="12">
        <f>ROUND((G78*F78),2)</f>
      </c>
      <c r="O78">
        <f>rekapitulace!H8</f>
      </c>
      <c r="P78">
        <f>ROUND(O78/100*H78,2)</f>
      </c>
    </row>
    <row r="79" ht="178.5">
      <c r="D79" s="14" t="s">
        <v>222</v>
      </c>
    </row>
    <row r="80" ht="267.75">
      <c r="D80" s="14" t="s">
        <v>223</v>
      </c>
    </row>
    <row r="81" spans="1:16" ht="12.75">
      <c r="A81" s="7">
        <v>10</v>
      </c>
      <c r="B81" s="7" t="s">
        <v>224</v>
      </c>
      <c r="C81" s="7" t="s">
        <v>43</v>
      </c>
      <c r="D81" s="7" t="s">
        <v>225</v>
      </c>
      <c r="E81" s="7" t="s">
        <v>73</v>
      </c>
      <c r="F81" s="9">
        <v>215.565</v>
      </c>
      <c r="G81" s="13"/>
      <c r="H81" s="12">
        <f>ROUND((G81*F81),2)</f>
      </c>
      <c r="O81">
        <f>rekapitulace!H8</f>
      </c>
      <c r="P81">
        <f>ROUND(O81/100*H81,2)</f>
      </c>
    </row>
    <row r="82" ht="140.25">
      <c r="D82" s="14" t="s">
        <v>226</v>
      </c>
    </row>
    <row r="83" ht="306">
      <c r="D83" s="14" t="s">
        <v>227</v>
      </c>
    </row>
    <row r="84" spans="1:16" ht="12.75" customHeight="1">
      <c r="A84" s="15"/>
      <c r="B84" s="15"/>
      <c r="C84" s="15" t="s">
        <v>34</v>
      </c>
      <c r="D84" s="15" t="s">
        <v>219</v>
      </c>
      <c r="E84" s="15"/>
      <c r="F84" s="15"/>
      <c r="G84" s="15"/>
      <c r="H84" s="15">
        <f>SUM(H78:H83)</f>
      </c>
      <c r="P84">
        <f>SUM(P78:P83)</f>
      </c>
    </row>
    <row r="86" spans="1:8" ht="12.75" customHeight="1">
      <c r="A86" s="8"/>
      <c r="B86" s="8"/>
      <c r="C86" s="8" t="s">
        <v>37</v>
      </c>
      <c r="D86" s="8" t="s">
        <v>228</v>
      </c>
      <c r="E86" s="8"/>
      <c r="F86" s="10"/>
      <c r="G86" s="8"/>
      <c r="H86" s="10"/>
    </row>
    <row r="87" spans="1:16" ht="12.75">
      <c r="A87" s="7">
        <v>23</v>
      </c>
      <c r="B87" s="7" t="s">
        <v>229</v>
      </c>
      <c r="C87" s="7" t="s">
        <v>43</v>
      </c>
      <c r="D87" s="7" t="s">
        <v>230</v>
      </c>
      <c r="E87" s="7" t="s">
        <v>45</v>
      </c>
      <c r="F87" s="9">
        <v>1333.956</v>
      </c>
      <c r="G87" s="13"/>
      <c r="H87" s="12">
        <f>ROUND((G87*F87),2)</f>
      </c>
      <c r="O87">
        <f>rekapitulace!H8</f>
      </c>
      <c r="P87">
        <f>ROUND(O87/100*H87,2)</f>
      </c>
    </row>
    <row r="88" ht="204">
      <c r="D88" s="14" t="s">
        <v>231</v>
      </c>
    </row>
    <row r="89" ht="318.75">
      <c r="D89" s="14" t="s">
        <v>232</v>
      </c>
    </row>
    <row r="90" spans="1:16" ht="12.75">
      <c r="A90" s="7">
        <v>22</v>
      </c>
      <c r="B90" s="7" t="s">
        <v>233</v>
      </c>
      <c r="C90" s="7" t="s">
        <v>43</v>
      </c>
      <c r="D90" s="7" t="s">
        <v>234</v>
      </c>
      <c r="E90" s="7" t="s">
        <v>45</v>
      </c>
      <c r="F90" s="9">
        <v>1466.454</v>
      </c>
      <c r="G90" s="13"/>
      <c r="H90" s="12">
        <f>ROUND((G90*F90),2)</f>
      </c>
      <c r="O90">
        <f>rekapitulace!H8</f>
      </c>
      <c r="P90">
        <f>ROUND(O90/100*H90,2)</f>
      </c>
    </row>
    <row r="91" ht="204">
      <c r="D91" s="14" t="s">
        <v>235</v>
      </c>
    </row>
    <row r="92" ht="318.75">
      <c r="D92" s="14" t="s">
        <v>232</v>
      </c>
    </row>
    <row r="93" spans="1:16" ht="12.75">
      <c r="A93" s="7">
        <v>28</v>
      </c>
      <c r="B93" s="7" t="s">
        <v>236</v>
      </c>
      <c r="C93" s="7" t="s">
        <v>176</v>
      </c>
      <c r="D93" s="7" t="s">
        <v>237</v>
      </c>
      <c r="E93" s="7" t="s">
        <v>45</v>
      </c>
      <c r="F93" s="9">
        <v>1149.642</v>
      </c>
      <c r="G93" s="13"/>
      <c r="H93" s="12">
        <f>ROUND((G93*F93),2)</f>
      </c>
      <c r="O93">
        <f>rekapitulace!H8</f>
      </c>
      <c r="P93">
        <f>ROUND(O93/100*H93,2)</f>
      </c>
    </row>
    <row r="94" ht="127.5">
      <c r="D94" s="14" t="s">
        <v>238</v>
      </c>
    </row>
    <row r="95" ht="357">
      <c r="D95" s="14" t="s">
        <v>239</v>
      </c>
    </row>
    <row r="96" spans="1:16" ht="12.75">
      <c r="A96" s="7">
        <v>27</v>
      </c>
      <c r="B96" s="7" t="s">
        <v>240</v>
      </c>
      <c r="C96" s="7" t="s">
        <v>153</v>
      </c>
      <c r="D96" s="7" t="s">
        <v>241</v>
      </c>
      <c r="E96" s="7" t="s">
        <v>45</v>
      </c>
      <c r="F96" s="9">
        <v>1180.65</v>
      </c>
      <c r="G96" s="13"/>
      <c r="H96" s="12">
        <f>ROUND((G96*F96),2)</f>
      </c>
      <c r="O96">
        <f>rekapitulace!H8</f>
      </c>
      <c r="P96">
        <f>ROUND(O96/100*H96,2)</f>
      </c>
    </row>
    <row r="97" ht="127.5">
      <c r="D97" s="14" t="s">
        <v>242</v>
      </c>
    </row>
    <row r="98" ht="357">
      <c r="D98" s="14" t="s">
        <v>239</v>
      </c>
    </row>
    <row r="99" spans="1:16" ht="12.75">
      <c r="A99" s="7">
        <v>29</v>
      </c>
      <c r="B99" s="7" t="s">
        <v>243</v>
      </c>
      <c r="C99" s="7" t="s">
        <v>43</v>
      </c>
      <c r="D99" s="7" t="s">
        <v>244</v>
      </c>
      <c r="E99" s="7" t="s">
        <v>45</v>
      </c>
      <c r="F99" s="9">
        <v>1149.642</v>
      </c>
      <c r="G99" s="13"/>
      <c r="H99" s="12">
        <f>ROUND((G99*F99),2)</f>
      </c>
      <c r="O99">
        <f>rekapitulace!H8</f>
      </c>
      <c r="P99">
        <f>ROUND(O99/100*H99,2)</f>
      </c>
    </row>
    <row r="100" ht="127.5">
      <c r="D100" s="14" t="s">
        <v>238</v>
      </c>
    </row>
    <row r="101" ht="409.5">
      <c r="D101" s="14" t="s">
        <v>245</v>
      </c>
    </row>
    <row r="102" spans="1:16" ht="12.75">
      <c r="A102" s="7">
        <v>58</v>
      </c>
      <c r="B102" s="7" t="s">
        <v>246</v>
      </c>
      <c r="C102" s="7" t="s">
        <v>43</v>
      </c>
      <c r="D102" s="7" t="s">
        <v>247</v>
      </c>
      <c r="E102" s="7" t="s">
        <v>45</v>
      </c>
      <c r="F102" s="9">
        <v>1180.65</v>
      </c>
      <c r="G102" s="13"/>
      <c r="H102" s="12">
        <f>ROUND((G102*F102),2)</f>
      </c>
      <c r="O102">
        <f>rekapitulace!H8</f>
      </c>
      <c r="P102">
        <f>ROUND(O102/100*H102,2)</f>
      </c>
    </row>
    <row r="103" ht="127.5">
      <c r="D103" s="14" t="s">
        <v>242</v>
      </c>
    </row>
    <row r="104" ht="409.5">
      <c r="D104" s="14" t="s">
        <v>245</v>
      </c>
    </row>
    <row r="105" spans="1:16" ht="12.75">
      <c r="A105" s="7">
        <v>26</v>
      </c>
      <c r="B105" s="7" t="s">
        <v>248</v>
      </c>
      <c r="C105" s="7" t="s">
        <v>43</v>
      </c>
      <c r="D105" s="7" t="s">
        <v>249</v>
      </c>
      <c r="E105" s="7" t="s">
        <v>45</v>
      </c>
      <c r="F105" s="9">
        <v>1200.234</v>
      </c>
      <c r="G105" s="13"/>
      <c r="H105" s="12">
        <f>ROUND((G105*F105),2)</f>
      </c>
      <c r="O105">
        <f>rekapitulace!H8</f>
      </c>
      <c r="P105">
        <f>ROUND(O105/100*H105,2)</f>
      </c>
    </row>
    <row r="106" ht="127.5">
      <c r="D106" s="14" t="s">
        <v>250</v>
      </c>
    </row>
    <row r="107" ht="409.5">
      <c r="D107" s="14" t="s">
        <v>245</v>
      </c>
    </row>
    <row r="108" spans="1:16" ht="12.75">
      <c r="A108" s="7">
        <v>24</v>
      </c>
      <c r="B108" s="7" t="s">
        <v>251</v>
      </c>
      <c r="C108" s="7" t="s">
        <v>43</v>
      </c>
      <c r="D108" s="7" t="s">
        <v>252</v>
      </c>
      <c r="E108" s="7" t="s">
        <v>45</v>
      </c>
      <c r="F108" s="9">
        <v>27.03</v>
      </c>
      <c r="G108" s="13"/>
      <c r="H108" s="12">
        <f>ROUND((G108*F108),2)</f>
      </c>
      <c r="O108">
        <f>rekapitulace!H8</f>
      </c>
      <c r="P108">
        <f>ROUND(O108/100*H108,2)</f>
      </c>
    </row>
    <row r="109" ht="114.75">
      <c r="D109" s="14" t="s">
        <v>253</v>
      </c>
    </row>
    <row r="110" ht="409.5">
      <c r="D110" s="14" t="s">
        <v>254</v>
      </c>
    </row>
    <row r="111" spans="1:16" ht="12.75" customHeight="1">
      <c r="A111" s="15"/>
      <c r="B111" s="15"/>
      <c r="C111" s="15" t="s">
        <v>37</v>
      </c>
      <c r="D111" s="15" t="s">
        <v>228</v>
      </c>
      <c r="E111" s="15"/>
      <c r="F111" s="15"/>
      <c r="G111" s="15"/>
      <c r="H111" s="15">
        <f>SUM(H87:H110)</f>
      </c>
      <c r="P111">
        <f>SUM(P87:P110)</f>
      </c>
    </row>
    <row r="113" spans="1:8" ht="12.75" customHeight="1">
      <c r="A113" s="8"/>
      <c r="B113" s="8"/>
      <c r="C113" s="8" t="s">
        <v>40</v>
      </c>
      <c r="D113" s="8" t="s">
        <v>255</v>
      </c>
      <c r="E113" s="8"/>
      <c r="F113" s="10"/>
      <c r="G113" s="8"/>
      <c r="H113" s="10"/>
    </row>
    <row r="114" spans="1:16" ht="12.75">
      <c r="A114" s="7">
        <v>33</v>
      </c>
      <c r="B114" s="7" t="s">
        <v>256</v>
      </c>
      <c r="C114" s="7" t="s">
        <v>43</v>
      </c>
      <c r="D114" s="7" t="s">
        <v>257</v>
      </c>
      <c r="E114" s="7" t="s">
        <v>68</v>
      </c>
      <c r="F114" s="9">
        <v>45</v>
      </c>
      <c r="G114" s="13"/>
      <c r="H114" s="12">
        <f>ROUND((G114*F114),2)</f>
      </c>
      <c r="O114">
        <f>rekapitulace!H8</f>
      </c>
      <c r="P114">
        <f>ROUND(O114/100*H114,2)</f>
      </c>
    </row>
    <row r="115" ht="63.75">
      <c r="D115" s="14" t="s">
        <v>258</v>
      </c>
    </row>
    <row r="116" ht="409.5">
      <c r="D116" s="14" t="s">
        <v>259</v>
      </c>
    </row>
    <row r="117" spans="1:16" ht="12.75">
      <c r="A117" s="7">
        <v>34</v>
      </c>
      <c r="B117" s="7" t="s">
        <v>260</v>
      </c>
      <c r="C117" s="7" t="s">
        <v>43</v>
      </c>
      <c r="D117" s="7" t="s">
        <v>261</v>
      </c>
      <c r="E117" s="7" t="s">
        <v>58</v>
      </c>
      <c r="F117" s="9">
        <v>1</v>
      </c>
      <c r="G117" s="13"/>
      <c r="H117" s="12">
        <f>ROUND((G117*F117),2)</f>
      </c>
      <c r="O117">
        <f>rekapitulace!H8</f>
      </c>
      <c r="P117">
        <f>ROUND(O117/100*H117,2)</f>
      </c>
    </row>
    <row r="118" ht="25.5">
      <c r="D118" s="14" t="s">
        <v>262</v>
      </c>
    </row>
    <row r="119" ht="280.5">
      <c r="D119" s="14" t="s">
        <v>263</v>
      </c>
    </row>
    <row r="120" spans="1:16" ht="12.75">
      <c r="A120" s="7">
        <v>32</v>
      </c>
      <c r="B120" s="7" t="s">
        <v>264</v>
      </c>
      <c r="C120" s="7" t="s">
        <v>43</v>
      </c>
      <c r="D120" s="7" t="s">
        <v>265</v>
      </c>
      <c r="E120" s="7" t="s">
        <v>58</v>
      </c>
      <c r="F120" s="9">
        <v>1</v>
      </c>
      <c r="G120" s="13"/>
      <c r="H120" s="12">
        <f>ROUND((G120*F120),2)</f>
      </c>
      <c r="O120">
        <f>rekapitulace!H8</f>
      </c>
      <c r="P120">
        <f>ROUND(O120/100*H120,2)</f>
      </c>
    </row>
    <row r="121" ht="25.5">
      <c r="D121" s="14" t="s">
        <v>262</v>
      </c>
    </row>
    <row r="122" ht="280.5">
      <c r="D122" s="14" t="s">
        <v>263</v>
      </c>
    </row>
    <row r="123" spans="1:16" ht="12.75">
      <c r="A123" s="7">
        <v>31</v>
      </c>
      <c r="B123" s="7" t="s">
        <v>266</v>
      </c>
      <c r="C123" s="7" t="s">
        <v>43</v>
      </c>
      <c r="D123" s="7" t="s">
        <v>267</v>
      </c>
      <c r="E123" s="7" t="s">
        <v>58</v>
      </c>
      <c r="F123" s="9">
        <v>1</v>
      </c>
      <c r="G123" s="13"/>
      <c r="H123" s="12">
        <f>ROUND((G123*F123),2)</f>
      </c>
      <c r="O123">
        <f>rekapitulace!H8</f>
      </c>
      <c r="P123">
        <f>ROUND(O123/100*H123,2)</f>
      </c>
    </row>
    <row r="124" ht="25.5">
      <c r="D124" s="14" t="s">
        <v>262</v>
      </c>
    </row>
    <row r="125" ht="280.5">
      <c r="D125" s="14" t="s">
        <v>263</v>
      </c>
    </row>
    <row r="126" spans="1:16" ht="12.75" customHeight="1">
      <c r="A126" s="15"/>
      <c r="B126" s="15"/>
      <c r="C126" s="15" t="s">
        <v>40</v>
      </c>
      <c r="D126" s="15" t="s">
        <v>255</v>
      </c>
      <c r="E126" s="15"/>
      <c r="F126" s="15"/>
      <c r="G126" s="15"/>
      <c r="H126" s="15">
        <f>SUM(H114:H125)</f>
      </c>
      <c r="P126">
        <f>SUM(P114:P125)</f>
      </c>
    </row>
    <row r="128" spans="1:8" ht="12.75" customHeight="1">
      <c r="A128" s="8"/>
      <c r="B128" s="8"/>
      <c r="C128" s="8" t="s">
        <v>88</v>
      </c>
      <c r="D128" s="8" t="s">
        <v>87</v>
      </c>
      <c r="E128" s="8"/>
      <c r="F128" s="10"/>
      <c r="G128" s="8"/>
      <c r="H128" s="10"/>
    </row>
    <row r="129" spans="1:16" ht="12.75">
      <c r="A129" s="7">
        <v>36</v>
      </c>
      <c r="B129" s="7" t="s">
        <v>268</v>
      </c>
      <c r="C129" s="7" t="s">
        <v>43</v>
      </c>
      <c r="D129" s="7" t="s">
        <v>269</v>
      </c>
      <c r="E129" s="7" t="s">
        <v>58</v>
      </c>
      <c r="F129" s="9">
        <v>8</v>
      </c>
      <c r="G129" s="13"/>
      <c r="H129" s="12">
        <f>ROUND((G129*F129),2)</f>
      </c>
      <c r="O129">
        <f>rekapitulace!H8</f>
      </c>
      <c r="P129">
        <f>ROUND(O129/100*H129,2)</f>
      </c>
    </row>
    <row r="130" ht="63.75">
      <c r="D130" s="14" t="s">
        <v>270</v>
      </c>
    </row>
    <row r="131" ht="102">
      <c r="D131" s="14" t="s">
        <v>271</v>
      </c>
    </row>
    <row r="132" spans="1:16" ht="12.75">
      <c r="A132" s="7">
        <v>35</v>
      </c>
      <c r="B132" s="7" t="s">
        <v>272</v>
      </c>
      <c r="C132" s="7" t="s">
        <v>43</v>
      </c>
      <c r="D132" s="7" t="s">
        <v>273</v>
      </c>
      <c r="E132" s="7" t="s">
        <v>58</v>
      </c>
      <c r="F132" s="9">
        <v>5</v>
      </c>
      <c r="G132" s="13"/>
      <c r="H132" s="12">
        <f>ROUND((G132*F132),2)</f>
      </c>
      <c r="O132">
        <f>rekapitulace!H8</f>
      </c>
      <c r="P132">
        <f>ROUND(O132/100*H132,2)</f>
      </c>
    </row>
    <row r="133" ht="63.75">
      <c r="D133" s="14" t="s">
        <v>274</v>
      </c>
    </row>
    <row r="134" ht="280.5">
      <c r="D134" s="14" t="s">
        <v>275</v>
      </c>
    </row>
    <row r="135" spans="1:16" ht="12.75">
      <c r="A135" s="7">
        <v>37</v>
      </c>
      <c r="B135" s="7" t="s">
        <v>276</v>
      </c>
      <c r="C135" s="7" t="s">
        <v>43</v>
      </c>
      <c r="D135" s="7" t="s">
        <v>277</v>
      </c>
      <c r="E135" s="7" t="s">
        <v>58</v>
      </c>
      <c r="F135" s="9">
        <v>9</v>
      </c>
      <c r="G135" s="13"/>
      <c r="H135" s="12">
        <f>ROUND((G135*F135),2)</f>
      </c>
      <c r="O135">
        <f>rekapitulace!H8</f>
      </c>
      <c r="P135">
        <f>ROUND(O135/100*H135,2)</f>
      </c>
    </row>
    <row r="136" ht="89.25">
      <c r="D136" s="14" t="s">
        <v>278</v>
      </c>
    </row>
    <row r="137" ht="165.75">
      <c r="D137" s="14" t="s">
        <v>279</v>
      </c>
    </row>
    <row r="138" spans="1:16" ht="12.75">
      <c r="A138" s="7">
        <v>38</v>
      </c>
      <c r="B138" s="7" t="s">
        <v>280</v>
      </c>
      <c r="C138" s="7" t="s">
        <v>43</v>
      </c>
      <c r="D138" s="7" t="s">
        <v>281</v>
      </c>
      <c r="E138" s="7" t="s">
        <v>58</v>
      </c>
      <c r="F138" s="9">
        <v>4</v>
      </c>
      <c r="G138" s="13"/>
      <c r="H138" s="12">
        <f>ROUND((G138*F138),2)</f>
      </c>
      <c r="O138">
        <f>rekapitulace!H8</f>
      </c>
      <c r="P138">
        <f>ROUND(O138/100*H138,2)</f>
      </c>
    </row>
    <row r="139" ht="63.75">
      <c r="D139" s="14" t="s">
        <v>282</v>
      </c>
    </row>
    <row r="140" ht="165.75">
      <c r="D140" s="14" t="s">
        <v>283</v>
      </c>
    </row>
    <row r="141" spans="1:16" ht="12.75">
      <c r="A141" s="7">
        <v>39</v>
      </c>
      <c r="B141" s="7" t="s">
        <v>284</v>
      </c>
      <c r="C141" s="7" t="s">
        <v>43</v>
      </c>
      <c r="D141" s="7" t="s">
        <v>285</v>
      </c>
      <c r="E141" s="7" t="s">
        <v>58</v>
      </c>
      <c r="F141" s="9">
        <v>3</v>
      </c>
      <c r="G141" s="13"/>
      <c r="H141" s="12">
        <f>ROUND((G141*F141),2)</f>
      </c>
      <c r="O141">
        <f>rekapitulace!H8</f>
      </c>
      <c r="P141">
        <f>ROUND(O141/100*H141,2)</f>
      </c>
    </row>
    <row r="142" ht="63.75">
      <c r="D142" s="14" t="s">
        <v>286</v>
      </c>
    </row>
    <row r="143" ht="331.5">
      <c r="D143" s="14" t="s">
        <v>287</v>
      </c>
    </row>
    <row r="144" spans="1:16" ht="12.75">
      <c r="A144" s="7">
        <v>40</v>
      </c>
      <c r="B144" s="7" t="s">
        <v>288</v>
      </c>
      <c r="C144" s="7" t="s">
        <v>43</v>
      </c>
      <c r="D144" s="7" t="s">
        <v>289</v>
      </c>
      <c r="E144" s="7" t="s">
        <v>58</v>
      </c>
      <c r="F144" s="9">
        <v>6</v>
      </c>
      <c r="G144" s="13"/>
      <c r="H144" s="12">
        <f>ROUND((G144*F144),2)</f>
      </c>
      <c r="O144">
        <f>rekapitulace!H8</f>
      </c>
      <c r="P144">
        <f>ROUND(O144/100*H144,2)</f>
      </c>
    </row>
    <row r="145" ht="63.75">
      <c r="D145" s="14" t="s">
        <v>290</v>
      </c>
    </row>
    <row r="146" ht="165.75">
      <c r="D146" s="14" t="s">
        <v>279</v>
      </c>
    </row>
    <row r="147" spans="1:16" ht="12.75">
      <c r="A147" s="7">
        <v>54</v>
      </c>
      <c r="B147" s="7" t="s">
        <v>291</v>
      </c>
      <c r="C147" s="7" t="s">
        <v>43</v>
      </c>
      <c r="D147" s="7" t="s">
        <v>292</v>
      </c>
      <c r="E147" s="7" t="s">
        <v>45</v>
      </c>
      <c r="F147" s="9">
        <v>117.18</v>
      </c>
      <c r="G147" s="13"/>
      <c r="H147" s="12">
        <f>ROUND((G147*F147),2)</f>
      </c>
      <c r="O147">
        <f>rekapitulace!H8</f>
      </c>
      <c r="P147">
        <f>ROUND(O147/100*H147,2)</f>
      </c>
    </row>
    <row r="148" ht="229.5">
      <c r="D148" s="14" t="s">
        <v>293</v>
      </c>
    </row>
    <row r="149" ht="204">
      <c r="D149" s="14" t="s">
        <v>294</v>
      </c>
    </row>
    <row r="150" spans="1:16" ht="12.75">
      <c r="A150" s="7">
        <v>53</v>
      </c>
      <c r="B150" s="7" t="s">
        <v>295</v>
      </c>
      <c r="C150" s="7" t="s">
        <v>43</v>
      </c>
      <c r="D150" s="7" t="s">
        <v>296</v>
      </c>
      <c r="E150" s="7" t="s">
        <v>45</v>
      </c>
      <c r="F150" s="9">
        <v>117.18</v>
      </c>
      <c r="G150" s="13"/>
      <c r="H150" s="12">
        <f>ROUND((G150*F150),2)</f>
      </c>
      <c r="O150">
        <f>rekapitulace!H8</f>
      </c>
      <c r="P150">
        <f>ROUND(O150/100*H150,2)</f>
      </c>
    </row>
    <row r="151" ht="229.5">
      <c r="D151" s="14" t="s">
        <v>293</v>
      </c>
    </row>
    <row r="152" ht="204">
      <c r="D152" s="14" t="s">
        <v>294</v>
      </c>
    </row>
    <row r="153" spans="1:16" ht="12.75">
      <c r="A153" s="7">
        <v>51</v>
      </c>
      <c r="B153" s="7" t="s">
        <v>297</v>
      </c>
      <c r="C153" s="7" t="s">
        <v>176</v>
      </c>
      <c r="D153" s="7" t="s">
        <v>298</v>
      </c>
      <c r="E153" s="7" t="s">
        <v>68</v>
      </c>
      <c r="F153" s="9">
        <v>19.53</v>
      </c>
      <c r="G153" s="13"/>
      <c r="H153" s="12">
        <f>ROUND((G153*F153),2)</f>
      </c>
      <c r="O153">
        <f>rekapitulace!H8</f>
      </c>
      <c r="P153">
        <f>ROUND(O153/100*H153,2)</f>
      </c>
    </row>
    <row r="154" ht="255">
      <c r="D154" s="14" t="s">
        <v>299</v>
      </c>
    </row>
    <row r="155" ht="255">
      <c r="D155" s="14" t="s">
        <v>300</v>
      </c>
    </row>
    <row r="156" spans="1:16" ht="12.75">
      <c r="A156" s="7">
        <v>55</v>
      </c>
      <c r="B156" s="7" t="s">
        <v>301</v>
      </c>
      <c r="C156" s="7" t="s">
        <v>43</v>
      </c>
      <c r="D156" s="7" t="s">
        <v>302</v>
      </c>
      <c r="E156" s="7" t="s">
        <v>68</v>
      </c>
      <c r="F156" s="9">
        <v>15</v>
      </c>
      <c r="G156" s="13"/>
      <c r="H156" s="12">
        <f>ROUND((G156*F156),2)</f>
      </c>
      <c r="O156">
        <f>rekapitulace!H8</f>
      </c>
      <c r="P156">
        <f>ROUND(O156/100*H156,2)</f>
      </c>
    </row>
    <row r="157" ht="63.75">
      <c r="D157" s="14" t="s">
        <v>303</v>
      </c>
    </row>
    <row r="158" ht="140.25">
      <c r="D158" s="14" t="s">
        <v>304</v>
      </c>
    </row>
    <row r="159" spans="1:16" ht="12.75">
      <c r="A159" s="7">
        <v>56</v>
      </c>
      <c r="B159" s="7" t="s">
        <v>305</v>
      </c>
      <c r="C159" s="7" t="s">
        <v>43</v>
      </c>
      <c r="D159" s="7" t="s">
        <v>306</v>
      </c>
      <c r="E159" s="7" t="s">
        <v>68</v>
      </c>
      <c r="F159" s="9">
        <v>15</v>
      </c>
      <c r="G159" s="13"/>
      <c r="H159" s="12">
        <f>ROUND((G159*F159),2)</f>
      </c>
      <c r="O159">
        <f>rekapitulace!H8</f>
      </c>
      <c r="P159">
        <f>ROUND(O159/100*H159,2)</f>
      </c>
    </row>
    <row r="160" ht="63.75">
      <c r="D160" s="14" t="s">
        <v>303</v>
      </c>
    </row>
    <row r="161" ht="242.25">
      <c r="D161" s="14" t="s">
        <v>307</v>
      </c>
    </row>
    <row r="162" spans="1:16" ht="12.75" customHeight="1">
      <c r="A162" s="15"/>
      <c r="B162" s="15"/>
      <c r="C162" s="15" t="s">
        <v>88</v>
      </c>
      <c r="D162" s="15" t="s">
        <v>87</v>
      </c>
      <c r="E162" s="15"/>
      <c r="F162" s="15"/>
      <c r="G162" s="15"/>
      <c r="H162" s="15">
        <f>SUM(H129:H161)</f>
      </c>
      <c r="P162">
        <f>SUM(P129:P161)</f>
      </c>
    </row>
    <row r="164" spans="1:16" ht="12.75" customHeight="1">
      <c r="A164" s="15"/>
      <c r="B164" s="15"/>
      <c r="C164" s="15"/>
      <c r="D164" s="15" t="s">
        <v>93</v>
      </c>
      <c r="E164" s="15"/>
      <c r="F164" s="15"/>
      <c r="G164" s="15"/>
      <c r="H164" s="15">
        <f>+H18+H75+H84+H111+H126+H162</f>
      </c>
      <c r="P164">
        <f>+P18+P75+P84+P111+P126+P162</f>
      </c>
    </row>
    <row r="166" spans="1:8" ht="12.75" customHeight="1">
      <c r="A166" s="8" t="s">
        <v>94</v>
      </c>
      <c r="B166" s="8"/>
      <c r="C166" s="8"/>
      <c r="D166" s="8"/>
      <c r="E166" s="8"/>
      <c r="F166" s="8"/>
      <c r="G166" s="8"/>
      <c r="H166" s="8"/>
    </row>
    <row r="167" spans="1:8" ht="12.75" customHeight="1">
      <c r="A167" s="8"/>
      <c r="B167" s="8"/>
      <c r="C167" s="8"/>
      <c r="D167" s="8" t="s">
        <v>95</v>
      </c>
      <c r="E167" s="8"/>
      <c r="F167" s="8"/>
      <c r="G167" s="8"/>
      <c r="H167" s="8"/>
    </row>
    <row r="168" spans="1:16" ht="12.75" customHeight="1">
      <c r="A168" s="15"/>
      <c r="B168" s="15"/>
      <c r="C168" s="15"/>
      <c r="D168" s="15" t="s">
        <v>96</v>
      </c>
      <c r="E168" s="15"/>
      <c r="F168" s="15"/>
      <c r="G168" s="15"/>
      <c r="H168" s="15">
        <v>0</v>
      </c>
      <c r="P168">
        <v>0</v>
      </c>
    </row>
    <row r="169" spans="1:8" ht="12.75" customHeight="1">
      <c r="A169" s="15"/>
      <c r="B169" s="15"/>
      <c r="C169" s="15"/>
      <c r="D169" s="15" t="s">
        <v>97</v>
      </c>
      <c r="E169" s="15"/>
      <c r="F169" s="15"/>
      <c r="G169" s="15"/>
      <c r="H169" s="15"/>
    </row>
    <row r="170" spans="1:16" ht="12.75" customHeight="1">
      <c r="A170" s="15"/>
      <c r="B170" s="15"/>
      <c r="C170" s="15"/>
      <c r="D170" s="15" t="s">
        <v>98</v>
      </c>
      <c r="E170" s="15"/>
      <c r="F170" s="15"/>
      <c r="G170" s="15"/>
      <c r="H170" s="15">
        <v>0</v>
      </c>
      <c r="P170">
        <v>0</v>
      </c>
    </row>
    <row r="171" spans="1:16" ht="12.75" customHeight="1">
      <c r="A171" s="15"/>
      <c r="B171" s="15"/>
      <c r="C171" s="15"/>
      <c r="D171" s="15" t="s">
        <v>99</v>
      </c>
      <c r="E171" s="15"/>
      <c r="F171" s="15"/>
      <c r="G171" s="15"/>
      <c r="H171" s="15">
        <f>H168+H170</f>
      </c>
      <c r="P171">
        <f>P168+P170</f>
      </c>
    </row>
    <row r="173" spans="1:16" ht="12.75" customHeight="1">
      <c r="A173" s="15"/>
      <c r="B173" s="15"/>
      <c r="C173" s="15"/>
      <c r="D173" s="15" t="s">
        <v>99</v>
      </c>
      <c r="E173" s="15"/>
      <c r="F173" s="15"/>
      <c r="G173" s="15"/>
      <c r="H173" s="15">
        <f>H164+H171</f>
      </c>
      <c r="P173">
        <f>P164+P171</f>
      </c>
    </row>
  </sheetData>
  <sheetProtection formatColumns="0"/>
  <mergeCells count="7">
    <mergeCell ref="A8:A9"/>
    <mergeCell ref="B8:B9"/>
    <mergeCell ref="C8:C9"/>
    <mergeCell ref="D8:D9"/>
    <mergeCell ref="E8:E9"/>
    <mergeCell ref="F8:F9"/>
    <mergeCell ref="G8:H8"/>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P77"/>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150</v>
      </c>
      <c r="D5" s="5" t="s">
        <v>151</v>
      </c>
      <c r="E5" s="5"/>
    </row>
    <row r="6" spans="1:5" ht="12.75" customHeight="1">
      <c r="A6" t="s">
        <v>18</v>
      </c>
      <c r="C6" s="5" t="s">
        <v>308</v>
      </c>
      <c r="D6" s="5" t="s">
        <v>309</v>
      </c>
      <c r="E6" s="5"/>
    </row>
    <row r="7" spans="3:5" ht="12.75" customHeight="1">
      <c r="C7" s="5"/>
      <c r="D7" s="5"/>
      <c r="E7" s="5"/>
    </row>
    <row r="8" spans="1:16" ht="12.75" customHeight="1">
      <c r="A8" s="4" t="s">
        <v>23</v>
      </c>
      <c r="B8" s="4" t="s">
        <v>25</v>
      </c>
      <c r="C8" s="4" t="s">
        <v>26</v>
      </c>
      <c r="D8" s="4" t="s">
        <v>27</v>
      </c>
      <c r="E8" s="4" t="s">
        <v>28</v>
      </c>
      <c r="F8" s="4" t="s">
        <v>29</v>
      </c>
      <c r="G8" s="4" t="s">
        <v>30</v>
      </c>
      <c r="H8" s="4"/>
      <c r="O8" t="s">
        <v>33</v>
      </c>
      <c r="P8" t="s">
        <v>11</v>
      </c>
    </row>
    <row r="9" spans="1:15" ht="28.5">
      <c r="A9" s="4"/>
      <c r="B9" s="4"/>
      <c r="C9" s="4"/>
      <c r="D9" s="4"/>
      <c r="E9" s="4"/>
      <c r="F9" s="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8"/>
      <c r="B11" s="8"/>
      <c r="C11" s="8" t="s">
        <v>24</v>
      </c>
      <c r="D11" s="8" t="s">
        <v>41</v>
      </c>
      <c r="E11" s="8"/>
      <c r="F11" s="10"/>
      <c r="G11" s="8"/>
      <c r="H11" s="10"/>
    </row>
    <row r="12" spans="1:16" ht="12.75">
      <c r="A12" s="7">
        <v>7</v>
      </c>
      <c r="B12" s="7" t="s">
        <v>168</v>
      </c>
      <c r="C12" s="7" t="s">
        <v>43</v>
      </c>
      <c r="D12" s="7" t="s">
        <v>310</v>
      </c>
      <c r="E12" s="7" t="s">
        <v>73</v>
      </c>
      <c r="F12" s="9">
        <v>1.5</v>
      </c>
      <c r="G12" s="13"/>
      <c r="H12" s="12">
        <f>ROUND((G12*F12),2)</f>
      </c>
      <c r="O12">
        <f>rekapitulace!H8</f>
      </c>
      <c r="P12">
        <f>ROUND(O12/100*H12,2)</f>
      </c>
    </row>
    <row r="13" ht="76.5">
      <c r="D13" s="14" t="s">
        <v>311</v>
      </c>
    </row>
    <row r="14" ht="409.5">
      <c r="D14" s="14" t="s">
        <v>175</v>
      </c>
    </row>
    <row r="15" spans="1:16" ht="12.75">
      <c r="A15" s="7">
        <v>8</v>
      </c>
      <c r="B15" s="7" t="s">
        <v>182</v>
      </c>
      <c r="C15" s="7" t="s">
        <v>43</v>
      </c>
      <c r="D15" s="7" t="s">
        <v>312</v>
      </c>
      <c r="E15" s="7" t="s">
        <v>73</v>
      </c>
      <c r="F15" s="9">
        <v>1.5</v>
      </c>
      <c r="G15" s="13"/>
      <c r="H15" s="12">
        <f>ROUND((G15*F15),2)</f>
      </c>
      <c r="O15">
        <f>rekapitulace!H8</f>
      </c>
      <c r="P15">
        <f>ROUND(O15/100*H15,2)</f>
      </c>
    </row>
    <row r="16" ht="76.5">
      <c r="D16" s="14" t="s">
        <v>311</v>
      </c>
    </row>
    <row r="17" ht="409.5">
      <c r="D17" s="14" t="s">
        <v>185</v>
      </c>
    </row>
    <row r="18" spans="1:16" ht="12.75">
      <c r="A18" s="7">
        <v>9</v>
      </c>
      <c r="B18" s="7" t="s">
        <v>191</v>
      </c>
      <c r="C18" s="7" t="s">
        <v>43</v>
      </c>
      <c r="D18" s="7" t="s">
        <v>192</v>
      </c>
      <c r="E18" s="7" t="s">
        <v>73</v>
      </c>
      <c r="F18" s="9">
        <v>56.25</v>
      </c>
      <c r="G18" s="13"/>
      <c r="H18" s="12">
        <f>ROUND((G18*F18),2)</f>
      </c>
      <c r="O18">
        <f>rekapitulace!H8</f>
      </c>
      <c r="P18">
        <f>ROUND(O18/100*H18,2)</f>
      </c>
    </row>
    <row r="19" ht="114.75">
      <c r="D19" s="14" t="s">
        <v>313</v>
      </c>
    </row>
    <row r="20" ht="409.5">
      <c r="D20" s="14" t="s">
        <v>194</v>
      </c>
    </row>
    <row r="21" spans="1:16" ht="12.75">
      <c r="A21" s="7">
        <v>25</v>
      </c>
      <c r="B21" s="7" t="s">
        <v>195</v>
      </c>
      <c r="C21" s="7" t="s">
        <v>43</v>
      </c>
      <c r="D21" s="7" t="s">
        <v>314</v>
      </c>
      <c r="E21" s="7" t="s">
        <v>73</v>
      </c>
      <c r="F21" s="9">
        <v>7.5</v>
      </c>
      <c r="G21" s="13"/>
      <c r="H21" s="12">
        <f>ROUND((G21*F21),2)</f>
      </c>
      <c r="O21">
        <f>rekapitulace!H8</f>
      </c>
      <c r="P21">
        <f>ROUND(O21/100*H21,2)</f>
      </c>
    </row>
    <row r="22" ht="127.5">
      <c r="D22" s="14" t="s">
        <v>315</v>
      </c>
    </row>
    <row r="23" ht="409.5">
      <c r="D23" s="14" t="s">
        <v>198</v>
      </c>
    </row>
    <row r="24" spans="1:16" ht="12.75">
      <c r="A24" s="7">
        <v>26</v>
      </c>
      <c r="B24" s="7" t="s">
        <v>203</v>
      </c>
      <c r="C24" s="7" t="s">
        <v>43</v>
      </c>
      <c r="D24" s="7" t="s">
        <v>204</v>
      </c>
      <c r="E24" s="7" t="s">
        <v>45</v>
      </c>
      <c r="F24" s="9">
        <v>193.233</v>
      </c>
      <c r="G24" s="13"/>
      <c r="H24" s="12">
        <f>ROUND((G24*F24),2)</f>
      </c>
      <c r="O24">
        <f>rekapitulace!H8</f>
      </c>
      <c r="P24">
        <f>ROUND(O24/100*H24,2)</f>
      </c>
    </row>
    <row r="25" ht="89.25">
      <c r="D25" s="14" t="s">
        <v>316</v>
      </c>
    </row>
    <row r="26" ht="153">
      <c r="D26" s="14" t="s">
        <v>206</v>
      </c>
    </row>
    <row r="27" spans="1:16" ht="12.75">
      <c r="A27" s="7">
        <v>27</v>
      </c>
      <c r="B27" s="7" t="s">
        <v>211</v>
      </c>
      <c r="C27" s="7" t="s">
        <v>43</v>
      </c>
      <c r="D27" s="7" t="s">
        <v>212</v>
      </c>
      <c r="E27" s="7" t="s">
        <v>45</v>
      </c>
      <c r="F27" s="9">
        <v>33.5</v>
      </c>
      <c r="G27" s="13"/>
      <c r="H27" s="12">
        <f>ROUND((G27*F27),2)</f>
      </c>
      <c r="O27">
        <f>rekapitulace!H8</f>
      </c>
      <c r="P27">
        <f>ROUND(O27/100*H27,2)</f>
      </c>
    </row>
    <row r="28" ht="25.5">
      <c r="D28" s="14" t="s">
        <v>317</v>
      </c>
    </row>
    <row r="29" ht="204">
      <c r="D29" s="14" t="s">
        <v>214</v>
      </c>
    </row>
    <row r="30" spans="1:16" ht="12.75">
      <c r="A30" s="7">
        <v>28</v>
      </c>
      <c r="B30" s="7" t="s">
        <v>318</v>
      </c>
      <c r="C30" s="7" t="s">
        <v>43</v>
      </c>
      <c r="D30" s="7" t="s">
        <v>319</v>
      </c>
      <c r="E30" s="7" t="s">
        <v>45</v>
      </c>
      <c r="F30" s="9">
        <v>33.5</v>
      </c>
      <c r="G30" s="13"/>
      <c r="H30" s="12">
        <f>ROUND((G30*F30),2)</f>
      </c>
      <c r="O30">
        <f>rekapitulace!H8</f>
      </c>
      <c r="P30">
        <f>ROUND(O30/100*H30,2)</f>
      </c>
    </row>
    <row r="31" ht="25.5">
      <c r="D31" s="14" t="s">
        <v>317</v>
      </c>
    </row>
    <row r="32" ht="178.5">
      <c r="D32" s="14" t="s">
        <v>320</v>
      </c>
    </row>
    <row r="33" spans="1:16" ht="12.75" customHeight="1">
      <c r="A33" s="15"/>
      <c r="B33" s="15"/>
      <c r="C33" s="15" t="s">
        <v>24</v>
      </c>
      <c r="D33" s="15" t="s">
        <v>41</v>
      </c>
      <c r="E33" s="15"/>
      <c r="F33" s="15"/>
      <c r="G33" s="15"/>
      <c r="H33" s="15">
        <f>SUM(H12:H32)</f>
      </c>
      <c r="P33">
        <f>SUM(P12:P32)</f>
      </c>
    </row>
    <row r="35" spans="1:8" ht="12.75" customHeight="1">
      <c r="A35" s="8"/>
      <c r="B35" s="8"/>
      <c r="C35" s="8" t="s">
        <v>37</v>
      </c>
      <c r="D35" s="8" t="s">
        <v>228</v>
      </c>
      <c r="E35" s="8"/>
      <c r="F35" s="10"/>
      <c r="G35" s="8"/>
      <c r="H35" s="10"/>
    </row>
    <row r="36" spans="1:16" ht="12.75">
      <c r="A36" s="7">
        <v>29</v>
      </c>
      <c r="B36" s="7" t="s">
        <v>229</v>
      </c>
      <c r="C36" s="7" t="s">
        <v>43</v>
      </c>
      <c r="D36" s="7" t="s">
        <v>230</v>
      </c>
      <c r="E36" s="7" t="s">
        <v>45</v>
      </c>
      <c r="F36" s="9">
        <v>175.952</v>
      </c>
      <c r="G36" s="13"/>
      <c r="H36" s="12">
        <f>ROUND((G36*F36),2)</f>
      </c>
      <c r="O36">
        <f>rekapitulace!H8</f>
      </c>
      <c r="P36">
        <f>ROUND(O36/100*H36,2)</f>
      </c>
    </row>
    <row r="37" ht="89.25">
      <c r="D37" s="14" t="s">
        <v>321</v>
      </c>
    </row>
    <row r="38" ht="318.75">
      <c r="D38" s="14" t="s">
        <v>232</v>
      </c>
    </row>
    <row r="39" spans="1:16" ht="12.75">
      <c r="A39" s="7">
        <v>24</v>
      </c>
      <c r="B39" s="7" t="s">
        <v>233</v>
      </c>
      <c r="C39" s="7" t="s">
        <v>43</v>
      </c>
      <c r="D39" s="7" t="s">
        <v>234</v>
      </c>
      <c r="E39" s="7" t="s">
        <v>45</v>
      </c>
      <c r="F39" s="9">
        <v>193.233</v>
      </c>
      <c r="G39" s="13"/>
      <c r="H39" s="12">
        <f>ROUND((G39*F39),2)</f>
      </c>
      <c r="O39">
        <f>rekapitulace!H8</f>
      </c>
      <c r="P39">
        <f>ROUND(O39/100*H39,2)</f>
      </c>
    </row>
    <row r="40" ht="89.25">
      <c r="D40" s="14" t="s">
        <v>316</v>
      </c>
    </row>
    <row r="41" ht="318.75">
      <c r="D41" s="14" t="s">
        <v>232</v>
      </c>
    </row>
    <row r="42" spans="1:16" ht="12.75">
      <c r="A42" s="7">
        <v>34</v>
      </c>
      <c r="B42" s="7" t="s">
        <v>236</v>
      </c>
      <c r="C42" s="7" t="s">
        <v>176</v>
      </c>
      <c r="D42" s="7" t="s">
        <v>237</v>
      </c>
      <c r="E42" s="7" t="s">
        <v>45</v>
      </c>
      <c r="F42" s="9">
        <v>157.1</v>
      </c>
      <c r="G42" s="13"/>
      <c r="H42" s="12">
        <f>ROUND((G42*F42),2)</f>
      </c>
      <c r="O42">
        <f>rekapitulace!H8</f>
      </c>
      <c r="P42">
        <f>ROUND(O42/100*H42,2)</f>
      </c>
    </row>
    <row r="43" ht="76.5">
      <c r="D43" s="14" t="s">
        <v>322</v>
      </c>
    </row>
    <row r="44" ht="357">
      <c r="D44" s="14" t="s">
        <v>239</v>
      </c>
    </row>
    <row r="45" spans="1:16" ht="12.75">
      <c r="A45" s="7">
        <v>33</v>
      </c>
      <c r="B45" s="7" t="s">
        <v>240</v>
      </c>
      <c r="C45" s="7" t="s">
        <v>153</v>
      </c>
      <c r="D45" s="7" t="s">
        <v>241</v>
      </c>
      <c r="E45" s="7" t="s">
        <v>45</v>
      </c>
      <c r="F45" s="9">
        <v>161.813</v>
      </c>
      <c r="G45" s="13"/>
      <c r="H45" s="12">
        <f>ROUND((G45*F45),2)</f>
      </c>
      <c r="O45">
        <f>rekapitulace!H8</f>
      </c>
      <c r="P45">
        <f>ROUND(O45/100*H45,2)</f>
      </c>
    </row>
    <row r="46" ht="89.25">
      <c r="D46" s="14" t="s">
        <v>323</v>
      </c>
    </row>
    <row r="47" ht="357">
      <c r="D47" s="14" t="s">
        <v>239</v>
      </c>
    </row>
    <row r="48" spans="1:16" ht="12.75">
      <c r="A48" s="7">
        <v>35</v>
      </c>
      <c r="B48" s="7" t="s">
        <v>243</v>
      </c>
      <c r="C48" s="7" t="s">
        <v>43</v>
      </c>
      <c r="D48" s="7" t="s">
        <v>244</v>
      </c>
      <c r="E48" s="7" t="s">
        <v>45</v>
      </c>
      <c r="F48" s="9">
        <v>157.1</v>
      </c>
      <c r="G48" s="13"/>
      <c r="H48" s="12">
        <f>ROUND((G48*F48),2)</f>
      </c>
      <c r="O48">
        <f>rekapitulace!H8</f>
      </c>
      <c r="P48">
        <f>ROUND(O48/100*H48,2)</f>
      </c>
    </row>
    <row r="49" ht="76.5">
      <c r="D49" s="14" t="s">
        <v>322</v>
      </c>
    </row>
    <row r="50" ht="409.5">
      <c r="D50" s="14" t="s">
        <v>245</v>
      </c>
    </row>
    <row r="51" spans="1:16" ht="12.75">
      <c r="A51" s="7">
        <v>63</v>
      </c>
      <c r="B51" s="7" t="s">
        <v>246</v>
      </c>
      <c r="C51" s="7" t="s">
        <v>43</v>
      </c>
      <c r="D51" s="7" t="s">
        <v>247</v>
      </c>
      <c r="E51" s="7" t="s">
        <v>45</v>
      </c>
      <c r="F51" s="9">
        <v>161.813</v>
      </c>
      <c r="G51" s="13"/>
      <c r="H51" s="12">
        <f>ROUND((G51*F51),2)</f>
      </c>
      <c r="O51">
        <f>rekapitulace!H8</f>
      </c>
      <c r="P51">
        <f>ROUND(O51/100*H51,2)</f>
      </c>
    </row>
    <row r="52" ht="89.25">
      <c r="D52" s="14" t="s">
        <v>323</v>
      </c>
    </row>
    <row r="53" ht="409.5">
      <c r="D53" s="14" t="s">
        <v>245</v>
      </c>
    </row>
    <row r="54" spans="1:16" ht="12.75">
      <c r="A54" s="7">
        <v>32</v>
      </c>
      <c r="B54" s="7" t="s">
        <v>248</v>
      </c>
      <c r="C54" s="7" t="s">
        <v>43</v>
      </c>
      <c r="D54" s="7" t="s">
        <v>249</v>
      </c>
      <c r="E54" s="7" t="s">
        <v>45</v>
      </c>
      <c r="F54" s="9">
        <v>163.384</v>
      </c>
      <c r="G54" s="13"/>
      <c r="H54" s="12">
        <f>ROUND((G54*F54),2)</f>
      </c>
      <c r="O54">
        <f>rekapitulace!H8</f>
      </c>
      <c r="P54">
        <f>ROUND(O54/100*H54,2)</f>
      </c>
    </row>
    <row r="55" ht="89.25">
      <c r="D55" s="14" t="s">
        <v>324</v>
      </c>
    </row>
    <row r="56" ht="409.5">
      <c r="D56" s="14" t="s">
        <v>245</v>
      </c>
    </row>
    <row r="57" spans="1:16" ht="12.75" customHeight="1">
      <c r="A57" s="15"/>
      <c r="B57" s="15"/>
      <c r="C57" s="15" t="s">
        <v>37</v>
      </c>
      <c r="D57" s="15" t="s">
        <v>228</v>
      </c>
      <c r="E57" s="15"/>
      <c r="F57" s="15"/>
      <c r="G57" s="15"/>
      <c r="H57" s="15">
        <f>SUM(H36:H56)</f>
      </c>
      <c r="P57">
        <f>SUM(P36:P56)</f>
      </c>
    </row>
    <row r="59" spans="1:8" ht="12.75" customHeight="1">
      <c r="A59" s="8"/>
      <c r="B59" s="8"/>
      <c r="C59" s="8" t="s">
        <v>88</v>
      </c>
      <c r="D59" s="8" t="s">
        <v>87</v>
      </c>
      <c r="E59" s="8"/>
      <c r="F59" s="10"/>
      <c r="G59" s="8"/>
      <c r="H59" s="10"/>
    </row>
    <row r="60" spans="1:16" ht="12.75">
      <c r="A60" s="7">
        <v>64</v>
      </c>
      <c r="B60" s="7" t="s">
        <v>291</v>
      </c>
      <c r="C60" s="7" t="s">
        <v>43</v>
      </c>
      <c r="D60" s="7" t="s">
        <v>292</v>
      </c>
      <c r="E60" s="7" t="s">
        <v>45</v>
      </c>
      <c r="F60" s="9">
        <v>6.25</v>
      </c>
      <c r="G60" s="13"/>
      <c r="H60" s="12">
        <f>ROUND((G60*F60),2)</f>
      </c>
      <c r="O60">
        <f>rekapitulace!H8</f>
      </c>
      <c r="P60">
        <f>ROUND(O60/100*H60,2)</f>
      </c>
    </row>
    <row r="61" ht="63.75">
      <c r="D61" s="14" t="s">
        <v>325</v>
      </c>
    </row>
    <row r="62" ht="204">
      <c r="D62" s="14" t="s">
        <v>294</v>
      </c>
    </row>
    <row r="63" spans="1:16" ht="12.75">
      <c r="A63" s="7">
        <v>65</v>
      </c>
      <c r="B63" s="7" t="s">
        <v>295</v>
      </c>
      <c r="C63" s="7" t="s">
        <v>43</v>
      </c>
      <c r="D63" s="7" t="s">
        <v>296</v>
      </c>
      <c r="E63" s="7" t="s">
        <v>45</v>
      </c>
      <c r="F63" s="9">
        <v>6.25</v>
      </c>
      <c r="G63" s="13"/>
      <c r="H63" s="12">
        <f>ROUND((G63*F63),2)</f>
      </c>
      <c r="O63">
        <f>rekapitulace!H8</f>
      </c>
      <c r="P63">
        <f>ROUND(O63/100*H63,2)</f>
      </c>
    </row>
    <row r="64" ht="63.75">
      <c r="D64" s="14" t="s">
        <v>325</v>
      </c>
    </row>
    <row r="65" ht="204">
      <c r="D65" s="14" t="s">
        <v>294</v>
      </c>
    </row>
    <row r="66" spans="1:16" ht="12.75" customHeight="1">
      <c r="A66" s="15"/>
      <c r="B66" s="15"/>
      <c r="C66" s="15" t="s">
        <v>88</v>
      </c>
      <c r="D66" s="15" t="s">
        <v>87</v>
      </c>
      <c r="E66" s="15"/>
      <c r="F66" s="15"/>
      <c r="G66" s="15"/>
      <c r="H66" s="15">
        <f>SUM(H60:H65)</f>
      </c>
      <c r="P66">
        <f>SUM(P60:P65)</f>
      </c>
    </row>
    <row r="68" spans="1:16" ht="12.75" customHeight="1">
      <c r="A68" s="15"/>
      <c r="B68" s="15"/>
      <c r="C68" s="15"/>
      <c r="D68" s="15" t="s">
        <v>93</v>
      </c>
      <c r="E68" s="15"/>
      <c r="F68" s="15"/>
      <c r="G68" s="15"/>
      <c r="H68" s="15">
        <f>+H33+H57+H66</f>
      </c>
      <c r="P68">
        <f>+P33+P57+P66</f>
      </c>
    </row>
    <row r="70" spans="1:8" ht="12.75" customHeight="1">
      <c r="A70" s="8" t="s">
        <v>94</v>
      </c>
      <c r="B70" s="8"/>
      <c r="C70" s="8"/>
      <c r="D70" s="8"/>
      <c r="E70" s="8"/>
      <c r="F70" s="8"/>
      <c r="G70" s="8"/>
      <c r="H70" s="8"/>
    </row>
    <row r="71" spans="1:8" ht="12.75" customHeight="1">
      <c r="A71" s="8"/>
      <c r="B71" s="8"/>
      <c r="C71" s="8"/>
      <c r="D71" s="8" t="s">
        <v>95</v>
      </c>
      <c r="E71" s="8"/>
      <c r="F71" s="8"/>
      <c r="G71" s="8"/>
      <c r="H71" s="8"/>
    </row>
    <row r="72" spans="1:16" ht="12.75" customHeight="1">
      <c r="A72" s="15"/>
      <c r="B72" s="15"/>
      <c r="C72" s="15"/>
      <c r="D72" s="15" t="s">
        <v>96</v>
      </c>
      <c r="E72" s="15"/>
      <c r="F72" s="15"/>
      <c r="G72" s="15"/>
      <c r="H72" s="15">
        <v>0</v>
      </c>
      <c r="P72">
        <v>0</v>
      </c>
    </row>
    <row r="73" spans="1:8" ht="12.75" customHeight="1">
      <c r="A73" s="15"/>
      <c r="B73" s="15"/>
      <c r="C73" s="15"/>
      <c r="D73" s="15" t="s">
        <v>97</v>
      </c>
      <c r="E73" s="15"/>
      <c r="F73" s="15"/>
      <c r="G73" s="15"/>
      <c r="H73" s="15"/>
    </row>
    <row r="74" spans="1:16" ht="12.75" customHeight="1">
      <c r="A74" s="15"/>
      <c r="B74" s="15"/>
      <c r="C74" s="15"/>
      <c r="D74" s="15" t="s">
        <v>98</v>
      </c>
      <c r="E74" s="15"/>
      <c r="F74" s="15"/>
      <c r="G74" s="15"/>
      <c r="H74" s="15">
        <v>0</v>
      </c>
      <c r="P74">
        <v>0</v>
      </c>
    </row>
    <row r="75" spans="1:16" ht="12.75" customHeight="1">
      <c r="A75" s="15"/>
      <c r="B75" s="15"/>
      <c r="C75" s="15"/>
      <c r="D75" s="15" t="s">
        <v>99</v>
      </c>
      <c r="E75" s="15"/>
      <c r="F75" s="15"/>
      <c r="G75" s="15"/>
      <c r="H75" s="15">
        <f>H72+H74</f>
      </c>
      <c r="P75">
        <f>P72+P74</f>
      </c>
    </row>
    <row r="77" spans="1:16" ht="12.75" customHeight="1">
      <c r="A77" s="15"/>
      <c r="B77" s="15"/>
      <c r="C77" s="15"/>
      <c r="D77" s="15" t="s">
        <v>99</v>
      </c>
      <c r="E77" s="15"/>
      <c r="F77" s="15"/>
      <c r="G77" s="15"/>
      <c r="H77" s="15">
        <f>H68+H75</f>
      </c>
      <c r="P77">
        <f>P68+P75</f>
      </c>
    </row>
  </sheetData>
  <sheetProtection formatColumns="0"/>
  <mergeCells count="7">
    <mergeCell ref="A8:A9"/>
    <mergeCell ref="B8:B9"/>
    <mergeCell ref="C8:C9"/>
    <mergeCell ref="D8:D9"/>
    <mergeCell ref="E8:E9"/>
    <mergeCell ref="F8:F9"/>
    <mergeCell ref="G8:H8"/>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P71"/>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326</v>
      </c>
      <c r="D5" s="5" t="s">
        <v>327</v>
      </c>
      <c r="E5" s="5"/>
    </row>
    <row r="6" spans="1:5" ht="12.75" customHeight="1">
      <c r="A6" t="s">
        <v>18</v>
      </c>
      <c r="C6" s="5" t="s">
        <v>326</v>
      </c>
      <c r="D6" s="5" t="s">
        <v>327</v>
      </c>
      <c r="E6" s="5"/>
    </row>
    <row r="7" spans="3:5" ht="12.75" customHeight="1">
      <c r="C7" s="5"/>
      <c r="D7" s="5"/>
      <c r="E7" s="5"/>
    </row>
    <row r="8" spans="1:16" ht="12.75" customHeight="1">
      <c r="A8" s="4" t="s">
        <v>23</v>
      </c>
      <c r="B8" s="4" t="s">
        <v>25</v>
      </c>
      <c r="C8" s="4" t="s">
        <v>26</v>
      </c>
      <c r="D8" s="4" t="s">
        <v>27</v>
      </c>
      <c r="E8" s="4" t="s">
        <v>28</v>
      </c>
      <c r="F8" s="4" t="s">
        <v>29</v>
      </c>
      <c r="G8" s="4" t="s">
        <v>30</v>
      </c>
      <c r="H8" s="4"/>
      <c r="O8" t="s">
        <v>33</v>
      </c>
      <c r="P8" t="s">
        <v>11</v>
      </c>
    </row>
    <row r="9" spans="1:15" ht="28.5">
      <c r="A9" s="4"/>
      <c r="B9" s="4"/>
      <c r="C9" s="4"/>
      <c r="D9" s="4"/>
      <c r="E9" s="4"/>
      <c r="F9" s="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8"/>
      <c r="B11" s="8"/>
      <c r="C11" s="8" t="s">
        <v>103</v>
      </c>
      <c r="D11" s="8" t="s">
        <v>102</v>
      </c>
      <c r="E11" s="8"/>
      <c r="F11" s="10"/>
      <c r="G11" s="8"/>
      <c r="H11" s="10"/>
    </row>
    <row r="12" spans="1:16" ht="12.75">
      <c r="A12" s="7">
        <v>1</v>
      </c>
      <c r="B12" s="7" t="s">
        <v>104</v>
      </c>
      <c r="C12" s="7" t="s">
        <v>153</v>
      </c>
      <c r="D12" s="7" t="s">
        <v>154</v>
      </c>
      <c r="E12" s="7" t="s">
        <v>107</v>
      </c>
      <c r="F12" s="9">
        <v>2</v>
      </c>
      <c r="G12" s="13"/>
      <c r="H12" s="12">
        <f>ROUND((G12*F12),2)</f>
      </c>
      <c r="O12">
        <f>rekapitulace!H8</f>
      </c>
      <c r="P12">
        <f>ROUND(O12/100*H12,2)</f>
      </c>
    </row>
    <row r="13" ht="38.25">
      <c r="D13" s="14" t="s">
        <v>328</v>
      </c>
    </row>
    <row r="14" ht="153">
      <c r="D14" s="14" t="s">
        <v>109</v>
      </c>
    </row>
    <row r="15" spans="1:16" ht="12.75" customHeight="1">
      <c r="A15" s="15"/>
      <c r="B15" s="15"/>
      <c r="C15" s="15" t="s">
        <v>103</v>
      </c>
      <c r="D15" s="15" t="s">
        <v>102</v>
      </c>
      <c r="E15" s="15"/>
      <c r="F15" s="15"/>
      <c r="G15" s="15"/>
      <c r="H15" s="15">
        <f>SUM(H12:H14)</f>
      </c>
      <c r="P15">
        <f>SUM(P12:P14)</f>
      </c>
    </row>
    <row r="17" spans="1:8" ht="12.75" customHeight="1">
      <c r="A17" s="8"/>
      <c r="B17" s="8"/>
      <c r="C17" s="8" t="s">
        <v>24</v>
      </c>
      <c r="D17" s="8" t="s">
        <v>41</v>
      </c>
      <c r="E17" s="8"/>
      <c r="F17" s="10"/>
      <c r="G17" s="8"/>
      <c r="H17" s="10"/>
    </row>
    <row r="18" spans="1:16" ht="12.75">
      <c r="A18" s="7">
        <v>3</v>
      </c>
      <c r="B18" s="7" t="s">
        <v>172</v>
      </c>
      <c r="C18" s="7" t="s">
        <v>43</v>
      </c>
      <c r="D18" s="7" t="s">
        <v>329</v>
      </c>
      <c r="E18" s="7" t="s">
        <v>73</v>
      </c>
      <c r="F18" s="9">
        <v>1</v>
      </c>
      <c r="G18" s="13"/>
      <c r="H18" s="12">
        <f>ROUND((G18*F18),2)</f>
      </c>
      <c r="O18">
        <f>rekapitulace!H8</f>
      </c>
      <c r="P18">
        <f>ROUND(O18/100*H18,2)</f>
      </c>
    </row>
    <row r="19" ht="38.25">
      <c r="D19" s="14" t="s">
        <v>330</v>
      </c>
    </row>
    <row r="20" ht="409.5">
      <c r="D20" s="14" t="s">
        <v>175</v>
      </c>
    </row>
    <row r="21" spans="1:16" ht="12.75">
      <c r="A21" s="7">
        <v>14</v>
      </c>
      <c r="B21" s="7" t="s">
        <v>331</v>
      </c>
      <c r="C21" s="7" t="s">
        <v>43</v>
      </c>
      <c r="D21" s="7" t="s">
        <v>332</v>
      </c>
      <c r="E21" s="7" t="s">
        <v>73</v>
      </c>
      <c r="F21" s="9">
        <v>16.2</v>
      </c>
      <c r="G21" s="13"/>
      <c r="H21" s="12">
        <f>ROUND((G21*F21),2)</f>
      </c>
      <c r="O21">
        <f>rekapitulace!H8</f>
      </c>
      <c r="P21">
        <f>ROUND(O21/100*H21,2)</f>
      </c>
    </row>
    <row r="22" ht="178.5">
      <c r="D22" s="14" t="s">
        <v>333</v>
      </c>
    </row>
    <row r="23" ht="409.5">
      <c r="D23" s="14" t="s">
        <v>185</v>
      </c>
    </row>
    <row r="24" spans="1:16" ht="12.75">
      <c r="A24" s="7">
        <v>53</v>
      </c>
      <c r="B24" s="7" t="s">
        <v>76</v>
      </c>
      <c r="C24" s="7" t="s">
        <v>43</v>
      </c>
      <c r="D24" s="7" t="s">
        <v>189</v>
      </c>
      <c r="E24" s="7" t="s">
        <v>73</v>
      </c>
      <c r="F24" s="9">
        <v>1</v>
      </c>
      <c r="G24" s="13"/>
      <c r="H24" s="12">
        <f>ROUND((G24*F24),2)</f>
      </c>
      <c r="O24">
        <f>rekapitulace!H8</f>
      </c>
      <c r="P24">
        <f>ROUND(O24/100*H24,2)</f>
      </c>
    </row>
    <row r="25" ht="38.25">
      <c r="D25" s="14" t="s">
        <v>334</v>
      </c>
    </row>
    <row r="26" ht="409.5">
      <c r="D26" s="14" t="s">
        <v>79</v>
      </c>
    </row>
    <row r="27" spans="1:16" ht="12.75">
      <c r="A27" s="7">
        <v>15</v>
      </c>
      <c r="B27" s="7" t="s">
        <v>203</v>
      </c>
      <c r="C27" s="7" t="s">
        <v>43</v>
      </c>
      <c r="D27" s="7" t="s">
        <v>204</v>
      </c>
      <c r="E27" s="7" t="s">
        <v>45</v>
      </c>
      <c r="F27" s="9">
        <v>63.24</v>
      </c>
      <c r="G27" s="13"/>
      <c r="H27" s="12">
        <f>ROUND((G27*F27),2)</f>
      </c>
      <c r="O27">
        <f>rekapitulace!H8</f>
      </c>
      <c r="P27">
        <f>ROUND(O27/100*H27,2)</f>
      </c>
    </row>
    <row r="28" ht="89.25">
      <c r="D28" s="14" t="s">
        <v>335</v>
      </c>
    </row>
    <row r="29" ht="153">
      <c r="D29" s="14" t="s">
        <v>206</v>
      </c>
    </row>
    <row r="30" spans="1:16" ht="12.75">
      <c r="A30" s="7">
        <v>17</v>
      </c>
      <c r="B30" s="7" t="s">
        <v>207</v>
      </c>
      <c r="C30" s="7" t="s">
        <v>43</v>
      </c>
      <c r="D30" s="7" t="s">
        <v>336</v>
      </c>
      <c r="E30" s="7" t="s">
        <v>45</v>
      </c>
      <c r="F30" s="9">
        <v>39.13</v>
      </c>
      <c r="G30" s="13"/>
      <c r="H30" s="12">
        <f>ROUND((G30*F30),2)</f>
      </c>
      <c r="O30">
        <f>rekapitulace!H8</f>
      </c>
      <c r="P30">
        <f>ROUND(O30/100*H30,2)</f>
      </c>
    </row>
    <row r="31" ht="140.25">
      <c r="D31" s="14" t="s">
        <v>337</v>
      </c>
    </row>
    <row r="32" ht="102">
      <c r="D32" s="14" t="s">
        <v>210</v>
      </c>
    </row>
    <row r="33" spans="1:16" ht="12.75">
      <c r="A33" s="7">
        <v>16</v>
      </c>
      <c r="B33" s="7" t="s">
        <v>211</v>
      </c>
      <c r="C33" s="7" t="s">
        <v>43</v>
      </c>
      <c r="D33" s="7" t="s">
        <v>338</v>
      </c>
      <c r="E33" s="7" t="s">
        <v>45</v>
      </c>
      <c r="F33" s="9">
        <v>34.84</v>
      </c>
      <c r="G33" s="13"/>
      <c r="H33" s="12">
        <f>ROUND((G33*F33),2)</f>
      </c>
      <c r="O33">
        <f>rekapitulace!H8</f>
      </c>
      <c r="P33">
        <f>ROUND(O33/100*H33,2)</f>
      </c>
    </row>
    <row r="34" ht="140.25">
      <c r="D34" s="14" t="s">
        <v>339</v>
      </c>
    </row>
    <row r="35" ht="204">
      <c r="D35" s="14" t="s">
        <v>214</v>
      </c>
    </row>
    <row r="36" spans="1:16" ht="12.75" customHeight="1">
      <c r="A36" s="15"/>
      <c r="B36" s="15"/>
      <c r="C36" s="15" t="s">
        <v>24</v>
      </c>
      <c r="D36" s="15" t="s">
        <v>41</v>
      </c>
      <c r="E36" s="15"/>
      <c r="F36" s="15"/>
      <c r="G36" s="15"/>
      <c r="H36" s="15">
        <f>SUM(H18:H35)</f>
      </c>
      <c r="P36">
        <f>SUM(P18:P35)</f>
      </c>
    </row>
    <row r="38" spans="1:8" ht="12.75" customHeight="1">
      <c r="A38" s="8"/>
      <c r="B38" s="8"/>
      <c r="C38" s="8" t="s">
        <v>37</v>
      </c>
      <c r="D38" s="8" t="s">
        <v>228</v>
      </c>
      <c r="E38" s="8"/>
      <c r="F38" s="10"/>
      <c r="G38" s="8"/>
      <c r="H38" s="10"/>
    </row>
    <row r="39" spans="1:16" ht="12.75">
      <c r="A39" s="7">
        <v>18</v>
      </c>
      <c r="B39" s="7" t="s">
        <v>229</v>
      </c>
      <c r="C39" s="7" t="s">
        <v>43</v>
      </c>
      <c r="D39" s="7" t="s">
        <v>340</v>
      </c>
      <c r="E39" s="7" t="s">
        <v>45</v>
      </c>
      <c r="F39" s="9">
        <v>39.066</v>
      </c>
      <c r="G39" s="13"/>
      <c r="H39" s="12">
        <f>ROUND((G39*F39),2)</f>
      </c>
      <c r="O39">
        <f>rekapitulace!H8</f>
      </c>
      <c r="P39">
        <f>ROUND(O39/100*H39,2)</f>
      </c>
    </row>
    <row r="40" ht="114.75">
      <c r="D40" s="14" t="s">
        <v>341</v>
      </c>
    </row>
    <row r="41" ht="318.75">
      <c r="D41" s="14" t="s">
        <v>232</v>
      </c>
    </row>
    <row r="42" spans="1:16" ht="12.75">
      <c r="A42" s="7">
        <v>21</v>
      </c>
      <c r="B42" s="7" t="s">
        <v>342</v>
      </c>
      <c r="C42" s="7" t="s">
        <v>43</v>
      </c>
      <c r="D42" s="7" t="s">
        <v>343</v>
      </c>
      <c r="E42" s="7" t="s">
        <v>45</v>
      </c>
      <c r="F42" s="9">
        <v>34.782</v>
      </c>
      <c r="G42" s="13"/>
      <c r="H42" s="12">
        <f>ROUND((G42*F42),2)</f>
      </c>
      <c r="O42">
        <f>rekapitulace!H8</f>
      </c>
      <c r="P42">
        <f>ROUND(O42/100*H42,2)</f>
      </c>
    </row>
    <row r="43" ht="204">
      <c r="D43" s="14" t="s">
        <v>344</v>
      </c>
    </row>
    <row r="44" ht="409.5">
      <c r="D44" s="14" t="s">
        <v>254</v>
      </c>
    </row>
    <row r="45" spans="1:16" ht="12.75">
      <c r="A45" s="7">
        <v>19</v>
      </c>
      <c r="B45" s="7" t="s">
        <v>345</v>
      </c>
      <c r="C45" s="7" t="s">
        <v>43</v>
      </c>
      <c r="D45" s="7" t="s">
        <v>346</v>
      </c>
      <c r="E45" s="7" t="s">
        <v>45</v>
      </c>
      <c r="F45" s="9">
        <v>2.6</v>
      </c>
      <c r="G45" s="13"/>
      <c r="H45" s="12">
        <f>ROUND((G45*F45),2)</f>
      </c>
      <c r="O45">
        <f>rekapitulace!H8</f>
      </c>
      <c r="P45">
        <f>ROUND(O45/100*H45,2)</f>
      </c>
    </row>
    <row r="46" ht="76.5">
      <c r="D46" s="14" t="s">
        <v>347</v>
      </c>
    </row>
    <row r="47" ht="409.5">
      <c r="D47" s="14" t="s">
        <v>254</v>
      </c>
    </row>
    <row r="48" spans="1:16" ht="12.75">
      <c r="A48" s="7">
        <v>20</v>
      </c>
      <c r="B48" s="7" t="s">
        <v>348</v>
      </c>
      <c r="C48" s="7" t="s">
        <v>43</v>
      </c>
      <c r="D48" s="7" t="s">
        <v>349</v>
      </c>
      <c r="E48" s="7" t="s">
        <v>45</v>
      </c>
      <c r="F48" s="9">
        <v>1.6</v>
      </c>
      <c r="G48" s="13"/>
      <c r="H48" s="12">
        <f>ROUND((G48*F48),2)</f>
      </c>
      <c r="O48">
        <f>rekapitulace!H8</f>
      </c>
      <c r="P48">
        <f>ROUND(O48/100*H48,2)</f>
      </c>
    </row>
    <row r="49" ht="76.5">
      <c r="D49" s="14" t="s">
        <v>350</v>
      </c>
    </row>
    <row r="50" ht="409.5">
      <c r="D50" s="14" t="s">
        <v>254</v>
      </c>
    </row>
    <row r="51" spans="1:16" ht="12.75" customHeight="1">
      <c r="A51" s="15"/>
      <c r="B51" s="15"/>
      <c r="C51" s="15" t="s">
        <v>37</v>
      </c>
      <c r="D51" s="15" t="s">
        <v>228</v>
      </c>
      <c r="E51" s="15"/>
      <c r="F51" s="15"/>
      <c r="G51" s="15"/>
      <c r="H51" s="15">
        <f>SUM(H39:H50)</f>
      </c>
      <c r="P51">
        <f>SUM(P39:P50)</f>
      </c>
    </row>
    <row r="53" spans="1:8" ht="12.75" customHeight="1">
      <c r="A53" s="8"/>
      <c r="B53" s="8"/>
      <c r="C53" s="8" t="s">
        <v>88</v>
      </c>
      <c r="D53" s="8" t="s">
        <v>87</v>
      </c>
      <c r="E53" s="8"/>
      <c r="F53" s="10"/>
      <c r="G53" s="8"/>
      <c r="H53" s="10"/>
    </row>
    <row r="54" spans="1:16" ht="12.75">
      <c r="A54" s="7">
        <v>51</v>
      </c>
      <c r="B54" s="7" t="s">
        <v>351</v>
      </c>
      <c r="C54" s="7" t="s">
        <v>43</v>
      </c>
      <c r="D54" s="7" t="s">
        <v>352</v>
      </c>
      <c r="E54" s="7" t="s">
        <v>68</v>
      </c>
      <c r="F54" s="9">
        <v>21.945</v>
      </c>
      <c r="G54" s="13"/>
      <c r="H54" s="12">
        <f>ROUND((G54*F54),2)</f>
      </c>
      <c r="O54">
        <f>rekapitulace!H8</f>
      </c>
      <c r="P54">
        <f>ROUND(O54/100*H54,2)</f>
      </c>
    </row>
    <row r="55" ht="89.25">
      <c r="D55" s="14" t="s">
        <v>353</v>
      </c>
    </row>
    <row r="56" ht="255">
      <c r="D56" s="14" t="s">
        <v>354</v>
      </c>
    </row>
    <row r="57" spans="1:16" ht="12.75">
      <c r="A57" s="7">
        <v>50</v>
      </c>
      <c r="B57" s="7" t="s">
        <v>297</v>
      </c>
      <c r="C57" s="7" t="s">
        <v>176</v>
      </c>
      <c r="D57" s="7" t="s">
        <v>298</v>
      </c>
      <c r="E57" s="7" t="s">
        <v>68</v>
      </c>
      <c r="F57" s="9">
        <v>13.65</v>
      </c>
      <c r="G57" s="13"/>
      <c r="H57" s="12">
        <f>ROUND((G57*F57),2)</f>
      </c>
      <c r="O57">
        <f>rekapitulace!H8</f>
      </c>
      <c r="P57">
        <f>ROUND(O57/100*H57,2)</f>
      </c>
    </row>
    <row r="58" ht="204">
      <c r="D58" s="14" t="s">
        <v>355</v>
      </c>
    </row>
    <row r="59" ht="255">
      <c r="D59" s="14" t="s">
        <v>300</v>
      </c>
    </row>
    <row r="60" spans="1:16" ht="12.75" customHeight="1">
      <c r="A60" s="15"/>
      <c r="B60" s="15"/>
      <c r="C60" s="15" t="s">
        <v>88</v>
      </c>
      <c r="D60" s="15" t="s">
        <v>87</v>
      </c>
      <c r="E60" s="15"/>
      <c r="F60" s="15"/>
      <c r="G60" s="15"/>
      <c r="H60" s="15">
        <f>SUM(H54:H59)</f>
      </c>
      <c r="P60">
        <f>SUM(P54:P59)</f>
      </c>
    </row>
    <row r="62" spans="1:16" ht="12.75" customHeight="1">
      <c r="A62" s="15"/>
      <c r="B62" s="15"/>
      <c r="C62" s="15"/>
      <c r="D62" s="15" t="s">
        <v>93</v>
      </c>
      <c r="E62" s="15"/>
      <c r="F62" s="15"/>
      <c r="G62" s="15"/>
      <c r="H62" s="15">
        <f>+H15+H36+H51+H60</f>
      </c>
      <c r="P62">
        <f>+P15+P36+P51+P60</f>
      </c>
    </row>
    <row r="64" spans="1:8" ht="12.75" customHeight="1">
      <c r="A64" s="8" t="s">
        <v>94</v>
      </c>
      <c r="B64" s="8"/>
      <c r="C64" s="8"/>
      <c r="D64" s="8"/>
      <c r="E64" s="8"/>
      <c r="F64" s="8"/>
      <c r="G64" s="8"/>
      <c r="H64" s="8"/>
    </row>
    <row r="65" spans="1:8" ht="12.75" customHeight="1">
      <c r="A65" s="8"/>
      <c r="B65" s="8"/>
      <c r="C65" s="8"/>
      <c r="D65" s="8" t="s">
        <v>95</v>
      </c>
      <c r="E65" s="8"/>
      <c r="F65" s="8"/>
      <c r="G65" s="8"/>
      <c r="H65" s="8"/>
    </row>
    <row r="66" spans="1:16" ht="12.75" customHeight="1">
      <c r="A66" s="15"/>
      <c r="B66" s="15"/>
      <c r="C66" s="15"/>
      <c r="D66" s="15" t="s">
        <v>96</v>
      </c>
      <c r="E66" s="15"/>
      <c r="F66" s="15"/>
      <c r="G66" s="15"/>
      <c r="H66" s="15">
        <v>0</v>
      </c>
      <c r="P66">
        <v>0</v>
      </c>
    </row>
    <row r="67" spans="1:8" ht="12.75" customHeight="1">
      <c r="A67" s="15"/>
      <c r="B67" s="15"/>
      <c r="C67" s="15"/>
      <c r="D67" s="15" t="s">
        <v>97</v>
      </c>
      <c r="E67" s="15"/>
      <c r="F67" s="15"/>
      <c r="G67" s="15"/>
      <c r="H67" s="15"/>
    </row>
    <row r="68" spans="1:16" ht="12.75" customHeight="1">
      <c r="A68" s="15"/>
      <c r="B68" s="15"/>
      <c r="C68" s="15"/>
      <c r="D68" s="15" t="s">
        <v>98</v>
      </c>
      <c r="E68" s="15"/>
      <c r="F68" s="15"/>
      <c r="G68" s="15"/>
      <c r="H68" s="15">
        <v>0</v>
      </c>
      <c r="P68">
        <v>0</v>
      </c>
    </row>
    <row r="69" spans="1:16" ht="12.75" customHeight="1">
      <c r="A69" s="15"/>
      <c r="B69" s="15"/>
      <c r="C69" s="15"/>
      <c r="D69" s="15" t="s">
        <v>99</v>
      </c>
      <c r="E69" s="15"/>
      <c r="F69" s="15"/>
      <c r="G69" s="15"/>
      <c r="H69" s="15">
        <f>H66+H68</f>
      </c>
      <c r="P69">
        <f>P66+P68</f>
      </c>
    </row>
    <row r="71" spans="1:16" ht="12.75" customHeight="1">
      <c r="A71" s="15"/>
      <c r="B71" s="15"/>
      <c r="C71" s="15"/>
      <c r="D71" s="15" t="s">
        <v>99</v>
      </c>
      <c r="E71" s="15"/>
      <c r="F71" s="15"/>
      <c r="G71" s="15"/>
      <c r="H71" s="15">
        <f>H62+H69</f>
      </c>
      <c r="P71">
        <f>P62+P69</f>
      </c>
    </row>
  </sheetData>
  <sheetProtection formatColumns="0"/>
  <mergeCells count="7">
    <mergeCell ref="A8:A9"/>
    <mergeCell ref="B8:B9"/>
    <mergeCell ref="C8:C9"/>
    <mergeCell ref="D8:D9"/>
    <mergeCell ref="E8:E9"/>
    <mergeCell ref="F8:F9"/>
    <mergeCell ref="G8:H8"/>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P98"/>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356</v>
      </c>
      <c r="D5" s="5" t="s">
        <v>357</v>
      </c>
      <c r="E5" s="5"/>
    </row>
    <row r="6" spans="1:5" ht="12.75" customHeight="1">
      <c r="A6" t="s">
        <v>18</v>
      </c>
      <c r="C6" s="5" t="s">
        <v>356</v>
      </c>
      <c r="D6" s="5" t="s">
        <v>357</v>
      </c>
      <c r="E6" s="5"/>
    </row>
    <row r="7" spans="3:5" ht="12.75" customHeight="1">
      <c r="C7" s="5"/>
      <c r="D7" s="5"/>
      <c r="E7" s="5"/>
    </row>
    <row r="8" spans="1:16" ht="12.75" customHeight="1">
      <c r="A8" s="4" t="s">
        <v>23</v>
      </c>
      <c r="B8" s="4" t="s">
        <v>25</v>
      </c>
      <c r="C8" s="4" t="s">
        <v>26</v>
      </c>
      <c r="D8" s="4" t="s">
        <v>27</v>
      </c>
      <c r="E8" s="4" t="s">
        <v>28</v>
      </c>
      <c r="F8" s="4" t="s">
        <v>29</v>
      </c>
      <c r="G8" s="4" t="s">
        <v>30</v>
      </c>
      <c r="H8" s="4"/>
      <c r="O8" t="s">
        <v>33</v>
      </c>
      <c r="P8" t="s">
        <v>11</v>
      </c>
    </row>
    <row r="9" spans="1:15" ht="28.5">
      <c r="A9" s="4"/>
      <c r="B9" s="4"/>
      <c r="C9" s="4"/>
      <c r="D9" s="4"/>
      <c r="E9" s="4"/>
      <c r="F9" s="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8"/>
      <c r="B11" s="8"/>
      <c r="C11" s="8" t="s">
        <v>103</v>
      </c>
      <c r="D11" s="8" t="s">
        <v>102</v>
      </c>
      <c r="E11" s="8"/>
      <c r="F11" s="10"/>
      <c r="G11" s="8"/>
      <c r="H11" s="10"/>
    </row>
    <row r="12" spans="1:16" ht="12.75">
      <c r="A12" s="7">
        <v>1</v>
      </c>
      <c r="B12" s="7" t="s">
        <v>104</v>
      </c>
      <c r="C12" s="7" t="s">
        <v>153</v>
      </c>
      <c r="D12" s="7" t="s">
        <v>154</v>
      </c>
      <c r="E12" s="7" t="s">
        <v>107</v>
      </c>
      <c r="F12" s="9">
        <v>7</v>
      </c>
      <c r="G12" s="13"/>
      <c r="H12" s="12">
        <f>ROUND((G12*F12),2)</f>
      </c>
      <c r="O12">
        <f>rekapitulace!H8</f>
      </c>
      <c r="P12">
        <f>ROUND(O12/100*H12,2)</f>
      </c>
    </row>
    <row r="13" ht="38.25">
      <c r="D13" s="14" t="s">
        <v>358</v>
      </c>
    </row>
    <row r="14" ht="153">
      <c r="D14" s="14" t="s">
        <v>109</v>
      </c>
    </row>
    <row r="15" spans="1:16" ht="12.75">
      <c r="A15" s="7">
        <v>2</v>
      </c>
      <c r="B15" s="7" t="s">
        <v>104</v>
      </c>
      <c r="C15" s="7" t="s">
        <v>176</v>
      </c>
      <c r="D15" s="7" t="s">
        <v>111</v>
      </c>
      <c r="E15" s="7" t="s">
        <v>107</v>
      </c>
      <c r="F15" s="9">
        <v>2.394</v>
      </c>
      <c r="G15" s="13"/>
      <c r="H15" s="12">
        <f>ROUND((G15*F15),2)</f>
      </c>
      <c r="O15">
        <f>rekapitulace!H8</f>
      </c>
      <c r="P15">
        <f>ROUND(O15/100*H15,2)</f>
      </c>
    </row>
    <row r="16" ht="89.25">
      <c r="D16" s="14" t="s">
        <v>359</v>
      </c>
    </row>
    <row r="17" ht="153">
      <c r="D17" s="14" t="s">
        <v>109</v>
      </c>
    </row>
    <row r="18" spans="1:16" ht="12.75" customHeight="1">
      <c r="A18" s="15"/>
      <c r="B18" s="15"/>
      <c r="C18" s="15" t="s">
        <v>103</v>
      </c>
      <c r="D18" s="15" t="s">
        <v>102</v>
      </c>
      <c r="E18" s="15"/>
      <c r="F18" s="15"/>
      <c r="G18" s="15"/>
      <c r="H18" s="15">
        <f>SUM(H12:H17)</f>
      </c>
      <c r="P18">
        <f>SUM(P12:P17)</f>
      </c>
    </row>
    <row r="20" spans="1:8" ht="12.75" customHeight="1">
      <c r="A20" s="8"/>
      <c r="B20" s="8"/>
      <c r="C20" s="8" t="s">
        <v>24</v>
      </c>
      <c r="D20" s="8" t="s">
        <v>41</v>
      </c>
      <c r="E20" s="8"/>
      <c r="F20" s="10"/>
      <c r="G20" s="8"/>
      <c r="H20" s="10"/>
    </row>
    <row r="21" spans="1:16" ht="12.75">
      <c r="A21" s="7">
        <v>2</v>
      </c>
      <c r="B21" s="7" t="s">
        <v>360</v>
      </c>
      <c r="C21" s="7" t="s">
        <v>43</v>
      </c>
      <c r="D21" s="7" t="s">
        <v>361</v>
      </c>
      <c r="E21" s="7" t="s">
        <v>73</v>
      </c>
      <c r="F21" s="9">
        <v>1.197</v>
      </c>
      <c r="G21" s="13"/>
      <c r="H21" s="12">
        <f>ROUND((G21*F21),2)</f>
      </c>
      <c r="O21">
        <f>rekapitulace!H8</f>
      </c>
      <c r="P21">
        <f>ROUND(O21/100*H21,2)</f>
      </c>
    </row>
    <row r="22" ht="102">
      <c r="D22" s="14" t="s">
        <v>362</v>
      </c>
    </row>
    <row r="23" ht="409.5">
      <c r="D23" s="14" t="s">
        <v>70</v>
      </c>
    </row>
    <row r="24" spans="1:16" ht="12.75">
      <c r="A24" s="7">
        <v>3</v>
      </c>
      <c r="B24" s="7" t="s">
        <v>172</v>
      </c>
      <c r="C24" s="7" t="s">
        <v>43</v>
      </c>
      <c r="D24" s="7" t="s">
        <v>363</v>
      </c>
      <c r="E24" s="7" t="s">
        <v>73</v>
      </c>
      <c r="F24" s="9">
        <v>3.5</v>
      </c>
      <c r="G24" s="13"/>
      <c r="H24" s="12">
        <f>ROUND((G24*F24),2)</f>
      </c>
      <c r="O24">
        <f>rekapitulace!H8</f>
      </c>
      <c r="P24">
        <f>ROUND(O24/100*H24,2)</f>
      </c>
    </row>
    <row r="25" ht="127.5">
      <c r="D25" s="14" t="s">
        <v>364</v>
      </c>
    </row>
    <row r="26" ht="409.5">
      <c r="D26" s="14" t="s">
        <v>175</v>
      </c>
    </row>
    <row r="27" spans="1:16" ht="12.75">
      <c r="A27" s="7">
        <v>1</v>
      </c>
      <c r="B27" s="7" t="s">
        <v>331</v>
      </c>
      <c r="C27" s="7" t="s">
        <v>43</v>
      </c>
      <c r="D27" s="7" t="s">
        <v>365</v>
      </c>
      <c r="E27" s="7" t="s">
        <v>73</v>
      </c>
      <c r="F27" s="9">
        <v>48.451</v>
      </c>
      <c r="G27" s="13"/>
      <c r="H27" s="12">
        <f>ROUND((G27*F27),2)</f>
      </c>
      <c r="O27">
        <f>rekapitulace!H8</f>
      </c>
      <c r="P27">
        <f>ROUND(O27/100*H27,2)</f>
      </c>
    </row>
    <row r="28" ht="357">
      <c r="D28" s="14" t="s">
        <v>366</v>
      </c>
    </row>
    <row r="29" ht="409.5">
      <c r="D29" s="14" t="s">
        <v>185</v>
      </c>
    </row>
    <row r="30" spans="1:16" ht="12.75">
      <c r="A30" s="7">
        <v>59</v>
      </c>
      <c r="B30" s="7" t="s">
        <v>76</v>
      </c>
      <c r="C30" s="7" t="s">
        <v>43</v>
      </c>
      <c r="D30" s="7" t="s">
        <v>367</v>
      </c>
      <c r="E30" s="7" t="s">
        <v>73</v>
      </c>
      <c r="F30" s="9">
        <v>3.5</v>
      </c>
      <c r="G30" s="13"/>
      <c r="H30" s="12">
        <f>ROUND((G30*F30),2)</f>
      </c>
      <c r="O30">
        <f>rekapitulace!H8</f>
      </c>
      <c r="P30">
        <f>ROUND(O30/100*H30,2)</f>
      </c>
    </row>
    <row r="31" ht="38.25">
      <c r="D31" s="14" t="s">
        <v>368</v>
      </c>
    </row>
    <row r="32" ht="409.5">
      <c r="D32" s="14" t="s">
        <v>79</v>
      </c>
    </row>
    <row r="33" spans="1:16" ht="12.75">
      <c r="A33" s="7">
        <v>4</v>
      </c>
      <c r="B33" s="7" t="s">
        <v>195</v>
      </c>
      <c r="C33" s="7" t="s">
        <v>43</v>
      </c>
      <c r="D33" s="7" t="s">
        <v>369</v>
      </c>
      <c r="E33" s="7" t="s">
        <v>73</v>
      </c>
      <c r="F33" s="9">
        <v>13.293</v>
      </c>
      <c r="G33" s="13"/>
      <c r="H33" s="12">
        <f>ROUND((G33*F33),2)</f>
      </c>
      <c r="O33">
        <f>rekapitulace!H8</f>
      </c>
      <c r="P33">
        <f>ROUND(O33/100*H33,2)</f>
      </c>
    </row>
    <row r="34" ht="267.75">
      <c r="D34" s="14" t="s">
        <v>370</v>
      </c>
    </row>
    <row r="35" ht="409.5">
      <c r="D35" s="14" t="s">
        <v>198</v>
      </c>
    </row>
    <row r="36" spans="1:16" ht="12.75">
      <c r="A36" s="7">
        <v>15</v>
      </c>
      <c r="B36" s="7" t="s">
        <v>203</v>
      </c>
      <c r="C36" s="7" t="s">
        <v>43</v>
      </c>
      <c r="D36" s="7" t="s">
        <v>204</v>
      </c>
      <c r="E36" s="7" t="s">
        <v>45</v>
      </c>
      <c r="F36" s="9">
        <v>342.09</v>
      </c>
      <c r="G36" s="13"/>
      <c r="H36" s="12">
        <f>ROUND((G36*F36),2)</f>
      </c>
      <c r="O36">
        <f>rekapitulace!H8</f>
      </c>
      <c r="P36">
        <f>ROUND(O36/100*H36,2)</f>
      </c>
    </row>
    <row r="37" ht="102">
      <c r="D37" s="14" t="s">
        <v>371</v>
      </c>
    </row>
    <row r="38" ht="153">
      <c r="D38" s="14" t="s">
        <v>206</v>
      </c>
    </row>
    <row r="39" spans="1:16" ht="12.75">
      <c r="A39" s="7">
        <v>17</v>
      </c>
      <c r="B39" s="7" t="s">
        <v>207</v>
      </c>
      <c r="C39" s="7" t="s">
        <v>43</v>
      </c>
      <c r="D39" s="7" t="s">
        <v>208</v>
      </c>
      <c r="E39" s="7" t="s">
        <v>45</v>
      </c>
      <c r="F39" s="9">
        <v>127.05</v>
      </c>
      <c r="G39" s="13"/>
      <c r="H39" s="12">
        <f>ROUND((G39*F39),2)</f>
      </c>
      <c r="O39">
        <f>rekapitulace!H8</f>
      </c>
      <c r="P39">
        <f>ROUND(O39/100*H39,2)</f>
      </c>
    </row>
    <row r="40" ht="89.25">
      <c r="D40" s="14" t="s">
        <v>372</v>
      </c>
    </row>
    <row r="41" ht="102">
      <c r="D41" s="14" t="s">
        <v>210</v>
      </c>
    </row>
    <row r="42" spans="1:16" ht="12.75">
      <c r="A42" s="7">
        <v>16</v>
      </c>
      <c r="B42" s="7" t="s">
        <v>211</v>
      </c>
      <c r="C42" s="7" t="s">
        <v>43</v>
      </c>
      <c r="D42" s="7" t="s">
        <v>373</v>
      </c>
      <c r="E42" s="7" t="s">
        <v>45</v>
      </c>
      <c r="F42" s="9">
        <v>46.55</v>
      </c>
      <c r="G42" s="13"/>
      <c r="H42" s="12">
        <f>ROUND((G42*F42),2)</f>
      </c>
      <c r="O42">
        <f>rekapitulace!H8</f>
      </c>
      <c r="P42">
        <f>ROUND(O42/100*H42,2)</f>
      </c>
    </row>
    <row r="43" ht="191.25">
      <c r="D43" s="14" t="s">
        <v>374</v>
      </c>
    </row>
    <row r="44" ht="204">
      <c r="D44" s="14" t="s">
        <v>214</v>
      </c>
    </row>
    <row r="45" spans="1:16" ht="12.75">
      <c r="A45" s="7">
        <v>56</v>
      </c>
      <c r="B45" s="7" t="s">
        <v>215</v>
      </c>
      <c r="C45" s="7" t="s">
        <v>43</v>
      </c>
      <c r="D45" s="7" t="s">
        <v>375</v>
      </c>
      <c r="E45" s="7" t="s">
        <v>45</v>
      </c>
      <c r="F45" s="9">
        <v>80.5</v>
      </c>
      <c r="G45" s="13"/>
      <c r="H45" s="12">
        <f>ROUND((G45*F45),2)</f>
      </c>
      <c r="O45">
        <f>rekapitulace!H8</f>
      </c>
      <c r="P45">
        <f>ROUND(O45/100*H45,2)</f>
      </c>
    </row>
    <row r="46" ht="76.5">
      <c r="D46" s="14" t="s">
        <v>376</v>
      </c>
    </row>
    <row r="47" ht="216.75">
      <c r="D47" s="14" t="s">
        <v>218</v>
      </c>
    </row>
    <row r="48" spans="1:16" ht="12.75" customHeight="1">
      <c r="A48" s="15"/>
      <c r="B48" s="15"/>
      <c r="C48" s="15" t="s">
        <v>24</v>
      </c>
      <c r="D48" s="15" t="s">
        <v>41</v>
      </c>
      <c r="E48" s="15"/>
      <c r="F48" s="15"/>
      <c r="G48" s="15"/>
      <c r="H48" s="15">
        <f>SUM(H21:H47)</f>
      </c>
      <c r="P48">
        <f>SUM(P21:P47)</f>
      </c>
    </row>
    <row r="50" spans="1:8" ht="12.75" customHeight="1">
      <c r="A50" s="8"/>
      <c r="B50" s="8"/>
      <c r="C50" s="8" t="s">
        <v>37</v>
      </c>
      <c r="D50" s="8" t="s">
        <v>228</v>
      </c>
      <c r="E50" s="8"/>
      <c r="F50" s="10"/>
      <c r="G50" s="8"/>
      <c r="H50" s="10"/>
    </row>
    <row r="51" spans="1:16" ht="12.75">
      <c r="A51" s="7">
        <v>23</v>
      </c>
      <c r="B51" s="7" t="s">
        <v>229</v>
      </c>
      <c r="C51" s="7" t="s">
        <v>43</v>
      </c>
      <c r="D51" s="7" t="s">
        <v>230</v>
      </c>
      <c r="E51" s="7" t="s">
        <v>45</v>
      </c>
      <c r="F51" s="9">
        <v>364.896</v>
      </c>
      <c r="G51" s="13"/>
      <c r="H51" s="12">
        <f>ROUND((G51*F51),2)</f>
      </c>
      <c r="O51">
        <f>rekapitulace!H8</f>
      </c>
      <c r="P51">
        <f>ROUND(O51/100*H51,2)</f>
      </c>
    </row>
    <row r="52" ht="89.25">
      <c r="D52" s="14" t="s">
        <v>377</v>
      </c>
    </row>
    <row r="53" ht="318.75">
      <c r="D53" s="14" t="s">
        <v>232</v>
      </c>
    </row>
    <row r="54" spans="1:16" ht="12.75">
      <c r="A54" s="7">
        <v>22</v>
      </c>
      <c r="B54" s="7" t="s">
        <v>233</v>
      </c>
      <c r="C54" s="7" t="s">
        <v>43</v>
      </c>
      <c r="D54" s="7" t="s">
        <v>378</v>
      </c>
      <c r="E54" s="7" t="s">
        <v>45</v>
      </c>
      <c r="F54" s="9">
        <v>400.734</v>
      </c>
      <c r="G54" s="13"/>
      <c r="H54" s="12">
        <f>ROUND((G54*F54),2)</f>
      </c>
      <c r="O54">
        <f>rekapitulace!H8</f>
      </c>
      <c r="P54">
        <f>ROUND(O54/100*H54,2)</f>
      </c>
    </row>
    <row r="55" ht="89.25">
      <c r="D55" s="14" t="s">
        <v>379</v>
      </c>
    </row>
    <row r="56" ht="318.75">
      <c r="D56" s="14" t="s">
        <v>232</v>
      </c>
    </row>
    <row r="57" spans="1:16" ht="12.75">
      <c r="A57" s="7">
        <v>28</v>
      </c>
      <c r="B57" s="7" t="s">
        <v>236</v>
      </c>
      <c r="C57" s="7" t="s">
        <v>176</v>
      </c>
      <c r="D57" s="7" t="s">
        <v>237</v>
      </c>
      <c r="E57" s="7" t="s">
        <v>45</v>
      </c>
      <c r="F57" s="9">
        <v>331.5</v>
      </c>
      <c r="G57" s="13"/>
      <c r="H57" s="12">
        <f>ROUND((G57*F57),2)</f>
      </c>
      <c r="O57">
        <f>rekapitulace!H8</f>
      </c>
      <c r="P57">
        <f>ROUND(O57/100*H57,2)</f>
      </c>
    </row>
    <row r="58" ht="89.25">
      <c r="D58" s="14" t="s">
        <v>380</v>
      </c>
    </row>
    <row r="59" ht="357">
      <c r="D59" s="14" t="s">
        <v>239</v>
      </c>
    </row>
    <row r="60" spans="1:16" ht="12.75">
      <c r="A60" s="7">
        <v>27</v>
      </c>
      <c r="B60" s="7" t="s">
        <v>240</v>
      </c>
      <c r="C60" s="7" t="s">
        <v>153</v>
      </c>
      <c r="D60" s="7" t="s">
        <v>241</v>
      </c>
      <c r="E60" s="7" t="s">
        <v>45</v>
      </c>
      <c r="F60" s="9">
        <v>332.316</v>
      </c>
      <c r="G60" s="13"/>
      <c r="H60" s="12">
        <f>ROUND((G60*F60),2)</f>
      </c>
      <c r="O60">
        <f>rekapitulace!H8</f>
      </c>
      <c r="P60">
        <f>ROUND(O60/100*H60,2)</f>
      </c>
    </row>
    <row r="61" ht="89.25">
      <c r="D61" s="14" t="s">
        <v>381</v>
      </c>
    </row>
    <row r="62" ht="357">
      <c r="D62" s="14" t="s">
        <v>239</v>
      </c>
    </row>
    <row r="63" spans="1:16" ht="12.75">
      <c r="A63" s="7">
        <v>29</v>
      </c>
      <c r="B63" s="7" t="s">
        <v>243</v>
      </c>
      <c r="C63" s="7" t="s">
        <v>43</v>
      </c>
      <c r="D63" s="7" t="s">
        <v>244</v>
      </c>
      <c r="E63" s="7" t="s">
        <v>45</v>
      </c>
      <c r="F63" s="9">
        <v>325.8</v>
      </c>
      <c r="G63" s="13"/>
      <c r="H63" s="12">
        <f>ROUND((G63*F63),2)</f>
      </c>
      <c r="O63">
        <f>rekapitulace!H8</f>
      </c>
      <c r="P63">
        <f>ROUND(O63/100*H63,2)</f>
      </c>
    </row>
    <row r="64" ht="76.5">
      <c r="D64" s="14" t="s">
        <v>382</v>
      </c>
    </row>
    <row r="65" ht="409.5">
      <c r="D65" s="14" t="s">
        <v>245</v>
      </c>
    </row>
    <row r="66" spans="1:16" ht="12.75">
      <c r="A66" s="7">
        <v>57</v>
      </c>
      <c r="B66" s="7" t="s">
        <v>246</v>
      </c>
      <c r="C66" s="7" t="s">
        <v>43</v>
      </c>
      <c r="D66" s="7" t="s">
        <v>247</v>
      </c>
      <c r="E66" s="7" t="s">
        <v>45</v>
      </c>
      <c r="F66" s="9">
        <v>335.574</v>
      </c>
      <c r="G66" s="13"/>
      <c r="H66" s="12">
        <f>ROUND((G66*F66),2)</f>
      </c>
      <c r="O66">
        <f>rekapitulace!H8</f>
      </c>
      <c r="P66">
        <f>ROUND(O66/100*H66,2)</f>
      </c>
    </row>
    <row r="67" ht="89.25">
      <c r="D67" s="14" t="s">
        <v>383</v>
      </c>
    </row>
    <row r="68" ht="409.5">
      <c r="D68" s="14" t="s">
        <v>245</v>
      </c>
    </row>
    <row r="69" spans="1:16" ht="12.75">
      <c r="A69" s="7">
        <v>26</v>
      </c>
      <c r="B69" s="7" t="s">
        <v>248</v>
      </c>
      <c r="C69" s="7" t="s">
        <v>43</v>
      </c>
      <c r="D69" s="7" t="s">
        <v>249</v>
      </c>
      <c r="E69" s="7" t="s">
        <v>45</v>
      </c>
      <c r="F69" s="9">
        <v>338.832</v>
      </c>
      <c r="G69" s="13"/>
      <c r="H69" s="12">
        <f>ROUND((G69*F69),2)</f>
      </c>
      <c r="O69">
        <f>rekapitulace!H8</f>
      </c>
      <c r="P69">
        <f>ROUND(O69/100*H69,2)</f>
      </c>
    </row>
    <row r="70" ht="89.25">
      <c r="D70" s="14" t="s">
        <v>384</v>
      </c>
    </row>
    <row r="71" ht="409.5">
      <c r="D71" s="14" t="s">
        <v>245</v>
      </c>
    </row>
    <row r="72" spans="1:16" ht="12.75" customHeight="1">
      <c r="A72" s="15"/>
      <c r="B72" s="15"/>
      <c r="C72" s="15" t="s">
        <v>37</v>
      </c>
      <c r="D72" s="15" t="s">
        <v>228</v>
      </c>
      <c r="E72" s="15"/>
      <c r="F72" s="15"/>
      <c r="G72" s="15"/>
      <c r="H72" s="15">
        <f>SUM(H51:H71)</f>
      </c>
      <c r="P72">
        <f>SUM(P51:P71)</f>
      </c>
    </row>
    <row r="74" spans="1:8" ht="12.75" customHeight="1">
      <c r="A74" s="8"/>
      <c r="B74" s="8"/>
      <c r="C74" s="8" t="s">
        <v>40</v>
      </c>
      <c r="D74" s="8" t="s">
        <v>385</v>
      </c>
      <c r="E74" s="8"/>
      <c r="F74" s="10"/>
      <c r="G74" s="8"/>
      <c r="H74" s="10"/>
    </row>
    <row r="75" spans="1:16" ht="12.75">
      <c r="A75" s="7">
        <v>58</v>
      </c>
      <c r="B75" s="7" t="s">
        <v>266</v>
      </c>
      <c r="C75" s="7" t="s">
        <v>43</v>
      </c>
      <c r="D75" s="7" t="s">
        <v>386</v>
      </c>
      <c r="E75" s="7" t="s">
        <v>58</v>
      </c>
      <c r="F75" s="9">
        <v>1</v>
      </c>
      <c r="G75" s="13"/>
      <c r="H75" s="12">
        <f>ROUND((G75*F75),2)</f>
      </c>
      <c r="O75">
        <f>rekapitulace!H8</f>
      </c>
      <c r="P75">
        <f>ROUND(O75/100*H75,2)</f>
      </c>
    </row>
    <row r="76" ht="25.5">
      <c r="D76" s="14" t="s">
        <v>262</v>
      </c>
    </row>
    <row r="77" ht="280.5">
      <c r="D77" s="14" t="s">
        <v>263</v>
      </c>
    </row>
    <row r="78" spans="1:16" ht="12.75" customHeight="1">
      <c r="A78" s="15"/>
      <c r="B78" s="15"/>
      <c r="C78" s="15" t="s">
        <v>40</v>
      </c>
      <c r="D78" s="15" t="s">
        <v>255</v>
      </c>
      <c r="E78" s="15"/>
      <c r="F78" s="15"/>
      <c r="G78" s="15"/>
      <c r="H78" s="15">
        <f>SUM(H75:H77)</f>
      </c>
      <c r="P78">
        <f>SUM(P75:P77)</f>
      </c>
    </row>
    <row r="80" spans="1:8" ht="12.75" customHeight="1">
      <c r="A80" s="8"/>
      <c r="B80" s="8"/>
      <c r="C80" s="8" t="s">
        <v>88</v>
      </c>
      <c r="D80" s="8" t="s">
        <v>87</v>
      </c>
      <c r="E80" s="8"/>
      <c r="F80" s="10"/>
      <c r="G80" s="8"/>
      <c r="H80" s="10"/>
    </row>
    <row r="81" spans="1:16" ht="12.75">
      <c r="A81" s="7">
        <v>54</v>
      </c>
      <c r="B81" s="7" t="s">
        <v>301</v>
      </c>
      <c r="C81" s="7" t="s">
        <v>43</v>
      </c>
      <c r="D81" s="7" t="s">
        <v>387</v>
      </c>
      <c r="E81" s="7" t="s">
        <v>68</v>
      </c>
      <c r="F81" s="9">
        <v>100.6</v>
      </c>
      <c r="G81" s="13"/>
      <c r="H81" s="12">
        <f>ROUND((G81*F81),2)</f>
      </c>
      <c r="O81">
        <f>rekapitulace!H8</f>
      </c>
      <c r="P81">
        <f>ROUND(O81/100*H81,2)</f>
      </c>
    </row>
    <row r="82" ht="114.75">
      <c r="D82" s="14" t="s">
        <v>388</v>
      </c>
    </row>
    <row r="83" ht="140.25">
      <c r="D83" s="14" t="s">
        <v>304</v>
      </c>
    </row>
    <row r="84" spans="1:16" ht="12.75">
      <c r="A84" s="7">
        <v>55</v>
      </c>
      <c r="B84" s="7" t="s">
        <v>305</v>
      </c>
      <c r="C84" s="7" t="s">
        <v>43</v>
      </c>
      <c r="D84" s="7" t="s">
        <v>306</v>
      </c>
      <c r="E84" s="7" t="s">
        <v>68</v>
      </c>
      <c r="F84" s="9">
        <v>100.6</v>
      </c>
      <c r="G84" s="13"/>
      <c r="H84" s="12">
        <f>ROUND((G84*F84),2)</f>
      </c>
      <c r="O84">
        <f>rekapitulace!H8</f>
      </c>
      <c r="P84">
        <f>ROUND(O84/100*H84,2)</f>
      </c>
    </row>
    <row r="85" ht="114.75">
      <c r="D85" s="14" t="s">
        <v>388</v>
      </c>
    </row>
    <row r="86" ht="242.25">
      <c r="D86" s="14" t="s">
        <v>307</v>
      </c>
    </row>
    <row r="87" spans="1:16" ht="12.75" customHeight="1">
      <c r="A87" s="15"/>
      <c r="B87" s="15"/>
      <c r="C87" s="15" t="s">
        <v>88</v>
      </c>
      <c r="D87" s="15" t="s">
        <v>87</v>
      </c>
      <c r="E87" s="15"/>
      <c r="F87" s="15"/>
      <c r="G87" s="15"/>
      <c r="H87" s="15">
        <f>SUM(H81:H86)</f>
      </c>
      <c r="P87">
        <f>SUM(P81:P86)</f>
      </c>
    </row>
    <row r="89" spans="1:16" ht="12.75" customHeight="1">
      <c r="A89" s="15"/>
      <c r="B89" s="15"/>
      <c r="C89" s="15"/>
      <c r="D89" s="15" t="s">
        <v>93</v>
      </c>
      <c r="E89" s="15"/>
      <c r="F89" s="15"/>
      <c r="G89" s="15"/>
      <c r="H89" s="15">
        <f>+H18+H48+H72+H78+H87</f>
      </c>
      <c r="P89">
        <f>+P18+P48+P72+P78+P87</f>
      </c>
    </row>
    <row r="91" spans="1:8" ht="12.75" customHeight="1">
      <c r="A91" s="8" t="s">
        <v>94</v>
      </c>
      <c r="B91" s="8"/>
      <c r="C91" s="8"/>
      <c r="D91" s="8"/>
      <c r="E91" s="8"/>
      <c r="F91" s="8"/>
      <c r="G91" s="8"/>
      <c r="H91" s="8"/>
    </row>
    <row r="92" spans="1:8" ht="12.75" customHeight="1">
      <c r="A92" s="8"/>
      <c r="B92" s="8"/>
      <c r="C92" s="8"/>
      <c r="D92" s="8" t="s">
        <v>95</v>
      </c>
      <c r="E92" s="8"/>
      <c r="F92" s="8"/>
      <c r="G92" s="8"/>
      <c r="H92" s="8"/>
    </row>
    <row r="93" spans="1:16" ht="12.75" customHeight="1">
      <c r="A93" s="15"/>
      <c r="B93" s="15"/>
      <c r="C93" s="15"/>
      <c r="D93" s="15" t="s">
        <v>96</v>
      </c>
      <c r="E93" s="15"/>
      <c r="F93" s="15"/>
      <c r="G93" s="15"/>
      <c r="H93" s="15">
        <v>0</v>
      </c>
      <c r="P93">
        <v>0</v>
      </c>
    </row>
    <row r="94" spans="1:8" ht="12.75" customHeight="1">
      <c r="A94" s="15"/>
      <c r="B94" s="15"/>
      <c r="C94" s="15"/>
      <c r="D94" s="15" t="s">
        <v>97</v>
      </c>
      <c r="E94" s="15"/>
      <c r="F94" s="15"/>
      <c r="G94" s="15"/>
      <c r="H94" s="15"/>
    </row>
    <row r="95" spans="1:16" ht="12.75" customHeight="1">
      <c r="A95" s="15"/>
      <c r="B95" s="15"/>
      <c r="C95" s="15"/>
      <c r="D95" s="15" t="s">
        <v>98</v>
      </c>
      <c r="E95" s="15"/>
      <c r="F95" s="15"/>
      <c r="G95" s="15"/>
      <c r="H95" s="15">
        <v>0</v>
      </c>
      <c r="P95">
        <v>0</v>
      </c>
    </row>
    <row r="96" spans="1:16" ht="12.75" customHeight="1">
      <c r="A96" s="15"/>
      <c r="B96" s="15"/>
      <c r="C96" s="15"/>
      <c r="D96" s="15" t="s">
        <v>99</v>
      </c>
      <c r="E96" s="15"/>
      <c r="F96" s="15"/>
      <c r="G96" s="15"/>
      <c r="H96" s="15">
        <f>H93+H95</f>
      </c>
      <c r="P96">
        <f>P93+P95</f>
      </c>
    </row>
    <row r="98" spans="1:16" ht="12.75" customHeight="1">
      <c r="A98" s="15"/>
      <c r="B98" s="15"/>
      <c r="C98" s="15"/>
      <c r="D98" s="15" t="s">
        <v>99</v>
      </c>
      <c r="E98" s="15"/>
      <c r="F98" s="15"/>
      <c r="G98" s="15"/>
      <c r="H98" s="15">
        <f>H89+H96</f>
      </c>
      <c r="P98">
        <f>P89+P96</f>
      </c>
    </row>
  </sheetData>
  <sheetProtection formatColumns="0"/>
  <mergeCells count="7">
    <mergeCell ref="A8:A9"/>
    <mergeCell ref="B8:B9"/>
    <mergeCell ref="C8:C9"/>
    <mergeCell ref="D8:D9"/>
    <mergeCell ref="E8:E9"/>
    <mergeCell ref="F8:F9"/>
    <mergeCell ref="G8:H8"/>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P77"/>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389</v>
      </c>
      <c r="D5" s="5" t="s">
        <v>390</v>
      </c>
      <c r="E5" s="5"/>
    </row>
    <row r="6" spans="1:5" ht="12.75" customHeight="1">
      <c r="A6" t="s">
        <v>18</v>
      </c>
      <c r="C6" s="5" t="s">
        <v>389</v>
      </c>
      <c r="D6" s="5" t="s">
        <v>390</v>
      </c>
      <c r="E6" s="5"/>
    </row>
    <row r="7" spans="3:5" ht="12.75" customHeight="1">
      <c r="C7" s="5"/>
      <c r="D7" s="5"/>
      <c r="E7" s="5"/>
    </row>
    <row r="8" spans="1:16" ht="12.75" customHeight="1">
      <c r="A8" s="4" t="s">
        <v>23</v>
      </c>
      <c r="B8" s="4" t="s">
        <v>25</v>
      </c>
      <c r="C8" s="4" t="s">
        <v>26</v>
      </c>
      <c r="D8" s="4" t="s">
        <v>27</v>
      </c>
      <c r="E8" s="4" t="s">
        <v>28</v>
      </c>
      <c r="F8" s="4" t="s">
        <v>29</v>
      </c>
      <c r="G8" s="4" t="s">
        <v>30</v>
      </c>
      <c r="H8" s="4"/>
      <c r="O8" t="s">
        <v>33</v>
      </c>
      <c r="P8" t="s">
        <v>11</v>
      </c>
    </row>
    <row r="9" spans="1:15" ht="28.5">
      <c r="A9" s="4"/>
      <c r="B9" s="4"/>
      <c r="C9" s="4"/>
      <c r="D9" s="4"/>
      <c r="E9" s="4"/>
      <c r="F9" s="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8"/>
      <c r="B11" s="8"/>
      <c r="C11" s="8" t="s">
        <v>88</v>
      </c>
      <c r="D11" s="8" t="s">
        <v>87</v>
      </c>
      <c r="E11" s="8"/>
      <c r="F11" s="10"/>
      <c r="G11" s="8"/>
      <c r="H11" s="10"/>
    </row>
    <row r="12" spans="1:16" ht="12.75">
      <c r="A12" s="7">
        <v>1</v>
      </c>
      <c r="B12" s="7" t="s">
        <v>391</v>
      </c>
      <c r="C12" s="7" t="s">
        <v>43</v>
      </c>
      <c r="D12" s="7" t="s">
        <v>392</v>
      </c>
      <c r="E12" s="7" t="s">
        <v>58</v>
      </c>
      <c r="F12" s="9">
        <v>31</v>
      </c>
      <c r="G12" s="13"/>
      <c r="H12" s="12">
        <f>ROUND((G12*F12),2)</f>
      </c>
      <c r="O12">
        <f>rekapitulace!H8</f>
      </c>
      <c r="P12">
        <f>ROUND(O12/100*H12,2)</f>
      </c>
    </row>
    <row r="13" ht="25.5">
      <c r="D13" s="14" t="s">
        <v>393</v>
      </c>
    </row>
    <row r="14" ht="280.5">
      <c r="D14" s="14" t="s">
        <v>394</v>
      </c>
    </row>
    <row r="15" spans="1:16" ht="12.75">
      <c r="A15" s="7">
        <v>2</v>
      </c>
      <c r="B15" s="7" t="s">
        <v>395</v>
      </c>
      <c r="C15" s="7" t="s">
        <v>43</v>
      </c>
      <c r="D15" s="7" t="s">
        <v>396</v>
      </c>
      <c r="E15" s="7" t="s">
        <v>58</v>
      </c>
      <c r="F15" s="9">
        <v>31</v>
      </c>
      <c r="G15" s="13"/>
      <c r="H15" s="12">
        <f>ROUND((G15*F15),2)</f>
      </c>
      <c r="O15">
        <f>rekapitulace!H8</f>
      </c>
      <c r="P15">
        <f>ROUND(O15/100*H15,2)</f>
      </c>
    </row>
    <row r="16" ht="25.5">
      <c r="D16" s="14" t="s">
        <v>393</v>
      </c>
    </row>
    <row r="17" ht="165.75">
      <c r="D17" s="14" t="s">
        <v>279</v>
      </c>
    </row>
    <row r="18" spans="1:16" ht="12.75">
      <c r="A18" s="7">
        <v>3</v>
      </c>
      <c r="B18" s="7" t="s">
        <v>397</v>
      </c>
      <c r="C18" s="7" t="s">
        <v>43</v>
      </c>
      <c r="D18" s="7" t="s">
        <v>398</v>
      </c>
      <c r="E18" s="7" t="s">
        <v>399</v>
      </c>
      <c r="F18" s="9">
        <v>3720</v>
      </c>
      <c r="G18" s="13"/>
      <c r="H18" s="12">
        <f>ROUND((G18*F18),2)</f>
      </c>
      <c r="O18">
        <f>rekapitulace!H8</f>
      </c>
      <c r="P18">
        <f>ROUND(O18/100*H18,2)</f>
      </c>
    </row>
    <row r="19" ht="38.25">
      <c r="D19" s="14" t="s">
        <v>400</v>
      </c>
    </row>
    <row r="20" ht="216.75">
      <c r="D20" s="14" t="s">
        <v>401</v>
      </c>
    </row>
    <row r="21" spans="1:16" ht="12.75">
      <c r="A21" s="7">
        <v>27</v>
      </c>
      <c r="B21" s="7" t="s">
        <v>402</v>
      </c>
      <c r="C21" s="7" t="s">
        <v>43</v>
      </c>
      <c r="D21" s="7" t="s">
        <v>403</v>
      </c>
      <c r="E21" s="7" t="s">
        <v>58</v>
      </c>
      <c r="F21" s="9">
        <v>5</v>
      </c>
      <c r="G21" s="13"/>
      <c r="H21" s="12">
        <f>ROUND((G21*F21),2)</f>
      </c>
      <c r="O21">
        <f>rekapitulace!H8</f>
      </c>
      <c r="P21">
        <f>ROUND(O21/100*H21,2)</f>
      </c>
    </row>
    <row r="22" ht="25.5">
      <c r="D22" s="14" t="s">
        <v>404</v>
      </c>
    </row>
    <row r="23" ht="409.5">
      <c r="D23" s="14" t="s">
        <v>405</v>
      </c>
    </row>
    <row r="24" spans="1:16" ht="12.75">
      <c r="A24" s="7">
        <v>28</v>
      </c>
      <c r="B24" s="7" t="s">
        <v>406</v>
      </c>
      <c r="C24" s="7" t="s">
        <v>43</v>
      </c>
      <c r="D24" s="7" t="s">
        <v>407</v>
      </c>
      <c r="E24" s="7" t="s">
        <v>58</v>
      </c>
      <c r="F24" s="9">
        <v>5</v>
      </c>
      <c r="G24" s="13"/>
      <c r="H24" s="12">
        <f>ROUND((G24*F24),2)</f>
      </c>
      <c r="O24">
        <f>rekapitulace!H8</f>
      </c>
      <c r="P24">
        <f>ROUND(O24/100*H24,2)</f>
      </c>
    </row>
    <row r="25" ht="25.5">
      <c r="D25" s="14" t="s">
        <v>404</v>
      </c>
    </row>
    <row r="26" ht="165.75">
      <c r="D26" s="14" t="s">
        <v>279</v>
      </c>
    </row>
    <row r="27" spans="1:16" ht="12.75">
      <c r="A27" s="7">
        <v>29</v>
      </c>
      <c r="B27" s="7" t="s">
        <v>408</v>
      </c>
      <c r="C27" s="7" t="s">
        <v>43</v>
      </c>
      <c r="D27" s="7" t="s">
        <v>409</v>
      </c>
      <c r="E27" s="7" t="s">
        <v>399</v>
      </c>
      <c r="F27" s="9">
        <v>600</v>
      </c>
      <c r="G27" s="13"/>
      <c r="H27" s="12">
        <f>ROUND((G27*F27),2)</f>
      </c>
      <c r="O27">
        <f>rekapitulace!H8</f>
      </c>
      <c r="P27">
        <f>ROUND(O27/100*H27,2)</f>
      </c>
    </row>
    <row r="28" ht="25.5">
      <c r="D28" s="14" t="s">
        <v>410</v>
      </c>
    </row>
    <row r="29" ht="216.75">
      <c r="D29" s="14" t="s">
        <v>401</v>
      </c>
    </row>
    <row r="30" spans="1:16" ht="12.75">
      <c r="A30" s="7">
        <v>7</v>
      </c>
      <c r="B30" s="7" t="s">
        <v>284</v>
      </c>
      <c r="C30" s="7" t="s">
        <v>43</v>
      </c>
      <c r="D30" s="7" t="s">
        <v>411</v>
      </c>
      <c r="E30" s="7" t="s">
        <v>58</v>
      </c>
      <c r="F30" s="9">
        <v>43</v>
      </c>
      <c r="G30" s="13"/>
      <c r="H30" s="12">
        <f>ROUND((G30*F30),2)</f>
      </c>
      <c r="O30">
        <f>rekapitulace!H8</f>
      </c>
      <c r="P30">
        <f>ROUND(O30/100*H30,2)</f>
      </c>
    </row>
    <row r="31" ht="38.25">
      <c r="D31" s="14" t="s">
        <v>412</v>
      </c>
    </row>
    <row r="32" ht="331.5">
      <c r="D32" s="14" t="s">
        <v>413</v>
      </c>
    </row>
    <row r="33" spans="1:16" ht="12.75">
      <c r="A33" s="7">
        <v>8</v>
      </c>
      <c r="B33" s="7" t="s">
        <v>288</v>
      </c>
      <c r="C33" s="7" t="s">
        <v>43</v>
      </c>
      <c r="D33" s="7" t="s">
        <v>414</v>
      </c>
      <c r="E33" s="7" t="s">
        <v>58</v>
      </c>
      <c r="F33" s="9">
        <v>43</v>
      </c>
      <c r="G33" s="13"/>
      <c r="H33" s="12">
        <f>ROUND((G33*F33),2)</f>
      </c>
      <c r="O33">
        <f>rekapitulace!H8</f>
      </c>
      <c r="P33">
        <f>ROUND(O33/100*H33,2)</f>
      </c>
    </row>
    <row r="34" ht="38.25">
      <c r="D34" s="14" t="s">
        <v>412</v>
      </c>
    </row>
    <row r="35" ht="165.75">
      <c r="D35" s="14" t="s">
        <v>279</v>
      </c>
    </row>
    <row r="36" spans="1:16" ht="12.75">
      <c r="A36" s="7">
        <v>9</v>
      </c>
      <c r="B36" s="7" t="s">
        <v>415</v>
      </c>
      <c r="C36" s="7" t="s">
        <v>43</v>
      </c>
      <c r="D36" s="7" t="s">
        <v>416</v>
      </c>
      <c r="E36" s="7" t="s">
        <v>399</v>
      </c>
      <c r="F36" s="9">
        <v>5160</v>
      </c>
      <c r="G36" s="13"/>
      <c r="H36" s="12">
        <f>ROUND((G36*F36),2)</f>
      </c>
      <c r="O36">
        <f>rekapitulace!H8</f>
      </c>
      <c r="P36">
        <f>ROUND(O36/100*H36,2)</f>
      </c>
    </row>
    <row r="37" ht="51">
      <c r="D37" s="14" t="s">
        <v>417</v>
      </c>
    </row>
    <row r="38" ht="229.5">
      <c r="D38" s="14" t="s">
        <v>418</v>
      </c>
    </row>
    <row r="39" spans="1:16" ht="12.75">
      <c r="A39" s="7">
        <v>10</v>
      </c>
      <c r="B39" s="7" t="s">
        <v>419</v>
      </c>
      <c r="C39" s="7" t="s">
        <v>43</v>
      </c>
      <c r="D39" s="7" t="s">
        <v>420</v>
      </c>
      <c r="E39" s="7" t="s">
        <v>58</v>
      </c>
      <c r="F39" s="9">
        <v>6</v>
      </c>
      <c r="G39" s="13"/>
      <c r="H39" s="12">
        <f>ROUND((G39*F39),2)</f>
      </c>
      <c r="O39">
        <f>rekapitulace!H8</f>
      </c>
      <c r="P39">
        <f>ROUND(O39/100*H39,2)</f>
      </c>
    </row>
    <row r="40" ht="25.5">
      <c r="D40" s="14" t="s">
        <v>421</v>
      </c>
    </row>
    <row r="41" ht="409.5">
      <c r="D41" s="14" t="s">
        <v>422</v>
      </c>
    </row>
    <row r="42" spans="1:16" ht="12.75">
      <c r="A42" s="7">
        <v>11</v>
      </c>
      <c r="B42" s="7" t="s">
        <v>423</v>
      </c>
      <c r="C42" s="7" t="s">
        <v>43</v>
      </c>
      <c r="D42" s="7" t="s">
        <v>424</v>
      </c>
      <c r="E42" s="7" t="s">
        <v>58</v>
      </c>
      <c r="F42" s="9">
        <v>6</v>
      </c>
      <c r="G42" s="13"/>
      <c r="H42" s="12">
        <f>ROUND((G42*F42),2)</f>
      </c>
      <c r="O42">
        <f>rekapitulace!H8</f>
      </c>
      <c r="P42">
        <f>ROUND(O42/100*H42,2)</f>
      </c>
    </row>
    <row r="43" ht="25.5">
      <c r="D43" s="14" t="s">
        <v>421</v>
      </c>
    </row>
    <row r="44" ht="153">
      <c r="D44" s="14" t="s">
        <v>425</v>
      </c>
    </row>
    <row r="45" spans="1:16" ht="12.75">
      <c r="A45" s="7">
        <v>12</v>
      </c>
      <c r="B45" s="7" t="s">
        <v>426</v>
      </c>
      <c r="C45" s="7" t="s">
        <v>43</v>
      </c>
      <c r="D45" s="7" t="s">
        <v>427</v>
      </c>
      <c r="E45" s="7" t="s">
        <v>399</v>
      </c>
      <c r="F45" s="9">
        <v>720</v>
      </c>
      <c r="G45" s="13"/>
      <c r="H45" s="12">
        <f>ROUND((G45*F45),2)</f>
      </c>
      <c r="O45">
        <f>rekapitulace!H8</f>
      </c>
      <c r="P45">
        <f>ROUND(O45/100*H45,2)</f>
      </c>
    </row>
    <row r="46" ht="25.5">
      <c r="D46" s="14" t="s">
        <v>428</v>
      </c>
    </row>
    <row r="47" ht="191.25">
      <c r="D47" s="14" t="s">
        <v>429</v>
      </c>
    </row>
    <row r="48" spans="1:16" ht="12.75">
      <c r="A48" s="7">
        <v>19</v>
      </c>
      <c r="B48" s="7" t="s">
        <v>430</v>
      </c>
      <c r="C48" s="7" t="s">
        <v>43</v>
      </c>
      <c r="D48" s="7" t="s">
        <v>431</v>
      </c>
      <c r="E48" s="7" t="s">
        <v>58</v>
      </c>
      <c r="F48" s="9">
        <v>2</v>
      </c>
      <c r="G48" s="13"/>
      <c r="H48" s="12">
        <f>ROUND((G48*F48),2)</f>
      </c>
      <c r="O48">
        <f>rekapitulace!H8</f>
      </c>
      <c r="P48">
        <f>ROUND(O48/100*H48,2)</f>
      </c>
    </row>
    <row r="49" ht="25.5">
      <c r="D49" s="14" t="s">
        <v>432</v>
      </c>
    </row>
    <row r="50" ht="369.75">
      <c r="D50" s="14" t="s">
        <v>433</v>
      </c>
    </row>
    <row r="51" spans="1:16" ht="12.75">
      <c r="A51" s="7">
        <v>20</v>
      </c>
      <c r="B51" s="7" t="s">
        <v>434</v>
      </c>
      <c r="C51" s="7" t="s">
        <v>43</v>
      </c>
      <c r="D51" s="7" t="s">
        <v>435</v>
      </c>
      <c r="E51" s="7" t="s">
        <v>58</v>
      </c>
      <c r="F51" s="9">
        <v>2</v>
      </c>
      <c r="G51" s="13"/>
      <c r="H51" s="12">
        <f>ROUND((G51*F51),2)</f>
      </c>
      <c r="O51">
        <f>rekapitulace!H8</f>
      </c>
      <c r="P51">
        <f>ROUND(O51/100*H51,2)</f>
      </c>
    </row>
    <row r="52" ht="25.5">
      <c r="D52" s="14" t="s">
        <v>432</v>
      </c>
    </row>
    <row r="53" ht="153">
      <c r="D53" s="14" t="s">
        <v>425</v>
      </c>
    </row>
    <row r="54" spans="1:16" ht="12.75">
      <c r="A54" s="7">
        <v>21</v>
      </c>
      <c r="B54" s="7" t="s">
        <v>436</v>
      </c>
      <c r="C54" s="7" t="s">
        <v>43</v>
      </c>
      <c r="D54" s="7" t="s">
        <v>437</v>
      </c>
      <c r="E54" s="7" t="s">
        <v>399</v>
      </c>
      <c r="F54" s="9">
        <v>240</v>
      </c>
      <c r="G54" s="13"/>
      <c r="H54" s="12">
        <f>ROUND((G54*F54),2)</f>
      </c>
      <c r="O54">
        <f>rekapitulace!H8</f>
      </c>
      <c r="P54">
        <f>ROUND(O54/100*H54,2)</f>
      </c>
    </row>
    <row r="55" ht="25.5">
      <c r="D55" s="14" t="s">
        <v>438</v>
      </c>
    </row>
    <row r="56" ht="191.25">
      <c r="D56" s="14" t="s">
        <v>429</v>
      </c>
    </row>
    <row r="57" spans="1:16" ht="12.75">
      <c r="A57" s="7">
        <v>17</v>
      </c>
      <c r="B57" s="7" t="s">
        <v>439</v>
      </c>
      <c r="C57" s="7" t="s">
        <v>43</v>
      </c>
      <c r="D57" s="7" t="s">
        <v>440</v>
      </c>
      <c r="E57" s="7" t="s">
        <v>58</v>
      </c>
      <c r="F57" s="9">
        <v>53</v>
      </c>
      <c r="G57" s="13"/>
      <c r="H57" s="12">
        <f>ROUND((G57*F57),2)</f>
      </c>
      <c r="O57">
        <f>rekapitulace!H8</f>
      </c>
      <c r="P57">
        <f>ROUND(O57/100*H57,2)</f>
      </c>
    </row>
    <row r="58" ht="38.25">
      <c r="D58" s="14" t="s">
        <v>441</v>
      </c>
    </row>
    <row r="59" ht="369.75">
      <c r="D59" s="14" t="s">
        <v>433</v>
      </c>
    </row>
    <row r="60" spans="1:16" ht="12.75">
      <c r="A60" s="7">
        <v>18</v>
      </c>
      <c r="B60" s="7" t="s">
        <v>442</v>
      </c>
      <c r="C60" s="7" t="s">
        <v>43</v>
      </c>
      <c r="D60" s="7" t="s">
        <v>443</v>
      </c>
      <c r="E60" s="7" t="s">
        <v>58</v>
      </c>
      <c r="F60" s="9">
        <v>53</v>
      </c>
      <c r="G60" s="13"/>
      <c r="H60" s="12">
        <f>ROUND((G60*F60),2)</f>
      </c>
      <c r="O60">
        <f>rekapitulace!H8</f>
      </c>
      <c r="P60">
        <f>ROUND(O60/100*H60,2)</f>
      </c>
    </row>
    <row r="61" ht="38.25">
      <c r="D61" s="14" t="s">
        <v>441</v>
      </c>
    </row>
    <row r="62" ht="153">
      <c r="D62" s="14" t="s">
        <v>425</v>
      </c>
    </row>
    <row r="63" spans="1:16" ht="12.75">
      <c r="A63" s="7">
        <v>16</v>
      </c>
      <c r="B63" s="7" t="s">
        <v>444</v>
      </c>
      <c r="C63" s="7" t="s">
        <v>445</v>
      </c>
      <c r="D63" s="7" t="s">
        <v>446</v>
      </c>
      <c r="E63" s="7" t="s">
        <v>399</v>
      </c>
      <c r="F63" s="9">
        <v>6360</v>
      </c>
      <c r="G63" s="13"/>
      <c r="H63" s="12">
        <f>ROUND((G63*F63),2)</f>
      </c>
      <c r="O63">
        <f>rekapitulace!H8</f>
      </c>
      <c r="P63">
        <f>ROUND(O63/100*H63,2)</f>
      </c>
    </row>
    <row r="64" ht="51">
      <c r="D64" s="14" t="s">
        <v>447</v>
      </c>
    </row>
    <row r="65" ht="191.25">
      <c r="D65" s="14" t="s">
        <v>429</v>
      </c>
    </row>
    <row r="66" spans="1:16" ht="12.75" customHeight="1">
      <c r="A66" s="15"/>
      <c r="B66" s="15"/>
      <c r="C66" s="15" t="s">
        <v>88</v>
      </c>
      <c r="D66" s="15" t="s">
        <v>87</v>
      </c>
      <c r="E66" s="15"/>
      <c r="F66" s="15"/>
      <c r="G66" s="15"/>
      <c r="H66" s="15">
        <f>SUM(H12:H65)</f>
      </c>
      <c r="P66">
        <f>SUM(P12:P65)</f>
      </c>
    </row>
    <row r="68" spans="1:16" ht="12.75" customHeight="1">
      <c r="A68" s="15"/>
      <c r="B68" s="15"/>
      <c r="C68" s="15"/>
      <c r="D68" s="15" t="s">
        <v>93</v>
      </c>
      <c r="E68" s="15"/>
      <c r="F68" s="15"/>
      <c r="G68" s="15"/>
      <c r="H68" s="15">
        <f>+H66</f>
      </c>
      <c r="P68">
        <f>+P66</f>
      </c>
    </row>
    <row r="70" spans="1:8" ht="12.75" customHeight="1">
      <c r="A70" s="8" t="s">
        <v>94</v>
      </c>
      <c r="B70" s="8"/>
      <c r="C70" s="8"/>
      <c r="D70" s="8"/>
      <c r="E70" s="8"/>
      <c r="F70" s="8"/>
      <c r="G70" s="8"/>
      <c r="H70" s="8"/>
    </row>
    <row r="71" spans="1:8" ht="12.75" customHeight="1">
      <c r="A71" s="8"/>
      <c r="B71" s="8"/>
      <c r="C71" s="8"/>
      <c r="D71" s="8" t="s">
        <v>95</v>
      </c>
      <c r="E71" s="8"/>
      <c r="F71" s="8"/>
      <c r="G71" s="8"/>
      <c r="H71" s="8"/>
    </row>
    <row r="72" spans="1:16" ht="12.75" customHeight="1">
      <c r="A72" s="15"/>
      <c r="B72" s="15"/>
      <c r="C72" s="15"/>
      <c r="D72" s="15" t="s">
        <v>96</v>
      </c>
      <c r="E72" s="15"/>
      <c r="F72" s="15"/>
      <c r="G72" s="15"/>
      <c r="H72" s="15">
        <v>0</v>
      </c>
      <c r="P72">
        <v>0</v>
      </c>
    </row>
    <row r="73" spans="1:8" ht="12.75" customHeight="1">
      <c r="A73" s="15"/>
      <c r="B73" s="15"/>
      <c r="C73" s="15"/>
      <c r="D73" s="15" t="s">
        <v>97</v>
      </c>
      <c r="E73" s="15"/>
      <c r="F73" s="15"/>
      <c r="G73" s="15"/>
      <c r="H73" s="15"/>
    </row>
    <row r="74" spans="1:16" ht="12.75" customHeight="1">
      <c r="A74" s="15"/>
      <c r="B74" s="15"/>
      <c r="C74" s="15"/>
      <c r="D74" s="15" t="s">
        <v>98</v>
      </c>
      <c r="E74" s="15"/>
      <c r="F74" s="15"/>
      <c r="G74" s="15"/>
      <c r="H74" s="15">
        <v>0</v>
      </c>
      <c r="P74">
        <v>0</v>
      </c>
    </row>
    <row r="75" spans="1:16" ht="12.75" customHeight="1">
      <c r="A75" s="15"/>
      <c r="B75" s="15"/>
      <c r="C75" s="15"/>
      <c r="D75" s="15" t="s">
        <v>99</v>
      </c>
      <c r="E75" s="15"/>
      <c r="F75" s="15"/>
      <c r="G75" s="15"/>
      <c r="H75" s="15">
        <f>H72+H74</f>
      </c>
      <c r="P75">
        <f>P72+P74</f>
      </c>
    </row>
    <row r="77" spans="1:16" ht="12.75" customHeight="1">
      <c r="A77" s="15"/>
      <c r="B77" s="15"/>
      <c r="C77" s="15"/>
      <c r="D77" s="15" t="s">
        <v>99</v>
      </c>
      <c r="E77" s="15"/>
      <c r="F77" s="15"/>
      <c r="G77" s="15"/>
      <c r="H77" s="15">
        <f>H68+H75</f>
      </c>
      <c r="P77">
        <f>P68+P75</f>
      </c>
    </row>
  </sheetData>
  <sheetProtection formatColumns="0"/>
  <mergeCells count="7">
    <mergeCell ref="A8:A9"/>
    <mergeCell ref="B8:B9"/>
    <mergeCell ref="C8:C9"/>
    <mergeCell ref="D8:D9"/>
    <mergeCell ref="E8:E9"/>
    <mergeCell ref="F8:F9"/>
    <mergeCell ref="G8:H8"/>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218"/>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448</v>
      </c>
      <c r="D5" s="5" t="s">
        <v>449</v>
      </c>
      <c r="E5" s="5"/>
    </row>
    <row r="6" spans="1:5" ht="12.75" customHeight="1">
      <c r="A6" t="s">
        <v>18</v>
      </c>
      <c r="C6" s="5" t="s">
        <v>448</v>
      </c>
      <c r="D6" s="5" t="s">
        <v>449</v>
      </c>
      <c r="E6" s="5"/>
    </row>
    <row r="7" spans="3:5" ht="12.75" customHeight="1">
      <c r="C7" s="5"/>
      <c r="D7" s="5"/>
      <c r="E7" s="5"/>
    </row>
    <row r="8" spans="1:16" ht="12.75" customHeight="1">
      <c r="A8" s="4" t="s">
        <v>23</v>
      </c>
      <c r="B8" s="4" t="s">
        <v>25</v>
      </c>
      <c r="C8" s="4" t="s">
        <v>26</v>
      </c>
      <c r="D8" s="4" t="s">
        <v>27</v>
      </c>
      <c r="E8" s="4" t="s">
        <v>28</v>
      </c>
      <c r="F8" s="4" t="s">
        <v>29</v>
      </c>
      <c r="G8" s="4" t="s">
        <v>30</v>
      </c>
      <c r="H8" s="4"/>
      <c r="O8" t="s">
        <v>33</v>
      </c>
      <c r="P8" t="s">
        <v>11</v>
      </c>
    </row>
    <row r="9" spans="1:15" ht="28.5">
      <c r="A9" s="4"/>
      <c r="B9" s="4"/>
      <c r="C9" s="4"/>
      <c r="D9" s="4"/>
      <c r="E9" s="4"/>
      <c r="F9" s="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8"/>
      <c r="B11" s="8"/>
      <c r="C11" s="8" t="s">
        <v>103</v>
      </c>
      <c r="D11" s="8" t="s">
        <v>102</v>
      </c>
      <c r="E11" s="8"/>
      <c r="F11" s="10"/>
      <c r="G11" s="8"/>
      <c r="H11" s="10"/>
    </row>
    <row r="12" spans="1:16" ht="12.75">
      <c r="A12" s="7">
        <v>1</v>
      </c>
      <c r="B12" s="7" t="s">
        <v>104</v>
      </c>
      <c r="C12" s="7" t="s">
        <v>105</v>
      </c>
      <c r="D12" s="7" t="s">
        <v>106</v>
      </c>
      <c r="E12" s="7" t="s">
        <v>107</v>
      </c>
      <c r="F12" s="9">
        <v>1315.117</v>
      </c>
      <c r="G12" s="13"/>
      <c r="H12" s="12">
        <f>ROUND((G12*F12),2)</f>
      </c>
      <c r="O12">
        <f>rekapitulace!H8</f>
      </c>
      <c r="P12">
        <f>ROUND(O12/100*H12,2)</f>
      </c>
    </row>
    <row r="13" ht="408">
      <c r="D13" s="14" t="s">
        <v>450</v>
      </c>
    </row>
    <row r="14" ht="153">
      <c r="D14" s="14" t="s">
        <v>109</v>
      </c>
    </row>
    <row r="15" spans="1:16" ht="12.75" customHeight="1">
      <c r="A15" s="15"/>
      <c r="B15" s="15"/>
      <c r="C15" s="15" t="s">
        <v>103</v>
      </c>
      <c r="D15" s="15" t="s">
        <v>102</v>
      </c>
      <c r="E15" s="15"/>
      <c r="F15" s="15"/>
      <c r="G15" s="15"/>
      <c r="H15" s="15">
        <f>SUM(H12:H14)</f>
      </c>
      <c r="P15">
        <f>SUM(P12:P14)</f>
      </c>
    </row>
    <row r="17" spans="1:8" ht="12.75" customHeight="1">
      <c r="A17" s="8"/>
      <c r="B17" s="8"/>
      <c r="C17" s="8" t="s">
        <v>24</v>
      </c>
      <c r="D17" s="8" t="s">
        <v>41</v>
      </c>
      <c r="E17" s="8"/>
      <c r="F17" s="10"/>
      <c r="G17" s="8"/>
      <c r="H17" s="10"/>
    </row>
    <row r="18" spans="1:16" ht="12.75">
      <c r="A18" s="7">
        <v>2</v>
      </c>
      <c r="B18" s="7" t="s">
        <v>119</v>
      </c>
      <c r="C18" s="7" t="s">
        <v>43</v>
      </c>
      <c r="D18" s="7" t="s">
        <v>120</v>
      </c>
      <c r="E18" s="7" t="s">
        <v>121</v>
      </c>
      <c r="F18" s="9">
        <v>200</v>
      </c>
      <c r="G18" s="13"/>
      <c r="H18" s="12">
        <f>ROUND((G18*F18),2)</f>
      </c>
      <c r="O18">
        <f>rekapitulace!H8</f>
      </c>
      <c r="P18">
        <f>ROUND(O18/100*H18,2)</f>
      </c>
    </row>
    <row r="19" ht="25.5">
      <c r="D19" s="14" t="s">
        <v>451</v>
      </c>
    </row>
    <row r="20" ht="280.5">
      <c r="D20" s="14" t="s">
        <v>123</v>
      </c>
    </row>
    <row r="21" spans="1:16" ht="12.75">
      <c r="A21" s="7">
        <v>3</v>
      </c>
      <c r="B21" s="7" t="s">
        <v>452</v>
      </c>
      <c r="C21" s="7" t="s">
        <v>43</v>
      </c>
      <c r="D21" s="7" t="s">
        <v>453</v>
      </c>
      <c r="E21" s="7" t="s">
        <v>68</v>
      </c>
      <c r="F21" s="9">
        <v>50</v>
      </c>
      <c r="G21" s="13"/>
      <c r="H21" s="12">
        <f>ROUND((G21*F21),2)</f>
      </c>
      <c r="O21">
        <f>rekapitulace!H8</f>
      </c>
      <c r="P21">
        <f>ROUND(O21/100*H21,2)</f>
      </c>
    </row>
    <row r="22" ht="25.5">
      <c r="D22" s="14" t="s">
        <v>454</v>
      </c>
    </row>
    <row r="23" ht="306">
      <c r="D23" s="14" t="s">
        <v>455</v>
      </c>
    </row>
    <row r="24" spans="1:16" ht="12.75">
      <c r="A24" s="7">
        <v>4</v>
      </c>
      <c r="B24" s="7" t="s">
        <v>172</v>
      </c>
      <c r="C24" s="7" t="s">
        <v>43</v>
      </c>
      <c r="D24" s="7" t="s">
        <v>456</v>
      </c>
      <c r="E24" s="7" t="s">
        <v>73</v>
      </c>
      <c r="F24" s="9">
        <v>74.4</v>
      </c>
      <c r="G24" s="13"/>
      <c r="H24" s="12">
        <f>ROUND((G24*F24),2)</f>
      </c>
      <c r="O24">
        <f>rekapitulace!H8</f>
      </c>
      <c r="P24">
        <f>ROUND(O24/100*H24,2)</f>
      </c>
    </row>
    <row r="25" ht="127.5">
      <c r="D25" s="14" t="s">
        <v>457</v>
      </c>
    </row>
    <row r="26" ht="409.5">
      <c r="D26" s="14" t="s">
        <v>175</v>
      </c>
    </row>
    <row r="27" spans="1:16" ht="12.75">
      <c r="A27" s="7">
        <v>5</v>
      </c>
      <c r="B27" s="7" t="s">
        <v>458</v>
      </c>
      <c r="C27" s="7" t="s">
        <v>43</v>
      </c>
      <c r="D27" s="7" t="s">
        <v>459</v>
      </c>
      <c r="E27" s="7" t="s">
        <v>73</v>
      </c>
      <c r="F27" s="9">
        <v>88.4</v>
      </c>
      <c r="G27" s="13"/>
      <c r="H27" s="12">
        <f>ROUND((G27*F27),2)</f>
      </c>
      <c r="O27">
        <f>rekapitulace!H8</f>
      </c>
      <c r="P27">
        <f>ROUND(O27/100*H27,2)</f>
      </c>
    </row>
    <row r="28" ht="38.25">
      <c r="D28" s="14" t="s">
        <v>460</v>
      </c>
    </row>
    <row r="29" ht="409.5">
      <c r="D29" s="14" t="s">
        <v>461</v>
      </c>
    </row>
    <row r="30" spans="1:16" ht="12.75">
      <c r="A30" s="7">
        <v>6</v>
      </c>
      <c r="B30" s="7" t="s">
        <v>124</v>
      </c>
      <c r="C30" s="7" t="s">
        <v>43</v>
      </c>
      <c r="D30" s="7" t="s">
        <v>462</v>
      </c>
      <c r="E30" s="7" t="s">
        <v>73</v>
      </c>
      <c r="F30" s="9">
        <v>441.32</v>
      </c>
      <c r="G30" s="13"/>
      <c r="H30" s="12">
        <f>ROUND((G30*F30),2)</f>
      </c>
      <c r="O30">
        <f>rekapitulace!H8</f>
      </c>
      <c r="P30">
        <f>ROUND(O30/100*H30,2)</f>
      </c>
    </row>
    <row r="31" ht="191.25">
      <c r="D31" s="14" t="s">
        <v>463</v>
      </c>
    </row>
    <row r="32" ht="409.5">
      <c r="D32" s="14" t="s">
        <v>127</v>
      </c>
    </row>
    <row r="33" spans="1:16" ht="12.75">
      <c r="A33" s="7">
        <v>7</v>
      </c>
      <c r="B33" s="7" t="s">
        <v>76</v>
      </c>
      <c r="C33" s="7" t="s">
        <v>43</v>
      </c>
      <c r="D33" s="7" t="s">
        <v>464</v>
      </c>
      <c r="E33" s="7" t="s">
        <v>73</v>
      </c>
      <c r="F33" s="9">
        <v>657.558</v>
      </c>
      <c r="G33" s="13"/>
      <c r="H33" s="12">
        <f>ROUND((G33*F33),2)</f>
      </c>
      <c r="O33">
        <f>rekapitulace!H8</f>
      </c>
      <c r="P33">
        <f>ROUND(O33/100*H33,2)</f>
      </c>
    </row>
    <row r="34" ht="369.75">
      <c r="D34" s="14" t="s">
        <v>465</v>
      </c>
    </row>
    <row r="35" ht="409.5">
      <c r="D35" s="14" t="s">
        <v>79</v>
      </c>
    </row>
    <row r="36" spans="1:16" ht="12.75">
      <c r="A36" s="7">
        <v>8</v>
      </c>
      <c r="B36" s="7" t="s">
        <v>191</v>
      </c>
      <c r="C36" s="7" t="s">
        <v>43</v>
      </c>
      <c r="D36" s="7" t="s">
        <v>466</v>
      </c>
      <c r="E36" s="7" t="s">
        <v>73</v>
      </c>
      <c r="F36" s="9">
        <v>37.26</v>
      </c>
      <c r="G36" s="13"/>
      <c r="H36" s="12">
        <f>ROUND((G36*F36),2)</f>
      </c>
      <c r="O36">
        <f>rekapitulace!H8</f>
      </c>
      <c r="P36">
        <f>ROUND(O36/100*H36,2)</f>
      </c>
    </row>
    <row r="37" ht="267.75">
      <c r="D37" s="14" t="s">
        <v>467</v>
      </c>
    </row>
    <row r="38" ht="409.5">
      <c r="D38" s="14" t="s">
        <v>194</v>
      </c>
    </row>
    <row r="39" spans="1:16" ht="12.75">
      <c r="A39" s="7">
        <v>9</v>
      </c>
      <c r="B39" s="7" t="s">
        <v>468</v>
      </c>
      <c r="C39" s="7" t="s">
        <v>43</v>
      </c>
      <c r="D39" s="7" t="s">
        <v>469</v>
      </c>
      <c r="E39" s="7" t="s">
        <v>73</v>
      </c>
      <c r="F39" s="9">
        <v>190.307</v>
      </c>
      <c r="G39" s="13"/>
      <c r="H39" s="12">
        <f>ROUND((G39*F39),2)</f>
      </c>
      <c r="O39">
        <f>rekapitulace!H8</f>
      </c>
      <c r="P39">
        <f>ROUND(O39/100*H39,2)</f>
      </c>
    </row>
    <row r="40" ht="409.5">
      <c r="D40" s="14" t="s">
        <v>470</v>
      </c>
    </row>
    <row r="41" ht="409.5">
      <c r="D41" s="14" t="s">
        <v>471</v>
      </c>
    </row>
    <row r="42" spans="1:16" ht="12.75" customHeight="1">
      <c r="A42" s="15"/>
      <c r="B42" s="15"/>
      <c r="C42" s="15" t="s">
        <v>24</v>
      </c>
      <c r="D42" s="15" t="s">
        <v>41</v>
      </c>
      <c r="E42" s="15"/>
      <c r="F42" s="15"/>
      <c r="G42" s="15"/>
      <c r="H42" s="15">
        <f>SUM(H18:H41)</f>
      </c>
      <c r="P42">
        <f>SUM(P18:P41)</f>
      </c>
    </row>
    <row r="44" spans="1:8" ht="12.75" customHeight="1">
      <c r="A44" s="8"/>
      <c r="B44" s="8"/>
      <c r="C44" s="8" t="s">
        <v>34</v>
      </c>
      <c r="D44" s="8" t="s">
        <v>219</v>
      </c>
      <c r="E44" s="8"/>
      <c r="F44" s="10"/>
      <c r="G44" s="8"/>
      <c r="H44" s="10"/>
    </row>
    <row r="45" spans="1:16" ht="12.75">
      <c r="A45" s="7">
        <v>10</v>
      </c>
      <c r="B45" s="7" t="s">
        <v>472</v>
      </c>
      <c r="C45" s="7" t="s">
        <v>43</v>
      </c>
      <c r="D45" s="7" t="s">
        <v>473</v>
      </c>
      <c r="E45" s="7" t="s">
        <v>73</v>
      </c>
      <c r="F45" s="9">
        <v>53.439</v>
      </c>
      <c r="G45" s="13"/>
      <c r="H45" s="12">
        <f>ROUND((G45*F45),2)</f>
      </c>
      <c r="O45">
        <f>rekapitulace!H8</f>
      </c>
      <c r="P45">
        <f>ROUND(O45/100*H45,2)</f>
      </c>
    </row>
    <row r="46" ht="51">
      <c r="D46" s="14" t="s">
        <v>474</v>
      </c>
    </row>
    <row r="47" ht="409.5">
      <c r="D47" s="14" t="s">
        <v>475</v>
      </c>
    </row>
    <row r="48" spans="1:16" ht="12.75">
      <c r="A48" s="7">
        <v>11</v>
      </c>
      <c r="B48" s="7" t="s">
        <v>476</v>
      </c>
      <c r="C48" s="7" t="s">
        <v>43</v>
      </c>
      <c r="D48" s="7" t="s">
        <v>477</v>
      </c>
      <c r="E48" s="7" t="s">
        <v>107</v>
      </c>
      <c r="F48" s="9">
        <v>10.688</v>
      </c>
      <c r="G48" s="13"/>
      <c r="H48" s="12">
        <f>ROUND((G48*F48),2)</f>
      </c>
      <c r="O48">
        <f>rekapitulace!H8</f>
      </c>
      <c r="P48">
        <f>ROUND(O48/100*H48,2)</f>
      </c>
    </row>
    <row r="49" ht="38.25">
      <c r="D49" s="14" t="s">
        <v>478</v>
      </c>
    </row>
    <row r="50" ht="409.5">
      <c r="D50" s="14" t="s">
        <v>479</v>
      </c>
    </row>
    <row r="51" spans="1:16" ht="12.75">
      <c r="A51" s="7">
        <v>12</v>
      </c>
      <c r="B51" s="7" t="s">
        <v>480</v>
      </c>
      <c r="C51" s="7" t="s">
        <v>43</v>
      </c>
      <c r="D51" s="7" t="s">
        <v>481</v>
      </c>
      <c r="E51" s="7" t="s">
        <v>107</v>
      </c>
      <c r="F51" s="9">
        <v>87.984</v>
      </c>
      <c r="G51" s="13"/>
      <c r="H51" s="12">
        <f>ROUND((G51*F51),2)</f>
      </c>
      <c r="O51">
        <f>rekapitulace!H8</f>
      </c>
      <c r="P51">
        <f>ROUND(O51/100*H51,2)</f>
      </c>
    </row>
    <row r="52" ht="51">
      <c r="D52" s="14" t="s">
        <v>482</v>
      </c>
    </row>
    <row r="53" ht="409.5">
      <c r="D53" s="14" t="s">
        <v>483</v>
      </c>
    </row>
    <row r="54" spans="1:16" ht="12.75">
      <c r="A54" s="7">
        <v>13</v>
      </c>
      <c r="B54" s="7" t="s">
        <v>484</v>
      </c>
      <c r="C54" s="7" t="s">
        <v>43</v>
      </c>
      <c r="D54" s="7" t="s">
        <v>485</v>
      </c>
      <c r="E54" s="7" t="s">
        <v>107</v>
      </c>
      <c r="F54" s="9">
        <v>87.984</v>
      </c>
      <c r="G54" s="13"/>
      <c r="H54" s="12">
        <f>ROUND((G54*F54),2)</f>
      </c>
      <c r="O54">
        <f>rekapitulace!H8</f>
      </c>
      <c r="P54">
        <f>ROUND(O54/100*H54,2)</f>
      </c>
    </row>
    <row r="55" ht="51">
      <c r="D55" s="14" t="s">
        <v>482</v>
      </c>
    </row>
    <row r="56" ht="102">
      <c r="D56" s="14" t="s">
        <v>486</v>
      </c>
    </row>
    <row r="57" spans="1:16" ht="12.75">
      <c r="A57" s="7">
        <v>14</v>
      </c>
      <c r="B57" s="7" t="s">
        <v>487</v>
      </c>
      <c r="C57" s="7" t="s">
        <v>43</v>
      </c>
      <c r="D57" s="7" t="s">
        <v>488</v>
      </c>
      <c r="E57" s="7" t="s">
        <v>68</v>
      </c>
      <c r="F57" s="9">
        <v>30</v>
      </c>
      <c r="G57" s="13"/>
      <c r="H57" s="12">
        <f>ROUND((G57*F57),2)</f>
      </c>
      <c r="O57">
        <f>rekapitulace!H8</f>
      </c>
      <c r="P57">
        <f>ROUND(O57/100*H57,2)</f>
      </c>
    </row>
    <row r="58" ht="25.5">
      <c r="D58" s="14" t="s">
        <v>489</v>
      </c>
    </row>
    <row r="59" ht="409.5">
      <c r="D59" s="14" t="s">
        <v>490</v>
      </c>
    </row>
    <row r="60" spans="1:16" ht="12.75">
      <c r="A60" s="7">
        <v>15</v>
      </c>
      <c r="B60" s="7" t="s">
        <v>491</v>
      </c>
      <c r="C60" s="7" t="s">
        <v>43</v>
      </c>
      <c r="D60" s="7" t="s">
        <v>492</v>
      </c>
      <c r="E60" s="7" t="s">
        <v>68</v>
      </c>
      <c r="F60" s="9">
        <v>54</v>
      </c>
      <c r="G60" s="13"/>
      <c r="H60" s="12">
        <f>ROUND((G60*F60),2)</f>
      </c>
      <c r="O60">
        <f>rekapitulace!H8</f>
      </c>
      <c r="P60">
        <f>ROUND(O60/100*H60,2)</f>
      </c>
    </row>
    <row r="61" ht="25.5">
      <c r="D61" s="14" t="s">
        <v>493</v>
      </c>
    </row>
    <row r="62" ht="409.5">
      <c r="D62" s="14" t="s">
        <v>490</v>
      </c>
    </row>
    <row r="63" spans="1:16" ht="12.75">
      <c r="A63" s="7">
        <v>16</v>
      </c>
      <c r="B63" s="7" t="s">
        <v>494</v>
      </c>
      <c r="C63" s="7" t="s">
        <v>43</v>
      </c>
      <c r="D63" s="7" t="s">
        <v>495</v>
      </c>
      <c r="E63" s="7" t="s">
        <v>73</v>
      </c>
      <c r="F63" s="9">
        <v>66.087</v>
      </c>
      <c r="G63" s="13"/>
      <c r="H63" s="12">
        <f>ROUND((G63*F63),2)</f>
      </c>
      <c r="O63">
        <f>rekapitulace!H8</f>
      </c>
      <c r="P63">
        <f>ROUND(O63/100*H63,2)</f>
      </c>
    </row>
    <row r="64" ht="409.5">
      <c r="D64" s="14" t="s">
        <v>496</v>
      </c>
    </row>
    <row r="65" ht="409.5">
      <c r="D65" s="14" t="s">
        <v>497</v>
      </c>
    </row>
    <row r="66" spans="1:16" ht="12.75">
      <c r="A66" s="7">
        <v>17</v>
      </c>
      <c r="B66" s="7" t="s">
        <v>498</v>
      </c>
      <c r="C66" s="7" t="s">
        <v>43</v>
      </c>
      <c r="D66" s="7" t="s">
        <v>499</v>
      </c>
      <c r="E66" s="7" t="s">
        <v>107</v>
      </c>
      <c r="F66" s="9">
        <v>11.566</v>
      </c>
      <c r="G66" s="13"/>
      <c r="H66" s="12">
        <f>ROUND((G66*F66),2)</f>
      </c>
      <c r="O66">
        <f>rekapitulace!H8</f>
      </c>
      <c r="P66">
        <f>ROUND(O66/100*H66,2)</f>
      </c>
    </row>
    <row r="67" ht="38.25">
      <c r="D67" s="14" t="s">
        <v>500</v>
      </c>
    </row>
    <row r="68" ht="409.5">
      <c r="D68" s="14" t="s">
        <v>501</v>
      </c>
    </row>
    <row r="69" spans="1:16" ht="12.75" customHeight="1">
      <c r="A69" s="15"/>
      <c r="B69" s="15"/>
      <c r="C69" s="15" t="s">
        <v>34</v>
      </c>
      <c r="D69" s="15" t="s">
        <v>219</v>
      </c>
      <c r="E69" s="15"/>
      <c r="F69" s="15"/>
      <c r="G69" s="15"/>
      <c r="H69" s="15">
        <f>SUM(H45:H68)</f>
      </c>
      <c r="P69">
        <f>SUM(P45:P68)</f>
      </c>
    </row>
    <row r="71" spans="1:8" ht="12.75" customHeight="1">
      <c r="A71" s="8"/>
      <c r="B71" s="8"/>
      <c r="C71" s="8" t="s">
        <v>35</v>
      </c>
      <c r="D71" s="8" t="s">
        <v>502</v>
      </c>
      <c r="E71" s="8"/>
      <c r="F71" s="10"/>
      <c r="G71" s="8"/>
      <c r="H71" s="10"/>
    </row>
    <row r="72" spans="1:16" ht="12.75">
      <c r="A72" s="7">
        <v>18</v>
      </c>
      <c r="B72" s="7" t="s">
        <v>503</v>
      </c>
      <c r="C72" s="7" t="s">
        <v>43</v>
      </c>
      <c r="D72" s="7" t="s">
        <v>504</v>
      </c>
      <c r="E72" s="7" t="s">
        <v>505</v>
      </c>
      <c r="F72" s="9">
        <v>610</v>
      </c>
      <c r="G72" s="13"/>
      <c r="H72" s="12">
        <f>ROUND((G72*F72),2)</f>
      </c>
      <c r="O72">
        <f>rekapitulace!H8</f>
      </c>
      <c r="P72">
        <f>ROUND(O72/100*H72,2)</f>
      </c>
    </row>
    <row r="73" ht="51">
      <c r="D73" s="14" t="s">
        <v>506</v>
      </c>
    </row>
    <row r="74" ht="242.25">
      <c r="D74" s="14" t="s">
        <v>507</v>
      </c>
    </row>
    <row r="75" spans="1:16" ht="12.75">
      <c r="A75" s="7">
        <v>19</v>
      </c>
      <c r="B75" s="7" t="s">
        <v>508</v>
      </c>
      <c r="C75" s="7" t="s">
        <v>43</v>
      </c>
      <c r="D75" s="7" t="s">
        <v>509</v>
      </c>
      <c r="E75" s="7" t="s">
        <v>73</v>
      </c>
      <c r="F75" s="9">
        <v>17.714</v>
      </c>
      <c r="G75" s="13"/>
      <c r="H75" s="12">
        <f>ROUND((G75*F75),2)</f>
      </c>
      <c r="O75">
        <f>rekapitulace!H8</f>
      </c>
      <c r="P75">
        <f>ROUND(O75/100*H75,2)</f>
      </c>
    </row>
    <row r="76" ht="409.5">
      <c r="D76" s="14" t="s">
        <v>510</v>
      </c>
    </row>
    <row r="77" ht="409.5">
      <c r="D77" s="14" t="s">
        <v>511</v>
      </c>
    </row>
    <row r="78" spans="1:16" ht="12.75">
      <c r="A78" s="7">
        <v>20</v>
      </c>
      <c r="B78" s="7" t="s">
        <v>512</v>
      </c>
      <c r="C78" s="7" t="s">
        <v>43</v>
      </c>
      <c r="D78" s="7" t="s">
        <v>513</v>
      </c>
      <c r="E78" s="7" t="s">
        <v>107</v>
      </c>
      <c r="F78" s="9">
        <v>3.543</v>
      </c>
      <c r="G78" s="13"/>
      <c r="H78" s="12">
        <f>ROUND((G78*F78),2)</f>
      </c>
      <c r="O78">
        <f>rekapitulace!H8</f>
      </c>
      <c r="P78">
        <f>ROUND(O78/100*H78,2)</f>
      </c>
    </row>
    <row r="79" ht="38.25">
      <c r="D79" s="14" t="s">
        <v>514</v>
      </c>
    </row>
    <row r="80" ht="409.5">
      <c r="D80" s="14" t="s">
        <v>515</v>
      </c>
    </row>
    <row r="81" spans="1:16" ht="12.75">
      <c r="A81" s="7">
        <v>21</v>
      </c>
      <c r="B81" s="7" t="s">
        <v>516</v>
      </c>
      <c r="C81" s="7" t="s">
        <v>43</v>
      </c>
      <c r="D81" s="7" t="s">
        <v>517</v>
      </c>
      <c r="E81" s="7" t="s">
        <v>73</v>
      </c>
      <c r="F81" s="9">
        <v>9.616</v>
      </c>
      <c r="G81" s="13"/>
      <c r="H81" s="12">
        <f>ROUND((G81*F81),2)</f>
      </c>
      <c r="O81">
        <f>rekapitulace!H8</f>
      </c>
      <c r="P81">
        <f>ROUND(O81/100*H81,2)</f>
      </c>
    </row>
    <row r="82" ht="229.5">
      <c r="D82" s="14" t="s">
        <v>518</v>
      </c>
    </row>
    <row r="83" ht="293.25">
      <c r="D83" s="14" t="s">
        <v>519</v>
      </c>
    </row>
    <row r="84" spans="1:16" ht="12.75">
      <c r="A84" s="7">
        <v>22</v>
      </c>
      <c r="B84" s="7" t="s">
        <v>520</v>
      </c>
      <c r="C84" s="7" t="s">
        <v>43</v>
      </c>
      <c r="D84" s="7" t="s">
        <v>521</v>
      </c>
      <c r="E84" s="7" t="s">
        <v>73</v>
      </c>
      <c r="F84" s="9">
        <v>28.231</v>
      </c>
      <c r="G84" s="13"/>
      <c r="H84" s="12">
        <f>ROUND((G84*F84),2)</f>
      </c>
      <c r="O84">
        <f>rekapitulace!H8</f>
      </c>
      <c r="P84">
        <f>ROUND(O84/100*H84,2)</f>
      </c>
    </row>
    <row r="85" ht="293.25">
      <c r="D85" s="14" t="s">
        <v>522</v>
      </c>
    </row>
    <row r="86" ht="409.5">
      <c r="D86" s="14" t="s">
        <v>523</v>
      </c>
    </row>
    <row r="87" spans="1:16" ht="12.75">
      <c r="A87" s="7">
        <v>23</v>
      </c>
      <c r="B87" s="7" t="s">
        <v>524</v>
      </c>
      <c r="C87" s="7" t="s">
        <v>43</v>
      </c>
      <c r="D87" s="7" t="s">
        <v>525</v>
      </c>
      <c r="E87" s="7" t="s">
        <v>107</v>
      </c>
      <c r="F87" s="9">
        <v>1.412</v>
      </c>
      <c r="G87" s="13"/>
      <c r="H87" s="12">
        <f>ROUND((G87*F87),2)</f>
      </c>
      <c r="O87">
        <f>rekapitulace!H8</f>
      </c>
      <c r="P87">
        <f>ROUND(O87/100*H87,2)</f>
      </c>
    </row>
    <row r="88" ht="38.25">
      <c r="D88" s="14" t="s">
        <v>526</v>
      </c>
    </row>
    <row r="89" ht="409.5">
      <c r="D89" s="14" t="s">
        <v>501</v>
      </c>
    </row>
    <row r="90" spans="1:16" ht="12.75">
      <c r="A90" s="7">
        <v>24</v>
      </c>
      <c r="B90" s="7" t="s">
        <v>527</v>
      </c>
      <c r="C90" s="7" t="s">
        <v>43</v>
      </c>
      <c r="D90" s="7" t="s">
        <v>528</v>
      </c>
      <c r="E90" s="7" t="s">
        <v>73</v>
      </c>
      <c r="F90" s="9">
        <v>7.275</v>
      </c>
      <c r="G90" s="13"/>
      <c r="H90" s="12">
        <f>ROUND((G90*F90),2)</f>
      </c>
      <c r="O90">
        <f>rekapitulace!H8</f>
      </c>
      <c r="P90">
        <f>ROUND(O90/100*H90,2)</f>
      </c>
    </row>
    <row r="91" ht="267.75">
      <c r="D91" s="14" t="s">
        <v>529</v>
      </c>
    </row>
    <row r="92" ht="409.5">
      <c r="D92" s="14" t="s">
        <v>523</v>
      </c>
    </row>
    <row r="93" spans="1:16" ht="12.75">
      <c r="A93" s="7">
        <v>25</v>
      </c>
      <c r="B93" s="7" t="s">
        <v>530</v>
      </c>
      <c r="C93" s="7" t="s">
        <v>531</v>
      </c>
      <c r="D93" s="7" t="s">
        <v>532</v>
      </c>
      <c r="E93" s="7" t="s">
        <v>73</v>
      </c>
      <c r="F93" s="9">
        <v>33.6</v>
      </c>
      <c r="G93" s="13"/>
      <c r="H93" s="12">
        <f>ROUND((G93*F93),2)</f>
      </c>
      <c r="O93">
        <f>rekapitulace!H8</f>
      </c>
      <c r="P93">
        <f>ROUND(O93/100*H93,2)</f>
      </c>
    </row>
    <row r="94" ht="25.5">
      <c r="D94" s="14" t="s">
        <v>533</v>
      </c>
    </row>
    <row r="95" ht="409.5">
      <c r="D95" s="14" t="s">
        <v>534</v>
      </c>
    </row>
    <row r="96" spans="1:16" ht="12.75">
      <c r="A96" s="7">
        <v>26</v>
      </c>
      <c r="B96" s="7" t="s">
        <v>535</v>
      </c>
      <c r="C96" s="7" t="s">
        <v>43</v>
      </c>
      <c r="D96" s="7" t="s">
        <v>536</v>
      </c>
      <c r="E96" s="7" t="s">
        <v>73</v>
      </c>
      <c r="F96" s="9">
        <v>114.276</v>
      </c>
      <c r="G96" s="13"/>
      <c r="H96" s="12">
        <f>ROUND((G96*F96),2)</f>
      </c>
      <c r="O96">
        <f>rekapitulace!H8</f>
      </c>
      <c r="P96">
        <f>ROUND(O96/100*H96,2)</f>
      </c>
    </row>
    <row r="97" ht="409.5">
      <c r="D97" s="14" t="s">
        <v>537</v>
      </c>
    </row>
    <row r="98" ht="409.5">
      <c r="D98" s="14" t="s">
        <v>523</v>
      </c>
    </row>
    <row r="99" spans="1:16" ht="12.75">
      <c r="A99" s="7">
        <v>27</v>
      </c>
      <c r="B99" s="7" t="s">
        <v>538</v>
      </c>
      <c r="C99" s="7" t="s">
        <v>43</v>
      </c>
      <c r="D99" s="7" t="s">
        <v>539</v>
      </c>
      <c r="E99" s="7" t="s">
        <v>107</v>
      </c>
      <c r="F99" s="9">
        <v>22.855</v>
      </c>
      <c r="G99" s="13"/>
      <c r="H99" s="12">
        <f>ROUND((G99*F99),2)</f>
      </c>
      <c r="O99">
        <f>rekapitulace!H8</f>
      </c>
      <c r="P99">
        <f>ROUND(O99/100*H99,2)</f>
      </c>
    </row>
    <row r="100" ht="38.25">
      <c r="D100" s="14" t="s">
        <v>540</v>
      </c>
    </row>
    <row r="101" ht="409.5">
      <c r="D101" s="14" t="s">
        <v>501</v>
      </c>
    </row>
    <row r="102" spans="1:16" ht="12.75" customHeight="1">
      <c r="A102" s="15"/>
      <c r="B102" s="15"/>
      <c r="C102" s="15" t="s">
        <v>35</v>
      </c>
      <c r="D102" s="15" t="s">
        <v>502</v>
      </c>
      <c r="E102" s="15"/>
      <c r="F102" s="15"/>
      <c r="G102" s="15"/>
      <c r="H102" s="15">
        <f>SUM(H72:H101)</f>
      </c>
      <c r="P102">
        <f>SUM(P72:P101)</f>
      </c>
    </row>
    <row r="104" spans="1:8" ht="12.75" customHeight="1">
      <c r="A104" s="8"/>
      <c r="B104" s="8"/>
      <c r="C104" s="8" t="s">
        <v>36</v>
      </c>
      <c r="D104" s="8" t="s">
        <v>541</v>
      </c>
      <c r="E104" s="8"/>
      <c r="F104" s="10"/>
      <c r="G104" s="8"/>
      <c r="H104" s="10"/>
    </row>
    <row r="105" spans="1:16" ht="12.75">
      <c r="A105" s="7">
        <v>28</v>
      </c>
      <c r="B105" s="7" t="s">
        <v>542</v>
      </c>
      <c r="C105" s="7" t="s">
        <v>43</v>
      </c>
      <c r="D105" s="7" t="s">
        <v>543</v>
      </c>
      <c r="E105" s="7" t="s">
        <v>73</v>
      </c>
      <c r="F105" s="9">
        <v>17.769</v>
      </c>
      <c r="G105" s="13"/>
      <c r="H105" s="12">
        <f>ROUND((G105*F105),2)</f>
      </c>
      <c r="O105">
        <f>rekapitulace!H8</f>
      </c>
      <c r="P105">
        <f>ROUND(O105/100*H105,2)</f>
      </c>
    </row>
    <row r="106" ht="357">
      <c r="D106" s="14" t="s">
        <v>544</v>
      </c>
    </row>
    <row r="107" ht="409.5">
      <c r="D107" s="14" t="s">
        <v>523</v>
      </c>
    </row>
    <row r="108" spans="1:16" ht="12.75">
      <c r="A108" s="7">
        <v>29</v>
      </c>
      <c r="B108" s="7" t="s">
        <v>545</v>
      </c>
      <c r="C108" s="7" t="s">
        <v>43</v>
      </c>
      <c r="D108" s="7" t="s">
        <v>546</v>
      </c>
      <c r="E108" s="7" t="s">
        <v>73</v>
      </c>
      <c r="F108" s="9">
        <v>1.249</v>
      </c>
      <c r="G108" s="13"/>
      <c r="H108" s="12">
        <f>ROUND((G108*F108),2)</f>
      </c>
      <c r="O108">
        <f>rekapitulace!H8</f>
      </c>
      <c r="P108">
        <f>ROUND(O108/100*H108,2)</f>
      </c>
    </row>
    <row r="109" ht="191.25">
      <c r="D109" s="14" t="s">
        <v>547</v>
      </c>
    </row>
    <row r="110" ht="409.5">
      <c r="D110" s="14" t="s">
        <v>523</v>
      </c>
    </row>
    <row r="111" spans="1:16" ht="12.75">
      <c r="A111" s="7">
        <v>30</v>
      </c>
      <c r="B111" s="7" t="s">
        <v>548</v>
      </c>
      <c r="C111" s="7" t="s">
        <v>43</v>
      </c>
      <c r="D111" s="7" t="s">
        <v>549</v>
      </c>
      <c r="E111" s="7" t="s">
        <v>107</v>
      </c>
      <c r="F111" s="9">
        <v>1.045</v>
      </c>
      <c r="G111" s="13"/>
      <c r="H111" s="12">
        <f>ROUND((G111*F111),2)</f>
      </c>
      <c r="O111">
        <f>rekapitulace!H8</f>
      </c>
      <c r="P111">
        <f>ROUND(O111/100*H111,2)</f>
      </c>
    </row>
    <row r="112" ht="140.25">
      <c r="D112" s="14" t="s">
        <v>550</v>
      </c>
    </row>
    <row r="113" ht="409.5">
      <c r="D113" s="14" t="s">
        <v>551</v>
      </c>
    </row>
    <row r="114" spans="1:16" ht="12.75">
      <c r="A114" s="7">
        <v>31</v>
      </c>
      <c r="B114" s="7" t="s">
        <v>552</v>
      </c>
      <c r="C114" s="7" t="s">
        <v>43</v>
      </c>
      <c r="D114" s="7" t="s">
        <v>553</v>
      </c>
      <c r="E114" s="7" t="s">
        <v>73</v>
      </c>
      <c r="F114" s="9">
        <v>42.77</v>
      </c>
      <c r="G114" s="13"/>
      <c r="H114" s="12">
        <f>ROUND((G114*F114),2)</f>
      </c>
      <c r="O114">
        <f>rekapitulace!H8</f>
      </c>
      <c r="P114">
        <f>ROUND(O114/100*H114,2)</f>
      </c>
    </row>
    <row r="115" ht="51">
      <c r="D115" s="14" t="s">
        <v>554</v>
      </c>
    </row>
    <row r="116" ht="306">
      <c r="D116" s="14" t="s">
        <v>227</v>
      </c>
    </row>
    <row r="117" spans="1:16" ht="12.75">
      <c r="A117" s="7">
        <v>32</v>
      </c>
      <c r="B117" s="7" t="s">
        <v>555</v>
      </c>
      <c r="C117" s="7" t="s">
        <v>43</v>
      </c>
      <c r="D117" s="7" t="s">
        <v>556</v>
      </c>
      <c r="E117" s="7" t="s">
        <v>73</v>
      </c>
      <c r="F117" s="9">
        <v>20.25</v>
      </c>
      <c r="G117" s="13"/>
      <c r="H117" s="12">
        <f>ROUND((G117*F117),2)</f>
      </c>
      <c r="O117">
        <f>rekapitulace!H8</f>
      </c>
      <c r="P117">
        <f>ROUND(O117/100*H117,2)</f>
      </c>
    </row>
    <row r="118" ht="63.75">
      <c r="D118" s="14" t="s">
        <v>557</v>
      </c>
    </row>
    <row r="119" ht="216.75">
      <c r="D119" s="14" t="s">
        <v>558</v>
      </c>
    </row>
    <row r="120" spans="1:16" ht="12.75">
      <c r="A120" s="7">
        <v>33</v>
      </c>
      <c r="B120" s="7" t="s">
        <v>559</v>
      </c>
      <c r="C120" s="7" t="s">
        <v>43</v>
      </c>
      <c r="D120" s="7" t="s">
        <v>560</v>
      </c>
      <c r="E120" s="7" t="s">
        <v>73</v>
      </c>
      <c r="F120" s="9">
        <v>77.984</v>
      </c>
      <c r="G120" s="13"/>
      <c r="H120" s="12">
        <f>ROUND((G120*F120),2)</f>
      </c>
      <c r="O120">
        <f>rekapitulace!H8</f>
      </c>
      <c r="P120">
        <f>ROUND(O120/100*H120,2)</f>
      </c>
    </row>
    <row r="121" ht="178.5">
      <c r="D121" s="14" t="s">
        <v>561</v>
      </c>
    </row>
    <row r="122" ht="306">
      <c r="D122" s="14" t="s">
        <v>562</v>
      </c>
    </row>
    <row r="123" spans="1:16" ht="12.75">
      <c r="A123" s="7">
        <v>34</v>
      </c>
      <c r="B123" s="7" t="s">
        <v>563</v>
      </c>
      <c r="C123" s="7" t="s">
        <v>43</v>
      </c>
      <c r="D123" s="7" t="s">
        <v>564</v>
      </c>
      <c r="E123" s="7" t="s">
        <v>73</v>
      </c>
      <c r="F123" s="9">
        <v>2.498</v>
      </c>
      <c r="G123" s="13"/>
      <c r="H123" s="12">
        <f>ROUND((G123*F123),2)</f>
      </c>
      <c r="O123">
        <f>rekapitulace!H8</f>
      </c>
      <c r="P123">
        <f>ROUND(O123/100*H123,2)</f>
      </c>
    </row>
    <row r="124" ht="178.5">
      <c r="D124" s="14" t="s">
        <v>565</v>
      </c>
    </row>
    <row r="125" ht="409.5">
      <c r="D125" s="14" t="s">
        <v>566</v>
      </c>
    </row>
    <row r="126" spans="1:16" ht="12.75" customHeight="1">
      <c r="A126" s="15"/>
      <c r="B126" s="15"/>
      <c r="C126" s="15" t="s">
        <v>36</v>
      </c>
      <c r="D126" s="15" t="s">
        <v>541</v>
      </c>
      <c r="E126" s="15"/>
      <c r="F126" s="15"/>
      <c r="G126" s="15"/>
      <c r="H126" s="15">
        <f>SUM(H105:H125)</f>
      </c>
      <c r="P126">
        <f>SUM(P105:P125)</f>
      </c>
    </row>
    <row r="128" spans="1:8" ht="12.75" customHeight="1">
      <c r="A128" s="8"/>
      <c r="B128" s="8"/>
      <c r="C128" s="8" t="s">
        <v>37</v>
      </c>
      <c r="D128" s="8" t="s">
        <v>228</v>
      </c>
      <c r="E128" s="8"/>
      <c r="F128" s="10"/>
      <c r="G128" s="8"/>
      <c r="H128" s="10"/>
    </row>
    <row r="129" spans="1:16" ht="12.75">
      <c r="A129" s="7">
        <v>35</v>
      </c>
      <c r="B129" s="7" t="s">
        <v>240</v>
      </c>
      <c r="C129" s="7" t="s">
        <v>43</v>
      </c>
      <c r="D129" s="7" t="s">
        <v>567</v>
      </c>
      <c r="E129" s="7" t="s">
        <v>45</v>
      </c>
      <c r="F129" s="9">
        <v>120.16</v>
      </c>
      <c r="G129" s="13"/>
      <c r="H129" s="12">
        <f>ROUND((G129*F129),2)</f>
      </c>
      <c r="O129">
        <f>rekapitulace!H8</f>
      </c>
      <c r="P129">
        <f>ROUND(O129/100*H129,2)</f>
      </c>
    </row>
    <row r="130" ht="38.25">
      <c r="D130" s="14" t="s">
        <v>568</v>
      </c>
    </row>
    <row r="131" ht="357">
      <c r="D131" s="14" t="s">
        <v>239</v>
      </c>
    </row>
    <row r="132" spans="1:16" ht="12.75">
      <c r="A132" s="7">
        <v>36</v>
      </c>
      <c r="B132" s="7" t="s">
        <v>243</v>
      </c>
      <c r="C132" s="7" t="s">
        <v>43</v>
      </c>
      <c r="D132" s="7" t="s">
        <v>569</v>
      </c>
      <c r="E132" s="7" t="s">
        <v>45</v>
      </c>
      <c r="F132" s="9">
        <v>60.08</v>
      </c>
      <c r="G132" s="13"/>
      <c r="H132" s="12">
        <f>ROUND((G132*F132),2)</f>
      </c>
      <c r="O132">
        <f>rekapitulace!H8</f>
      </c>
      <c r="P132">
        <f>ROUND(O132/100*H132,2)</f>
      </c>
    </row>
    <row r="133" ht="25.5">
      <c r="D133" s="14" t="s">
        <v>570</v>
      </c>
    </row>
    <row r="134" ht="409.5">
      <c r="D134" s="14" t="s">
        <v>245</v>
      </c>
    </row>
    <row r="135" spans="1:16" ht="12.75">
      <c r="A135" s="7">
        <v>37</v>
      </c>
      <c r="B135" s="7" t="s">
        <v>571</v>
      </c>
      <c r="C135" s="7" t="s">
        <v>43</v>
      </c>
      <c r="D135" s="7" t="s">
        <v>572</v>
      </c>
      <c r="E135" s="7" t="s">
        <v>45</v>
      </c>
      <c r="F135" s="9">
        <v>60.08</v>
      </c>
      <c r="G135" s="13"/>
      <c r="H135" s="12">
        <f>ROUND((G135*F135),2)</f>
      </c>
      <c r="O135">
        <f>rekapitulace!H8</f>
      </c>
      <c r="P135">
        <f>ROUND(O135/100*H135,2)</f>
      </c>
    </row>
    <row r="136" ht="25.5">
      <c r="D136" s="14" t="s">
        <v>570</v>
      </c>
    </row>
    <row r="137" ht="409.5">
      <c r="D137" s="14" t="s">
        <v>245</v>
      </c>
    </row>
    <row r="138" spans="1:16" ht="12.75">
      <c r="A138" s="7">
        <v>38</v>
      </c>
      <c r="B138" s="7" t="s">
        <v>573</v>
      </c>
      <c r="C138" s="7" t="s">
        <v>43</v>
      </c>
      <c r="D138" s="7" t="s">
        <v>574</v>
      </c>
      <c r="E138" s="7" t="s">
        <v>45</v>
      </c>
      <c r="F138" s="9">
        <v>60.08</v>
      </c>
      <c r="G138" s="13"/>
      <c r="H138" s="12">
        <f>ROUND((G138*F138),2)</f>
      </c>
      <c r="O138">
        <f>rekapitulace!H8</f>
      </c>
      <c r="P138">
        <f>ROUND(O138/100*H138,2)</f>
      </c>
    </row>
    <row r="139" ht="25.5">
      <c r="D139" s="14" t="s">
        <v>570</v>
      </c>
    </row>
    <row r="140" ht="409.5">
      <c r="D140" s="14" t="s">
        <v>245</v>
      </c>
    </row>
    <row r="141" spans="1:16" ht="12.75" customHeight="1">
      <c r="A141" s="15"/>
      <c r="B141" s="15"/>
      <c r="C141" s="15" t="s">
        <v>37</v>
      </c>
      <c r="D141" s="15" t="s">
        <v>228</v>
      </c>
      <c r="E141" s="15"/>
      <c r="F141" s="15"/>
      <c r="G141" s="15"/>
      <c r="H141" s="15">
        <f>SUM(H129:H140)</f>
      </c>
      <c r="P141">
        <f>SUM(P129:P140)</f>
      </c>
    </row>
    <row r="143" spans="1:8" ht="12.75" customHeight="1">
      <c r="A143" s="8"/>
      <c r="B143" s="8"/>
      <c r="C143" s="8" t="s">
        <v>39</v>
      </c>
      <c r="D143" s="8" t="s">
        <v>575</v>
      </c>
      <c r="E143" s="8"/>
      <c r="F143" s="10"/>
      <c r="G143" s="8"/>
      <c r="H143" s="10"/>
    </row>
    <row r="144" spans="1:16" ht="12.75">
      <c r="A144" s="7">
        <v>39</v>
      </c>
      <c r="B144" s="7" t="s">
        <v>576</v>
      </c>
      <c r="C144" s="7" t="s">
        <v>43</v>
      </c>
      <c r="D144" s="7" t="s">
        <v>577</v>
      </c>
      <c r="E144" s="7" t="s">
        <v>45</v>
      </c>
      <c r="F144" s="9">
        <v>205.952</v>
      </c>
      <c r="G144" s="13"/>
      <c r="H144" s="12">
        <f>ROUND((G144*F144),2)</f>
      </c>
      <c r="O144">
        <f>rekapitulace!H8</f>
      </c>
      <c r="P144">
        <f>ROUND(O144/100*H144,2)</f>
      </c>
    </row>
    <row r="145" ht="395.25">
      <c r="D145" s="14" t="s">
        <v>578</v>
      </c>
    </row>
    <row r="146" ht="409.5">
      <c r="D146" s="14" t="s">
        <v>579</v>
      </c>
    </row>
    <row r="147" spans="1:16" ht="12.75">
      <c r="A147" s="7">
        <v>40</v>
      </c>
      <c r="B147" s="7" t="s">
        <v>580</v>
      </c>
      <c r="C147" s="7" t="s">
        <v>43</v>
      </c>
      <c r="D147" s="7" t="s">
        <v>581</v>
      </c>
      <c r="E147" s="7" t="s">
        <v>45</v>
      </c>
      <c r="F147" s="9">
        <v>38.5</v>
      </c>
      <c r="G147" s="13"/>
      <c r="H147" s="12">
        <f>ROUND((G147*F147),2)</f>
      </c>
      <c r="O147">
        <f>rekapitulace!H8</f>
      </c>
      <c r="P147">
        <f>ROUND(O147/100*H147,2)</f>
      </c>
    </row>
    <row r="148" ht="63.75">
      <c r="D148" s="14" t="s">
        <v>582</v>
      </c>
    </row>
    <row r="149" ht="409.5">
      <c r="D149" s="14" t="s">
        <v>583</v>
      </c>
    </row>
    <row r="150" spans="1:16" ht="12.75">
      <c r="A150" s="7">
        <v>41</v>
      </c>
      <c r="B150" s="7" t="s">
        <v>584</v>
      </c>
      <c r="C150" s="7" t="s">
        <v>43</v>
      </c>
      <c r="D150" s="7" t="s">
        <v>585</v>
      </c>
      <c r="E150" s="7" t="s">
        <v>45</v>
      </c>
      <c r="F150" s="9">
        <v>87.88</v>
      </c>
      <c r="G150" s="13"/>
      <c r="H150" s="12">
        <f>ROUND((G150*F150),2)</f>
      </c>
      <c r="O150">
        <f>rekapitulace!H8</f>
      </c>
      <c r="P150">
        <f>ROUND(O150/100*H150,2)</f>
      </c>
    </row>
    <row r="151" ht="25.5">
      <c r="D151" s="14" t="s">
        <v>586</v>
      </c>
    </row>
    <row r="152" ht="409.5">
      <c r="D152" s="14" t="s">
        <v>587</v>
      </c>
    </row>
    <row r="153" spans="1:16" ht="12.75">
      <c r="A153" s="7">
        <v>42</v>
      </c>
      <c r="B153" s="7" t="s">
        <v>588</v>
      </c>
      <c r="C153" s="7" t="s">
        <v>43</v>
      </c>
      <c r="D153" s="7" t="s">
        <v>589</v>
      </c>
      <c r="E153" s="7" t="s">
        <v>45</v>
      </c>
      <c r="F153" s="9">
        <v>315.3</v>
      </c>
      <c r="G153" s="13"/>
      <c r="H153" s="12">
        <f>ROUND((G153*F153),2)</f>
      </c>
      <c r="O153">
        <f>rekapitulace!H8</f>
      </c>
      <c r="P153">
        <f>ROUND(O153/100*H153,2)</f>
      </c>
    </row>
    <row r="154" ht="38.25">
      <c r="D154" s="14" t="s">
        <v>590</v>
      </c>
    </row>
    <row r="155" ht="140.25">
      <c r="D155" s="14" t="s">
        <v>591</v>
      </c>
    </row>
    <row r="156" spans="1:16" ht="12.75">
      <c r="A156" s="7">
        <v>43</v>
      </c>
      <c r="B156" s="7" t="s">
        <v>592</v>
      </c>
      <c r="C156" s="7" t="s">
        <v>105</v>
      </c>
      <c r="D156" s="7" t="s">
        <v>593</v>
      </c>
      <c r="E156" s="7" t="s">
        <v>45</v>
      </c>
      <c r="F156" s="9">
        <v>46.93</v>
      </c>
      <c r="G156" s="13"/>
      <c r="H156" s="12">
        <f>ROUND((G156*F156),2)</f>
      </c>
      <c r="O156">
        <f>rekapitulace!H8</f>
      </c>
      <c r="P156">
        <f>ROUND(O156/100*H156,2)</f>
      </c>
    </row>
    <row r="157" ht="38.25">
      <c r="D157" s="14" t="s">
        <v>594</v>
      </c>
    </row>
    <row r="158" ht="395.25">
      <c r="D158" s="14" t="s">
        <v>595</v>
      </c>
    </row>
    <row r="159" spans="1:16" ht="12.75">
      <c r="A159" s="7">
        <v>44</v>
      </c>
      <c r="B159" s="7" t="s">
        <v>592</v>
      </c>
      <c r="C159" s="7" t="s">
        <v>110</v>
      </c>
      <c r="D159" s="7" t="s">
        <v>596</v>
      </c>
      <c r="E159" s="7" t="s">
        <v>45</v>
      </c>
      <c r="F159" s="9">
        <v>10.048</v>
      </c>
      <c r="G159" s="13"/>
      <c r="H159" s="12">
        <f>ROUND((G159*F159),2)</f>
      </c>
      <c r="O159">
        <f>rekapitulace!H8</f>
      </c>
      <c r="P159">
        <f>ROUND(O159/100*H159,2)</f>
      </c>
    </row>
    <row r="160" ht="76.5">
      <c r="D160" s="14" t="s">
        <v>597</v>
      </c>
    </row>
    <row r="161" ht="395.25">
      <c r="D161" s="14" t="s">
        <v>595</v>
      </c>
    </row>
    <row r="162" spans="1:16" ht="12.75">
      <c r="A162" s="7">
        <v>45</v>
      </c>
      <c r="B162" s="7" t="s">
        <v>598</v>
      </c>
      <c r="C162" s="7" t="s">
        <v>43</v>
      </c>
      <c r="D162" s="7" t="s">
        <v>599</v>
      </c>
      <c r="E162" s="7" t="s">
        <v>45</v>
      </c>
      <c r="F162" s="9">
        <v>6.22</v>
      </c>
      <c r="G162" s="13"/>
      <c r="H162" s="12">
        <f>ROUND((G162*F162),2)</f>
      </c>
      <c r="O162">
        <f>rekapitulace!H8</f>
      </c>
      <c r="P162">
        <f>ROUND(O162/100*H162,2)</f>
      </c>
    </row>
    <row r="163" ht="38.25">
      <c r="D163" s="14" t="s">
        <v>600</v>
      </c>
    </row>
    <row r="164" ht="395.25">
      <c r="D164" s="14" t="s">
        <v>595</v>
      </c>
    </row>
    <row r="165" spans="1:16" ht="12.75">
      <c r="A165" s="7">
        <v>46</v>
      </c>
      <c r="B165" s="7" t="s">
        <v>601</v>
      </c>
      <c r="C165" s="7" t="s">
        <v>43</v>
      </c>
      <c r="D165" s="7" t="s">
        <v>602</v>
      </c>
      <c r="E165" s="7" t="s">
        <v>45</v>
      </c>
      <c r="F165" s="9">
        <v>67.9</v>
      </c>
      <c r="G165" s="13"/>
      <c r="H165" s="12">
        <f>ROUND((G165*F165),2)</f>
      </c>
      <c r="O165">
        <f>rekapitulace!H8</f>
      </c>
      <c r="P165">
        <f>ROUND(O165/100*H165,2)</f>
      </c>
    </row>
    <row r="166" ht="25.5">
      <c r="D166" s="14" t="s">
        <v>603</v>
      </c>
    </row>
    <row r="167" ht="395.25">
      <c r="D167" s="14" t="s">
        <v>595</v>
      </c>
    </row>
    <row r="168" spans="1:16" ht="12.75" customHeight="1">
      <c r="A168" s="15"/>
      <c r="B168" s="15"/>
      <c r="C168" s="15" t="s">
        <v>39</v>
      </c>
      <c r="D168" s="15" t="s">
        <v>575</v>
      </c>
      <c r="E168" s="15"/>
      <c r="F168" s="15"/>
      <c r="G168" s="15"/>
      <c r="H168" s="15">
        <f>SUM(H144:H167)</f>
      </c>
      <c r="P168">
        <f>SUM(P144:P167)</f>
      </c>
    </row>
    <row r="170" spans="1:8" ht="12.75" customHeight="1">
      <c r="A170" s="8"/>
      <c r="B170" s="8"/>
      <c r="C170" s="8" t="s">
        <v>40</v>
      </c>
      <c r="D170" s="8" t="s">
        <v>255</v>
      </c>
      <c r="E170" s="8"/>
      <c r="F170" s="10"/>
      <c r="G170" s="8"/>
      <c r="H170" s="10"/>
    </row>
    <row r="171" spans="1:16" ht="12.75">
      <c r="A171" s="7">
        <v>47</v>
      </c>
      <c r="B171" s="7" t="s">
        <v>604</v>
      </c>
      <c r="C171" s="7" t="s">
        <v>43</v>
      </c>
      <c r="D171" s="7" t="s">
        <v>605</v>
      </c>
      <c r="E171" s="7" t="s">
        <v>68</v>
      </c>
      <c r="F171" s="9">
        <v>31.6</v>
      </c>
      <c r="G171" s="13"/>
      <c r="H171" s="12">
        <f>ROUND((G171*F171),2)</f>
      </c>
      <c r="O171">
        <f>rekapitulace!H8</f>
      </c>
      <c r="P171">
        <f>ROUND(O171/100*H171,2)</f>
      </c>
    </row>
    <row r="172" ht="25.5">
      <c r="D172" s="14" t="s">
        <v>606</v>
      </c>
    </row>
    <row r="173" ht="409.5">
      <c r="D173" s="14" t="s">
        <v>607</v>
      </c>
    </row>
    <row r="174" spans="1:16" ht="12.75" customHeight="1">
      <c r="A174" s="15"/>
      <c r="B174" s="15"/>
      <c r="C174" s="15" t="s">
        <v>40</v>
      </c>
      <c r="D174" s="15" t="s">
        <v>255</v>
      </c>
      <c r="E174" s="15"/>
      <c r="F174" s="15"/>
      <c r="G174" s="15"/>
      <c r="H174" s="15">
        <f>SUM(H171:H173)</f>
      </c>
      <c r="P174">
        <f>SUM(P171:P173)</f>
      </c>
    </row>
    <row r="176" spans="1:8" ht="12.75" customHeight="1">
      <c r="A176" s="8"/>
      <c r="B176" s="8"/>
      <c r="C176" s="8" t="s">
        <v>88</v>
      </c>
      <c r="D176" s="8" t="s">
        <v>87</v>
      </c>
      <c r="E176" s="8"/>
      <c r="F176" s="10"/>
      <c r="G176" s="8"/>
      <c r="H176" s="10"/>
    </row>
    <row r="177" spans="1:16" ht="12.75">
      <c r="A177" s="7">
        <v>48</v>
      </c>
      <c r="B177" s="7" t="s">
        <v>608</v>
      </c>
      <c r="C177" s="7" t="s">
        <v>43</v>
      </c>
      <c r="D177" s="7" t="s">
        <v>609</v>
      </c>
      <c r="E177" s="7" t="s">
        <v>68</v>
      </c>
      <c r="F177" s="9">
        <v>48.8</v>
      </c>
      <c r="G177" s="13"/>
      <c r="H177" s="12">
        <f>ROUND((G177*F177),2)</f>
      </c>
      <c r="O177">
        <f>rekapitulace!H8</f>
      </c>
      <c r="P177">
        <f>ROUND(O177/100*H177,2)</f>
      </c>
    </row>
    <row r="178" ht="114.75">
      <c r="D178" s="14" t="s">
        <v>610</v>
      </c>
    </row>
    <row r="179" ht="369.75">
      <c r="D179" s="14" t="s">
        <v>611</v>
      </c>
    </row>
    <row r="180" spans="1:16" ht="12.75">
      <c r="A180" s="7">
        <v>49</v>
      </c>
      <c r="B180" s="7" t="s">
        <v>612</v>
      </c>
      <c r="C180" s="7" t="s">
        <v>531</v>
      </c>
      <c r="D180" s="7" t="s">
        <v>613</v>
      </c>
      <c r="E180" s="7" t="s">
        <v>68</v>
      </c>
      <c r="F180" s="9">
        <v>12</v>
      </c>
      <c r="G180" s="13"/>
      <c r="H180" s="12">
        <f>ROUND((G180*F180),2)</f>
      </c>
      <c r="O180">
        <f>rekapitulace!H8</f>
      </c>
      <c r="P180">
        <f>ROUND(O180/100*H180,2)</f>
      </c>
    </row>
    <row r="181" ht="25.5">
      <c r="D181" s="14" t="s">
        <v>614</v>
      </c>
    </row>
    <row r="182" ht="140.25">
      <c r="D182" s="14" t="s">
        <v>136</v>
      </c>
    </row>
    <row r="183" spans="1:16" ht="12.75">
      <c r="A183" s="7">
        <v>50</v>
      </c>
      <c r="B183" s="7" t="s">
        <v>615</v>
      </c>
      <c r="C183" s="7" t="s">
        <v>531</v>
      </c>
      <c r="D183" s="7" t="s">
        <v>616</v>
      </c>
      <c r="E183" s="7" t="s">
        <v>68</v>
      </c>
      <c r="F183" s="9">
        <v>12</v>
      </c>
      <c r="G183" s="13"/>
      <c r="H183" s="12">
        <f>ROUND((G183*F183),2)</f>
      </c>
      <c r="O183">
        <f>rekapitulace!H8</f>
      </c>
      <c r="P183">
        <f>ROUND(O183/100*H183,2)</f>
      </c>
    </row>
    <row r="184" ht="25.5">
      <c r="D184" s="14" t="s">
        <v>614</v>
      </c>
    </row>
    <row r="185" ht="369.75">
      <c r="D185" s="14" t="s">
        <v>617</v>
      </c>
    </row>
    <row r="186" spans="1:16" ht="12.75">
      <c r="A186" s="7">
        <v>51</v>
      </c>
      <c r="B186" s="7" t="s">
        <v>618</v>
      </c>
      <c r="C186" s="7" t="s">
        <v>43</v>
      </c>
      <c r="D186" s="7" t="s">
        <v>619</v>
      </c>
      <c r="E186" s="7" t="s">
        <v>58</v>
      </c>
      <c r="F186" s="9">
        <v>4</v>
      </c>
      <c r="G186" s="13"/>
      <c r="H186" s="12">
        <f>ROUND((G186*F186),2)</f>
      </c>
      <c r="O186">
        <f>rekapitulace!H8</f>
      </c>
      <c r="P186">
        <f>ROUND(O186/100*H186,2)</f>
      </c>
    </row>
    <row r="187" ht="25.5">
      <c r="D187" s="14" t="s">
        <v>620</v>
      </c>
    </row>
    <row r="188" ht="204">
      <c r="D188" s="14" t="s">
        <v>621</v>
      </c>
    </row>
    <row r="189" spans="1:16" ht="12.75">
      <c r="A189" s="7">
        <v>52</v>
      </c>
      <c r="B189" s="7" t="s">
        <v>622</v>
      </c>
      <c r="C189" s="7" t="s">
        <v>43</v>
      </c>
      <c r="D189" s="7" t="s">
        <v>623</v>
      </c>
      <c r="E189" s="7" t="s">
        <v>68</v>
      </c>
      <c r="F189" s="9">
        <v>17</v>
      </c>
      <c r="G189" s="13"/>
      <c r="H189" s="12">
        <f>ROUND((G189*F189),2)</f>
      </c>
      <c r="O189">
        <f>rekapitulace!H8</f>
      </c>
      <c r="P189">
        <f>ROUND(O189/100*H189,2)</f>
      </c>
    </row>
    <row r="190" ht="38.25">
      <c r="D190" s="14" t="s">
        <v>624</v>
      </c>
    </row>
    <row r="191" ht="255">
      <c r="D191" s="14" t="s">
        <v>354</v>
      </c>
    </row>
    <row r="192" spans="1:16" ht="12.75">
      <c r="A192" s="7">
        <v>53</v>
      </c>
      <c r="B192" s="7" t="s">
        <v>297</v>
      </c>
      <c r="C192" s="7" t="s">
        <v>43</v>
      </c>
      <c r="D192" s="7" t="s">
        <v>625</v>
      </c>
      <c r="E192" s="7" t="s">
        <v>68</v>
      </c>
      <c r="F192" s="9">
        <v>9.5</v>
      </c>
      <c r="G192" s="13"/>
      <c r="H192" s="12">
        <f>ROUND((G192*F192),2)</f>
      </c>
      <c r="O192">
        <f>rekapitulace!H8</f>
      </c>
      <c r="P192">
        <f>ROUND(O192/100*H192,2)</f>
      </c>
    </row>
    <row r="193" ht="38.25">
      <c r="D193" s="14" t="s">
        <v>626</v>
      </c>
    </row>
    <row r="194" ht="255">
      <c r="D194" s="14" t="s">
        <v>354</v>
      </c>
    </row>
    <row r="195" spans="1:16" ht="12.75">
      <c r="A195" s="7">
        <v>54</v>
      </c>
      <c r="B195" s="7" t="s">
        <v>627</v>
      </c>
      <c r="C195" s="7" t="s">
        <v>43</v>
      </c>
      <c r="D195" s="7" t="s">
        <v>628</v>
      </c>
      <c r="E195" s="7" t="s">
        <v>68</v>
      </c>
      <c r="F195" s="9">
        <v>46.15</v>
      </c>
      <c r="G195" s="13"/>
      <c r="H195" s="12">
        <f>ROUND((G195*F195),2)</f>
      </c>
      <c r="O195">
        <f>rekapitulace!H8</f>
      </c>
      <c r="P195">
        <f>ROUND(O195/100*H195,2)</f>
      </c>
    </row>
    <row r="196" ht="178.5">
      <c r="D196" s="14" t="s">
        <v>629</v>
      </c>
    </row>
    <row r="197" ht="140.25">
      <c r="D197" s="14" t="s">
        <v>304</v>
      </c>
    </row>
    <row r="198" spans="1:16" ht="12.75">
      <c r="A198" s="7">
        <v>55</v>
      </c>
      <c r="B198" s="7" t="s">
        <v>630</v>
      </c>
      <c r="C198" s="7" t="s">
        <v>43</v>
      </c>
      <c r="D198" s="7" t="s">
        <v>631</v>
      </c>
      <c r="E198" s="7" t="s">
        <v>68</v>
      </c>
      <c r="F198" s="9">
        <v>46.15</v>
      </c>
      <c r="G198" s="13"/>
      <c r="H198" s="12">
        <f>ROUND((G198*F198),2)</f>
      </c>
      <c r="O198">
        <f>rekapitulace!H8</f>
      </c>
      <c r="P198">
        <f>ROUND(O198/100*H198,2)</f>
      </c>
    </row>
    <row r="199" ht="178.5">
      <c r="D199" s="14" t="s">
        <v>629</v>
      </c>
    </row>
    <row r="200" ht="242.25">
      <c r="D200" s="14" t="s">
        <v>307</v>
      </c>
    </row>
    <row r="201" spans="1:16" ht="12.75">
      <c r="A201" s="7">
        <v>56</v>
      </c>
      <c r="B201" s="7" t="s">
        <v>632</v>
      </c>
      <c r="C201" s="7" t="s">
        <v>43</v>
      </c>
      <c r="D201" s="7" t="s">
        <v>633</v>
      </c>
      <c r="E201" s="7" t="s">
        <v>68</v>
      </c>
      <c r="F201" s="9">
        <v>32.32</v>
      </c>
      <c r="G201" s="13"/>
      <c r="H201" s="12">
        <f>ROUND((G201*F201),2)</f>
      </c>
      <c r="O201">
        <f>rekapitulace!H8</f>
      </c>
      <c r="P201">
        <f>ROUND(O201/100*H201,2)</f>
      </c>
    </row>
    <row r="202" ht="76.5">
      <c r="D202" s="14" t="s">
        <v>634</v>
      </c>
    </row>
    <row r="203" ht="204">
      <c r="D203" s="14" t="s">
        <v>635</v>
      </c>
    </row>
    <row r="204" spans="1:16" ht="12.75">
      <c r="A204" s="7">
        <v>57</v>
      </c>
      <c r="B204" s="7" t="s">
        <v>636</v>
      </c>
      <c r="C204" s="7" t="s">
        <v>531</v>
      </c>
      <c r="D204" s="7" t="s">
        <v>637</v>
      </c>
      <c r="E204" s="7" t="s">
        <v>68</v>
      </c>
      <c r="F204" s="9">
        <v>16</v>
      </c>
      <c r="G204" s="13"/>
      <c r="H204" s="12">
        <f>ROUND((G204*F204),2)</f>
      </c>
      <c r="O204">
        <f>rekapitulace!H8</f>
      </c>
      <c r="P204">
        <f>ROUND(O204/100*H204,2)</f>
      </c>
    </row>
    <row r="205" ht="25.5">
      <c r="D205" s="14" t="s">
        <v>638</v>
      </c>
    </row>
    <row r="206" ht="409.5">
      <c r="D206" s="14" t="s">
        <v>639</v>
      </c>
    </row>
    <row r="207" spans="1:16" ht="12.75" customHeight="1">
      <c r="A207" s="15"/>
      <c r="B207" s="15"/>
      <c r="C207" s="15" t="s">
        <v>88</v>
      </c>
      <c r="D207" s="15" t="s">
        <v>87</v>
      </c>
      <c r="E207" s="15"/>
      <c r="F207" s="15"/>
      <c r="G207" s="15"/>
      <c r="H207" s="15">
        <f>SUM(H177:H206)</f>
      </c>
      <c r="P207">
        <f>SUM(P177:P206)</f>
      </c>
    </row>
    <row r="209" spans="1:16" ht="12.75" customHeight="1">
      <c r="A209" s="15"/>
      <c r="B209" s="15"/>
      <c r="C209" s="15"/>
      <c r="D209" s="15" t="s">
        <v>93</v>
      </c>
      <c r="E209" s="15"/>
      <c r="F209" s="15"/>
      <c r="G209" s="15"/>
      <c r="H209" s="15">
        <f>+H15+H42+H69+H102+H126+H141+H168+H174+H207</f>
      </c>
      <c r="P209">
        <f>+P15+P42+P69+P102+P126+P141+P168+P174+P207</f>
      </c>
    </row>
    <row r="211" spans="1:8" ht="12.75" customHeight="1">
      <c r="A211" s="8" t="s">
        <v>94</v>
      </c>
      <c r="B211" s="8"/>
      <c r="C211" s="8"/>
      <c r="D211" s="8"/>
      <c r="E211" s="8"/>
      <c r="F211" s="8"/>
      <c r="G211" s="8"/>
      <c r="H211" s="8"/>
    </row>
    <row r="212" spans="1:8" ht="12.75" customHeight="1">
      <c r="A212" s="8"/>
      <c r="B212" s="8"/>
      <c r="C212" s="8"/>
      <c r="D212" s="8" t="s">
        <v>95</v>
      </c>
      <c r="E212" s="8"/>
      <c r="F212" s="8"/>
      <c r="G212" s="8"/>
      <c r="H212" s="8"/>
    </row>
    <row r="213" spans="1:16" ht="12.75" customHeight="1">
      <c r="A213" s="15"/>
      <c r="B213" s="15"/>
      <c r="C213" s="15"/>
      <c r="D213" s="15" t="s">
        <v>96</v>
      </c>
      <c r="E213" s="15"/>
      <c r="F213" s="15"/>
      <c r="G213" s="15"/>
      <c r="H213" s="15">
        <v>0</v>
      </c>
      <c r="P213">
        <v>0</v>
      </c>
    </row>
    <row r="214" spans="1:8" ht="12.75" customHeight="1">
      <c r="A214" s="15"/>
      <c r="B214" s="15"/>
      <c r="C214" s="15"/>
      <c r="D214" s="15" t="s">
        <v>97</v>
      </c>
      <c r="E214" s="15"/>
      <c r="F214" s="15"/>
      <c r="G214" s="15"/>
      <c r="H214" s="15"/>
    </row>
    <row r="215" spans="1:16" ht="12.75" customHeight="1">
      <c r="A215" s="15"/>
      <c r="B215" s="15"/>
      <c r="C215" s="15"/>
      <c r="D215" s="15" t="s">
        <v>98</v>
      </c>
      <c r="E215" s="15"/>
      <c r="F215" s="15"/>
      <c r="G215" s="15"/>
      <c r="H215" s="15">
        <v>0</v>
      </c>
      <c r="P215">
        <v>0</v>
      </c>
    </row>
    <row r="216" spans="1:16" ht="12.75" customHeight="1">
      <c r="A216" s="15"/>
      <c r="B216" s="15"/>
      <c r="C216" s="15"/>
      <c r="D216" s="15" t="s">
        <v>99</v>
      </c>
      <c r="E216" s="15"/>
      <c r="F216" s="15"/>
      <c r="G216" s="15"/>
      <c r="H216" s="15">
        <f>H213+H215</f>
      </c>
      <c r="P216">
        <f>P213+P215</f>
      </c>
    </row>
    <row r="218" spans="1:16" ht="12.75" customHeight="1">
      <c r="A218" s="15"/>
      <c r="B218" s="15"/>
      <c r="C218" s="15"/>
      <c r="D218" s="15" t="s">
        <v>99</v>
      </c>
      <c r="E218" s="15"/>
      <c r="F218" s="15"/>
      <c r="G218" s="15"/>
      <c r="H218" s="15">
        <f>H209+H216</f>
      </c>
      <c r="P218">
        <f>P209+P216</f>
      </c>
    </row>
  </sheetData>
  <sheetProtection formatColumns="0"/>
  <mergeCells count="7">
    <mergeCell ref="A8:A9"/>
    <mergeCell ref="B8:B9"/>
    <mergeCell ref="C8:C9"/>
    <mergeCell ref="D8:D9"/>
    <mergeCell ref="E8:E9"/>
    <mergeCell ref="F8:F9"/>
    <mergeCell ref="G8:H8"/>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