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AA_Práce\Třebíč parkoviště ul. Bartůškova\DSP\rozpočet\"/>
    </mc:Choice>
  </mc:AlternateContent>
  <bookViews>
    <workbookView xWindow="222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Pol'!$A$1:$U$105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95" i="12" l="1"/>
  <c r="F39" i="1" s="1"/>
  <c r="F40" i="1" s="1"/>
  <c r="G9" i="12"/>
  <c r="AD95" i="12" s="1"/>
  <c r="G39" i="1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13" i="12"/>
  <c r="I13" i="12"/>
  <c r="K13" i="12"/>
  <c r="M13" i="12"/>
  <c r="O13" i="12"/>
  <c r="Q13" i="12"/>
  <c r="U13" i="12"/>
  <c r="G14" i="12"/>
  <c r="I14" i="12"/>
  <c r="K14" i="12"/>
  <c r="O14" i="12"/>
  <c r="Q14" i="12"/>
  <c r="U14" i="12"/>
  <c r="G17" i="12"/>
  <c r="I17" i="12"/>
  <c r="K17" i="12"/>
  <c r="M17" i="12"/>
  <c r="O17" i="12"/>
  <c r="Q17" i="12"/>
  <c r="U17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4" i="12"/>
  <c r="I24" i="12"/>
  <c r="K24" i="12"/>
  <c r="M24" i="12"/>
  <c r="O24" i="12"/>
  <c r="Q24" i="12"/>
  <c r="U24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I33" i="12"/>
  <c r="K33" i="12"/>
  <c r="O33" i="12"/>
  <c r="O29" i="12" s="1"/>
  <c r="Q33" i="12"/>
  <c r="U33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G42" i="12"/>
  <c r="I42" i="12"/>
  <c r="K42" i="12"/>
  <c r="M42" i="12"/>
  <c r="O42" i="12"/>
  <c r="Q42" i="12"/>
  <c r="U42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1" i="12"/>
  <c r="I51" i="12"/>
  <c r="K51" i="12"/>
  <c r="M51" i="12"/>
  <c r="O51" i="12"/>
  <c r="Q51" i="12"/>
  <c r="U51" i="12"/>
  <c r="G53" i="12"/>
  <c r="M53" i="12" s="1"/>
  <c r="I53" i="12"/>
  <c r="K53" i="12"/>
  <c r="O53" i="12"/>
  <c r="Q53" i="12"/>
  <c r="U53" i="12"/>
  <c r="G54" i="12"/>
  <c r="I54" i="12"/>
  <c r="K54" i="12"/>
  <c r="M54" i="12"/>
  <c r="O54" i="12"/>
  <c r="Q54" i="12"/>
  <c r="U54" i="12"/>
  <c r="G55" i="12"/>
  <c r="M55" i="12" s="1"/>
  <c r="I55" i="12"/>
  <c r="K55" i="12"/>
  <c r="O55" i="12"/>
  <c r="Q55" i="12"/>
  <c r="U55" i="12"/>
  <c r="I58" i="12"/>
  <c r="Q58" i="12"/>
  <c r="G59" i="12"/>
  <c r="G58" i="12" s="1"/>
  <c r="I50" i="1" s="1"/>
  <c r="I59" i="12"/>
  <c r="K59" i="12"/>
  <c r="K58" i="12" s="1"/>
  <c r="O59" i="12"/>
  <c r="O58" i="12" s="1"/>
  <c r="Q59" i="12"/>
  <c r="U59" i="12"/>
  <c r="U58" i="12" s="1"/>
  <c r="G62" i="12"/>
  <c r="M62" i="12" s="1"/>
  <c r="I62" i="12"/>
  <c r="K62" i="12"/>
  <c r="K61" i="12" s="1"/>
  <c r="O62" i="12"/>
  <c r="Q62" i="12"/>
  <c r="U62" i="12"/>
  <c r="G64" i="12"/>
  <c r="I64" i="12"/>
  <c r="K64" i="12"/>
  <c r="M64" i="12"/>
  <c r="O64" i="12"/>
  <c r="Q64" i="12"/>
  <c r="U64" i="12"/>
  <c r="G66" i="12"/>
  <c r="M66" i="12" s="1"/>
  <c r="I66" i="12"/>
  <c r="K66" i="12"/>
  <c r="O66" i="12"/>
  <c r="Q66" i="12"/>
  <c r="U66" i="12"/>
  <c r="G68" i="12"/>
  <c r="I68" i="12"/>
  <c r="K68" i="12"/>
  <c r="M68" i="12"/>
  <c r="O68" i="12"/>
  <c r="Q68" i="12"/>
  <c r="U68" i="12"/>
  <c r="G70" i="12"/>
  <c r="M70" i="12" s="1"/>
  <c r="I70" i="12"/>
  <c r="K70" i="12"/>
  <c r="O70" i="12"/>
  <c r="Q70" i="12"/>
  <c r="U70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I75" i="12"/>
  <c r="K75" i="12"/>
  <c r="M75" i="12"/>
  <c r="O75" i="12"/>
  <c r="Q75" i="12"/>
  <c r="U75" i="12"/>
  <c r="G76" i="12"/>
  <c r="M76" i="12" s="1"/>
  <c r="I76" i="12"/>
  <c r="K76" i="12"/>
  <c r="O76" i="12"/>
  <c r="Q76" i="12"/>
  <c r="U76" i="12"/>
  <c r="G79" i="12"/>
  <c r="G78" i="12" s="1"/>
  <c r="I52" i="1" s="1"/>
  <c r="I79" i="12"/>
  <c r="K79" i="12"/>
  <c r="O79" i="12"/>
  <c r="Q79" i="12"/>
  <c r="U79" i="12"/>
  <c r="U78" i="12" s="1"/>
  <c r="G80" i="12"/>
  <c r="M80" i="12" s="1"/>
  <c r="I80" i="12"/>
  <c r="I78" i="12" s="1"/>
  <c r="K80" i="12"/>
  <c r="O80" i="12"/>
  <c r="Q80" i="12"/>
  <c r="U80" i="12"/>
  <c r="G81" i="12"/>
  <c r="M81" i="12" s="1"/>
  <c r="I81" i="12"/>
  <c r="K81" i="12"/>
  <c r="O81" i="12"/>
  <c r="Q81" i="12"/>
  <c r="U81" i="12"/>
  <c r="Q82" i="12"/>
  <c r="G83" i="12"/>
  <c r="G82" i="12" s="1"/>
  <c r="I53" i="1" s="1"/>
  <c r="I83" i="12"/>
  <c r="I82" i="12" s="1"/>
  <c r="K83" i="12"/>
  <c r="K82" i="12" s="1"/>
  <c r="O83" i="12"/>
  <c r="O82" i="12" s="1"/>
  <c r="Q83" i="12"/>
  <c r="U83" i="12"/>
  <c r="U82" i="12" s="1"/>
  <c r="Q84" i="12"/>
  <c r="G85" i="12"/>
  <c r="M85" i="12" s="1"/>
  <c r="M84" i="12" s="1"/>
  <c r="I85" i="12"/>
  <c r="I84" i="12" s="1"/>
  <c r="K85" i="12"/>
  <c r="K84" i="12" s="1"/>
  <c r="O85" i="12"/>
  <c r="O84" i="12" s="1"/>
  <c r="Q85" i="12"/>
  <c r="U85" i="12"/>
  <c r="U84" i="12" s="1"/>
  <c r="Q86" i="12"/>
  <c r="G87" i="12"/>
  <c r="G86" i="12" s="1"/>
  <c r="I55" i="1" s="1"/>
  <c r="I87" i="12"/>
  <c r="I86" i="12" s="1"/>
  <c r="K87" i="12"/>
  <c r="K86" i="12" s="1"/>
  <c r="O87" i="12"/>
  <c r="O86" i="12" s="1"/>
  <c r="Q87" i="12"/>
  <c r="U87" i="12"/>
  <c r="U86" i="12" s="1"/>
  <c r="G90" i="12"/>
  <c r="M90" i="12" s="1"/>
  <c r="I90" i="12"/>
  <c r="K90" i="12"/>
  <c r="O90" i="12"/>
  <c r="O89" i="12" s="1"/>
  <c r="Q90" i="12"/>
  <c r="U90" i="12"/>
  <c r="U89" i="12" s="1"/>
  <c r="G91" i="12"/>
  <c r="I91" i="12"/>
  <c r="K91" i="12"/>
  <c r="M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I89" i="12" s="1"/>
  <c r="K93" i="12"/>
  <c r="O93" i="12"/>
  <c r="Q93" i="12"/>
  <c r="U93" i="12"/>
  <c r="I20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H39" i="1" l="1"/>
  <c r="H40" i="1" s="1"/>
  <c r="G40" i="1"/>
  <c r="G25" i="1" s="1"/>
  <c r="G26" i="1" s="1"/>
  <c r="K35" i="12"/>
  <c r="G29" i="12"/>
  <c r="I48" i="1" s="1"/>
  <c r="U29" i="12"/>
  <c r="U8" i="12"/>
  <c r="Q89" i="12"/>
  <c r="Q78" i="12"/>
  <c r="O78" i="12"/>
  <c r="U61" i="12"/>
  <c r="M9" i="12"/>
  <c r="U35" i="12"/>
  <c r="O8" i="12"/>
  <c r="Q61" i="12"/>
  <c r="I35" i="12"/>
  <c r="K89" i="12"/>
  <c r="O35" i="12"/>
  <c r="Q29" i="12"/>
  <c r="Q8" i="12"/>
  <c r="G8" i="12"/>
  <c r="K78" i="12"/>
  <c r="I61" i="12"/>
  <c r="Q35" i="12"/>
  <c r="O61" i="12"/>
  <c r="K29" i="12"/>
  <c r="I29" i="12"/>
  <c r="K8" i="12"/>
  <c r="I8" i="12"/>
  <c r="G28" i="1"/>
  <c r="G23" i="1"/>
  <c r="M89" i="12"/>
  <c r="M61" i="12"/>
  <c r="M35" i="12"/>
  <c r="G89" i="12"/>
  <c r="I56" i="1" s="1"/>
  <c r="I19" i="1" s="1"/>
  <c r="M87" i="12"/>
  <c r="M86" i="12" s="1"/>
  <c r="G84" i="12"/>
  <c r="I54" i="1" s="1"/>
  <c r="I18" i="1" s="1"/>
  <c r="M83" i="12"/>
  <c r="M82" i="12" s="1"/>
  <c r="M79" i="12"/>
  <c r="M78" i="12" s="1"/>
  <c r="G61" i="12"/>
  <c r="I51" i="1" s="1"/>
  <c r="M59" i="12"/>
  <c r="M58" i="12" s="1"/>
  <c r="G35" i="12"/>
  <c r="I49" i="1" s="1"/>
  <c r="M33" i="12"/>
  <c r="M29" i="12" s="1"/>
  <c r="M14" i="12"/>
  <c r="M8" i="12" s="1"/>
  <c r="I39" i="1"/>
  <c r="I40" i="1" s="1"/>
  <c r="J39" i="1" s="1"/>
  <c r="J40" i="1" s="1"/>
  <c r="I47" i="1" l="1"/>
  <c r="G95" i="12"/>
  <c r="G24" i="1"/>
  <c r="G29" i="1"/>
  <c r="I57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<sst xmlns="http://schemas.openxmlformats.org/spreadsheetml/2006/main" count="433" uniqueCount="239">
  <si>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</si>
  <si>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</si>
  <si>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</si>
  <si>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</si>
  <si>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</si>
  <si>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</si>
  <si>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</si>
  <si>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</si>
  <si>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</si>
  <si>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</si>
  <si>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</si>
  <si>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</si>
  <si>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</si>
  <si>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</si>
  <si>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</si>
  <si>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</si>
  <si>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</si>
  <si>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</si>
  <si>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</si>
  <si>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</si>
  <si>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</si>
  <si>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</si>
  <si>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</si>
  <si>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</si>
  <si>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</si>
  <si>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</si>
  <si>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</si>
  <si>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</si>
  <si>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</si>
  <si>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</si>
  <si>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</si>
  <si>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</si>
  <si>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</si>
  <si>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</si>
  <si>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</si>
  <si>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</si>
  <si>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</si>
  <si>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</si>
  <si>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</si>
  <si>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</si>
  <si>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</si>
  <si>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</si>
  <si>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</si>
  <si>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</si>
  <si>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</si>
  <si>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VIPA project, s.r.o.</t>
  </si>
  <si>
    <t>Cyrilometodějská 43/20</t>
  </si>
  <si>
    <t>Třebíč</t>
  </si>
  <si>
    <t>67401</t>
  </si>
  <si>
    <t>04637470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</si>
  <si>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</si>
  <si>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</si>
  <si>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</si>
  <si>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</si>
  <si>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</si>
  <si>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</si>
  <si>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</si>
  <si>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</si>
  <si>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</si>
  <si>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</si>
  <si>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</si>
  <si>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</si>
  <si>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</si>
  <si>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</si>
  <si>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</si>
  <si>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</si>
  <si>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</si>
  <si>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</si>
  <si>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M22</t>
  </si>
  <si>
    <t>Montáž sdělovací a zabezp.tech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</si>
  <si>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</si>
  <si>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</si>
  <si>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</si>
  <si>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</si>
  <si>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</si>
  <si>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</si>
  <si>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</si>
  <si>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</si>
  <si>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</si>
  <si>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</si>
  <si>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</si>
  <si>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</si>
  <si>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</si>
  <si>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</si>
  <si>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</si>
  <si>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</si>
  <si>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</si>
  <si>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</si>
  <si>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</si>
  <si>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</si>
  <si>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</si>
  <si>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</si>
  <si>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</si>
  <si>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</si>
  <si>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</si>
  <si>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</si>
  <si>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</si>
  <si>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</si>
  <si>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</si>
  <si>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</si>
  <si>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</si>
  <si>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121100001RA0</t>
  </si>
  <si>
    <t>Sejmutí ornice, naložení, odvoz a uložení</t>
  </si>
  <si>
    <t>m3</t>
  </si>
  <si>
    <t>POL2_0</t>
  </si>
  <si>
    <t>430*0,15*1,05</t>
  </si>
  <si>
    <t>VV</t>
  </si>
  <si>
    <t>113106211R00</t>
  </si>
  <si>
    <t>Rozebrání dlažeb z velkých kostek v kam. těženém</t>
  </si>
  <si>
    <t>m2</t>
  </si>
  <si>
    <t>POL1_0</t>
  </si>
  <si>
    <t>54,3*1,05</t>
  </si>
  <si>
    <t>113107429R00</t>
  </si>
  <si>
    <t>Odstranění podkladu nad 50 m2 tl.29 cm</t>
  </si>
  <si>
    <t>113106121R00</t>
  </si>
  <si>
    <t>Rozebrání dlažeb z betonových dlaždic na sucho</t>
  </si>
  <si>
    <t>15*1,05</t>
  </si>
  <si>
    <t>163*1,05</t>
  </si>
  <si>
    <t>113107425R00</t>
  </si>
  <si>
    <t>Odstranění podkladu nad 50 m2 tl.25 cm</t>
  </si>
  <si>
    <t>171,2</t>
  </si>
  <si>
    <t>113107632R00</t>
  </si>
  <si>
    <t>Odstranění podkladu nad 50 m2 tl.32 cm</t>
  </si>
  <si>
    <t>395</t>
  </si>
  <si>
    <t>181201101R00</t>
  </si>
  <si>
    <t>Úprava pláně v násypech v hor. 1-4, bez zhutnění</t>
  </si>
  <si>
    <t>181101102R00</t>
  </si>
  <si>
    <t>Úprava pláně v hor. 1-4, se zhutněním</t>
  </si>
  <si>
    <t>(163+395,2+54,3)*1,05</t>
  </si>
  <si>
    <t>132201110R00</t>
  </si>
  <si>
    <t>Hloubení rýh š.do 60 cm v hor.3 do 50 m3, STROJNĚ</t>
  </si>
  <si>
    <t>0,4*0,4*63</t>
  </si>
  <si>
    <t>132201119R00</t>
  </si>
  <si>
    <t>Příplatek za lepivost - hloubení rýh 60 cm v hor.3</t>
  </si>
  <si>
    <t>175100020RA0</t>
  </si>
  <si>
    <t>Obsyp potrubí štěrkopískem</t>
  </si>
  <si>
    <t>63*0,4*0,3</t>
  </si>
  <si>
    <t>212750010RA0</t>
  </si>
  <si>
    <t>Trativody z drenážních trubek</t>
  </si>
  <si>
    <t>m</t>
  </si>
  <si>
    <t>28611054R</t>
  </si>
  <si>
    <t>Trubka drenážní PVC DN 100, perforovaná</t>
  </si>
  <si>
    <t>POL3_0</t>
  </si>
  <si>
    <t>212971110R00</t>
  </si>
  <si>
    <t>Opláštění trativodů z geotext.</t>
  </si>
  <si>
    <t>212572111R00</t>
  </si>
  <si>
    <t>Lože trativodu pískové</t>
  </si>
  <si>
    <t>65*0,1*0,4</t>
  </si>
  <si>
    <t>564251111R00</t>
  </si>
  <si>
    <t>Podklad z kameniva 0-63 po zhutnění tloušťky 15 cm</t>
  </si>
  <si>
    <t>(53,9+31+70,1+223,1)*1,05</t>
  </si>
  <si>
    <t>564261111R00</t>
  </si>
  <si>
    <t>Podklad z kameniva 0-63 po zhutnění tloušťky 20 cm</t>
  </si>
  <si>
    <t>193,7*1,05</t>
  </si>
  <si>
    <t>564251111R01</t>
  </si>
  <si>
    <t>Podklad z kameniva 0-32 po zhutnění tloušťky 15 cm</t>
  </si>
  <si>
    <t>(53,9+193,7)*1,05</t>
  </si>
  <si>
    <t>564231111R00</t>
  </si>
  <si>
    <t>Podklad z kameniva 0-32 po zhutnění tloušťky 10 cm</t>
  </si>
  <si>
    <t>(31+70,1+223,1)*1,05</t>
  </si>
  <si>
    <t>573211112R00</t>
  </si>
  <si>
    <t>Postřik živičný spojovací z asfaltu 0,25 kg/m2</t>
  </si>
  <si>
    <t>591100020RAB</t>
  </si>
  <si>
    <t>Chodník z dlažby zámkové,, dlažba červená reliéfní tloušťka 6 cm</t>
  </si>
  <si>
    <t>(1,1+1,4)*1,05</t>
  </si>
  <si>
    <t>565151111R00</t>
  </si>
  <si>
    <t>Podklad z obal kam.ACP 16+,do 3 m,tl. 7 cm</t>
  </si>
  <si>
    <t>577131111R00</t>
  </si>
  <si>
    <t>Beton asfalt. ACO 11+ obrusný, š. do 3 m, tl. 4 cm</t>
  </si>
  <si>
    <t>596921113R00</t>
  </si>
  <si>
    <t>Kladení bet.veget. dlaždic,lože 30 mm,pl.do 500 m2</t>
  </si>
  <si>
    <t>(223,1+193,7+70,1+31)*1,05</t>
  </si>
  <si>
    <t>59248122R</t>
  </si>
  <si>
    <t>Dlažba vegetační tl. 60x40x8cm</t>
  </si>
  <si>
    <t>kus</t>
  </si>
  <si>
    <t>543,8/0,6/0,4</t>
  </si>
  <si>
    <t>573111112R00</t>
  </si>
  <si>
    <t>Postřik živičný infiltr.+ posyp,z asfaltu 1 kg/m2</t>
  </si>
  <si>
    <t>597101020RAA</t>
  </si>
  <si>
    <t>Chránička betonová</t>
  </si>
  <si>
    <t>564801112R00</t>
  </si>
  <si>
    <t>Podklad ze štěrkodrti 4-8 po zhutnění tloušťky 4cm</t>
  </si>
  <si>
    <t>2,6+543,8</t>
  </si>
  <si>
    <t>543,8*0,2</t>
  </si>
  <si>
    <t>898011911RA0</t>
  </si>
  <si>
    <t>Kabelová chránička AROT DN 110 mm vč. obsypu</t>
  </si>
  <si>
    <t>40+8+12</t>
  </si>
  <si>
    <t>918101111R00</t>
  </si>
  <si>
    <t>Lože pod obrubníky nebo obruby dlažeb z C 12/15</t>
  </si>
  <si>
    <t>197,4*0,3*0,3</t>
  </si>
  <si>
    <t>59217480R</t>
  </si>
  <si>
    <t>Obrubník silniční přechodový L+P 1000/150/150-250</t>
  </si>
  <si>
    <t>(1+1+1+1)*1,05</t>
  </si>
  <si>
    <t>59217020R</t>
  </si>
  <si>
    <t>Obrubník nájezdový betonový 148,5x145x1000 mm, přírodní</t>
  </si>
  <si>
    <t>(9+4+3+44+29)*1,05</t>
  </si>
  <si>
    <t>59217010R</t>
  </si>
  <si>
    <t>Obrubník silniční betonový 150x250x1000 mm, přírodní</t>
  </si>
  <si>
    <t>(9+8+78)*1,05</t>
  </si>
  <si>
    <t>915711111R00</t>
  </si>
  <si>
    <t>Vodorovné značení dělících čar 12 cm střík.barvou</t>
  </si>
  <si>
    <t>6*8+5*4+2,2*7</t>
  </si>
  <si>
    <t>40445137.AR</t>
  </si>
  <si>
    <t>Značka dopravní vč. sloupku a patky</t>
  </si>
  <si>
    <t>914435111R00</t>
  </si>
  <si>
    <t>Demontáž dopravní značky vč. sloupku a patky</t>
  </si>
  <si>
    <t>928621012R00</t>
  </si>
  <si>
    <t>Zálivka asfaltová vč. vyčištění spár</t>
  </si>
  <si>
    <t>917862111R00</t>
  </si>
  <si>
    <t>Osazení stojat. obrub.bet. s opěrou,lože z C 12/15</t>
  </si>
  <si>
    <t>(8+78+44+29+9+4+1+1+9+3+1+1)*1,05</t>
  </si>
  <si>
    <t>979095312R00</t>
  </si>
  <si>
    <t>Naložení a složení suti</t>
  </si>
  <si>
    <t>t</t>
  </si>
  <si>
    <t>979100012RA0</t>
  </si>
  <si>
    <t>Odvoz suti a vyb.hmot do 10 km, vnitrost. 25 m</t>
  </si>
  <si>
    <t>979999997R00</t>
  </si>
  <si>
    <t>Poplatek za skládku čistá suť</t>
  </si>
  <si>
    <t>998223011R00</t>
  </si>
  <si>
    <t>Přesun hmot, pozemní komunikace, kryt dlážděný</t>
  </si>
  <si>
    <t>222085005R00</t>
  </si>
  <si>
    <t>Trubka HDPE 40/34mm</t>
  </si>
  <si>
    <t>460030081RT2</t>
  </si>
  <si>
    <t>Řezání spáry v asfaltu, v tloušťce vrstvy do 5-8 cm</t>
  </si>
  <si>
    <t>12+12</t>
  </si>
  <si>
    <t>001-001</t>
  </si>
  <si>
    <t>Geodetické práce</t>
  </si>
  <si>
    <t>soubor</t>
  </si>
  <si>
    <t>001-002</t>
  </si>
  <si>
    <t>Vytyčení inženýrských sítí</t>
  </si>
  <si>
    <t>001-004</t>
  </si>
  <si>
    <t>Vypracování projektové dokumentace</t>
  </si>
  <si>
    <t>001-003</t>
  </si>
  <si>
    <t>Zařízení staveniště</t>
  </si>
  <si>
    <t/>
  </si>
  <si>
    <t>SUM</t>
  </si>
  <si>
    <t>POPUZIV</t>
  </si>
  <si>
    <t>END</t>
  </si>
  <si>
    <t>Parkoviště na ul. Bartuškova, Třebíč - Borovina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</si>
</sst>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9" t="s">
        <v>39</v>
      </c>
      <c r="B2" s="209"/>
      <c r="C2" s="209"/>
      <c r="D2" s="209"/>
      <c r="E2" s="209"/>
      <c r="F2" s="209"/>
      <c r="G2" s="209"/>
    </row>
  </sheetData>
  <mergeCells count="1">
    <mergeCell ref="A2:G2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24" zoomScaleNormal="100" zoomScaleSheetLayoutView="75" workbookViewId="0">
      <selection activeCell="G5" sqref="G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6" t="s">
        <v>42</v>
      </c>
      <c r="C1" s="237"/>
      <c r="D1" s="237"/>
      <c r="E1" s="237"/>
      <c r="F1" s="237"/>
      <c r="G1" s="237"/>
      <c r="H1" s="237"/>
      <c r="I1" s="237"/>
      <c r="J1" s="238"/>
    </row>
    <row r="2" spans="1:15" ht="23.25" customHeight="1" x14ac:dyDescent="0.2">
      <c r="A2" s="4"/>
      <c r="B2" s="81" t="s">
        <v>40</v>
      </c>
      <c r="C2" s="82"/>
      <c r="D2" s="83"/>
      <c r="E2" s="83" t="s">
        <v>238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6" t="s">
        <v>45</v>
      </c>
      <c r="E11" s="246"/>
      <c r="F11" s="246"/>
      <c r="G11" s="246"/>
      <c r="H11" s="28" t="s">
        <v>33</v>
      </c>
      <c r="I11" s="101" t="s">
        <v>49</v>
      </c>
      <c r="J11" s="11"/>
    </row>
    <row r="12" spans="1:15" ht="15.75" customHeight="1" x14ac:dyDescent="0.2">
      <c r="A12" s="4"/>
      <c r="B12" s="41"/>
      <c r="C12" s="26"/>
      <c r="D12" s="249" t="s">
        <v>46</v>
      </c>
      <c r="E12" s="249"/>
      <c r="F12" s="249"/>
      <c r="G12" s="249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 t="s">
        <v>48</v>
      </c>
      <c r="D13" s="250" t="s">
        <v>47</v>
      </c>
      <c r="E13" s="250"/>
      <c r="F13" s="250"/>
      <c r="G13" s="25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5"/>
      <c r="F15" s="245"/>
      <c r="G15" s="247"/>
      <c r="H15" s="247"/>
      <c r="I15" s="247" t="s">
        <v>28</v>
      </c>
      <c r="J15" s="248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6"/>
      <c r="F16" s="227"/>
      <c r="G16" s="226"/>
      <c r="H16" s="227"/>
      <c r="I16" s="226">
        <f>SUMIF(F47:F56,A16,I47:I56)+SUMIF(F47:F56,"PSU",I47:I56)</f>
        <v>0</v>
      </c>
      <c r="J16" s="228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6"/>
      <c r="F17" s="227"/>
      <c r="G17" s="226"/>
      <c r="H17" s="227"/>
      <c r="I17" s="226">
        <f>SUMIF(F47:F56,A17,I47:I56)</f>
        <v>0</v>
      </c>
      <c r="J17" s="228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6"/>
      <c r="F18" s="227"/>
      <c r="G18" s="226"/>
      <c r="H18" s="227"/>
      <c r="I18" s="226">
        <f>SUMIF(F47:F56,A18,I47:I56)</f>
        <v>0</v>
      </c>
      <c r="J18" s="228"/>
    </row>
    <row r="19" spans="1:10" ht="23.25" customHeight="1" x14ac:dyDescent="0.2">
      <c r="A19" s="148" t="s">
        <v>72</v>
      </c>
      <c r="B19" s="149" t="s">
        <v>26</v>
      </c>
      <c r="C19" s="58"/>
      <c r="D19" s="59"/>
      <c r="E19" s="226"/>
      <c r="F19" s="227"/>
      <c r="G19" s="226"/>
      <c r="H19" s="227"/>
      <c r="I19" s="226">
        <f>SUMIF(F47:F56,A19,I47:I56)</f>
        <v>0</v>
      </c>
      <c r="J19" s="228"/>
    </row>
    <row r="20" spans="1:10" ht="23.25" customHeight="1" x14ac:dyDescent="0.2">
      <c r="A20" s="148" t="s">
        <v>73</v>
      </c>
      <c r="B20" s="149" t="s">
        <v>27</v>
      </c>
      <c r="C20" s="58"/>
      <c r="D20" s="59"/>
      <c r="E20" s="226"/>
      <c r="F20" s="227"/>
      <c r="G20" s="226"/>
      <c r="H20" s="227"/>
      <c r="I20" s="226">
        <f>SUMIF(F47:F56,A20,I47:I56)</f>
        <v>0</v>
      </c>
      <c r="J20" s="228"/>
    </row>
    <row r="21" spans="1:10" ht="23.25" customHeight="1" x14ac:dyDescent="0.2">
      <c r="A21" s="4"/>
      <c r="B21" s="74" t="s">
        <v>28</v>
      </c>
      <c r="C21" s="75"/>
      <c r="D21" s="76"/>
      <c r="E21" s="234"/>
      <c r="F21" s="243"/>
      <c r="G21" s="234"/>
      <c r="H21" s="243"/>
      <c r="I21" s="234">
        <f>SUM(I16:J20)</f>
        <v>0</v>
      </c>
      <c r="J21" s="23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2">
        <f>ZakladDPHSniVypocet</f>
        <v>0</v>
      </c>
      <c r="H23" s="233"/>
      <c r="I23" s="23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0">
        <f>ZakladDPHSni*SazbaDPH1/100</f>
        <v>0</v>
      </c>
      <c r="H24" s="231"/>
      <c r="I24" s="23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2">
        <f>ZakladDPHZaklVypocet</f>
        <v>0</v>
      </c>
      <c r="H25" s="233"/>
      <c r="I25" s="23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9">
        <f>ZakladDPHZakl*SazbaDPH2/100</f>
        <v>0</v>
      </c>
      <c r="H26" s="240"/>
      <c r="I26" s="24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1">
        <f>0</f>
        <v>0</v>
      </c>
      <c r="H27" s="241"/>
      <c r="I27" s="241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4">
        <f>ZakladDPHSniVypocet+ZakladDPHZaklVypocet</f>
        <v>0</v>
      </c>
      <c r="H28" s="244"/>
      <c r="I28" s="244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2">
        <f>ZakladDPHSni+DPHSni+ZakladDPHZakl+DPHZakl+Zaokrouhleni</f>
        <v>0</v>
      </c>
      <c r="H29" s="242"/>
      <c r="I29" s="242"/>
      <c r="J29" s="126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42695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9" t="s">
        <v>2</v>
      </c>
      <c r="E35" s="22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7"/>
      <c r="D39" s="218"/>
      <c r="E39" s="218"/>
      <c r="F39" s="115">
        <f>' Pol'!AC95</f>
        <v>0</v>
      </c>
      <c r="G39" s="116">
        <f>' Pol'!AD95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9" t="s">
        <v>50</v>
      </c>
      <c r="C40" s="220"/>
      <c r="D40" s="220"/>
      <c r="E40" s="221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52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53</v>
      </c>
      <c r="G46" s="136"/>
      <c r="H46" s="136"/>
      <c r="I46" s="222" t="s">
        <v>28</v>
      </c>
      <c r="J46" s="222"/>
    </row>
    <row r="47" spans="1:10" ht="25.5" customHeight="1" x14ac:dyDescent="0.2">
      <c r="A47" s="129"/>
      <c r="B47" s="137" t="s">
        <v>54</v>
      </c>
      <c r="C47" s="224" t="s">
        <v>55</v>
      </c>
      <c r="D47" s="225"/>
      <c r="E47" s="225"/>
      <c r="F47" s="139" t="s">
        <v>23</v>
      </c>
      <c r="G47" s="140"/>
      <c r="H47" s="140"/>
      <c r="I47" s="223">
        <f>' Pol'!G8</f>
        <v>0</v>
      </c>
      <c r="J47" s="223"/>
    </row>
    <row r="48" spans="1:10" ht="25.5" customHeight="1" x14ac:dyDescent="0.2">
      <c r="A48" s="129"/>
      <c r="B48" s="131" t="s">
        <v>56</v>
      </c>
      <c r="C48" s="211" t="s">
        <v>57</v>
      </c>
      <c r="D48" s="212"/>
      <c r="E48" s="212"/>
      <c r="F48" s="141" t="s">
        <v>23</v>
      </c>
      <c r="G48" s="142"/>
      <c r="H48" s="142"/>
      <c r="I48" s="210">
        <f>' Pol'!G29</f>
        <v>0</v>
      </c>
      <c r="J48" s="210"/>
    </row>
    <row r="49" spans="1:10" ht="25.5" customHeight="1" x14ac:dyDescent="0.2">
      <c r="A49" s="129"/>
      <c r="B49" s="131" t="s">
        <v>58</v>
      </c>
      <c r="C49" s="211" t="s">
        <v>59</v>
      </c>
      <c r="D49" s="212"/>
      <c r="E49" s="212"/>
      <c r="F49" s="141" t="s">
        <v>23</v>
      </c>
      <c r="G49" s="142"/>
      <c r="H49" s="142"/>
      <c r="I49" s="210">
        <f>' Pol'!G35</f>
        <v>0</v>
      </c>
      <c r="J49" s="210"/>
    </row>
    <row r="50" spans="1:10" ht="25.5" customHeight="1" x14ac:dyDescent="0.2">
      <c r="A50" s="129"/>
      <c r="B50" s="131" t="s">
        <v>60</v>
      </c>
      <c r="C50" s="211" t="s">
        <v>61</v>
      </c>
      <c r="D50" s="212"/>
      <c r="E50" s="212"/>
      <c r="F50" s="141" t="s">
        <v>23</v>
      </c>
      <c r="G50" s="142"/>
      <c r="H50" s="142"/>
      <c r="I50" s="210">
        <f>' Pol'!G58</f>
        <v>0</v>
      </c>
      <c r="J50" s="210"/>
    </row>
    <row r="51" spans="1:10" ht="25.5" customHeight="1" x14ac:dyDescent="0.2">
      <c r="A51" s="129"/>
      <c r="B51" s="131" t="s">
        <v>62</v>
      </c>
      <c r="C51" s="211" t="s">
        <v>63</v>
      </c>
      <c r="D51" s="212"/>
      <c r="E51" s="212"/>
      <c r="F51" s="141" t="s">
        <v>23</v>
      </c>
      <c r="G51" s="142"/>
      <c r="H51" s="142"/>
      <c r="I51" s="210">
        <f>' Pol'!G61</f>
        <v>0</v>
      </c>
      <c r="J51" s="210"/>
    </row>
    <row r="52" spans="1:10" ht="25.5" customHeight="1" x14ac:dyDescent="0.2">
      <c r="A52" s="129"/>
      <c r="B52" s="131" t="s">
        <v>64</v>
      </c>
      <c r="C52" s="211" t="s">
        <v>65</v>
      </c>
      <c r="D52" s="212"/>
      <c r="E52" s="212"/>
      <c r="F52" s="141" t="s">
        <v>23</v>
      </c>
      <c r="G52" s="142"/>
      <c r="H52" s="142"/>
      <c r="I52" s="210">
        <f>' Pol'!G78</f>
        <v>0</v>
      </c>
      <c r="J52" s="210"/>
    </row>
    <row r="53" spans="1:10" ht="25.5" customHeight="1" x14ac:dyDescent="0.2">
      <c r="A53" s="129"/>
      <c r="B53" s="131" t="s">
        <v>66</v>
      </c>
      <c r="C53" s="211" t="s">
        <v>67</v>
      </c>
      <c r="D53" s="212"/>
      <c r="E53" s="212"/>
      <c r="F53" s="141" t="s">
        <v>23</v>
      </c>
      <c r="G53" s="142"/>
      <c r="H53" s="142"/>
      <c r="I53" s="210">
        <f>' Pol'!G82</f>
        <v>0</v>
      </c>
      <c r="J53" s="210"/>
    </row>
    <row r="54" spans="1:10" ht="25.5" customHeight="1" x14ac:dyDescent="0.2">
      <c r="A54" s="129"/>
      <c r="B54" s="131" t="s">
        <v>68</v>
      </c>
      <c r="C54" s="211" t="s">
        <v>69</v>
      </c>
      <c r="D54" s="212"/>
      <c r="E54" s="212"/>
      <c r="F54" s="141" t="s">
        <v>25</v>
      </c>
      <c r="G54" s="142"/>
      <c r="H54" s="142"/>
      <c r="I54" s="210">
        <f>' Pol'!G84</f>
        <v>0</v>
      </c>
      <c r="J54" s="210"/>
    </row>
    <row r="55" spans="1:10" ht="25.5" customHeight="1" x14ac:dyDescent="0.2">
      <c r="A55" s="129"/>
      <c r="B55" s="131" t="s">
        <v>70</v>
      </c>
      <c r="C55" s="211" t="s">
        <v>71</v>
      </c>
      <c r="D55" s="212"/>
      <c r="E55" s="212"/>
      <c r="F55" s="141" t="s">
        <v>25</v>
      </c>
      <c r="G55" s="142"/>
      <c r="H55" s="142"/>
      <c r="I55" s="210">
        <f>' Pol'!G86</f>
        <v>0</v>
      </c>
      <c r="J55" s="210"/>
    </row>
    <row r="56" spans="1:10" ht="25.5" customHeight="1" x14ac:dyDescent="0.2">
      <c r="A56" s="129"/>
      <c r="B56" s="138" t="s">
        <v>72</v>
      </c>
      <c r="C56" s="214" t="s">
        <v>26</v>
      </c>
      <c r="D56" s="215"/>
      <c r="E56" s="215"/>
      <c r="F56" s="143" t="s">
        <v>72</v>
      </c>
      <c r="G56" s="144"/>
      <c r="H56" s="144"/>
      <c r="I56" s="213">
        <f>' Pol'!G89</f>
        <v>0</v>
      </c>
      <c r="J56" s="213"/>
    </row>
    <row r="57" spans="1:10" ht="25.5" customHeight="1" x14ac:dyDescent="0.2">
      <c r="A57" s="130"/>
      <c r="B57" s="134" t="s">
        <v>1</v>
      </c>
      <c r="C57" s="134"/>
      <c r="D57" s="135"/>
      <c r="E57" s="135"/>
      <c r="F57" s="145"/>
      <c r="G57" s="146"/>
      <c r="H57" s="146"/>
      <c r="I57" s="216">
        <f>SUM(I47:I56)</f>
        <v>0</v>
      </c>
      <c r="J57" s="216"/>
    </row>
    <row r="58" spans="1:10" x14ac:dyDescent="0.2">
      <c r="F58" s="147"/>
      <c r="G58" s="103"/>
      <c r="H58" s="147"/>
      <c r="I58" s="103"/>
      <c r="J58" s="103"/>
    </row>
    <row r="59" spans="1:10" x14ac:dyDescent="0.2">
      <c r="F59" s="147"/>
      <c r="G59" s="103"/>
      <c r="H59" s="147"/>
      <c r="I59" s="103"/>
      <c r="J59" s="103"/>
    </row>
    <row r="60" spans="1:10" x14ac:dyDescent="0.2">
      <c r="F60" s="147"/>
      <c r="G60" s="103"/>
      <c r="H60" s="147"/>
      <c r="I60" s="103"/>
      <c r="J60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79" t="s">
        <v>41</v>
      </c>
      <c r="B2" s="78"/>
      <c r="C2" s="253"/>
      <c r="D2" s="253"/>
      <c r="E2" s="253"/>
      <c r="F2" s="253"/>
      <c r="G2" s="254"/>
    </row>
    <row r="3" spans="1:7" ht="24.95" hidden="1" customHeight="1" x14ac:dyDescent="0.2">
      <c r="A3" s="79" t="s">
        <v>7</v>
      </c>
      <c r="B3" s="78"/>
      <c r="C3" s="253"/>
      <c r="D3" s="253"/>
      <c r="E3" s="253"/>
      <c r="F3" s="253"/>
      <c r="G3" s="254"/>
    </row>
    <row r="4" spans="1:7" ht="24.95" hidden="1" customHeight="1" x14ac:dyDescent="0.2">
      <c r="A4" s="79" t="s">
        <v>8</v>
      </c>
      <c r="B4" s="78"/>
      <c r="C4" s="253"/>
      <c r="D4" s="253"/>
      <c r="E4" s="253"/>
      <c r="F4" s="253"/>
      <c r="G4" s="25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105"/>
  <sheetViews>
    <sheetView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5" t="s">
        <v>6</v>
      </c>
      <c r="B1" s="255"/>
      <c r="C1" s="255"/>
      <c r="D1" s="255"/>
      <c r="E1" s="255"/>
      <c r="F1" s="255"/>
      <c r="G1" s="255"/>
      <c r="AE1" t="s">
        <v>75</v>
      </c>
    </row>
    <row r="2" spans="1:60" ht="25.15" customHeight="1" x14ac:dyDescent="0.2">
      <c r="A2" s="152" t="s">
        <v>74</v>
      </c>
      <c r="B2" s="150"/>
      <c r="C2" s="256" t="s">
        <v>238</v>
      </c>
      <c r="D2" s="257"/>
      <c r="E2" s="257"/>
      <c r="F2" s="257"/>
      <c r="G2" s="258"/>
      <c r="AE2" t="s">
        <v>76</v>
      </c>
    </row>
    <row r="3" spans="1:60" ht="25.15" hidden="1" customHeight="1" x14ac:dyDescent="0.2">
      <c r="A3" s="153" t="s">
        <v>7</v>
      </c>
      <c r="B3" s="151"/>
      <c r="C3" s="259"/>
      <c r="D3" s="259"/>
      <c r="E3" s="259"/>
      <c r="F3" s="259"/>
      <c r="G3" s="260"/>
      <c r="AE3" t="s">
        <v>77</v>
      </c>
    </row>
    <row r="4" spans="1:60" ht="25.15" hidden="1" customHeight="1" x14ac:dyDescent="0.2">
      <c r="A4" s="153" t="s">
        <v>8</v>
      </c>
      <c r="B4" s="151"/>
      <c r="C4" s="261"/>
      <c r="D4" s="259"/>
      <c r="E4" s="259"/>
      <c r="F4" s="259"/>
      <c r="G4" s="260"/>
      <c r="AE4" t="s">
        <v>78</v>
      </c>
    </row>
    <row r="5" spans="1:60" hidden="1" x14ac:dyDescent="0.2">
      <c r="A5" s="154" t="s">
        <v>79</v>
      </c>
      <c r="B5" s="155"/>
      <c r="C5" s="156"/>
      <c r="D5" s="157"/>
      <c r="E5" s="157"/>
      <c r="F5" s="157"/>
      <c r="G5" s="158"/>
      <c r="AE5" t="s">
        <v>80</v>
      </c>
    </row>
    <row r="7" spans="1:60" ht="38.25" x14ac:dyDescent="0.2">
      <c r="A7" s="163" t="s">
        <v>81</v>
      </c>
      <c r="B7" s="164" t="s">
        <v>82</v>
      </c>
      <c r="C7" s="164" t="s">
        <v>83</v>
      </c>
      <c r="D7" s="163" t="s">
        <v>84</v>
      </c>
      <c r="E7" s="163" t="s">
        <v>85</v>
      </c>
      <c r="F7" s="159" t="s">
        <v>86</v>
      </c>
      <c r="G7" s="182" t="s">
        <v>28</v>
      </c>
      <c r="H7" s="183" t="s">
        <v>29</v>
      </c>
      <c r="I7" s="183" t="s">
        <v>87</v>
      </c>
      <c r="J7" s="183" t="s">
        <v>30</v>
      </c>
      <c r="K7" s="183" t="s">
        <v>88</v>
      </c>
      <c r="L7" s="183" t="s">
        <v>89</v>
      </c>
      <c r="M7" s="183" t="s">
        <v>90</v>
      </c>
      <c r="N7" s="183" t="s">
        <v>91</v>
      </c>
      <c r="O7" s="183" t="s">
        <v>92</v>
      </c>
      <c r="P7" s="183" t="s">
        <v>93</v>
      </c>
      <c r="Q7" s="183" t="s">
        <v>94</v>
      </c>
      <c r="R7" s="183" t="s">
        <v>95</v>
      </c>
      <c r="S7" s="183" t="s">
        <v>96</v>
      </c>
      <c r="T7" s="183" t="s">
        <v>97</v>
      </c>
      <c r="U7" s="166" t="s">
        <v>98</v>
      </c>
    </row>
    <row r="8" spans="1:60" x14ac:dyDescent="0.2">
      <c r="A8" s="184" t="s">
        <v>99</v>
      </c>
      <c r="B8" s="185" t="s">
        <v>54</v>
      </c>
      <c r="C8" s="186" t="s">
        <v>55</v>
      </c>
      <c r="D8" s="187"/>
      <c r="E8" s="188"/>
      <c r="F8" s="189"/>
      <c r="G8" s="189">
        <f>SUMIF(AE9:AE28,"&lt;&gt;NOR",G9:G28)</f>
        <v>0</v>
      </c>
      <c r="H8" s="189"/>
      <c r="I8" s="189">
        <f>SUM(I9:I28)</f>
        <v>0</v>
      </c>
      <c r="J8" s="189"/>
      <c r="K8" s="189">
        <f>SUM(K9:K28)</f>
        <v>0</v>
      </c>
      <c r="L8" s="189"/>
      <c r="M8" s="189">
        <f>SUM(M9:M28)</f>
        <v>0</v>
      </c>
      <c r="N8" s="165"/>
      <c r="O8" s="165">
        <f>SUM(O9:O28)</f>
        <v>12.6252</v>
      </c>
      <c r="P8" s="165"/>
      <c r="Q8" s="165">
        <f>SUM(Q9:Q28)</f>
        <v>458.18302999999997</v>
      </c>
      <c r="R8" s="165"/>
      <c r="S8" s="165"/>
      <c r="T8" s="184"/>
      <c r="U8" s="165">
        <f>SUM(U9:U28)</f>
        <v>146.93</v>
      </c>
      <c r="AE8" t="s">
        <v>100</v>
      </c>
    </row>
    <row r="9" spans="1:60" outlineLevel="1" x14ac:dyDescent="0.2">
      <c r="A9" s="161">
        <v>1</v>
      </c>
      <c r="B9" s="167" t="s">
        <v>101</v>
      </c>
      <c r="C9" s="202" t="s">
        <v>102</v>
      </c>
      <c r="D9" s="169" t="s">
        <v>103</v>
      </c>
      <c r="E9" s="176">
        <v>67.724999999999994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0">
        <v>0</v>
      </c>
      <c r="O9" s="170">
        <f>ROUND(E9*N9,5)</f>
        <v>0</v>
      </c>
      <c r="P9" s="170">
        <v>0</v>
      </c>
      <c r="Q9" s="170">
        <f>ROUND(E9*P9,5)</f>
        <v>0</v>
      </c>
      <c r="R9" s="170"/>
      <c r="S9" s="170"/>
      <c r="T9" s="171">
        <v>0.17</v>
      </c>
      <c r="U9" s="170">
        <f>ROUND(E9*T9,2)</f>
        <v>11.51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104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/>
      <c r="B10" s="167"/>
      <c r="C10" s="203" t="s">
        <v>105</v>
      </c>
      <c r="D10" s="172"/>
      <c r="E10" s="177">
        <v>67.724999999999994</v>
      </c>
      <c r="F10" s="180"/>
      <c r="G10" s="180"/>
      <c r="H10" s="180"/>
      <c r="I10" s="180"/>
      <c r="J10" s="180"/>
      <c r="K10" s="180"/>
      <c r="L10" s="180"/>
      <c r="M10" s="180"/>
      <c r="N10" s="170"/>
      <c r="O10" s="170"/>
      <c r="P10" s="170"/>
      <c r="Q10" s="170"/>
      <c r="R10" s="170"/>
      <c r="S10" s="170"/>
      <c r="T10" s="171"/>
      <c r="U10" s="170"/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106</v>
      </c>
      <c r="AF10" s="160">
        <v>0</v>
      </c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2</v>
      </c>
      <c r="B11" s="167" t="s">
        <v>107</v>
      </c>
      <c r="C11" s="202" t="s">
        <v>108</v>
      </c>
      <c r="D11" s="169" t="s">
        <v>109</v>
      </c>
      <c r="E11" s="176">
        <v>57.015000000000001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70">
        <v>0</v>
      </c>
      <c r="O11" s="170">
        <f>ROUND(E11*N11,5)</f>
        <v>0</v>
      </c>
      <c r="P11" s="170">
        <v>0.41699999999999998</v>
      </c>
      <c r="Q11" s="170">
        <f>ROUND(E11*P11,5)</f>
        <v>23.775259999999999</v>
      </c>
      <c r="R11" s="170"/>
      <c r="S11" s="170"/>
      <c r="T11" s="171">
        <v>0.13</v>
      </c>
      <c r="U11" s="170">
        <f>ROUND(E11*T11,2)</f>
        <v>7.41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110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/>
      <c r="B12" s="167"/>
      <c r="C12" s="203" t="s">
        <v>111</v>
      </c>
      <c r="D12" s="172"/>
      <c r="E12" s="177">
        <v>57.015000000000001</v>
      </c>
      <c r="F12" s="180"/>
      <c r="G12" s="180"/>
      <c r="H12" s="180"/>
      <c r="I12" s="180"/>
      <c r="J12" s="180"/>
      <c r="K12" s="180"/>
      <c r="L12" s="180"/>
      <c r="M12" s="180"/>
      <c r="N12" s="170"/>
      <c r="O12" s="170"/>
      <c r="P12" s="170"/>
      <c r="Q12" s="170"/>
      <c r="R12" s="170"/>
      <c r="S12" s="170"/>
      <c r="T12" s="171"/>
      <c r="U12" s="170"/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106</v>
      </c>
      <c r="AF12" s="160">
        <v>0</v>
      </c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>
        <v>3</v>
      </c>
      <c r="B13" s="167" t="s">
        <v>112</v>
      </c>
      <c r="C13" s="202" t="s">
        <v>113</v>
      </c>
      <c r="D13" s="169" t="s">
        <v>109</v>
      </c>
      <c r="E13" s="176">
        <v>57.015000000000001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0">
        <v>0</v>
      </c>
      <c r="O13" s="170">
        <f>ROUND(E13*N13,5)</f>
        <v>0</v>
      </c>
      <c r="P13" s="170">
        <v>0.63800000000000001</v>
      </c>
      <c r="Q13" s="170">
        <f>ROUND(E13*P13,5)</f>
        <v>36.375570000000003</v>
      </c>
      <c r="R13" s="170"/>
      <c r="S13" s="170"/>
      <c r="T13" s="171">
        <v>7.4999999999999997E-2</v>
      </c>
      <c r="U13" s="170">
        <f>ROUND(E13*T13,2)</f>
        <v>4.28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110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>
        <v>4</v>
      </c>
      <c r="B14" s="167" t="s">
        <v>114</v>
      </c>
      <c r="C14" s="202" t="s">
        <v>115</v>
      </c>
      <c r="D14" s="169" t="s">
        <v>109</v>
      </c>
      <c r="E14" s="176">
        <v>186.9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0">
        <v>0</v>
      </c>
      <c r="O14" s="170">
        <f>ROUND(E14*N14,5)</f>
        <v>0</v>
      </c>
      <c r="P14" s="170">
        <v>0.13800000000000001</v>
      </c>
      <c r="Q14" s="170">
        <f>ROUND(E14*P14,5)</f>
        <v>25.792200000000001</v>
      </c>
      <c r="R14" s="170"/>
      <c r="S14" s="170"/>
      <c r="T14" s="171">
        <v>0.16</v>
      </c>
      <c r="U14" s="170">
        <f>ROUND(E14*T14,2)</f>
        <v>29.9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110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/>
      <c r="B15" s="167"/>
      <c r="C15" s="203" t="s">
        <v>116</v>
      </c>
      <c r="D15" s="172"/>
      <c r="E15" s="177">
        <v>15.75</v>
      </c>
      <c r="F15" s="180"/>
      <c r="G15" s="180"/>
      <c r="H15" s="180"/>
      <c r="I15" s="180"/>
      <c r="J15" s="180"/>
      <c r="K15" s="180"/>
      <c r="L15" s="180"/>
      <c r="M15" s="180"/>
      <c r="N15" s="170"/>
      <c r="O15" s="170"/>
      <c r="P15" s="170"/>
      <c r="Q15" s="170"/>
      <c r="R15" s="170"/>
      <c r="S15" s="170"/>
      <c r="T15" s="171"/>
      <c r="U15" s="17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106</v>
      </c>
      <c r="AF15" s="160">
        <v>0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/>
      <c r="B16" s="167"/>
      <c r="C16" s="203" t="s">
        <v>117</v>
      </c>
      <c r="D16" s="172"/>
      <c r="E16" s="177">
        <v>171.15</v>
      </c>
      <c r="F16" s="180"/>
      <c r="G16" s="180"/>
      <c r="H16" s="180"/>
      <c r="I16" s="180"/>
      <c r="J16" s="180"/>
      <c r="K16" s="180"/>
      <c r="L16" s="180"/>
      <c r="M16" s="180"/>
      <c r="N16" s="170"/>
      <c r="O16" s="170"/>
      <c r="P16" s="170"/>
      <c r="Q16" s="170"/>
      <c r="R16" s="170"/>
      <c r="S16" s="170"/>
      <c r="T16" s="171"/>
      <c r="U16" s="17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106</v>
      </c>
      <c r="AF16" s="160">
        <v>0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>
        <v>5</v>
      </c>
      <c r="B17" s="167" t="s">
        <v>118</v>
      </c>
      <c r="C17" s="202" t="s">
        <v>119</v>
      </c>
      <c r="D17" s="169" t="s">
        <v>109</v>
      </c>
      <c r="E17" s="176">
        <v>171.2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0">
        <v>0</v>
      </c>
      <c r="O17" s="170">
        <f>ROUND(E17*N17,5)</f>
        <v>0</v>
      </c>
      <c r="P17" s="170">
        <v>0.55000000000000004</v>
      </c>
      <c r="Q17" s="170">
        <f>ROUND(E17*P17,5)</f>
        <v>94.16</v>
      </c>
      <c r="R17" s="170"/>
      <c r="S17" s="170"/>
      <c r="T17" s="171">
        <v>6.3E-2</v>
      </c>
      <c r="U17" s="170">
        <f>ROUND(E17*T17,2)</f>
        <v>10.79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110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/>
      <c r="B18" s="167"/>
      <c r="C18" s="203" t="s">
        <v>120</v>
      </c>
      <c r="D18" s="172"/>
      <c r="E18" s="177">
        <v>171.2</v>
      </c>
      <c r="F18" s="180"/>
      <c r="G18" s="180"/>
      <c r="H18" s="180"/>
      <c r="I18" s="180"/>
      <c r="J18" s="180"/>
      <c r="K18" s="180"/>
      <c r="L18" s="180"/>
      <c r="M18" s="180"/>
      <c r="N18" s="170"/>
      <c r="O18" s="170"/>
      <c r="P18" s="170"/>
      <c r="Q18" s="170"/>
      <c r="R18" s="170"/>
      <c r="S18" s="170"/>
      <c r="T18" s="171"/>
      <c r="U18" s="170"/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106</v>
      </c>
      <c r="AF18" s="160">
        <v>0</v>
      </c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>
        <v>6</v>
      </c>
      <c r="B19" s="167" t="s">
        <v>121</v>
      </c>
      <c r="C19" s="202" t="s">
        <v>122</v>
      </c>
      <c r="D19" s="169" t="s">
        <v>109</v>
      </c>
      <c r="E19" s="176">
        <v>395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0">
        <v>0</v>
      </c>
      <c r="O19" s="170">
        <f>ROUND(E19*N19,5)</f>
        <v>0</v>
      </c>
      <c r="P19" s="170">
        <v>0.70399999999999996</v>
      </c>
      <c r="Q19" s="170">
        <f>ROUND(E19*P19,5)</f>
        <v>278.08</v>
      </c>
      <c r="R19" s="170"/>
      <c r="S19" s="170"/>
      <c r="T19" s="171">
        <v>0.1232</v>
      </c>
      <c r="U19" s="170">
        <f>ROUND(E19*T19,2)</f>
        <v>48.66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110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/>
      <c r="B20" s="167"/>
      <c r="C20" s="203" t="s">
        <v>123</v>
      </c>
      <c r="D20" s="172"/>
      <c r="E20" s="177">
        <v>395</v>
      </c>
      <c r="F20" s="180"/>
      <c r="G20" s="180"/>
      <c r="H20" s="180"/>
      <c r="I20" s="180"/>
      <c r="J20" s="180"/>
      <c r="K20" s="180"/>
      <c r="L20" s="180"/>
      <c r="M20" s="180"/>
      <c r="N20" s="170"/>
      <c r="O20" s="170"/>
      <c r="P20" s="170"/>
      <c r="Q20" s="170"/>
      <c r="R20" s="170"/>
      <c r="S20" s="170"/>
      <c r="T20" s="171"/>
      <c r="U20" s="170"/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106</v>
      </c>
      <c r="AF20" s="160">
        <v>0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>
        <v>7</v>
      </c>
      <c r="B21" s="167" t="s">
        <v>124</v>
      </c>
      <c r="C21" s="202" t="s">
        <v>125</v>
      </c>
      <c r="D21" s="169" t="s">
        <v>109</v>
      </c>
      <c r="E21" s="176">
        <v>40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70">
        <v>0</v>
      </c>
      <c r="O21" s="170">
        <f>ROUND(E21*N21,5)</f>
        <v>0</v>
      </c>
      <c r="P21" s="170">
        <v>0</v>
      </c>
      <c r="Q21" s="170">
        <f>ROUND(E21*P21,5)</f>
        <v>0</v>
      </c>
      <c r="R21" s="170"/>
      <c r="S21" s="170"/>
      <c r="T21" s="171">
        <v>1.2999999999999999E-2</v>
      </c>
      <c r="U21" s="170">
        <f>ROUND(E21*T21,2)</f>
        <v>0.52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110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>
        <v>8</v>
      </c>
      <c r="B22" s="167" t="s">
        <v>126</v>
      </c>
      <c r="C22" s="202" t="s">
        <v>127</v>
      </c>
      <c r="D22" s="169" t="s">
        <v>109</v>
      </c>
      <c r="E22" s="176">
        <v>643.125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0">
        <v>0</v>
      </c>
      <c r="O22" s="170">
        <f>ROUND(E22*N22,5)</f>
        <v>0</v>
      </c>
      <c r="P22" s="170">
        <v>0</v>
      </c>
      <c r="Q22" s="170">
        <f>ROUND(E22*P22,5)</f>
        <v>0</v>
      </c>
      <c r="R22" s="170"/>
      <c r="S22" s="170"/>
      <c r="T22" s="171">
        <v>1.7999999999999999E-2</v>
      </c>
      <c r="U22" s="170">
        <f>ROUND(E22*T22,2)</f>
        <v>11.58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110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/>
      <c r="B23" s="167"/>
      <c r="C23" s="203" t="s">
        <v>128</v>
      </c>
      <c r="D23" s="172"/>
      <c r="E23" s="177">
        <v>643.125</v>
      </c>
      <c r="F23" s="180"/>
      <c r="G23" s="180"/>
      <c r="H23" s="180"/>
      <c r="I23" s="180"/>
      <c r="J23" s="180"/>
      <c r="K23" s="180"/>
      <c r="L23" s="180"/>
      <c r="M23" s="180"/>
      <c r="N23" s="170"/>
      <c r="O23" s="170"/>
      <c r="P23" s="170"/>
      <c r="Q23" s="170"/>
      <c r="R23" s="170"/>
      <c r="S23" s="170"/>
      <c r="T23" s="171"/>
      <c r="U23" s="17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106</v>
      </c>
      <c r="AF23" s="160">
        <v>0</v>
      </c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>
        <v>9</v>
      </c>
      <c r="B24" s="167" t="s">
        <v>129</v>
      </c>
      <c r="C24" s="202" t="s">
        <v>130</v>
      </c>
      <c r="D24" s="169" t="s">
        <v>103</v>
      </c>
      <c r="E24" s="176">
        <v>10.08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0">
        <v>0</v>
      </c>
      <c r="O24" s="170">
        <f>ROUND(E24*N24,5)</f>
        <v>0</v>
      </c>
      <c r="P24" s="170">
        <v>0</v>
      </c>
      <c r="Q24" s="170">
        <f>ROUND(E24*P24,5)</f>
        <v>0</v>
      </c>
      <c r="R24" s="170"/>
      <c r="S24" s="170"/>
      <c r="T24" s="171">
        <v>0.36499999999999999</v>
      </c>
      <c r="U24" s="170">
        <f>ROUND(E24*T24,2)</f>
        <v>3.68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110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/>
      <c r="B25" s="167"/>
      <c r="C25" s="203" t="s">
        <v>131</v>
      </c>
      <c r="D25" s="172"/>
      <c r="E25" s="177">
        <v>10.08</v>
      </c>
      <c r="F25" s="180"/>
      <c r="G25" s="180"/>
      <c r="H25" s="180"/>
      <c r="I25" s="180"/>
      <c r="J25" s="180"/>
      <c r="K25" s="180"/>
      <c r="L25" s="180"/>
      <c r="M25" s="180"/>
      <c r="N25" s="170"/>
      <c r="O25" s="170"/>
      <c r="P25" s="170"/>
      <c r="Q25" s="170"/>
      <c r="R25" s="170"/>
      <c r="S25" s="170"/>
      <c r="T25" s="171"/>
      <c r="U25" s="170"/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106</v>
      </c>
      <c r="AF25" s="160">
        <v>0</v>
      </c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>
        <v>10</v>
      </c>
      <c r="B26" s="167" t="s">
        <v>132</v>
      </c>
      <c r="C26" s="202" t="s">
        <v>133</v>
      </c>
      <c r="D26" s="169" t="s">
        <v>103</v>
      </c>
      <c r="E26" s="176">
        <v>10.08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70">
        <v>0</v>
      </c>
      <c r="O26" s="170">
        <f>ROUND(E26*N26,5)</f>
        <v>0</v>
      </c>
      <c r="P26" s="170">
        <v>0</v>
      </c>
      <c r="Q26" s="170">
        <f>ROUND(E26*P26,5)</f>
        <v>0</v>
      </c>
      <c r="R26" s="170"/>
      <c r="S26" s="170"/>
      <c r="T26" s="171">
        <v>0.64680000000000004</v>
      </c>
      <c r="U26" s="170">
        <f>ROUND(E26*T26,2)</f>
        <v>6.52</v>
      </c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110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>
        <v>11</v>
      </c>
      <c r="B27" s="167" t="s">
        <v>134</v>
      </c>
      <c r="C27" s="202" t="s">
        <v>135</v>
      </c>
      <c r="D27" s="169" t="s">
        <v>103</v>
      </c>
      <c r="E27" s="176">
        <v>7.56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70">
        <v>1.67</v>
      </c>
      <c r="O27" s="170">
        <f>ROUND(E27*N27,5)</f>
        <v>12.6252</v>
      </c>
      <c r="P27" s="170">
        <v>0</v>
      </c>
      <c r="Q27" s="170">
        <f>ROUND(E27*P27,5)</f>
        <v>0</v>
      </c>
      <c r="R27" s="170"/>
      <c r="S27" s="170"/>
      <c r="T27" s="171">
        <v>1.5980000000000001</v>
      </c>
      <c r="U27" s="170">
        <f>ROUND(E27*T27,2)</f>
        <v>12.08</v>
      </c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104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/>
      <c r="B28" s="167"/>
      <c r="C28" s="203" t="s">
        <v>136</v>
      </c>
      <c r="D28" s="172"/>
      <c r="E28" s="177">
        <v>7.56</v>
      </c>
      <c r="F28" s="180"/>
      <c r="G28" s="180"/>
      <c r="H28" s="180"/>
      <c r="I28" s="180"/>
      <c r="J28" s="180"/>
      <c r="K28" s="180"/>
      <c r="L28" s="180"/>
      <c r="M28" s="180"/>
      <c r="N28" s="170"/>
      <c r="O28" s="170"/>
      <c r="P28" s="170"/>
      <c r="Q28" s="170"/>
      <c r="R28" s="170"/>
      <c r="S28" s="170"/>
      <c r="T28" s="171"/>
      <c r="U28" s="170"/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106</v>
      </c>
      <c r="AF28" s="160">
        <v>0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x14ac:dyDescent="0.2">
      <c r="A29" s="162" t="s">
        <v>99</v>
      </c>
      <c r="B29" s="168" t="s">
        <v>56</v>
      </c>
      <c r="C29" s="204" t="s">
        <v>57</v>
      </c>
      <c r="D29" s="173"/>
      <c r="E29" s="178"/>
      <c r="F29" s="181"/>
      <c r="G29" s="181">
        <f>SUMIF(AE30:AE34,"&lt;&gt;NOR",G30:G34)</f>
        <v>0</v>
      </c>
      <c r="H29" s="181"/>
      <c r="I29" s="181">
        <f>SUM(I30:I34)</f>
        <v>0</v>
      </c>
      <c r="J29" s="181"/>
      <c r="K29" s="181">
        <f>SUM(K30:K34)</f>
        <v>0</v>
      </c>
      <c r="L29" s="181"/>
      <c r="M29" s="181">
        <f>SUM(M30:M34)</f>
        <v>0</v>
      </c>
      <c r="N29" s="174"/>
      <c r="O29" s="174">
        <f>SUM(O30:O34)</f>
        <v>32.8645</v>
      </c>
      <c r="P29" s="174"/>
      <c r="Q29" s="174">
        <f>SUM(Q30:Q34)</f>
        <v>0</v>
      </c>
      <c r="R29" s="174"/>
      <c r="S29" s="174"/>
      <c r="T29" s="175"/>
      <c r="U29" s="174">
        <f>SUM(U30:U34)</f>
        <v>63.379999999999995</v>
      </c>
      <c r="AE29" t="s">
        <v>100</v>
      </c>
    </row>
    <row r="30" spans="1:60" outlineLevel="1" x14ac:dyDescent="0.2">
      <c r="A30" s="161">
        <v>12</v>
      </c>
      <c r="B30" s="167" t="s">
        <v>137</v>
      </c>
      <c r="C30" s="202" t="s">
        <v>138</v>
      </c>
      <c r="D30" s="169" t="s">
        <v>139</v>
      </c>
      <c r="E30" s="176">
        <v>63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0">
        <v>0.44168000000000002</v>
      </c>
      <c r="O30" s="170">
        <f>ROUND(E30*N30,5)</f>
        <v>27.825839999999999</v>
      </c>
      <c r="P30" s="170">
        <v>0</v>
      </c>
      <c r="Q30" s="170">
        <f>ROUND(E30*P30,5)</f>
        <v>0</v>
      </c>
      <c r="R30" s="170"/>
      <c r="S30" s="170"/>
      <c r="T30" s="171">
        <v>0.80525999999999998</v>
      </c>
      <c r="U30" s="170">
        <f>ROUND(E30*T30,2)</f>
        <v>50.73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104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>
        <v>13</v>
      </c>
      <c r="B31" s="167" t="s">
        <v>140</v>
      </c>
      <c r="C31" s="202" t="s">
        <v>141</v>
      </c>
      <c r="D31" s="169" t="s">
        <v>139</v>
      </c>
      <c r="E31" s="176">
        <v>63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70">
        <v>3.6000000000000002E-4</v>
      </c>
      <c r="O31" s="170">
        <f>ROUND(E31*N31,5)</f>
        <v>2.2679999999999999E-2</v>
      </c>
      <c r="P31" s="170">
        <v>0</v>
      </c>
      <c r="Q31" s="170">
        <f>ROUND(E31*P31,5)</f>
        <v>0</v>
      </c>
      <c r="R31" s="170"/>
      <c r="S31" s="170"/>
      <c r="T31" s="171">
        <v>0</v>
      </c>
      <c r="U31" s="170">
        <f>ROUND(E31*T31,2)</f>
        <v>0</v>
      </c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142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 x14ac:dyDescent="0.2">
      <c r="A32" s="161">
        <v>14</v>
      </c>
      <c r="B32" s="167" t="s">
        <v>143</v>
      </c>
      <c r="C32" s="202" t="s">
        <v>144</v>
      </c>
      <c r="D32" s="169" t="s">
        <v>109</v>
      </c>
      <c r="E32" s="176">
        <v>126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70">
        <v>1.8000000000000001E-4</v>
      </c>
      <c r="O32" s="170">
        <f>ROUND(E32*N32,5)</f>
        <v>2.2679999999999999E-2</v>
      </c>
      <c r="P32" s="170">
        <v>0</v>
      </c>
      <c r="Q32" s="170">
        <f>ROUND(E32*P32,5)</f>
        <v>0</v>
      </c>
      <c r="R32" s="170"/>
      <c r="S32" s="170"/>
      <c r="T32" s="171">
        <v>7.4999999999999997E-2</v>
      </c>
      <c r="U32" s="170">
        <f>ROUND(E32*T32,2)</f>
        <v>9.4499999999999993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110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>
        <v>15</v>
      </c>
      <c r="B33" s="167" t="s">
        <v>145</v>
      </c>
      <c r="C33" s="202" t="s">
        <v>146</v>
      </c>
      <c r="D33" s="169" t="s">
        <v>103</v>
      </c>
      <c r="E33" s="176">
        <v>2.6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70">
        <v>1.9205000000000001</v>
      </c>
      <c r="O33" s="170">
        <f>ROUND(E33*N33,5)</f>
        <v>4.9932999999999996</v>
      </c>
      <c r="P33" s="170">
        <v>0</v>
      </c>
      <c r="Q33" s="170">
        <f>ROUND(E33*P33,5)</f>
        <v>0</v>
      </c>
      <c r="R33" s="170"/>
      <c r="S33" s="170"/>
      <c r="T33" s="171">
        <v>1.2310000000000001</v>
      </c>
      <c r="U33" s="170">
        <f>ROUND(E33*T33,2)</f>
        <v>3.2</v>
      </c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110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/>
      <c r="B34" s="167"/>
      <c r="C34" s="203" t="s">
        <v>147</v>
      </c>
      <c r="D34" s="172"/>
      <c r="E34" s="177">
        <v>2.6</v>
      </c>
      <c r="F34" s="180"/>
      <c r="G34" s="180"/>
      <c r="H34" s="180"/>
      <c r="I34" s="180"/>
      <c r="J34" s="180"/>
      <c r="K34" s="180"/>
      <c r="L34" s="180"/>
      <c r="M34" s="180"/>
      <c r="N34" s="170"/>
      <c r="O34" s="170"/>
      <c r="P34" s="170"/>
      <c r="Q34" s="170"/>
      <c r="R34" s="170"/>
      <c r="S34" s="170"/>
      <c r="T34" s="171"/>
      <c r="U34" s="170"/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106</v>
      </c>
      <c r="AF34" s="160">
        <v>0</v>
      </c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x14ac:dyDescent="0.2">
      <c r="A35" s="162" t="s">
        <v>99</v>
      </c>
      <c r="B35" s="168" t="s">
        <v>58</v>
      </c>
      <c r="C35" s="204" t="s">
        <v>59</v>
      </c>
      <c r="D35" s="173"/>
      <c r="E35" s="178"/>
      <c r="F35" s="181"/>
      <c r="G35" s="181">
        <f>SUMIF(AE36:AE57,"&lt;&gt;NOR",G36:G57)</f>
        <v>0</v>
      </c>
      <c r="H35" s="181"/>
      <c r="I35" s="181">
        <f>SUM(I36:I57)</f>
        <v>0</v>
      </c>
      <c r="J35" s="181"/>
      <c r="K35" s="181">
        <f>SUM(K36:K57)</f>
        <v>0</v>
      </c>
      <c r="L35" s="181"/>
      <c r="M35" s="181">
        <f>SUM(M36:M57)</f>
        <v>0</v>
      </c>
      <c r="N35" s="174"/>
      <c r="O35" s="174">
        <f>SUM(O36:O57)</f>
        <v>511.53467999999998</v>
      </c>
      <c r="P35" s="174"/>
      <c r="Q35" s="174">
        <f>SUM(Q36:Q57)</f>
        <v>0</v>
      </c>
      <c r="R35" s="174"/>
      <c r="S35" s="174"/>
      <c r="T35" s="175"/>
      <c r="U35" s="174">
        <f>SUM(U36:U57)</f>
        <v>355.98</v>
      </c>
      <c r="AE35" t="s">
        <v>100</v>
      </c>
    </row>
    <row r="36" spans="1:60" outlineLevel="1" x14ac:dyDescent="0.2">
      <c r="A36" s="161">
        <v>16</v>
      </c>
      <c r="B36" s="167" t="s">
        <v>148</v>
      </c>
      <c r="C36" s="202" t="s">
        <v>149</v>
      </c>
      <c r="D36" s="169" t="s">
        <v>109</v>
      </c>
      <c r="E36" s="176">
        <v>397.005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0">
        <v>0.30360999999999999</v>
      </c>
      <c r="O36" s="170">
        <f>ROUND(E36*N36,5)</f>
        <v>120.53469</v>
      </c>
      <c r="P36" s="170">
        <v>0</v>
      </c>
      <c r="Q36" s="170">
        <f>ROUND(E36*P36,5)</f>
        <v>0</v>
      </c>
      <c r="R36" s="170"/>
      <c r="S36" s="170"/>
      <c r="T36" s="171">
        <v>1.6E-2</v>
      </c>
      <c r="U36" s="170">
        <f>ROUND(E36*T36,2)</f>
        <v>6.35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110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/>
      <c r="B37" s="167"/>
      <c r="C37" s="203" t="s">
        <v>150</v>
      </c>
      <c r="D37" s="172"/>
      <c r="E37" s="177">
        <v>397.005</v>
      </c>
      <c r="F37" s="180"/>
      <c r="G37" s="180"/>
      <c r="H37" s="180"/>
      <c r="I37" s="180"/>
      <c r="J37" s="180"/>
      <c r="K37" s="180"/>
      <c r="L37" s="180"/>
      <c r="M37" s="180"/>
      <c r="N37" s="170"/>
      <c r="O37" s="170"/>
      <c r="P37" s="170"/>
      <c r="Q37" s="170"/>
      <c r="R37" s="170"/>
      <c r="S37" s="170"/>
      <c r="T37" s="171"/>
      <c r="U37" s="170"/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106</v>
      </c>
      <c r="AF37" s="160">
        <v>0</v>
      </c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>
        <v>17</v>
      </c>
      <c r="B38" s="167" t="s">
        <v>151</v>
      </c>
      <c r="C38" s="202" t="s">
        <v>152</v>
      </c>
      <c r="D38" s="169" t="s">
        <v>109</v>
      </c>
      <c r="E38" s="176">
        <v>203.38499999999999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70">
        <v>0.40481</v>
      </c>
      <c r="O38" s="170">
        <f>ROUND(E38*N38,5)</f>
        <v>82.332279999999997</v>
      </c>
      <c r="P38" s="170">
        <v>0</v>
      </c>
      <c r="Q38" s="170">
        <f>ROUND(E38*P38,5)</f>
        <v>0</v>
      </c>
      <c r="R38" s="170"/>
      <c r="S38" s="170"/>
      <c r="T38" s="171">
        <v>1.9E-2</v>
      </c>
      <c r="U38" s="170">
        <f>ROUND(E38*T38,2)</f>
        <v>3.86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110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/>
      <c r="B39" s="167"/>
      <c r="C39" s="203" t="s">
        <v>153</v>
      </c>
      <c r="D39" s="172"/>
      <c r="E39" s="177">
        <v>203.38499999999999</v>
      </c>
      <c r="F39" s="180"/>
      <c r="G39" s="180"/>
      <c r="H39" s="180"/>
      <c r="I39" s="180"/>
      <c r="J39" s="180"/>
      <c r="K39" s="180"/>
      <c r="L39" s="180"/>
      <c r="M39" s="180"/>
      <c r="N39" s="170"/>
      <c r="O39" s="170"/>
      <c r="P39" s="170"/>
      <c r="Q39" s="170"/>
      <c r="R39" s="170"/>
      <c r="S39" s="170"/>
      <c r="T39" s="171"/>
      <c r="U39" s="170"/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106</v>
      </c>
      <c r="AF39" s="160">
        <v>0</v>
      </c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18</v>
      </c>
      <c r="B40" s="167" t="s">
        <v>154</v>
      </c>
      <c r="C40" s="202" t="s">
        <v>155</v>
      </c>
      <c r="D40" s="169" t="s">
        <v>109</v>
      </c>
      <c r="E40" s="176">
        <v>259.98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70">
        <v>0.30360999999999999</v>
      </c>
      <c r="O40" s="170">
        <f>ROUND(E40*N40,5)</f>
        <v>78.93253</v>
      </c>
      <c r="P40" s="170">
        <v>0</v>
      </c>
      <c r="Q40" s="170">
        <f>ROUND(E40*P40,5)</f>
        <v>0</v>
      </c>
      <c r="R40" s="170"/>
      <c r="S40" s="170"/>
      <c r="T40" s="171">
        <v>1.6E-2</v>
      </c>
      <c r="U40" s="170">
        <f>ROUND(E40*T40,2)</f>
        <v>4.16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110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/>
      <c r="B41" s="167"/>
      <c r="C41" s="203" t="s">
        <v>156</v>
      </c>
      <c r="D41" s="172"/>
      <c r="E41" s="177">
        <v>259.98</v>
      </c>
      <c r="F41" s="180"/>
      <c r="G41" s="180"/>
      <c r="H41" s="180"/>
      <c r="I41" s="180"/>
      <c r="J41" s="180"/>
      <c r="K41" s="180"/>
      <c r="L41" s="180"/>
      <c r="M41" s="180"/>
      <c r="N41" s="170"/>
      <c r="O41" s="170"/>
      <c r="P41" s="170"/>
      <c r="Q41" s="170"/>
      <c r="R41" s="170"/>
      <c r="S41" s="170"/>
      <c r="T41" s="171"/>
      <c r="U41" s="170"/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106</v>
      </c>
      <c r="AF41" s="160">
        <v>0</v>
      </c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>
        <v>19</v>
      </c>
      <c r="B42" s="167" t="s">
        <v>157</v>
      </c>
      <c r="C42" s="202" t="s">
        <v>158</v>
      </c>
      <c r="D42" s="169" t="s">
        <v>109</v>
      </c>
      <c r="E42" s="176">
        <v>340.41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70">
        <v>0.2024</v>
      </c>
      <c r="O42" s="170">
        <f>ROUND(E42*N42,5)</f>
        <v>68.898979999999995</v>
      </c>
      <c r="P42" s="170">
        <v>0</v>
      </c>
      <c r="Q42" s="170">
        <f>ROUND(E42*P42,5)</f>
        <v>0</v>
      </c>
      <c r="R42" s="170"/>
      <c r="S42" s="170"/>
      <c r="T42" s="171">
        <v>2.5999999999999999E-2</v>
      </c>
      <c r="U42" s="170">
        <f>ROUND(E42*T42,2)</f>
        <v>8.85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110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">
      <c r="A43" s="161"/>
      <c r="B43" s="167"/>
      <c r="C43" s="203" t="s">
        <v>159</v>
      </c>
      <c r="D43" s="172"/>
      <c r="E43" s="177">
        <v>340.41</v>
      </c>
      <c r="F43" s="180"/>
      <c r="G43" s="180"/>
      <c r="H43" s="180"/>
      <c r="I43" s="180"/>
      <c r="J43" s="180"/>
      <c r="K43" s="180"/>
      <c r="L43" s="180"/>
      <c r="M43" s="180"/>
      <c r="N43" s="170"/>
      <c r="O43" s="170"/>
      <c r="P43" s="170"/>
      <c r="Q43" s="170"/>
      <c r="R43" s="170"/>
      <c r="S43" s="170"/>
      <c r="T43" s="171"/>
      <c r="U43" s="170"/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106</v>
      </c>
      <c r="AF43" s="160">
        <v>0</v>
      </c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">
      <c r="A44" s="161">
        <v>20</v>
      </c>
      <c r="B44" s="167" t="s">
        <v>160</v>
      </c>
      <c r="C44" s="202" t="s">
        <v>161</v>
      </c>
      <c r="D44" s="169" t="s">
        <v>109</v>
      </c>
      <c r="E44" s="176">
        <v>53.9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70">
        <v>3.1E-4</v>
      </c>
      <c r="O44" s="170">
        <f>ROUND(E44*N44,5)</f>
        <v>1.6709999999999999E-2</v>
      </c>
      <c r="P44" s="170">
        <v>0</v>
      </c>
      <c r="Q44" s="170">
        <f>ROUND(E44*P44,5)</f>
        <v>0</v>
      </c>
      <c r="R44" s="170"/>
      <c r="S44" s="170"/>
      <c r="T44" s="171">
        <v>2E-3</v>
      </c>
      <c r="U44" s="170">
        <f>ROUND(E44*T44,2)</f>
        <v>0.11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110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ht="22.5" outlineLevel="1" x14ac:dyDescent="0.2">
      <c r="A45" s="161">
        <v>21</v>
      </c>
      <c r="B45" s="167" t="s">
        <v>162</v>
      </c>
      <c r="C45" s="202" t="s">
        <v>163</v>
      </c>
      <c r="D45" s="169" t="s">
        <v>109</v>
      </c>
      <c r="E45" s="176">
        <v>2.625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70">
        <v>0.62207999999999997</v>
      </c>
      <c r="O45" s="170">
        <f>ROUND(E45*N45,5)</f>
        <v>1.63296</v>
      </c>
      <c r="P45" s="170">
        <v>0</v>
      </c>
      <c r="Q45" s="170">
        <f>ROUND(E45*P45,5)</f>
        <v>0</v>
      </c>
      <c r="R45" s="170"/>
      <c r="S45" s="170"/>
      <c r="T45" s="171">
        <v>0.89300999999999997</v>
      </c>
      <c r="U45" s="170">
        <f>ROUND(E45*T45,2)</f>
        <v>2.34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104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61"/>
      <c r="B46" s="167"/>
      <c r="C46" s="203" t="s">
        <v>164</v>
      </c>
      <c r="D46" s="172"/>
      <c r="E46" s="177">
        <v>2.625</v>
      </c>
      <c r="F46" s="180"/>
      <c r="G46" s="180"/>
      <c r="H46" s="180"/>
      <c r="I46" s="180"/>
      <c r="J46" s="180"/>
      <c r="K46" s="180"/>
      <c r="L46" s="180"/>
      <c r="M46" s="180"/>
      <c r="N46" s="170"/>
      <c r="O46" s="170"/>
      <c r="P46" s="170"/>
      <c r="Q46" s="170"/>
      <c r="R46" s="170"/>
      <c r="S46" s="170"/>
      <c r="T46" s="171"/>
      <c r="U46" s="170"/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106</v>
      </c>
      <c r="AF46" s="160">
        <v>0</v>
      </c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 x14ac:dyDescent="0.2">
      <c r="A47" s="161">
        <v>22</v>
      </c>
      <c r="B47" s="167" t="s">
        <v>165</v>
      </c>
      <c r="C47" s="202" t="s">
        <v>166</v>
      </c>
      <c r="D47" s="169" t="s">
        <v>109</v>
      </c>
      <c r="E47" s="176">
        <v>53.9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70">
        <v>0.18462999999999999</v>
      </c>
      <c r="O47" s="170">
        <f>ROUND(E47*N47,5)</f>
        <v>9.9515600000000006</v>
      </c>
      <c r="P47" s="170">
        <v>0</v>
      </c>
      <c r="Q47" s="170">
        <f>ROUND(E47*P47,5)</f>
        <v>0</v>
      </c>
      <c r="R47" s="170"/>
      <c r="S47" s="170"/>
      <c r="T47" s="171">
        <v>6.4000000000000001E-2</v>
      </c>
      <c r="U47" s="170">
        <f>ROUND(E47*T47,2)</f>
        <v>3.45</v>
      </c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110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 x14ac:dyDescent="0.2">
      <c r="A48" s="161">
        <v>23</v>
      </c>
      <c r="B48" s="167" t="s">
        <v>167</v>
      </c>
      <c r="C48" s="202" t="s">
        <v>168</v>
      </c>
      <c r="D48" s="169" t="s">
        <v>109</v>
      </c>
      <c r="E48" s="176">
        <v>53.9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70">
        <v>0.10373</v>
      </c>
      <c r="O48" s="170">
        <f>ROUND(E48*N48,5)</f>
        <v>5.5910500000000001</v>
      </c>
      <c r="P48" s="170">
        <v>0</v>
      </c>
      <c r="Q48" s="170">
        <f>ROUND(E48*P48,5)</f>
        <v>0</v>
      </c>
      <c r="R48" s="170"/>
      <c r="S48" s="170"/>
      <c r="T48" s="171">
        <v>6.4000000000000001E-2</v>
      </c>
      <c r="U48" s="170">
        <f>ROUND(E48*T48,2)</f>
        <v>3.45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110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">
      <c r="A49" s="161">
        <v>24</v>
      </c>
      <c r="B49" s="167" t="s">
        <v>169</v>
      </c>
      <c r="C49" s="202" t="s">
        <v>170</v>
      </c>
      <c r="D49" s="169" t="s">
        <v>109</v>
      </c>
      <c r="E49" s="176">
        <v>543.79499999999996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70">
        <v>3.15E-2</v>
      </c>
      <c r="O49" s="170">
        <f>ROUND(E49*N49,5)</f>
        <v>17.129539999999999</v>
      </c>
      <c r="P49" s="170">
        <v>0</v>
      </c>
      <c r="Q49" s="170">
        <f>ROUND(E49*P49,5)</f>
        <v>0</v>
      </c>
      <c r="R49" s="170"/>
      <c r="S49" s="170"/>
      <c r="T49" s="171">
        <v>0.52</v>
      </c>
      <c r="U49" s="170">
        <f>ROUND(E49*T49,2)</f>
        <v>282.77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110</v>
      </c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">
      <c r="A50" s="161"/>
      <c r="B50" s="167"/>
      <c r="C50" s="203" t="s">
        <v>171</v>
      </c>
      <c r="D50" s="172"/>
      <c r="E50" s="177">
        <v>543.79499999999996</v>
      </c>
      <c r="F50" s="180"/>
      <c r="G50" s="180"/>
      <c r="H50" s="180"/>
      <c r="I50" s="180"/>
      <c r="J50" s="180"/>
      <c r="K50" s="180"/>
      <c r="L50" s="180"/>
      <c r="M50" s="180"/>
      <c r="N50" s="170"/>
      <c r="O50" s="170"/>
      <c r="P50" s="170"/>
      <c r="Q50" s="170"/>
      <c r="R50" s="170"/>
      <c r="S50" s="170"/>
      <c r="T50" s="171"/>
      <c r="U50" s="170"/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106</v>
      </c>
      <c r="AF50" s="160">
        <v>0</v>
      </c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">
      <c r="A51" s="161">
        <v>25</v>
      </c>
      <c r="B51" s="167" t="s">
        <v>172</v>
      </c>
      <c r="C51" s="202" t="s">
        <v>173</v>
      </c>
      <c r="D51" s="169" t="s">
        <v>174</v>
      </c>
      <c r="E51" s="176">
        <v>2265.8332999999998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70">
        <v>2.8000000000000001E-2</v>
      </c>
      <c r="O51" s="170">
        <f>ROUND(E51*N51,5)</f>
        <v>63.443330000000003</v>
      </c>
      <c r="P51" s="170">
        <v>0</v>
      </c>
      <c r="Q51" s="170">
        <f>ROUND(E51*P51,5)</f>
        <v>0</v>
      </c>
      <c r="R51" s="170"/>
      <c r="S51" s="170"/>
      <c r="T51" s="171">
        <v>0</v>
      </c>
      <c r="U51" s="170">
        <f>ROUND(E51*T51,2)</f>
        <v>0</v>
      </c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142</v>
      </c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outlineLevel="1" x14ac:dyDescent="0.2">
      <c r="A52" s="161"/>
      <c r="B52" s="167"/>
      <c r="C52" s="203" t="s">
        <v>175</v>
      </c>
      <c r="D52" s="172"/>
      <c r="E52" s="177">
        <v>2265.8332999999998</v>
      </c>
      <c r="F52" s="180"/>
      <c r="G52" s="180"/>
      <c r="H52" s="180"/>
      <c r="I52" s="180"/>
      <c r="J52" s="180"/>
      <c r="K52" s="180"/>
      <c r="L52" s="180"/>
      <c r="M52" s="180"/>
      <c r="N52" s="170"/>
      <c r="O52" s="170"/>
      <c r="P52" s="170"/>
      <c r="Q52" s="170"/>
      <c r="R52" s="170"/>
      <c r="S52" s="170"/>
      <c r="T52" s="171"/>
      <c r="U52" s="170"/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106</v>
      </c>
      <c r="AF52" s="160">
        <v>0</v>
      </c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">
      <c r="A53" s="161">
        <v>26</v>
      </c>
      <c r="B53" s="167" t="s">
        <v>176</v>
      </c>
      <c r="C53" s="202" t="s">
        <v>177</v>
      </c>
      <c r="D53" s="169" t="s">
        <v>109</v>
      </c>
      <c r="E53" s="176">
        <v>53.9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70">
        <v>6.0099999999999997E-3</v>
      </c>
      <c r="O53" s="170">
        <f>ROUND(E53*N53,5)</f>
        <v>0.32394000000000001</v>
      </c>
      <c r="P53" s="170">
        <v>0</v>
      </c>
      <c r="Q53" s="170">
        <f>ROUND(E53*P53,5)</f>
        <v>0</v>
      </c>
      <c r="R53" s="170"/>
      <c r="S53" s="170"/>
      <c r="T53" s="171">
        <v>4.0000000000000001E-3</v>
      </c>
      <c r="U53" s="170">
        <f>ROUND(E53*T53,2)</f>
        <v>0.22</v>
      </c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110</v>
      </c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">
      <c r="A54" s="161">
        <v>27</v>
      </c>
      <c r="B54" s="167" t="s">
        <v>178</v>
      </c>
      <c r="C54" s="202" t="s">
        <v>179</v>
      </c>
      <c r="D54" s="169" t="s">
        <v>139</v>
      </c>
      <c r="E54" s="176">
        <v>40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70">
        <v>0.12404999999999999</v>
      </c>
      <c r="O54" s="170">
        <f>ROUND(E54*N54,5)</f>
        <v>4.9619999999999997</v>
      </c>
      <c r="P54" s="170">
        <v>0</v>
      </c>
      <c r="Q54" s="170">
        <f>ROUND(E54*P54,5)</f>
        <v>0</v>
      </c>
      <c r="R54" s="170"/>
      <c r="S54" s="170"/>
      <c r="T54" s="171">
        <v>0.60087999999999997</v>
      </c>
      <c r="U54" s="170">
        <f>ROUND(E54*T54,2)</f>
        <v>24.04</v>
      </c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104</v>
      </c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 x14ac:dyDescent="0.2">
      <c r="A55" s="161">
        <v>28</v>
      </c>
      <c r="B55" s="167" t="s">
        <v>180</v>
      </c>
      <c r="C55" s="202" t="s">
        <v>181</v>
      </c>
      <c r="D55" s="169" t="s">
        <v>109</v>
      </c>
      <c r="E55" s="176">
        <v>655.16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70">
        <v>8.8200000000000001E-2</v>
      </c>
      <c r="O55" s="170">
        <f>ROUND(E55*N55,5)</f>
        <v>57.785110000000003</v>
      </c>
      <c r="P55" s="170">
        <v>0</v>
      </c>
      <c r="Q55" s="170">
        <f>ROUND(E55*P55,5)</f>
        <v>0</v>
      </c>
      <c r="R55" s="170"/>
      <c r="S55" s="170"/>
      <c r="T55" s="171">
        <v>2.5000000000000001E-2</v>
      </c>
      <c r="U55" s="170">
        <f>ROUND(E55*T55,2)</f>
        <v>16.38</v>
      </c>
      <c r="V55" s="160"/>
      <c r="W55" s="160"/>
      <c r="X55" s="160"/>
      <c r="Y55" s="160"/>
      <c r="Z55" s="160"/>
      <c r="AA55" s="160"/>
      <c r="AB55" s="160"/>
      <c r="AC55" s="160"/>
      <c r="AD55" s="160"/>
      <c r="AE55" s="160" t="s">
        <v>110</v>
      </c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 x14ac:dyDescent="0.2">
      <c r="A56" s="161"/>
      <c r="B56" s="167"/>
      <c r="C56" s="203" t="s">
        <v>182</v>
      </c>
      <c r="D56" s="172"/>
      <c r="E56" s="177">
        <v>546.4</v>
      </c>
      <c r="F56" s="180"/>
      <c r="G56" s="180"/>
      <c r="H56" s="180"/>
      <c r="I56" s="180"/>
      <c r="J56" s="180"/>
      <c r="K56" s="180"/>
      <c r="L56" s="180"/>
      <c r="M56" s="180"/>
      <c r="N56" s="170"/>
      <c r="O56" s="170"/>
      <c r="P56" s="170"/>
      <c r="Q56" s="170"/>
      <c r="R56" s="170"/>
      <c r="S56" s="170"/>
      <c r="T56" s="171"/>
      <c r="U56" s="170"/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106</v>
      </c>
      <c r="AF56" s="160">
        <v>0</v>
      </c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 x14ac:dyDescent="0.2">
      <c r="A57" s="161"/>
      <c r="B57" s="167"/>
      <c r="C57" s="203" t="s">
        <v>183</v>
      </c>
      <c r="D57" s="172"/>
      <c r="E57" s="177">
        <v>108.76</v>
      </c>
      <c r="F57" s="180"/>
      <c r="G57" s="180"/>
      <c r="H57" s="180"/>
      <c r="I57" s="180"/>
      <c r="J57" s="180"/>
      <c r="K57" s="180"/>
      <c r="L57" s="180"/>
      <c r="M57" s="180"/>
      <c r="N57" s="170"/>
      <c r="O57" s="170"/>
      <c r="P57" s="170"/>
      <c r="Q57" s="170"/>
      <c r="R57" s="170"/>
      <c r="S57" s="170"/>
      <c r="T57" s="171"/>
      <c r="U57" s="170"/>
      <c r="V57" s="160"/>
      <c r="W57" s="160"/>
      <c r="X57" s="160"/>
      <c r="Y57" s="160"/>
      <c r="Z57" s="160"/>
      <c r="AA57" s="160"/>
      <c r="AB57" s="160"/>
      <c r="AC57" s="160"/>
      <c r="AD57" s="160"/>
      <c r="AE57" s="160" t="s">
        <v>106</v>
      </c>
      <c r="AF57" s="160">
        <v>0</v>
      </c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x14ac:dyDescent="0.2">
      <c r="A58" s="162" t="s">
        <v>99</v>
      </c>
      <c r="B58" s="168" t="s">
        <v>60</v>
      </c>
      <c r="C58" s="204" t="s">
        <v>61</v>
      </c>
      <c r="D58" s="173"/>
      <c r="E58" s="178"/>
      <c r="F58" s="181"/>
      <c r="G58" s="181">
        <f>SUMIF(AE59:AE60,"&lt;&gt;NOR",G59:G60)</f>
        <v>0</v>
      </c>
      <c r="H58" s="181"/>
      <c r="I58" s="181">
        <f>SUM(I59:I60)</f>
        <v>0</v>
      </c>
      <c r="J58" s="181"/>
      <c r="K58" s="181">
        <f>SUM(K59:K60)</f>
        <v>0</v>
      </c>
      <c r="L58" s="181"/>
      <c r="M58" s="181">
        <f>SUM(M59:M60)</f>
        <v>0</v>
      </c>
      <c r="N58" s="174"/>
      <c r="O58" s="174">
        <f>SUM(O59:O60)</f>
        <v>1.2816000000000001</v>
      </c>
      <c r="P58" s="174"/>
      <c r="Q58" s="174">
        <f>SUM(Q59:Q60)</f>
        <v>0</v>
      </c>
      <c r="R58" s="174"/>
      <c r="S58" s="174"/>
      <c r="T58" s="175"/>
      <c r="U58" s="174">
        <f>SUM(U59:U60)</f>
        <v>7.45</v>
      </c>
      <c r="AE58" t="s">
        <v>100</v>
      </c>
    </row>
    <row r="59" spans="1:60" outlineLevel="1" x14ac:dyDescent="0.2">
      <c r="A59" s="161">
        <v>29</v>
      </c>
      <c r="B59" s="167" t="s">
        <v>184</v>
      </c>
      <c r="C59" s="202" t="s">
        <v>185</v>
      </c>
      <c r="D59" s="169" t="s">
        <v>139</v>
      </c>
      <c r="E59" s="176">
        <v>60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70">
        <v>2.1360000000000001E-2</v>
      </c>
      <c r="O59" s="170">
        <f>ROUND(E59*N59,5)</f>
        <v>1.2816000000000001</v>
      </c>
      <c r="P59" s="170">
        <v>0</v>
      </c>
      <c r="Q59" s="170">
        <f>ROUND(E59*P59,5)</f>
        <v>0</v>
      </c>
      <c r="R59" s="170"/>
      <c r="S59" s="170"/>
      <c r="T59" s="171">
        <v>0.12422999999999999</v>
      </c>
      <c r="U59" s="170">
        <f>ROUND(E59*T59,2)</f>
        <v>7.45</v>
      </c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104</v>
      </c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">
      <c r="A60" s="161"/>
      <c r="B60" s="167"/>
      <c r="C60" s="203" t="s">
        <v>186</v>
      </c>
      <c r="D60" s="172"/>
      <c r="E60" s="177">
        <v>60</v>
      </c>
      <c r="F60" s="180"/>
      <c r="G60" s="180"/>
      <c r="H60" s="180"/>
      <c r="I60" s="180"/>
      <c r="J60" s="180"/>
      <c r="K60" s="180"/>
      <c r="L60" s="180"/>
      <c r="M60" s="180"/>
      <c r="N60" s="170"/>
      <c r="O60" s="170"/>
      <c r="P60" s="170"/>
      <c r="Q60" s="170"/>
      <c r="R60" s="170"/>
      <c r="S60" s="170"/>
      <c r="T60" s="171"/>
      <c r="U60" s="170"/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106</v>
      </c>
      <c r="AF60" s="160">
        <v>0</v>
      </c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x14ac:dyDescent="0.2">
      <c r="A61" s="162" t="s">
        <v>99</v>
      </c>
      <c r="B61" s="168" t="s">
        <v>62</v>
      </c>
      <c r="C61" s="204" t="s">
        <v>63</v>
      </c>
      <c r="D61" s="173"/>
      <c r="E61" s="178"/>
      <c r="F61" s="181"/>
      <c r="G61" s="181">
        <f>SUMIF(AE62:AE77,"&lt;&gt;NOR",G62:G77)</f>
        <v>0</v>
      </c>
      <c r="H61" s="181"/>
      <c r="I61" s="181">
        <f>SUM(I62:I77)</f>
        <v>0</v>
      </c>
      <c r="J61" s="181"/>
      <c r="K61" s="181">
        <f>SUM(K62:K77)</f>
        <v>0</v>
      </c>
      <c r="L61" s="181"/>
      <c r="M61" s="181">
        <f>SUM(M62:M77)</f>
        <v>0</v>
      </c>
      <c r="N61" s="174"/>
      <c r="O61" s="174">
        <f>SUM(O62:O77)</f>
        <v>94.478649999999988</v>
      </c>
      <c r="P61" s="174"/>
      <c r="Q61" s="174">
        <f>SUM(Q62:Q77)</f>
        <v>5.5E-2</v>
      </c>
      <c r="R61" s="174"/>
      <c r="S61" s="174"/>
      <c r="T61" s="175"/>
      <c r="U61" s="174">
        <f>SUM(U62:U77)</f>
        <v>89.47</v>
      </c>
      <c r="AE61" t="s">
        <v>100</v>
      </c>
    </row>
    <row r="62" spans="1:60" outlineLevel="1" x14ac:dyDescent="0.2">
      <c r="A62" s="161">
        <v>30</v>
      </c>
      <c r="B62" s="167" t="s">
        <v>187</v>
      </c>
      <c r="C62" s="202" t="s">
        <v>188</v>
      </c>
      <c r="D62" s="169" t="s">
        <v>103</v>
      </c>
      <c r="E62" s="176">
        <v>17.765999999999998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0">
        <v>2.5249999999999999</v>
      </c>
      <c r="O62" s="170">
        <f>ROUND(E62*N62,5)</f>
        <v>44.85915</v>
      </c>
      <c r="P62" s="170">
        <v>0</v>
      </c>
      <c r="Q62" s="170">
        <f>ROUND(E62*P62,5)</f>
        <v>0</v>
      </c>
      <c r="R62" s="170"/>
      <c r="S62" s="170"/>
      <c r="T62" s="171">
        <v>1.4419999999999999</v>
      </c>
      <c r="U62" s="170">
        <f>ROUND(E62*T62,2)</f>
        <v>25.62</v>
      </c>
      <c r="V62" s="160"/>
      <c r="W62" s="160"/>
      <c r="X62" s="160"/>
      <c r="Y62" s="160"/>
      <c r="Z62" s="160"/>
      <c r="AA62" s="160"/>
      <c r="AB62" s="160"/>
      <c r="AC62" s="160"/>
      <c r="AD62" s="160"/>
      <c r="AE62" s="160" t="s">
        <v>110</v>
      </c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 x14ac:dyDescent="0.2">
      <c r="A63" s="161"/>
      <c r="B63" s="167"/>
      <c r="C63" s="203" t="s">
        <v>189</v>
      </c>
      <c r="D63" s="172"/>
      <c r="E63" s="177">
        <v>17.765999999999998</v>
      </c>
      <c r="F63" s="180"/>
      <c r="G63" s="180"/>
      <c r="H63" s="180"/>
      <c r="I63" s="180"/>
      <c r="J63" s="180"/>
      <c r="K63" s="180"/>
      <c r="L63" s="180"/>
      <c r="M63" s="180"/>
      <c r="N63" s="170"/>
      <c r="O63" s="170"/>
      <c r="P63" s="170"/>
      <c r="Q63" s="170"/>
      <c r="R63" s="170"/>
      <c r="S63" s="170"/>
      <c r="T63" s="171"/>
      <c r="U63" s="170"/>
      <c r="V63" s="160"/>
      <c r="W63" s="160"/>
      <c r="X63" s="160"/>
      <c r="Y63" s="160"/>
      <c r="Z63" s="160"/>
      <c r="AA63" s="160"/>
      <c r="AB63" s="160"/>
      <c r="AC63" s="160"/>
      <c r="AD63" s="160"/>
      <c r="AE63" s="160" t="s">
        <v>106</v>
      </c>
      <c r="AF63" s="160">
        <v>0</v>
      </c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">
      <c r="A64" s="161">
        <v>31</v>
      </c>
      <c r="B64" s="167" t="s">
        <v>190</v>
      </c>
      <c r="C64" s="202" t="s">
        <v>191</v>
      </c>
      <c r="D64" s="169" t="s">
        <v>174</v>
      </c>
      <c r="E64" s="176">
        <v>4.2</v>
      </c>
      <c r="F64" s="179"/>
      <c r="G64" s="180">
        <f>ROUND(E64*F64,2)</f>
        <v>0</v>
      </c>
      <c r="H64" s="179"/>
      <c r="I64" s="180">
        <f>ROUND(E64*H64,2)</f>
        <v>0</v>
      </c>
      <c r="J64" s="179"/>
      <c r="K64" s="180">
        <f>ROUND(E64*J64,2)</f>
        <v>0</v>
      </c>
      <c r="L64" s="180">
        <v>21</v>
      </c>
      <c r="M64" s="180">
        <f>G64*(1+L64/100)</f>
        <v>0</v>
      </c>
      <c r="N64" s="170">
        <v>6.7000000000000004E-2</v>
      </c>
      <c r="O64" s="170">
        <f>ROUND(E64*N64,5)</f>
        <v>0.28139999999999998</v>
      </c>
      <c r="P64" s="170">
        <v>0</v>
      </c>
      <c r="Q64" s="170">
        <f>ROUND(E64*P64,5)</f>
        <v>0</v>
      </c>
      <c r="R64" s="170"/>
      <c r="S64" s="170"/>
      <c r="T64" s="171">
        <v>0</v>
      </c>
      <c r="U64" s="170">
        <f>ROUND(E64*T64,2)</f>
        <v>0</v>
      </c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142</v>
      </c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">
      <c r="A65" s="161"/>
      <c r="B65" s="167"/>
      <c r="C65" s="203" t="s">
        <v>192</v>
      </c>
      <c r="D65" s="172"/>
      <c r="E65" s="177">
        <v>4.2</v>
      </c>
      <c r="F65" s="180"/>
      <c r="G65" s="180"/>
      <c r="H65" s="180"/>
      <c r="I65" s="180"/>
      <c r="J65" s="180"/>
      <c r="K65" s="180"/>
      <c r="L65" s="180"/>
      <c r="M65" s="180"/>
      <c r="N65" s="170"/>
      <c r="O65" s="170"/>
      <c r="P65" s="170"/>
      <c r="Q65" s="170"/>
      <c r="R65" s="170"/>
      <c r="S65" s="170"/>
      <c r="T65" s="171"/>
      <c r="U65" s="170"/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106</v>
      </c>
      <c r="AF65" s="160">
        <v>0</v>
      </c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ht="22.5" outlineLevel="1" x14ac:dyDescent="0.2">
      <c r="A66" s="161">
        <v>32</v>
      </c>
      <c r="B66" s="167" t="s">
        <v>193</v>
      </c>
      <c r="C66" s="202" t="s">
        <v>194</v>
      </c>
      <c r="D66" s="169" t="s">
        <v>174</v>
      </c>
      <c r="E66" s="176">
        <v>93.45</v>
      </c>
      <c r="F66" s="179"/>
      <c r="G66" s="180">
        <f>ROUND(E66*F66,2)</f>
        <v>0</v>
      </c>
      <c r="H66" s="179"/>
      <c r="I66" s="180">
        <f>ROUND(E66*H66,2)</f>
        <v>0</v>
      </c>
      <c r="J66" s="179"/>
      <c r="K66" s="180">
        <f>ROUND(E66*J66,2)</f>
        <v>0</v>
      </c>
      <c r="L66" s="180">
        <v>21</v>
      </c>
      <c r="M66" s="180">
        <f>G66*(1+L66/100)</f>
        <v>0</v>
      </c>
      <c r="N66" s="170">
        <v>4.2099999999999999E-2</v>
      </c>
      <c r="O66" s="170">
        <f>ROUND(E66*N66,5)</f>
        <v>3.93425</v>
      </c>
      <c r="P66" s="170">
        <v>0</v>
      </c>
      <c r="Q66" s="170">
        <f>ROUND(E66*P66,5)</f>
        <v>0</v>
      </c>
      <c r="R66" s="170"/>
      <c r="S66" s="170"/>
      <c r="T66" s="171">
        <v>0</v>
      </c>
      <c r="U66" s="170">
        <f>ROUND(E66*T66,2)</f>
        <v>0</v>
      </c>
      <c r="V66" s="160"/>
      <c r="W66" s="160"/>
      <c r="X66" s="160"/>
      <c r="Y66" s="160"/>
      <c r="Z66" s="160"/>
      <c r="AA66" s="160"/>
      <c r="AB66" s="160"/>
      <c r="AC66" s="160"/>
      <c r="AD66" s="160"/>
      <c r="AE66" s="160" t="s">
        <v>142</v>
      </c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">
      <c r="A67" s="161"/>
      <c r="B67" s="167"/>
      <c r="C67" s="203" t="s">
        <v>195</v>
      </c>
      <c r="D67" s="172"/>
      <c r="E67" s="177">
        <v>93.45</v>
      </c>
      <c r="F67" s="180"/>
      <c r="G67" s="180"/>
      <c r="H67" s="180"/>
      <c r="I67" s="180"/>
      <c r="J67" s="180"/>
      <c r="K67" s="180"/>
      <c r="L67" s="180"/>
      <c r="M67" s="180"/>
      <c r="N67" s="170"/>
      <c r="O67" s="170"/>
      <c r="P67" s="170"/>
      <c r="Q67" s="170"/>
      <c r="R67" s="170"/>
      <c r="S67" s="170"/>
      <c r="T67" s="171"/>
      <c r="U67" s="170"/>
      <c r="V67" s="160"/>
      <c r="W67" s="160"/>
      <c r="X67" s="160"/>
      <c r="Y67" s="160"/>
      <c r="Z67" s="160"/>
      <c r="AA67" s="160"/>
      <c r="AB67" s="160"/>
      <c r="AC67" s="160"/>
      <c r="AD67" s="160"/>
      <c r="AE67" s="160" t="s">
        <v>106</v>
      </c>
      <c r="AF67" s="160">
        <v>0</v>
      </c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ht="22.5" outlineLevel="1" x14ac:dyDescent="0.2">
      <c r="A68" s="161">
        <v>33</v>
      </c>
      <c r="B68" s="167" t="s">
        <v>196</v>
      </c>
      <c r="C68" s="202" t="s">
        <v>197</v>
      </c>
      <c r="D68" s="169" t="s">
        <v>174</v>
      </c>
      <c r="E68" s="176">
        <v>99.75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70">
        <v>8.1970000000000001E-2</v>
      </c>
      <c r="O68" s="170">
        <f>ROUND(E68*N68,5)</f>
        <v>8.1765100000000004</v>
      </c>
      <c r="P68" s="170">
        <v>0</v>
      </c>
      <c r="Q68" s="170">
        <f>ROUND(E68*P68,5)</f>
        <v>0</v>
      </c>
      <c r="R68" s="170"/>
      <c r="S68" s="170"/>
      <c r="T68" s="171">
        <v>0</v>
      </c>
      <c r="U68" s="170">
        <f>ROUND(E68*T68,2)</f>
        <v>0</v>
      </c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142</v>
      </c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 x14ac:dyDescent="0.2">
      <c r="A69" s="161"/>
      <c r="B69" s="167"/>
      <c r="C69" s="203" t="s">
        <v>198</v>
      </c>
      <c r="D69" s="172"/>
      <c r="E69" s="177">
        <v>99.75</v>
      </c>
      <c r="F69" s="180"/>
      <c r="G69" s="180"/>
      <c r="H69" s="180"/>
      <c r="I69" s="180"/>
      <c r="J69" s="180"/>
      <c r="K69" s="180"/>
      <c r="L69" s="180"/>
      <c r="M69" s="180"/>
      <c r="N69" s="170"/>
      <c r="O69" s="170"/>
      <c r="P69" s="170"/>
      <c r="Q69" s="170"/>
      <c r="R69" s="170"/>
      <c r="S69" s="170"/>
      <c r="T69" s="171"/>
      <c r="U69" s="170"/>
      <c r="V69" s="160"/>
      <c r="W69" s="160"/>
      <c r="X69" s="160"/>
      <c r="Y69" s="160"/>
      <c r="Z69" s="160"/>
      <c r="AA69" s="160"/>
      <c r="AB69" s="160"/>
      <c r="AC69" s="160"/>
      <c r="AD69" s="160"/>
      <c r="AE69" s="160" t="s">
        <v>106</v>
      </c>
      <c r="AF69" s="160">
        <v>0</v>
      </c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">
      <c r="A70" s="161">
        <v>34</v>
      </c>
      <c r="B70" s="167" t="s">
        <v>199</v>
      </c>
      <c r="C70" s="202" t="s">
        <v>200</v>
      </c>
      <c r="D70" s="169" t="s">
        <v>139</v>
      </c>
      <c r="E70" s="176">
        <v>88.4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0">
        <v>9.0000000000000006E-5</v>
      </c>
      <c r="O70" s="170">
        <f>ROUND(E70*N70,5)</f>
        <v>7.9600000000000001E-3</v>
      </c>
      <c r="P70" s="170">
        <v>0</v>
      </c>
      <c r="Q70" s="170">
        <f>ROUND(E70*P70,5)</f>
        <v>0</v>
      </c>
      <c r="R70" s="170"/>
      <c r="S70" s="170"/>
      <c r="T70" s="171">
        <v>2.1999999999999999E-2</v>
      </c>
      <c r="U70" s="170">
        <f>ROUND(E70*T70,2)</f>
        <v>1.94</v>
      </c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110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">
      <c r="A71" s="161"/>
      <c r="B71" s="167"/>
      <c r="C71" s="203" t="s">
        <v>201</v>
      </c>
      <c r="D71" s="172"/>
      <c r="E71" s="177">
        <v>83.4</v>
      </c>
      <c r="F71" s="180"/>
      <c r="G71" s="180"/>
      <c r="H71" s="180"/>
      <c r="I71" s="180"/>
      <c r="J71" s="180"/>
      <c r="K71" s="180"/>
      <c r="L71" s="180"/>
      <c r="M71" s="180"/>
      <c r="N71" s="170"/>
      <c r="O71" s="170"/>
      <c r="P71" s="170"/>
      <c r="Q71" s="170"/>
      <c r="R71" s="170"/>
      <c r="S71" s="170"/>
      <c r="T71" s="171"/>
      <c r="U71" s="170"/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106</v>
      </c>
      <c r="AF71" s="160">
        <v>0</v>
      </c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">
      <c r="A72" s="161"/>
      <c r="B72" s="167"/>
      <c r="C72" s="203" t="s">
        <v>58</v>
      </c>
      <c r="D72" s="172"/>
      <c r="E72" s="177">
        <v>5</v>
      </c>
      <c r="F72" s="180"/>
      <c r="G72" s="180"/>
      <c r="H72" s="180"/>
      <c r="I72" s="180"/>
      <c r="J72" s="180"/>
      <c r="K72" s="180"/>
      <c r="L72" s="180"/>
      <c r="M72" s="180"/>
      <c r="N72" s="170"/>
      <c r="O72" s="170"/>
      <c r="P72" s="170"/>
      <c r="Q72" s="170"/>
      <c r="R72" s="170"/>
      <c r="S72" s="170"/>
      <c r="T72" s="171"/>
      <c r="U72" s="170"/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106</v>
      </c>
      <c r="AF72" s="160">
        <v>0</v>
      </c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">
      <c r="A73" s="161">
        <v>35</v>
      </c>
      <c r="B73" s="167" t="s">
        <v>202</v>
      </c>
      <c r="C73" s="202" t="s">
        <v>203</v>
      </c>
      <c r="D73" s="169" t="s">
        <v>174</v>
      </c>
      <c r="E73" s="176">
        <v>3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70">
        <v>5.1000000000000004E-3</v>
      </c>
      <c r="O73" s="170">
        <f>ROUND(E73*N73,5)</f>
        <v>1.5299999999999999E-2</v>
      </c>
      <c r="P73" s="170">
        <v>0</v>
      </c>
      <c r="Q73" s="170">
        <f>ROUND(E73*P73,5)</f>
        <v>0</v>
      </c>
      <c r="R73" s="170"/>
      <c r="S73" s="170"/>
      <c r="T73" s="171">
        <v>0</v>
      </c>
      <c r="U73" s="170">
        <f>ROUND(E73*T73,2)</f>
        <v>0</v>
      </c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142</v>
      </c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 x14ac:dyDescent="0.2">
      <c r="A74" s="161">
        <v>36</v>
      </c>
      <c r="B74" s="167" t="s">
        <v>204</v>
      </c>
      <c r="C74" s="202" t="s">
        <v>205</v>
      </c>
      <c r="D74" s="169" t="s">
        <v>174</v>
      </c>
      <c r="E74" s="176">
        <v>1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70">
        <v>0</v>
      </c>
      <c r="O74" s="170">
        <f>ROUND(E74*N74,5)</f>
        <v>0</v>
      </c>
      <c r="P74" s="170">
        <v>5.5E-2</v>
      </c>
      <c r="Q74" s="170">
        <f>ROUND(E74*P74,5)</f>
        <v>5.5E-2</v>
      </c>
      <c r="R74" s="170"/>
      <c r="S74" s="170"/>
      <c r="T74" s="171">
        <v>5.819</v>
      </c>
      <c r="U74" s="170">
        <f>ROUND(E74*T74,2)</f>
        <v>5.82</v>
      </c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110</v>
      </c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">
      <c r="A75" s="161">
        <v>37</v>
      </c>
      <c r="B75" s="167" t="s">
        <v>206</v>
      </c>
      <c r="C75" s="202" t="s">
        <v>207</v>
      </c>
      <c r="D75" s="169" t="s">
        <v>139</v>
      </c>
      <c r="E75" s="176">
        <v>24</v>
      </c>
      <c r="F75" s="179"/>
      <c r="G75" s="180">
        <f>ROUND(E75*F75,2)</f>
        <v>0</v>
      </c>
      <c r="H75" s="179"/>
      <c r="I75" s="180">
        <f>ROUND(E75*H75,2)</f>
        <v>0</v>
      </c>
      <c r="J75" s="179"/>
      <c r="K75" s="180">
        <f>ROUND(E75*J75,2)</f>
        <v>0</v>
      </c>
      <c r="L75" s="180">
        <v>21</v>
      </c>
      <c r="M75" s="180">
        <f>G75*(1+L75/100)</f>
        <v>0</v>
      </c>
      <c r="N75" s="170">
        <v>3.8700000000000002E-3</v>
      </c>
      <c r="O75" s="170">
        <f>ROUND(E75*N75,5)</f>
        <v>9.2880000000000004E-2</v>
      </c>
      <c r="P75" s="170">
        <v>0</v>
      </c>
      <c r="Q75" s="170">
        <f>ROUND(E75*P75,5)</f>
        <v>0</v>
      </c>
      <c r="R75" s="170"/>
      <c r="S75" s="170"/>
      <c r="T75" s="171">
        <v>0.1</v>
      </c>
      <c r="U75" s="170">
        <f>ROUND(E75*T75,2)</f>
        <v>2.4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110</v>
      </c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 x14ac:dyDescent="0.2">
      <c r="A76" s="161">
        <v>38</v>
      </c>
      <c r="B76" s="167" t="s">
        <v>208</v>
      </c>
      <c r="C76" s="202" t="s">
        <v>209</v>
      </c>
      <c r="D76" s="169" t="s">
        <v>139</v>
      </c>
      <c r="E76" s="176">
        <v>197.4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70">
        <v>0.188</v>
      </c>
      <c r="O76" s="170">
        <f>ROUND(E76*N76,5)</f>
        <v>37.111199999999997</v>
      </c>
      <c r="P76" s="170">
        <v>0</v>
      </c>
      <c r="Q76" s="170">
        <f>ROUND(E76*P76,5)</f>
        <v>0</v>
      </c>
      <c r="R76" s="170"/>
      <c r="S76" s="170"/>
      <c r="T76" s="171">
        <v>0.27200000000000002</v>
      </c>
      <c r="U76" s="170">
        <f>ROUND(E76*T76,2)</f>
        <v>53.69</v>
      </c>
      <c r="V76" s="160"/>
      <c r="W76" s="160"/>
      <c r="X76" s="160"/>
      <c r="Y76" s="160"/>
      <c r="Z76" s="160"/>
      <c r="AA76" s="160"/>
      <c r="AB76" s="160"/>
      <c r="AC76" s="160"/>
      <c r="AD76" s="160"/>
      <c r="AE76" s="160" t="s">
        <v>110</v>
      </c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outlineLevel="1" x14ac:dyDescent="0.2">
      <c r="A77" s="161"/>
      <c r="B77" s="167"/>
      <c r="C77" s="203" t="s">
        <v>210</v>
      </c>
      <c r="D77" s="172"/>
      <c r="E77" s="177">
        <v>197.4</v>
      </c>
      <c r="F77" s="180"/>
      <c r="G77" s="180"/>
      <c r="H77" s="180"/>
      <c r="I77" s="180"/>
      <c r="J77" s="180"/>
      <c r="K77" s="180"/>
      <c r="L77" s="180"/>
      <c r="M77" s="180"/>
      <c r="N77" s="170"/>
      <c r="O77" s="170"/>
      <c r="P77" s="170"/>
      <c r="Q77" s="170"/>
      <c r="R77" s="170"/>
      <c r="S77" s="170"/>
      <c r="T77" s="171"/>
      <c r="U77" s="170"/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106</v>
      </c>
      <c r="AF77" s="160">
        <v>0</v>
      </c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x14ac:dyDescent="0.2">
      <c r="A78" s="162" t="s">
        <v>99</v>
      </c>
      <c r="B78" s="168" t="s">
        <v>64</v>
      </c>
      <c r="C78" s="204" t="s">
        <v>65</v>
      </c>
      <c r="D78" s="173"/>
      <c r="E78" s="178"/>
      <c r="F78" s="181"/>
      <c r="G78" s="181">
        <f>SUMIF(AE79:AE81,"&lt;&gt;NOR",G79:G81)</f>
        <v>0</v>
      </c>
      <c r="H78" s="181"/>
      <c r="I78" s="181">
        <f>SUM(I79:I81)</f>
        <v>0</v>
      </c>
      <c r="J78" s="181"/>
      <c r="K78" s="181">
        <f>SUM(K79:K81)</f>
        <v>0</v>
      </c>
      <c r="L78" s="181"/>
      <c r="M78" s="181">
        <f>SUM(M79:M81)</f>
        <v>0</v>
      </c>
      <c r="N78" s="174"/>
      <c r="O78" s="174">
        <f>SUM(O79:O81)</f>
        <v>0</v>
      </c>
      <c r="P78" s="174"/>
      <c r="Q78" s="174">
        <f>SUM(Q79:Q81)</f>
        <v>0</v>
      </c>
      <c r="R78" s="174"/>
      <c r="S78" s="174"/>
      <c r="T78" s="175"/>
      <c r="U78" s="174">
        <f>SUM(U79:U81)</f>
        <v>578.12</v>
      </c>
      <c r="AE78" t="s">
        <v>100</v>
      </c>
    </row>
    <row r="79" spans="1:60" outlineLevel="1" x14ac:dyDescent="0.2">
      <c r="A79" s="161">
        <v>39</v>
      </c>
      <c r="B79" s="167" t="s">
        <v>211</v>
      </c>
      <c r="C79" s="202" t="s">
        <v>212</v>
      </c>
      <c r="D79" s="169" t="s">
        <v>213</v>
      </c>
      <c r="E79" s="176">
        <v>159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70">
        <v>0</v>
      </c>
      <c r="O79" s="170">
        <f>ROUND(E79*N79,5)</f>
        <v>0</v>
      </c>
      <c r="P79" s="170">
        <v>0</v>
      </c>
      <c r="Q79" s="170">
        <f>ROUND(E79*P79,5)</f>
        <v>0</v>
      </c>
      <c r="R79" s="170"/>
      <c r="S79" s="170"/>
      <c r="T79" s="171">
        <v>0.95599999999999996</v>
      </c>
      <c r="U79" s="170">
        <f>ROUND(E79*T79,2)</f>
        <v>152</v>
      </c>
      <c r="V79" s="160"/>
      <c r="W79" s="160"/>
      <c r="X79" s="160"/>
      <c r="Y79" s="160"/>
      <c r="Z79" s="160"/>
      <c r="AA79" s="160"/>
      <c r="AB79" s="160"/>
      <c r="AC79" s="160"/>
      <c r="AD79" s="160"/>
      <c r="AE79" s="160" t="s">
        <v>110</v>
      </c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 x14ac:dyDescent="0.2">
      <c r="A80" s="161">
        <v>40</v>
      </c>
      <c r="B80" s="167" t="s">
        <v>214</v>
      </c>
      <c r="C80" s="202" t="s">
        <v>215</v>
      </c>
      <c r="D80" s="169" t="s">
        <v>213</v>
      </c>
      <c r="E80" s="176">
        <v>159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70">
        <v>0</v>
      </c>
      <c r="O80" s="170">
        <f>ROUND(E80*N80,5)</f>
        <v>0</v>
      </c>
      <c r="P80" s="170">
        <v>0</v>
      </c>
      <c r="Q80" s="170">
        <f>ROUND(E80*P80,5)</f>
        <v>0</v>
      </c>
      <c r="R80" s="170"/>
      <c r="S80" s="170"/>
      <c r="T80" s="171">
        <v>2.68</v>
      </c>
      <c r="U80" s="170">
        <f>ROUND(E80*T80,2)</f>
        <v>426.12</v>
      </c>
      <c r="V80" s="160"/>
      <c r="W80" s="160"/>
      <c r="X80" s="160"/>
      <c r="Y80" s="160"/>
      <c r="Z80" s="160"/>
      <c r="AA80" s="160"/>
      <c r="AB80" s="160"/>
      <c r="AC80" s="160"/>
      <c r="AD80" s="160"/>
      <c r="AE80" s="160" t="s">
        <v>104</v>
      </c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 x14ac:dyDescent="0.2">
      <c r="A81" s="161">
        <v>41</v>
      </c>
      <c r="B81" s="167" t="s">
        <v>216</v>
      </c>
      <c r="C81" s="202" t="s">
        <v>217</v>
      </c>
      <c r="D81" s="169" t="s">
        <v>213</v>
      </c>
      <c r="E81" s="176">
        <v>159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70">
        <v>0</v>
      </c>
      <c r="O81" s="170">
        <f>ROUND(E81*N81,5)</f>
        <v>0</v>
      </c>
      <c r="P81" s="170">
        <v>0</v>
      </c>
      <c r="Q81" s="170">
        <f>ROUND(E81*P81,5)</f>
        <v>0</v>
      </c>
      <c r="R81" s="170"/>
      <c r="S81" s="170"/>
      <c r="T81" s="171">
        <v>0</v>
      </c>
      <c r="U81" s="170">
        <f>ROUND(E81*T81,2)</f>
        <v>0</v>
      </c>
      <c r="V81" s="160"/>
      <c r="W81" s="160"/>
      <c r="X81" s="160"/>
      <c r="Y81" s="160"/>
      <c r="Z81" s="160"/>
      <c r="AA81" s="160"/>
      <c r="AB81" s="160"/>
      <c r="AC81" s="160"/>
      <c r="AD81" s="160"/>
      <c r="AE81" s="160" t="s">
        <v>110</v>
      </c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x14ac:dyDescent="0.2">
      <c r="A82" s="162" t="s">
        <v>99</v>
      </c>
      <c r="B82" s="168" t="s">
        <v>66</v>
      </c>
      <c r="C82" s="204" t="s">
        <v>67</v>
      </c>
      <c r="D82" s="173"/>
      <c r="E82" s="178"/>
      <c r="F82" s="181"/>
      <c r="G82" s="181">
        <f>SUMIF(AE83:AE83,"&lt;&gt;NOR",G83:G83)</f>
        <v>0</v>
      </c>
      <c r="H82" s="181"/>
      <c r="I82" s="181">
        <f>SUM(I83:I83)</f>
        <v>0</v>
      </c>
      <c r="J82" s="181"/>
      <c r="K82" s="181">
        <f>SUM(K83:K83)</f>
        <v>0</v>
      </c>
      <c r="L82" s="181"/>
      <c r="M82" s="181">
        <f>SUM(M83:M83)</f>
        <v>0</v>
      </c>
      <c r="N82" s="174"/>
      <c r="O82" s="174">
        <f>SUM(O83:O83)</f>
        <v>0</v>
      </c>
      <c r="P82" s="174"/>
      <c r="Q82" s="174">
        <f>SUM(Q83:Q83)</f>
        <v>0</v>
      </c>
      <c r="R82" s="174"/>
      <c r="S82" s="174"/>
      <c r="T82" s="175"/>
      <c r="U82" s="174">
        <f>SUM(U83:U83)</f>
        <v>251.16</v>
      </c>
      <c r="AE82" t="s">
        <v>100</v>
      </c>
    </row>
    <row r="83" spans="1:60" outlineLevel="1" x14ac:dyDescent="0.2">
      <c r="A83" s="161">
        <v>42</v>
      </c>
      <c r="B83" s="167" t="s">
        <v>218</v>
      </c>
      <c r="C83" s="202" t="s">
        <v>219</v>
      </c>
      <c r="D83" s="169" t="s">
        <v>213</v>
      </c>
      <c r="E83" s="176">
        <v>644</v>
      </c>
      <c r="F83" s="179"/>
      <c r="G83" s="180">
        <f>ROUND(E83*F83,2)</f>
        <v>0</v>
      </c>
      <c r="H83" s="179"/>
      <c r="I83" s="180">
        <f>ROUND(E83*H83,2)</f>
        <v>0</v>
      </c>
      <c r="J83" s="179"/>
      <c r="K83" s="180">
        <f>ROUND(E83*J83,2)</f>
        <v>0</v>
      </c>
      <c r="L83" s="180">
        <v>21</v>
      </c>
      <c r="M83" s="180">
        <f>G83*(1+L83/100)</f>
        <v>0</v>
      </c>
      <c r="N83" s="170">
        <v>0</v>
      </c>
      <c r="O83" s="170">
        <f>ROUND(E83*N83,5)</f>
        <v>0</v>
      </c>
      <c r="P83" s="170">
        <v>0</v>
      </c>
      <c r="Q83" s="170">
        <f>ROUND(E83*P83,5)</f>
        <v>0</v>
      </c>
      <c r="R83" s="170"/>
      <c r="S83" s="170"/>
      <c r="T83" s="171">
        <v>0.39</v>
      </c>
      <c r="U83" s="170">
        <f>ROUND(E83*T83,2)</f>
        <v>251.16</v>
      </c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110</v>
      </c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x14ac:dyDescent="0.2">
      <c r="A84" s="162" t="s">
        <v>99</v>
      </c>
      <c r="B84" s="168" t="s">
        <v>68</v>
      </c>
      <c r="C84" s="204" t="s">
        <v>69</v>
      </c>
      <c r="D84" s="173"/>
      <c r="E84" s="178"/>
      <c r="F84" s="181"/>
      <c r="G84" s="181">
        <f>SUMIF(AE85:AE85,"&lt;&gt;NOR",G85:G85)</f>
        <v>0</v>
      </c>
      <c r="H84" s="181"/>
      <c r="I84" s="181">
        <f>SUM(I85:I85)</f>
        <v>0</v>
      </c>
      <c r="J84" s="181"/>
      <c r="K84" s="181">
        <f>SUM(K85:K85)</f>
        <v>0</v>
      </c>
      <c r="L84" s="181"/>
      <c r="M84" s="181">
        <f>SUM(M85:M85)</f>
        <v>0</v>
      </c>
      <c r="N84" s="174"/>
      <c r="O84" s="174">
        <f>SUM(O85:O85)</f>
        <v>0</v>
      </c>
      <c r="P84" s="174"/>
      <c r="Q84" s="174">
        <f>SUM(Q85:Q85)</f>
        <v>0</v>
      </c>
      <c r="R84" s="174"/>
      <c r="S84" s="174"/>
      <c r="T84" s="175"/>
      <c r="U84" s="174">
        <f>SUM(U85:U85)</f>
        <v>0</v>
      </c>
      <c r="AE84" t="s">
        <v>100</v>
      </c>
    </row>
    <row r="85" spans="1:60" outlineLevel="1" x14ac:dyDescent="0.2">
      <c r="A85" s="161">
        <v>43</v>
      </c>
      <c r="B85" s="167" t="s">
        <v>220</v>
      </c>
      <c r="C85" s="202" t="s">
        <v>221</v>
      </c>
      <c r="D85" s="169" t="s">
        <v>139</v>
      </c>
      <c r="E85" s="176">
        <v>65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70">
        <v>0</v>
      </c>
      <c r="O85" s="170">
        <f>ROUND(E85*N85,5)</f>
        <v>0</v>
      </c>
      <c r="P85" s="170">
        <v>0</v>
      </c>
      <c r="Q85" s="170">
        <f>ROUND(E85*P85,5)</f>
        <v>0</v>
      </c>
      <c r="R85" s="170"/>
      <c r="S85" s="170"/>
      <c r="T85" s="171">
        <v>0</v>
      </c>
      <c r="U85" s="170">
        <f>ROUND(E85*T85,2)</f>
        <v>0</v>
      </c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110</v>
      </c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x14ac:dyDescent="0.2">
      <c r="A86" s="162" t="s">
        <v>99</v>
      </c>
      <c r="B86" s="168" t="s">
        <v>70</v>
      </c>
      <c r="C86" s="204" t="s">
        <v>71</v>
      </c>
      <c r="D86" s="173"/>
      <c r="E86" s="178"/>
      <c r="F86" s="181"/>
      <c r="G86" s="181">
        <f>SUMIF(AE87:AE88,"&lt;&gt;NOR",G87:G88)</f>
        <v>0</v>
      </c>
      <c r="H86" s="181"/>
      <c r="I86" s="181">
        <f>SUM(I87:I88)</f>
        <v>0</v>
      </c>
      <c r="J86" s="181"/>
      <c r="K86" s="181">
        <f>SUM(K87:K88)</f>
        <v>0</v>
      </c>
      <c r="L86" s="181"/>
      <c r="M86" s="181">
        <f>SUM(M87:M88)</f>
        <v>0</v>
      </c>
      <c r="N86" s="174"/>
      <c r="O86" s="174">
        <f>SUM(O87:O88)</f>
        <v>0</v>
      </c>
      <c r="P86" s="174"/>
      <c r="Q86" s="174">
        <f>SUM(Q87:Q88)</f>
        <v>0</v>
      </c>
      <c r="R86" s="174"/>
      <c r="S86" s="174"/>
      <c r="T86" s="175"/>
      <c r="U86" s="174">
        <f>SUM(U87:U88)</f>
        <v>5.4</v>
      </c>
      <c r="AE86" t="s">
        <v>100</v>
      </c>
    </row>
    <row r="87" spans="1:60" outlineLevel="1" x14ac:dyDescent="0.2">
      <c r="A87" s="161">
        <v>44</v>
      </c>
      <c r="B87" s="167" t="s">
        <v>222</v>
      </c>
      <c r="C87" s="202" t="s">
        <v>223</v>
      </c>
      <c r="D87" s="169" t="s">
        <v>139</v>
      </c>
      <c r="E87" s="176">
        <v>24</v>
      </c>
      <c r="F87" s="179"/>
      <c r="G87" s="180">
        <f>ROUND(E87*F87,2)</f>
        <v>0</v>
      </c>
      <c r="H87" s="179"/>
      <c r="I87" s="180">
        <f>ROUND(E87*H87,2)</f>
        <v>0</v>
      </c>
      <c r="J87" s="179"/>
      <c r="K87" s="180">
        <f>ROUND(E87*J87,2)</f>
        <v>0</v>
      </c>
      <c r="L87" s="180">
        <v>21</v>
      </c>
      <c r="M87" s="180">
        <f>G87*(1+L87/100)</f>
        <v>0</v>
      </c>
      <c r="N87" s="170">
        <v>0</v>
      </c>
      <c r="O87" s="170">
        <f>ROUND(E87*N87,5)</f>
        <v>0</v>
      </c>
      <c r="P87" s="170">
        <v>0</v>
      </c>
      <c r="Q87" s="170">
        <f>ROUND(E87*P87,5)</f>
        <v>0</v>
      </c>
      <c r="R87" s="170"/>
      <c r="S87" s="170"/>
      <c r="T87" s="171">
        <v>0.22500000000000001</v>
      </c>
      <c r="U87" s="170">
        <f>ROUND(E87*T87,2)</f>
        <v>5.4</v>
      </c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110</v>
      </c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">
      <c r="A88" s="161"/>
      <c r="B88" s="167"/>
      <c r="C88" s="203" t="s">
        <v>224</v>
      </c>
      <c r="D88" s="172"/>
      <c r="E88" s="177">
        <v>24</v>
      </c>
      <c r="F88" s="180"/>
      <c r="G88" s="180"/>
      <c r="H88" s="180"/>
      <c r="I88" s="180"/>
      <c r="J88" s="180"/>
      <c r="K88" s="180"/>
      <c r="L88" s="180"/>
      <c r="M88" s="180"/>
      <c r="N88" s="170"/>
      <c r="O88" s="170"/>
      <c r="P88" s="170"/>
      <c r="Q88" s="170"/>
      <c r="R88" s="170"/>
      <c r="S88" s="170"/>
      <c r="T88" s="171"/>
      <c r="U88" s="170"/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106</v>
      </c>
      <c r="AF88" s="160">
        <v>0</v>
      </c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x14ac:dyDescent="0.2">
      <c r="A89" s="162" t="s">
        <v>99</v>
      </c>
      <c r="B89" s="168" t="s">
        <v>72</v>
      </c>
      <c r="C89" s="204" t="s">
        <v>26</v>
      </c>
      <c r="D89" s="173"/>
      <c r="E89" s="178"/>
      <c r="F89" s="181"/>
      <c r="G89" s="181">
        <f>SUMIF(AE90:AE93,"&lt;&gt;NOR",G90:G93)</f>
        <v>0</v>
      </c>
      <c r="H89" s="181"/>
      <c r="I89" s="181">
        <f>SUM(I90:I93)</f>
        <v>0</v>
      </c>
      <c r="J89" s="181"/>
      <c r="K89" s="181">
        <f>SUM(K90:K93)</f>
        <v>0</v>
      </c>
      <c r="L89" s="181"/>
      <c r="M89" s="181">
        <f>SUM(M90:M93)</f>
        <v>0</v>
      </c>
      <c r="N89" s="174"/>
      <c r="O89" s="174">
        <f>SUM(O90:O93)</f>
        <v>0</v>
      </c>
      <c r="P89" s="174"/>
      <c r="Q89" s="174">
        <f>SUM(Q90:Q93)</f>
        <v>0</v>
      </c>
      <c r="R89" s="174"/>
      <c r="S89" s="174"/>
      <c r="T89" s="175"/>
      <c r="U89" s="174">
        <f>SUM(U90:U93)</f>
        <v>0</v>
      </c>
      <c r="AE89" t="s">
        <v>100</v>
      </c>
    </row>
    <row r="90" spans="1:60" outlineLevel="1" x14ac:dyDescent="0.2">
      <c r="A90" s="161">
        <v>45</v>
      </c>
      <c r="B90" s="167" t="s">
        <v>225</v>
      </c>
      <c r="C90" s="202" t="s">
        <v>226</v>
      </c>
      <c r="D90" s="169" t="s">
        <v>227</v>
      </c>
      <c r="E90" s="176">
        <v>1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70">
        <v>0</v>
      </c>
      <c r="O90" s="170">
        <f>ROUND(E90*N90,5)</f>
        <v>0</v>
      </c>
      <c r="P90" s="170">
        <v>0</v>
      </c>
      <c r="Q90" s="170">
        <f>ROUND(E90*P90,5)</f>
        <v>0</v>
      </c>
      <c r="R90" s="170"/>
      <c r="S90" s="170"/>
      <c r="T90" s="171">
        <v>0</v>
      </c>
      <c r="U90" s="170">
        <f>ROUND(E90*T90,2)</f>
        <v>0</v>
      </c>
      <c r="V90" s="160"/>
      <c r="W90" s="160"/>
      <c r="X90" s="160"/>
      <c r="Y90" s="160"/>
      <c r="Z90" s="160"/>
      <c r="AA90" s="160"/>
      <c r="AB90" s="160"/>
      <c r="AC90" s="160"/>
      <c r="AD90" s="160"/>
      <c r="AE90" s="160" t="s">
        <v>110</v>
      </c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">
      <c r="A91" s="161">
        <v>46</v>
      </c>
      <c r="B91" s="167" t="s">
        <v>228</v>
      </c>
      <c r="C91" s="202" t="s">
        <v>229</v>
      </c>
      <c r="D91" s="169" t="s">
        <v>227</v>
      </c>
      <c r="E91" s="176">
        <v>1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21</v>
      </c>
      <c r="M91" s="180">
        <f>G91*(1+L91/100)</f>
        <v>0</v>
      </c>
      <c r="N91" s="170">
        <v>0</v>
      </c>
      <c r="O91" s="170">
        <f>ROUND(E91*N91,5)</f>
        <v>0</v>
      </c>
      <c r="P91" s="170">
        <v>0</v>
      </c>
      <c r="Q91" s="170">
        <f>ROUND(E91*P91,5)</f>
        <v>0</v>
      </c>
      <c r="R91" s="170"/>
      <c r="S91" s="170"/>
      <c r="T91" s="171">
        <v>0</v>
      </c>
      <c r="U91" s="170">
        <f>ROUND(E91*T91,2)</f>
        <v>0</v>
      </c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110</v>
      </c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">
      <c r="A92" s="161">
        <v>47</v>
      </c>
      <c r="B92" s="167" t="s">
        <v>230</v>
      </c>
      <c r="C92" s="202" t="s">
        <v>231</v>
      </c>
      <c r="D92" s="169" t="s">
        <v>227</v>
      </c>
      <c r="E92" s="176">
        <v>1</v>
      </c>
      <c r="F92" s="179"/>
      <c r="G92" s="180">
        <f>ROUND(E92*F92,2)</f>
        <v>0</v>
      </c>
      <c r="H92" s="179"/>
      <c r="I92" s="180">
        <f>ROUND(E92*H92,2)</f>
        <v>0</v>
      </c>
      <c r="J92" s="179"/>
      <c r="K92" s="180">
        <f>ROUND(E92*J92,2)</f>
        <v>0</v>
      </c>
      <c r="L92" s="180">
        <v>21</v>
      </c>
      <c r="M92" s="180">
        <f>G92*(1+L92/100)</f>
        <v>0</v>
      </c>
      <c r="N92" s="170">
        <v>0</v>
      </c>
      <c r="O92" s="170">
        <f>ROUND(E92*N92,5)</f>
        <v>0</v>
      </c>
      <c r="P92" s="170">
        <v>0</v>
      </c>
      <c r="Q92" s="170">
        <f>ROUND(E92*P92,5)</f>
        <v>0</v>
      </c>
      <c r="R92" s="170"/>
      <c r="S92" s="170"/>
      <c r="T92" s="171">
        <v>0</v>
      </c>
      <c r="U92" s="170">
        <f>ROUND(E92*T92,2)</f>
        <v>0</v>
      </c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110</v>
      </c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">
      <c r="A93" s="190">
        <v>48</v>
      </c>
      <c r="B93" s="191" t="s">
        <v>232</v>
      </c>
      <c r="C93" s="205" t="s">
        <v>233</v>
      </c>
      <c r="D93" s="192" t="s">
        <v>227</v>
      </c>
      <c r="E93" s="193">
        <v>1</v>
      </c>
      <c r="F93" s="194"/>
      <c r="G93" s="195">
        <f>ROUND(E93*F93,2)</f>
        <v>0</v>
      </c>
      <c r="H93" s="194"/>
      <c r="I93" s="195">
        <f>ROUND(E93*H93,2)</f>
        <v>0</v>
      </c>
      <c r="J93" s="194"/>
      <c r="K93" s="195">
        <f>ROUND(E93*J93,2)</f>
        <v>0</v>
      </c>
      <c r="L93" s="195">
        <v>21</v>
      </c>
      <c r="M93" s="195">
        <f>G93*(1+L93/100)</f>
        <v>0</v>
      </c>
      <c r="N93" s="196">
        <v>0</v>
      </c>
      <c r="O93" s="196">
        <f>ROUND(E93*N93,5)</f>
        <v>0</v>
      </c>
      <c r="P93" s="196">
        <v>0</v>
      </c>
      <c r="Q93" s="196">
        <f>ROUND(E93*P93,5)</f>
        <v>0</v>
      </c>
      <c r="R93" s="196"/>
      <c r="S93" s="196"/>
      <c r="T93" s="197">
        <v>0</v>
      </c>
      <c r="U93" s="196">
        <f>ROUND(E93*T93,2)</f>
        <v>0</v>
      </c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110</v>
      </c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x14ac:dyDescent="0.2">
      <c r="A94" s="6"/>
      <c r="B94" s="7" t="s">
        <v>234</v>
      </c>
      <c r="C94" s="206" t="s">
        <v>234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AC94">
        <v>15</v>
      </c>
      <c r="AD94">
        <v>21</v>
      </c>
    </row>
    <row r="95" spans="1:60" x14ac:dyDescent="0.2">
      <c r="A95" s="198"/>
      <c r="B95" s="199">
        <v>26</v>
      </c>
      <c r="C95" s="207" t="s">
        <v>234</v>
      </c>
      <c r="D95" s="200"/>
      <c r="E95" s="200"/>
      <c r="F95" s="200"/>
      <c r="G95" s="201">
        <f>G8+G29+G35+G58+G61+G78+G82+G84+G86+G89</f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AC95">
        <f>SUMIF(L7:L93,AC94,G7:G93)</f>
        <v>0</v>
      </c>
      <c r="AD95">
        <f>SUMIF(L7:L93,AD94,G7:G93)</f>
        <v>0</v>
      </c>
      <c r="AE95" t="s">
        <v>235</v>
      </c>
    </row>
    <row r="96" spans="1:60" x14ac:dyDescent="0.2">
      <c r="A96" s="6"/>
      <c r="B96" s="7" t="s">
        <v>234</v>
      </c>
      <c r="C96" s="206" t="s">
        <v>234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6"/>
      <c r="B97" s="7" t="s">
        <v>234</v>
      </c>
      <c r="C97" s="206" t="s">
        <v>234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A98" s="262">
        <v>33</v>
      </c>
      <c r="B98" s="262"/>
      <c r="C98" s="263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264"/>
      <c r="B99" s="265"/>
      <c r="C99" s="266"/>
      <c r="D99" s="265"/>
      <c r="E99" s="265"/>
      <c r="F99" s="265"/>
      <c r="G99" s="26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AE99" t="s">
        <v>236</v>
      </c>
    </row>
    <row r="100" spans="1:31" x14ac:dyDescent="0.2">
      <c r="A100" s="268"/>
      <c r="B100" s="269"/>
      <c r="C100" s="270"/>
      <c r="D100" s="269"/>
      <c r="E100" s="269"/>
      <c r="F100" s="269"/>
      <c r="G100" s="27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268"/>
      <c r="B101" s="269"/>
      <c r="C101" s="270"/>
      <c r="D101" s="269"/>
      <c r="E101" s="269"/>
      <c r="F101" s="269"/>
      <c r="G101" s="271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 x14ac:dyDescent="0.2">
      <c r="A102" s="268"/>
      <c r="B102" s="269"/>
      <c r="C102" s="270"/>
      <c r="D102" s="269"/>
      <c r="E102" s="269"/>
      <c r="F102" s="269"/>
      <c r="G102" s="27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31" x14ac:dyDescent="0.2">
      <c r="A103" s="272"/>
      <c r="B103" s="273"/>
      <c r="C103" s="274"/>
      <c r="D103" s="273"/>
      <c r="E103" s="273"/>
      <c r="F103" s="273"/>
      <c r="G103" s="27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 x14ac:dyDescent="0.2">
      <c r="A104" s="6"/>
      <c r="B104" s="7" t="s">
        <v>234</v>
      </c>
      <c r="C104" s="206" t="s">
        <v>234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31" x14ac:dyDescent="0.2">
      <c r="C105" s="208"/>
      <c r="AE105" t="s">
        <v>237</v>
      </c>
    </row>
  </sheetData>
  <mergeCells count="6">
    <mergeCell ref="A99:G103"/>
    <mergeCell ref="A1:G1"/>
    <mergeCell ref="C2:G2"/>
    <mergeCell ref="C3:G3"/>
    <mergeCell ref="C4:G4"/>
    <mergeCell ref="A98:C98"/>
  </mergeCells>
  <pageMargins left="0.59055118110236204" right="0.39370078740157499" top="0.78740157499999996" bottom="0.78740157499999996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2016-11-21T11:59:22Z</cp:lastPrinted>
  <dcterms:created xsi:type="dcterms:W3CDTF">2009-04-08T07:15:50Z</dcterms:created>
  <dcterms:modified xsi:type="dcterms:W3CDTF">2016-11-21T12:12:44Z</dcterms:modified>
</cp:coreProperties>
</file>