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705" yWindow="-15" windowWidth="12510" windowHeight="11805" activeTab="2"/>
  </bookViews>
  <sheets>
    <sheet name="Pokyny pro vyplnění" sheetId="11" r:id="rId1"/>
    <sheet name="Stavba" sheetId="1" r:id="rId2"/>
    <sheet name="01 01 Pol" sheetId="12" r:id="rId3"/>
    <sheet name="VzorPolozky" sheetId="10" state="hidden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Stavba!$I$54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2">'01 01 Pol'!$A$1:$X$121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J10" i="12"/>
  <c r="L10" i="12"/>
  <c r="Z10" i="12" s="1"/>
  <c r="P10" i="12"/>
  <c r="AB10" i="12" s="1"/>
  <c r="R10" i="12"/>
  <c r="AC10" i="12" s="1"/>
  <c r="W10" i="12"/>
  <c r="AD10" i="12" s="1"/>
  <c r="Y10" i="12"/>
  <c r="G11" i="12"/>
  <c r="N11" i="12" s="1"/>
  <c r="AA11" i="12" s="1"/>
  <c r="J11" i="12"/>
  <c r="Y11" i="12" s="1"/>
  <c r="L11" i="12"/>
  <c r="P11" i="12"/>
  <c r="R11" i="12"/>
  <c r="AC11" i="12" s="1"/>
  <c r="W11" i="12"/>
  <c r="AD11" i="12" s="1"/>
  <c r="Z11" i="12"/>
  <c r="AB11" i="12"/>
  <c r="G12" i="12"/>
  <c r="AF12" i="12" s="1"/>
  <c r="J12" i="12"/>
  <c r="Y12" i="12" s="1"/>
  <c r="L12" i="12"/>
  <c r="Z12" i="12" s="1"/>
  <c r="P12" i="12"/>
  <c r="R12" i="12"/>
  <c r="W12" i="12"/>
  <c r="AB12" i="12"/>
  <c r="AC12" i="12"/>
  <c r="AD12" i="12"/>
  <c r="G13" i="12"/>
  <c r="AF13" i="12" s="1"/>
  <c r="J13" i="12"/>
  <c r="Y13" i="12" s="1"/>
  <c r="L13" i="12"/>
  <c r="Z13" i="12" s="1"/>
  <c r="P13" i="12"/>
  <c r="AB13" i="12" s="1"/>
  <c r="R13" i="12"/>
  <c r="AC13" i="12" s="1"/>
  <c r="W13" i="12"/>
  <c r="AD13" i="12"/>
  <c r="G14" i="12"/>
  <c r="AF14" i="12" s="1"/>
  <c r="J14" i="12"/>
  <c r="L14" i="12"/>
  <c r="P14" i="12"/>
  <c r="AB14" i="12" s="1"/>
  <c r="R14" i="12"/>
  <c r="AC14" i="12" s="1"/>
  <c r="W14" i="12"/>
  <c r="AD14" i="12" s="1"/>
  <c r="Y14" i="12"/>
  <c r="Z14" i="12"/>
  <c r="G15" i="12"/>
  <c r="N15" i="12" s="1"/>
  <c r="J15" i="12"/>
  <c r="L15" i="12"/>
  <c r="P15" i="12"/>
  <c r="R15" i="12"/>
  <c r="AC15" i="12" s="1"/>
  <c r="W15" i="12"/>
  <c r="AD15" i="12" s="1"/>
  <c r="Y15" i="12"/>
  <c r="Z15" i="12"/>
  <c r="AA15" i="12"/>
  <c r="AB15" i="12"/>
  <c r="G16" i="12"/>
  <c r="AF16" i="12" s="1"/>
  <c r="J16" i="12"/>
  <c r="L16" i="12"/>
  <c r="Z16" i="12" s="1"/>
  <c r="P16" i="12"/>
  <c r="R16" i="12"/>
  <c r="W16" i="12"/>
  <c r="Y16" i="12"/>
  <c r="AB16" i="12"/>
  <c r="AC16" i="12"/>
  <c r="AD16" i="12"/>
  <c r="G17" i="12"/>
  <c r="N17" i="12" s="1"/>
  <c r="AA17" i="12" s="1"/>
  <c r="J17" i="12"/>
  <c r="Y17" i="12" s="1"/>
  <c r="L17" i="12"/>
  <c r="Z17" i="12" s="1"/>
  <c r="P17" i="12"/>
  <c r="AB17" i="12" s="1"/>
  <c r="R17" i="12"/>
  <c r="W17" i="12"/>
  <c r="AC17" i="12"/>
  <c r="AD17" i="12"/>
  <c r="AF17" i="12"/>
  <c r="G18" i="12"/>
  <c r="N18" i="12" s="1"/>
  <c r="AA18" i="12" s="1"/>
  <c r="J18" i="12"/>
  <c r="L18" i="12"/>
  <c r="P18" i="12"/>
  <c r="AB18" i="12" s="1"/>
  <c r="R18" i="12"/>
  <c r="AC18" i="12" s="1"/>
  <c r="W18" i="12"/>
  <c r="AD18" i="12" s="1"/>
  <c r="Y18" i="12"/>
  <c r="Z18" i="12"/>
  <c r="AF18" i="12"/>
  <c r="G19" i="12"/>
  <c r="N19" i="12" s="1"/>
  <c r="AA19" i="12" s="1"/>
  <c r="J19" i="12"/>
  <c r="Y19" i="12" s="1"/>
  <c r="L19" i="12"/>
  <c r="P19" i="12"/>
  <c r="R19" i="12"/>
  <c r="AC19" i="12" s="1"/>
  <c r="W19" i="12"/>
  <c r="AD19" i="12" s="1"/>
  <c r="Z19" i="12"/>
  <c r="AB19" i="12"/>
  <c r="G20" i="12"/>
  <c r="AF20" i="12" s="1"/>
  <c r="J20" i="12"/>
  <c r="L20" i="12"/>
  <c r="Z20" i="12" s="1"/>
  <c r="P20" i="12"/>
  <c r="R20" i="12"/>
  <c r="W20" i="12"/>
  <c r="Y20" i="12"/>
  <c r="AB20" i="12"/>
  <c r="AC20" i="12"/>
  <c r="AD20" i="12"/>
  <c r="G21" i="12"/>
  <c r="N21" i="12" s="1"/>
  <c r="AA21" i="12" s="1"/>
  <c r="J21" i="12"/>
  <c r="Y21" i="12" s="1"/>
  <c r="L21" i="12"/>
  <c r="Z21" i="12" s="1"/>
  <c r="P21" i="12"/>
  <c r="AB21" i="12" s="1"/>
  <c r="R21" i="12"/>
  <c r="W21" i="12"/>
  <c r="AC21" i="12"/>
  <c r="AD21" i="12"/>
  <c r="AF21" i="12"/>
  <c r="G22" i="12"/>
  <c r="AF22" i="12" s="1"/>
  <c r="J22" i="12"/>
  <c r="L22" i="12"/>
  <c r="P22" i="12"/>
  <c r="AB22" i="12" s="1"/>
  <c r="R22" i="12"/>
  <c r="W22" i="12"/>
  <c r="AD22" i="12" s="1"/>
  <c r="Y22" i="12"/>
  <c r="Z22" i="12"/>
  <c r="AC22" i="12"/>
  <c r="G23" i="12"/>
  <c r="N23" i="12" s="1"/>
  <c r="J23" i="12"/>
  <c r="L23" i="12"/>
  <c r="P23" i="12"/>
  <c r="R23" i="12"/>
  <c r="AC23" i="12" s="1"/>
  <c r="W23" i="12"/>
  <c r="AD23" i="12" s="1"/>
  <c r="Y23" i="12"/>
  <c r="Z23" i="12"/>
  <c r="AA23" i="12"/>
  <c r="AB23" i="12"/>
  <c r="G24" i="12"/>
  <c r="AF24" i="12" s="1"/>
  <c r="J24" i="12"/>
  <c r="Y24" i="12" s="1"/>
  <c r="L24" i="12"/>
  <c r="Z24" i="12" s="1"/>
  <c r="P24" i="12"/>
  <c r="R24" i="12"/>
  <c r="W24" i="12"/>
  <c r="AD24" i="12" s="1"/>
  <c r="AB24" i="12"/>
  <c r="AC24" i="12"/>
  <c r="G25" i="12"/>
  <c r="AF25" i="12" s="1"/>
  <c r="J25" i="12"/>
  <c r="Y25" i="12" s="1"/>
  <c r="L25" i="12"/>
  <c r="Z25" i="12" s="1"/>
  <c r="P25" i="12"/>
  <c r="AB25" i="12" s="1"/>
  <c r="R25" i="12"/>
  <c r="W25" i="12"/>
  <c r="AC25" i="12"/>
  <c r="AD25" i="12"/>
  <c r="G26" i="12"/>
  <c r="N26" i="12" s="1"/>
  <c r="AA26" i="12" s="1"/>
  <c r="J26" i="12"/>
  <c r="L26" i="12"/>
  <c r="P26" i="12"/>
  <c r="AB26" i="12" s="1"/>
  <c r="R26" i="12"/>
  <c r="AC26" i="12" s="1"/>
  <c r="W26" i="12"/>
  <c r="AD26" i="12" s="1"/>
  <c r="Y26" i="12"/>
  <c r="Z26" i="12"/>
  <c r="AF26" i="12"/>
  <c r="G27" i="12"/>
  <c r="N27" i="12" s="1"/>
  <c r="AA27" i="12" s="1"/>
  <c r="J27" i="12"/>
  <c r="Y27" i="12" s="1"/>
  <c r="L27" i="12"/>
  <c r="P27" i="12"/>
  <c r="R27" i="12"/>
  <c r="AC27" i="12" s="1"/>
  <c r="W27" i="12"/>
  <c r="AD27" i="12" s="1"/>
  <c r="Z27" i="12"/>
  <c r="AB27" i="12"/>
  <c r="G28" i="12"/>
  <c r="AF28" i="12" s="1"/>
  <c r="J28" i="12"/>
  <c r="L28" i="12"/>
  <c r="Z28" i="12" s="1"/>
  <c r="P28" i="12"/>
  <c r="R28" i="12"/>
  <c r="W28" i="12"/>
  <c r="AD28" i="12" s="1"/>
  <c r="Y28" i="12"/>
  <c r="AB28" i="12"/>
  <c r="AC28" i="12"/>
  <c r="G29" i="12"/>
  <c r="AF29" i="12" s="1"/>
  <c r="J29" i="12"/>
  <c r="Y29" i="12" s="1"/>
  <c r="L29" i="12"/>
  <c r="Z29" i="12" s="1"/>
  <c r="P29" i="12"/>
  <c r="AB29" i="12" s="1"/>
  <c r="R29" i="12"/>
  <c r="W29" i="12"/>
  <c r="AC29" i="12"/>
  <c r="AD29" i="12"/>
  <c r="G30" i="12"/>
  <c r="N30" i="12" s="1"/>
  <c r="AA30" i="12" s="1"/>
  <c r="J30" i="12"/>
  <c r="L30" i="12"/>
  <c r="P30" i="12"/>
  <c r="AB30" i="12" s="1"/>
  <c r="R30" i="12"/>
  <c r="W30" i="12"/>
  <c r="AD30" i="12" s="1"/>
  <c r="Y30" i="12"/>
  <c r="Z30" i="12"/>
  <c r="AC30" i="12"/>
  <c r="G31" i="12"/>
  <c r="N31" i="12" s="1"/>
  <c r="AA31" i="12" s="1"/>
  <c r="J31" i="12"/>
  <c r="L31" i="12"/>
  <c r="P31" i="12"/>
  <c r="R31" i="12"/>
  <c r="AC31" i="12" s="1"/>
  <c r="W31" i="12"/>
  <c r="AD31" i="12" s="1"/>
  <c r="Y31" i="12"/>
  <c r="Z31" i="12"/>
  <c r="AB31" i="12"/>
  <c r="G32" i="12"/>
  <c r="AF32" i="12" s="1"/>
  <c r="J32" i="12"/>
  <c r="Y32" i="12" s="1"/>
  <c r="L32" i="12"/>
  <c r="Z32" i="12" s="1"/>
  <c r="P32" i="12"/>
  <c r="R32" i="12"/>
  <c r="W32" i="12"/>
  <c r="AD32" i="12" s="1"/>
  <c r="AB32" i="12"/>
  <c r="AC32" i="12"/>
  <c r="G33" i="12"/>
  <c r="AF33" i="12" s="1"/>
  <c r="J33" i="12"/>
  <c r="Y33" i="12" s="1"/>
  <c r="L33" i="12"/>
  <c r="Z33" i="12" s="1"/>
  <c r="P33" i="12"/>
  <c r="AB33" i="12" s="1"/>
  <c r="R33" i="12"/>
  <c r="W33" i="12"/>
  <c r="AC33" i="12"/>
  <c r="AD33" i="12"/>
  <c r="G34" i="12"/>
  <c r="N34" i="12" s="1"/>
  <c r="AA34" i="12" s="1"/>
  <c r="J34" i="12"/>
  <c r="L34" i="12"/>
  <c r="P34" i="12"/>
  <c r="AB34" i="12" s="1"/>
  <c r="R34" i="12"/>
  <c r="AC34" i="12" s="1"/>
  <c r="W34" i="12"/>
  <c r="AD34" i="12" s="1"/>
  <c r="Y34" i="12"/>
  <c r="Z34" i="12"/>
  <c r="G35" i="12"/>
  <c r="N35" i="12" s="1"/>
  <c r="AA35" i="12" s="1"/>
  <c r="J35" i="12"/>
  <c r="Y35" i="12" s="1"/>
  <c r="L35" i="12"/>
  <c r="P35" i="12"/>
  <c r="R35" i="12"/>
  <c r="AC35" i="12" s="1"/>
  <c r="W35" i="12"/>
  <c r="AD35" i="12" s="1"/>
  <c r="Z35" i="12"/>
  <c r="AB35" i="12"/>
  <c r="G36" i="12"/>
  <c r="AF36" i="12" s="1"/>
  <c r="J36" i="12"/>
  <c r="L36" i="12"/>
  <c r="Z36" i="12" s="1"/>
  <c r="P36" i="12"/>
  <c r="R36" i="12"/>
  <c r="W36" i="12"/>
  <c r="AD36" i="12" s="1"/>
  <c r="Y36" i="12"/>
  <c r="AB36" i="12"/>
  <c r="AC36" i="12"/>
  <c r="G37" i="12"/>
  <c r="AF37" i="12" s="1"/>
  <c r="J37" i="12"/>
  <c r="Y37" i="12" s="1"/>
  <c r="L37" i="12"/>
  <c r="Z37" i="12" s="1"/>
  <c r="P37" i="12"/>
  <c r="AB37" i="12" s="1"/>
  <c r="R37" i="12"/>
  <c r="W37" i="12"/>
  <c r="AC37" i="12"/>
  <c r="AD37" i="12"/>
  <c r="G38" i="12"/>
  <c r="N38" i="12" s="1"/>
  <c r="AA38" i="12" s="1"/>
  <c r="J38" i="12"/>
  <c r="L38" i="12"/>
  <c r="P38" i="12"/>
  <c r="AB38" i="12" s="1"/>
  <c r="R38" i="12"/>
  <c r="W38" i="12"/>
  <c r="AD38" i="12" s="1"/>
  <c r="Y38" i="12"/>
  <c r="Z38" i="12"/>
  <c r="AC38" i="12"/>
  <c r="G39" i="12"/>
  <c r="N39" i="12" s="1"/>
  <c r="J39" i="12"/>
  <c r="L39" i="12"/>
  <c r="P39" i="12"/>
  <c r="AB39" i="12" s="1"/>
  <c r="R39" i="12"/>
  <c r="AC39" i="12" s="1"/>
  <c r="W39" i="12"/>
  <c r="AD39" i="12" s="1"/>
  <c r="Y39" i="12"/>
  <c r="Z39" i="12"/>
  <c r="AA39" i="12"/>
  <c r="G41" i="12"/>
  <c r="J41" i="12"/>
  <c r="Y41" i="12" s="1"/>
  <c r="L41" i="12"/>
  <c r="Z41" i="12" s="1"/>
  <c r="P41" i="12"/>
  <c r="R41" i="12"/>
  <c r="W41" i="12"/>
  <c r="AB41" i="12"/>
  <c r="AC41" i="12"/>
  <c r="AD41" i="12"/>
  <c r="G42" i="12"/>
  <c r="AF42" i="12" s="1"/>
  <c r="J42" i="12"/>
  <c r="Y42" i="12" s="1"/>
  <c r="L42" i="12"/>
  <c r="Z42" i="12" s="1"/>
  <c r="P42" i="12"/>
  <c r="AB42" i="12" s="1"/>
  <c r="R42" i="12"/>
  <c r="W42" i="12"/>
  <c r="AC42" i="12"/>
  <c r="AD42" i="12"/>
  <c r="G43" i="12"/>
  <c r="AF43" i="12" s="1"/>
  <c r="J43" i="12"/>
  <c r="L43" i="12"/>
  <c r="P43" i="12"/>
  <c r="AB43" i="12" s="1"/>
  <c r="R43" i="12"/>
  <c r="AC43" i="12" s="1"/>
  <c r="W43" i="12"/>
  <c r="AD43" i="12" s="1"/>
  <c r="Y43" i="12"/>
  <c r="Z43" i="12"/>
  <c r="G44" i="12"/>
  <c r="N44" i="12" s="1"/>
  <c r="AA44" i="12" s="1"/>
  <c r="J44" i="12"/>
  <c r="Y44" i="12" s="1"/>
  <c r="L44" i="12"/>
  <c r="P44" i="12"/>
  <c r="AB44" i="12" s="1"/>
  <c r="R44" i="12"/>
  <c r="AC44" i="12" s="1"/>
  <c r="W44" i="12"/>
  <c r="Z44" i="12"/>
  <c r="AD44" i="12"/>
  <c r="G45" i="12"/>
  <c r="AF45" i="12" s="1"/>
  <c r="J45" i="12"/>
  <c r="L45" i="12"/>
  <c r="Z45" i="12" s="1"/>
  <c r="P45" i="12"/>
  <c r="R45" i="12"/>
  <c r="W45" i="12"/>
  <c r="AD45" i="12" s="1"/>
  <c r="Y45" i="12"/>
  <c r="AB45" i="12"/>
  <c r="AC45" i="12"/>
  <c r="G46" i="12"/>
  <c r="AF46" i="12" s="1"/>
  <c r="J46" i="12"/>
  <c r="Y46" i="12" s="1"/>
  <c r="L46" i="12"/>
  <c r="P46" i="12"/>
  <c r="AB46" i="12" s="1"/>
  <c r="R46" i="12"/>
  <c r="AC46" i="12" s="1"/>
  <c r="W46" i="12"/>
  <c r="Z46" i="12"/>
  <c r="AD46" i="12"/>
  <c r="G47" i="12"/>
  <c r="N47" i="12" s="1"/>
  <c r="AA47" i="12" s="1"/>
  <c r="J47" i="12"/>
  <c r="L47" i="12"/>
  <c r="Z47" i="12" s="1"/>
  <c r="P47" i="12"/>
  <c r="R47" i="12"/>
  <c r="W47" i="12"/>
  <c r="AD47" i="12" s="1"/>
  <c r="Y47" i="12"/>
  <c r="AB47" i="12"/>
  <c r="AC47" i="12"/>
  <c r="AF47" i="12"/>
  <c r="G48" i="12"/>
  <c r="N48" i="12" s="1"/>
  <c r="AA48" i="12" s="1"/>
  <c r="J48" i="12"/>
  <c r="L48" i="12"/>
  <c r="P48" i="12"/>
  <c r="R48" i="12"/>
  <c r="AC48" i="12" s="1"/>
  <c r="W48" i="12"/>
  <c r="Y48" i="12"/>
  <c r="Z48" i="12"/>
  <c r="AB48" i="12"/>
  <c r="AD48" i="12"/>
  <c r="G49" i="12"/>
  <c r="N49" i="12" s="1"/>
  <c r="AA49" i="12" s="1"/>
  <c r="J49" i="12"/>
  <c r="L49" i="12"/>
  <c r="Z49" i="12" s="1"/>
  <c r="P49" i="12"/>
  <c r="R49" i="12"/>
  <c r="W49" i="12"/>
  <c r="Y49" i="12"/>
  <c r="AB49" i="12"/>
  <c r="AC49" i="12"/>
  <c r="AD49" i="12"/>
  <c r="G50" i="12"/>
  <c r="AF50" i="12" s="1"/>
  <c r="J50" i="12"/>
  <c r="Y50" i="12" s="1"/>
  <c r="L50" i="12"/>
  <c r="N50" i="12"/>
  <c r="AA50" i="12" s="1"/>
  <c r="P50" i="12"/>
  <c r="AB50" i="12" s="1"/>
  <c r="R50" i="12"/>
  <c r="AC50" i="12" s="1"/>
  <c r="W50" i="12"/>
  <c r="Z50" i="12"/>
  <c r="AD50" i="12"/>
  <c r="G51" i="12"/>
  <c r="N51" i="12" s="1"/>
  <c r="AA51" i="12" s="1"/>
  <c r="J51" i="12"/>
  <c r="L51" i="12"/>
  <c r="P51" i="12"/>
  <c r="R51" i="12"/>
  <c r="AC51" i="12" s="1"/>
  <c r="W51" i="12"/>
  <c r="AD51" i="12" s="1"/>
  <c r="Y51" i="12"/>
  <c r="Z51" i="12"/>
  <c r="AB51" i="12"/>
  <c r="G52" i="12"/>
  <c r="N52" i="12" s="1"/>
  <c r="AA52" i="12" s="1"/>
  <c r="J52" i="12"/>
  <c r="Y52" i="12" s="1"/>
  <c r="L52" i="12"/>
  <c r="P52" i="12"/>
  <c r="R52" i="12"/>
  <c r="AC52" i="12" s="1"/>
  <c r="W52" i="12"/>
  <c r="Z52" i="12"/>
  <c r="AB52" i="12"/>
  <c r="AD52" i="12"/>
  <c r="G53" i="12"/>
  <c r="N53" i="12" s="1"/>
  <c r="AA53" i="12" s="1"/>
  <c r="J53" i="12"/>
  <c r="L53" i="12"/>
  <c r="Z53" i="12" s="1"/>
  <c r="P53" i="12"/>
  <c r="R53" i="12"/>
  <c r="W53" i="12"/>
  <c r="Y53" i="12"/>
  <c r="AB53" i="12"/>
  <c r="AC53" i="12"/>
  <c r="AD53" i="12"/>
  <c r="G54" i="12"/>
  <c r="N54" i="12" s="1"/>
  <c r="AA54" i="12" s="1"/>
  <c r="J54" i="12"/>
  <c r="Y54" i="12" s="1"/>
  <c r="L54" i="12"/>
  <c r="P54" i="12"/>
  <c r="AB54" i="12" s="1"/>
  <c r="R54" i="12"/>
  <c r="W54" i="12"/>
  <c r="Z54" i="12"/>
  <c r="AC54" i="12"/>
  <c r="AD54" i="12"/>
  <c r="G55" i="12"/>
  <c r="AF55" i="12" s="1"/>
  <c r="J55" i="12"/>
  <c r="L55" i="12"/>
  <c r="P55" i="12"/>
  <c r="R55" i="12"/>
  <c r="AC55" i="12" s="1"/>
  <c r="W55" i="12"/>
  <c r="AD55" i="12" s="1"/>
  <c r="Y55" i="12"/>
  <c r="Z55" i="12"/>
  <c r="AB55" i="12"/>
  <c r="G56" i="12"/>
  <c r="N56" i="12" s="1"/>
  <c r="AA56" i="12" s="1"/>
  <c r="J56" i="12"/>
  <c r="Y56" i="12" s="1"/>
  <c r="L56" i="12"/>
  <c r="P56" i="12"/>
  <c r="R56" i="12"/>
  <c r="AC56" i="12" s="1"/>
  <c r="W56" i="12"/>
  <c r="Z56" i="12"/>
  <c r="AB56" i="12"/>
  <c r="AD56" i="12"/>
  <c r="G57" i="12"/>
  <c r="N57" i="12" s="1"/>
  <c r="AA57" i="12" s="1"/>
  <c r="J57" i="12"/>
  <c r="Y57" i="12" s="1"/>
  <c r="L57" i="12"/>
  <c r="Z57" i="12" s="1"/>
  <c r="P57" i="12"/>
  <c r="R57" i="12"/>
  <c r="W57" i="12"/>
  <c r="AB57" i="12"/>
  <c r="AC57" i="12"/>
  <c r="AD57" i="12"/>
  <c r="G58" i="12"/>
  <c r="AF58" i="12" s="1"/>
  <c r="J58" i="12"/>
  <c r="Y58" i="12" s="1"/>
  <c r="L58" i="12"/>
  <c r="P58" i="12"/>
  <c r="AB58" i="12" s="1"/>
  <c r="R58" i="12"/>
  <c r="W58" i="12"/>
  <c r="Z58" i="12"/>
  <c r="AC58" i="12"/>
  <c r="AD58" i="12"/>
  <c r="G59" i="12"/>
  <c r="AF59" i="12" s="1"/>
  <c r="J59" i="12"/>
  <c r="L59" i="12"/>
  <c r="P59" i="12"/>
  <c r="R59" i="12"/>
  <c r="AC59" i="12" s="1"/>
  <c r="W59" i="12"/>
  <c r="AD59" i="12" s="1"/>
  <c r="Y59" i="12"/>
  <c r="Z59" i="12"/>
  <c r="AB59" i="12"/>
  <c r="G60" i="12"/>
  <c r="N60" i="12" s="1"/>
  <c r="AA60" i="12" s="1"/>
  <c r="J60" i="12"/>
  <c r="Y60" i="12" s="1"/>
  <c r="L60" i="12"/>
  <c r="P60" i="12"/>
  <c r="R60" i="12"/>
  <c r="AC60" i="12" s="1"/>
  <c r="W60" i="12"/>
  <c r="Z60" i="12"/>
  <c r="AB60" i="12"/>
  <c r="AD60" i="12"/>
  <c r="G61" i="12"/>
  <c r="N61" i="12" s="1"/>
  <c r="AA61" i="12" s="1"/>
  <c r="J61" i="12"/>
  <c r="L61" i="12"/>
  <c r="Z61" i="12" s="1"/>
  <c r="P61" i="12"/>
  <c r="R61" i="12"/>
  <c r="W61" i="12"/>
  <c r="Y61" i="12"/>
  <c r="AB61" i="12"/>
  <c r="AC61" i="12"/>
  <c r="AD61" i="12"/>
  <c r="G62" i="12"/>
  <c r="AF62" i="12" s="1"/>
  <c r="J62" i="12"/>
  <c r="Y62" i="12" s="1"/>
  <c r="L62" i="12"/>
  <c r="P62" i="12"/>
  <c r="AB62" i="12" s="1"/>
  <c r="R62" i="12"/>
  <c r="AC62" i="12" s="1"/>
  <c r="W62" i="12"/>
  <c r="Z62" i="12"/>
  <c r="AD62" i="12"/>
  <c r="G68" i="12"/>
  <c r="N68" i="12" s="1"/>
  <c r="AA68" i="12" s="1"/>
  <c r="J68" i="12"/>
  <c r="L68" i="12"/>
  <c r="P68" i="12"/>
  <c r="R68" i="12"/>
  <c r="W68" i="12"/>
  <c r="AD68" i="12" s="1"/>
  <c r="Y68" i="12"/>
  <c r="Z68" i="12"/>
  <c r="AB68" i="12"/>
  <c r="AC68" i="12"/>
  <c r="G72" i="12"/>
  <c r="N72" i="12" s="1"/>
  <c r="AA72" i="12" s="1"/>
  <c r="J72" i="12"/>
  <c r="L72" i="12"/>
  <c r="P72" i="12"/>
  <c r="AB72" i="12" s="1"/>
  <c r="R72" i="12"/>
  <c r="AC72" i="12" s="1"/>
  <c r="W72" i="12"/>
  <c r="Y72" i="12"/>
  <c r="Z72" i="12"/>
  <c r="AD72" i="12"/>
  <c r="G73" i="12"/>
  <c r="N73" i="12" s="1"/>
  <c r="AA73" i="12" s="1"/>
  <c r="J73" i="12"/>
  <c r="L73" i="12"/>
  <c r="Z73" i="12" s="1"/>
  <c r="P73" i="12"/>
  <c r="R73" i="12"/>
  <c r="W73" i="12"/>
  <c r="Y73" i="12"/>
  <c r="AB73" i="12"/>
  <c r="AC73" i="12"/>
  <c r="AD73" i="12"/>
  <c r="AF73" i="12"/>
  <c r="G74" i="12"/>
  <c r="AF74" i="12" s="1"/>
  <c r="J74" i="12"/>
  <c r="Y74" i="12" s="1"/>
  <c r="L74" i="12"/>
  <c r="P74" i="12"/>
  <c r="AB74" i="12" s="1"/>
  <c r="R74" i="12"/>
  <c r="AC74" i="12" s="1"/>
  <c r="W74" i="12"/>
  <c r="Z74" i="12"/>
  <c r="AD74" i="12"/>
  <c r="G75" i="12"/>
  <c r="AF75" i="12" s="1"/>
  <c r="J75" i="12"/>
  <c r="L75" i="12"/>
  <c r="Z75" i="12" s="1"/>
  <c r="P75" i="12"/>
  <c r="R75" i="12"/>
  <c r="W75" i="12"/>
  <c r="AD75" i="12" s="1"/>
  <c r="Y75" i="12"/>
  <c r="AB75" i="12"/>
  <c r="AC75" i="12"/>
  <c r="G76" i="12"/>
  <c r="N76" i="12" s="1"/>
  <c r="AA76" i="12" s="1"/>
  <c r="J76" i="12"/>
  <c r="Y76" i="12" s="1"/>
  <c r="L76" i="12"/>
  <c r="P76" i="12"/>
  <c r="AB76" i="12" s="1"/>
  <c r="R76" i="12"/>
  <c r="AC76" i="12" s="1"/>
  <c r="W76" i="12"/>
  <c r="AD76" i="12" s="1"/>
  <c r="Z76" i="12"/>
  <c r="G77" i="12"/>
  <c r="AF77" i="12" s="1"/>
  <c r="J77" i="12"/>
  <c r="L77" i="12"/>
  <c r="Z77" i="12" s="1"/>
  <c r="P77" i="12"/>
  <c r="R77" i="12"/>
  <c r="W77" i="12"/>
  <c r="AD77" i="12" s="1"/>
  <c r="Y77" i="12"/>
  <c r="AB77" i="12"/>
  <c r="AC77" i="12"/>
  <c r="G78" i="12"/>
  <c r="AF78" i="12" s="1"/>
  <c r="J78" i="12"/>
  <c r="Y78" i="12" s="1"/>
  <c r="L78" i="12"/>
  <c r="P78" i="12"/>
  <c r="AB78" i="12" s="1"/>
  <c r="R78" i="12"/>
  <c r="W78" i="12"/>
  <c r="Z78" i="12"/>
  <c r="AC78" i="12"/>
  <c r="AD78" i="12"/>
  <c r="G79" i="12"/>
  <c r="N79" i="12" s="1"/>
  <c r="AA79" i="12" s="1"/>
  <c r="J79" i="12"/>
  <c r="L79" i="12"/>
  <c r="P79" i="12"/>
  <c r="R79" i="12"/>
  <c r="W79" i="12"/>
  <c r="AD79" i="12" s="1"/>
  <c r="Y79" i="12"/>
  <c r="Z79" i="12"/>
  <c r="AB79" i="12"/>
  <c r="AC79" i="12"/>
  <c r="G80" i="12"/>
  <c r="N80" i="12" s="1"/>
  <c r="AA80" i="12" s="1"/>
  <c r="J80" i="12"/>
  <c r="L80" i="12"/>
  <c r="P80" i="12"/>
  <c r="AB80" i="12" s="1"/>
  <c r="R80" i="12"/>
  <c r="AC80" i="12" s="1"/>
  <c r="W80" i="12"/>
  <c r="Y80" i="12"/>
  <c r="Z80" i="12"/>
  <c r="AD80" i="12"/>
  <c r="G81" i="12"/>
  <c r="AF81" i="12" s="1"/>
  <c r="J81" i="12"/>
  <c r="Y81" i="12" s="1"/>
  <c r="L81" i="12"/>
  <c r="Z81" i="12" s="1"/>
  <c r="P81" i="12"/>
  <c r="R81" i="12"/>
  <c r="W81" i="12"/>
  <c r="AD81" i="12" s="1"/>
  <c r="AB81" i="12"/>
  <c r="AC81" i="12"/>
  <c r="G82" i="12"/>
  <c r="AF82" i="12" s="1"/>
  <c r="J82" i="12"/>
  <c r="Y82" i="12" s="1"/>
  <c r="L82" i="12"/>
  <c r="P82" i="12"/>
  <c r="AB82" i="12" s="1"/>
  <c r="R82" i="12"/>
  <c r="AC82" i="12" s="1"/>
  <c r="W82" i="12"/>
  <c r="Z82" i="12"/>
  <c r="AD82" i="12"/>
  <c r="G83" i="12"/>
  <c r="AF83" i="12" s="1"/>
  <c r="J83" i="12"/>
  <c r="L83" i="12"/>
  <c r="Z83" i="12" s="1"/>
  <c r="P83" i="12"/>
  <c r="AB83" i="12" s="1"/>
  <c r="R83" i="12"/>
  <c r="W83" i="12"/>
  <c r="AD83" i="12" s="1"/>
  <c r="Y83" i="12"/>
  <c r="AC83" i="12"/>
  <c r="G84" i="12"/>
  <c r="N84" i="12" s="1"/>
  <c r="J84" i="12"/>
  <c r="L84" i="12"/>
  <c r="P84" i="12"/>
  <c r="AB84" i="12" s="1"/>
  <c r="R84" i="12"/>
  <c r="AC84" i="12" s="1"/>
  <c r="W84" i="12"/>
  <c r="Y84" i="12"/>
  <c r="Z84" i="12"/>
  <c r="AA84" i="12"/>
  <c r="AD84" i="12"/>
  <c r="G85" i="12"/>
  <c r="AF85" i="12" s="1"/>
  <c r="J85" i="12"/>
  <c r="Y85" i="12" s="1"/>
  <c r="L85" i="12"/>
  <c r="Z85" i="12" s="1"/>
  <c r="P85" i="12"/>
  <c r="R85" i="12"/>
  <c r="W85" i="12"/>
  <c r="AD85" i="12" s="1"/>
  <c r="AB85" i="12"/>
  <c r="AC85" i="12"/>
  <c r="G86" i="12"/>
  <c r="N86" i="12" s="1"/>
  <c r="AA86" i="12" s="1"/>
  <c r="J86" i="12"/>
  <c r="Y86" i="12" s="1"/>
  <c r="L86" i="12"/>
  <c r="P86" i="12"/>
  <c r="AB86" i="12" s="1"/>
  <c r="R86" i="12"/>
  <c r="W86" i="12"/>
  <c r="Z86" i="12"/>
  <c r="AC86" i="12"/>
  <c r="AD86" i="12"/>
  <c r="G88" i="12"/>
  <c r="J88" i="12"/>
  <c r="L88" i="12"/>
  <c r="Z88" i="12" s="1"/>
  <c r="P88" i="12"/>
  <c r="R88" i="12"/>
  <c r="AC88" i="12" s="1"/>
  <c r="W88" i="12"/>
  <c r="AD88" i="12" s="1"/>
  <c r="Y88" i="12"/>
  <c r="AB88" i="12"/>
  <c r="G89" i="12"/>
  <c r="N89" i="12" s="1"/>
  <c r="AA89" i="12" s="1"/>
  <c r="J89" i="12"/>
  <c r="Y89" i="12" s="1"/>
  <c r="L89" i="12"/>
  <c r="P89" i="12"/>
  <c r="AB89" i="12" s="1"/>
  <c r="R89" i="12"/>
  <c r="AC89" i="12" s="1"/>
  <c r="W89" i="12"/>
  <c r="Z89" i="12"/>
  <c r="AD89" i="12"/>
  <c r="AF89" i="12"/>
  <c r="G90" i="12"/>
  <c r="N90" i="12" s="1"/>
  <c r="AA90" i="12" s="1"/>
  <c r="J90" i="12"/>
  <c r="L90" i="12"/>
  <c r="Z90" i="12" s="1"/>
  <c r="P90" i="12"/>
  <c r="R90" i="12"/>
  <c r="W90" i="12"/>
  <c r="Y90" i="12"/>
  <c r="AB90" i="12"/>
  <c r="AC90" i="12"/>
  <c r="AD90" i="12"/>
  <c r="G91" i="12"/>
  <c r="AF91" i="12" s="1"/>
  <c r="J91" i="12"/>
  <c r="Y91" i="12" s="1"/>
  <c r="L91" i="12"/>
  <c r="P91" i="12"/>
  <c r="AB91" i="12" s="1"/>
  <c r="R91" i="12"/>
  <c r="W91" i="12"/>
  <c r="Z91" i="12"/>
  <c r="AC91" i="12"/>
  <c r="AD91" i="12"/>
  <c r="G92" i="12"/>
  <c r="AF92" i="12" s="1"/>
  <c r="J92" i="12"/>
  <c r="L92" i="12"/>
  <c r="P92" i="12"/>
  <c r="AB92" i="12" s="1"/>
  <c r="R92" i="12"/>
  <c r="AC92" i="12" s="1"/>
  <c r="W92" i="12"/>
  <c r="AD92" i="12" s="1"/>
  <c r="Y92" i="12"/>
  <c r="Z92" i="12"/>
  <c r="G93" i="12"/>
  <c r="N93" i="12" s="1"/>
  <c r="AA93" i="12" s="1"/>
  <c r="J93" i="12"/>
  <c r="Y93" i="12" s="1"/>
  <c r="L93" i="12"/>
  <c r="P93" i="12"/>
  <c r="R93" i="12"/>
  <c r="AC93" i="12" s="1"/>
  <c r="W93" i="12"/>
  <c r="Z93" i="12"/>
  <c r="AB93" i="12"/>
  <c r="AD93" i="12"/>
  <c r="G94" i="12"/>
  <c r="AF94" i="12" s="1"/>
  <c r="J94" i="12"/>
  <c r="L94" i="12"/>
  <c r="Z94" i="12" s="1"/>
  <c r="P94" i="12"/>
  <c r="R94" i="12"/>
  <c r="AC94" i="12" s="1"/>
  <c r="W94" i="12"/>
  <c r="AD94" i="12" s="1"/>
  <c r="Y94" i="12"/>
  <c r="AB94" i="12"/>
  <c r="G95" i="12"/>
  <c r="N95" i="12" s="1"/>
  <c r="AA95" i="12" s="1"/>
  <c r="J95" i="12"/>
  <c r="Y95" i="12" s="1"/>
  <c r="L95" i="12"/>
  <c r="P95" i="12"/>
  <c r="AB95" i="12" s="1"/>
  <c r="R95" i="12"/>
  <c r="W95" i="12"/>
  <c r="AD95" i="12" s="1"/>
  <c r="Z95" i="12"/>
  <c r="AC95" i="12"/>
  <c r="G97" i="12"/>
  <c r="AF97" i="12" s="1"/>
  <c r="J97" i="12"/>
  <c r="Y97" i="12" s="1"/>
  <c r="L97" i="12"/>
  <c r="Z97" i="12" s="1"/>
  <c r="P97" i="12"/>
  <c r="R97" i="12"/>
  <c r="W97" i="12"/>
  <c r="AD97" i="12" s="1"/>
  <c r="AB97" i="12"/>
  <c r="AC97" i="12"/>
  <c r="G99" i="12"/>
  <c r="AF99" i="12" s="1"/>
  <c r="J99" i="12"/>
  <c r="L99" i="12"/>
  <c r="Z99" i="12" s="1"/>
  <c r="P99" i="12"/>
  <c r="AB99" i="12" s="1"/>
  <c r="R99" i="12"/>
  <c r="AC99" i="12" s="1"/>
  <c r="W99" i="12"/>
  <c r="Y99" i="12"/>
  <c r="AD99" i="12"/>
  <c r="G101" i="12"/>
  <c r="AF101" i="12" s="1"/>
  <c r="J101" i="12"/>
  <c r="L101" i="12"/>
  <c r="Z101" i="12" s="1"/>
  <c r="P101" i="12"/>
  <c r="AB101" i="12" s="1"/>
  <c r="R101" i="12"/>
  <c r="AC101" i="12" s="1"/>
  <c r="W101" i="12"/>
  <c r="AD101" i="12" s="1"/>
  <c r="Y101" i="12"/>
  <c r="G103" i="12"/>
  <c r="N103" i="12" s="1"/>
  <c r="AA103" i="12" s="1"/>
  <c r="J103" i="12"/>
  <c r="Y103" i="12" s="1"/>
  <c r="L103" i="12"/>
  <c r="P103" i="12"/>
  <c r="AB103" i="12" s="1"/>
  <c r="R103" i="12"/>
  <c r="W103" i="12"/>
  <c r="AD103" i="12" s="1"/>
  <c r="Z103" i="12"/>
  <c r="AC103" i="12"/>
  <c r="G104" i="12"/>
  <c r="N104" i="12" s="1"/>
  <c r="AA104" i="12" s="1"/>
  <c r="J104" i="12"/>
  <c r="Y104" i="12" s="1"/>
  <c r="L104" i="12"/>
  <c r="Z104" i="12" s="1"/>
  <c r="P104" i="12"/>
  <c r="R104" i="12"/>
  <c r="W104" i="12"/>
  <c r="AD104" i="12" s="1"/>
  <c r="AB104" i="12"/>
  <c r="AC104" i="12"/>
  <c r="G105" i="12"/>
  <c r="AF105" i="12" s="1"/>
  <c r="J105" i="12"/>
  <c r="L105" i="12"/>
  <c r="Z105" i="12" s="1"/>
  <c r="P105" i="12"/>
  <c r="AB105" i="12" s="1"/>
  <c r="R105" i="12"/>
  <c r="AC105" i="12" s="1"/>
  <c r="W105" i="12"/>
  <c r="Y105" i="12"/>
  <c r="AD105" i="12"/>
  <c r="G106" i="12"/>
  <c r="AF106" i="12" s="1"/>
  <c r="J106" i="12"/>
  <c r="L106" i="12"/>
  <c r="Z106" i="12" s="1"/>
  <c r="P106" i="12"/>
  <c r="AB106" i="12" s="1"/>
  <c r="R106" i="12"/>
  <c r="AC106" i="12" s="1"/>
  <c r="W106" i="12"/>
  <c r="AD106" i="12" s="1"/>
  <c r="Y106" i="12"/>
  <c r="G107" i="12"/>
  <c r="N107" i="12" s="1"/>
  <c r="AA107" i="12" s="1"/>
  <c r="J107" i="12"/>
  <c r="Y107" i="12" s="1"/>
  <c r="L107" i="12"/>
  <c r="P107" i="12"/>
  <c r="AB107" i="12" s="1"/>
  <c r="R107" i="12"/>
  <c r="W107" i="12"/>
  <c r="AD107" i="12" s="1"/>
  <c r="Z107" i="12"/>
  <c r="AC107" i="12"/>
  <c r="G108" i="12"/>
  <c r="N108" i="12" s="1"/>
  <c r="AA108" i="12" s="1"/>
  <c r="J108" i="12"/>
  <c r="Y108" i="12" s="1"/>
  <c r="L108" i="12"/>
  <c r="Z108" i="12" s="1"/>
  <c r="P108" i="12"/>
  <c r="R108" i="12"/>
  <c r="W108" i="12"/>
  <c r="AD108" i="12" s="1"/>
  <c r="AB108" i="12"/>
  <c r="AC108" i="12"/>
  <c r="AF108" i="12"/>
  <c r="G109" i="12"/>
  <c r="AF109" i="12" s="1"/>
  <c r="J109" i="12"/>
  <c r="L109" i="12"/>
  <c r="Z109" i="12" s="1"/>
  <c r="P109" i="12"/>
  <c r="AB109" i="12" s="1"/>
  <c r="R109" i="12"/>
  <c r="AC109" i="12" s="1"/>
  <c r="W109" i="12"/>
  <c r="Y109" i="12"/>
  <c r="AD109" i="12"/>
  <c r="AE111" i="12"/>
  <c r="F40" i="1" s="1"/>
  <c r="G27" i="1"/>
  <c r="AF30" i="12" l="1"/>
  <c r="N62" i="12"/>
  <c r="AA62" i="12" s="1"/>
  <c r="AF61" i="12"/>
  <c r="G96" i="12"/>
  <c r="N59" i="12"/>
  <c r="AA59" i="12" s="1"/>
  <c r="AF54" i="12"/>
  <c r="AF51" i="12"/>
  <c r="G40" i="12"/>
  <c r="AF49" i="12"/>
  <c r="AF48" i="12"/>
  <c r="AF104" i="12"/>
  <c r="N85" i="12"/>
  <c r="AA85" i="12" s="1"/>
  <c r="AF80" i="12"/>
  <c r="AF79" i="12"/>
  <c r="N74" i="12"/>
  <c r="AA74" i="12" s="1"/>
  <c r="AF52" i="12"/>
  <c r="N46" i="12"/>
  <c r="AA46" i="12" s="1"/>
  <c r="N29" i="12"/>
  <c r="AA29" i="12" s="1"/>
  <c r="N97" i="12"/>
  <c r="AA97" i="12" s="1"/>
  <c r="N94" i="12"/>
  <c r="AA94" i="12" s="1"/>
  <c r="N91" i="12"/>
  <c r="AA91" i="12" s="1"/>
  <c r="AF90" i="12"/>
  <c r="AF88" i="12"/>
  <c r="G87" i="12"/>
  <c r="AF41" i="12"/>
  <c r="N41" i="12"/>
  <c r="AA41" i="12" s="1"/>
  <c r="AF38" i="12"/>
  <c r="N37" i="12"/>
  <c r="AA37" i="12" s="1"/>
  <c r="AF34" i="12"/>
  <c r="N24" i="12"/>
  <c r="AA24" i="12" s="1"/>
  <c r="N10" i="12"/>
  <c r="AA10" i="12" s="1"/>
  <c r="G9" i="12"/>
  <c r="N109" i="12"/>
  <c r="AA109" i="12" s="1"/>
  <c r="N106" i="12"/>
  <c r="AA106" i="12" s="1"/>
  <c r="N105" i="12"/>
  <c r="AA105" i="12" s="1"/>
  <c r="N101" i="12"/>
  <c r="AA101" i="12" s="1"/>
  <c r="N99" i="12"/>
  <c r="AA99" i="12" s="1"/>
  <c r="AF93" i="12"/>
  <c r="N92" i="12"/>
  <c r="AA92" i="12" s="1"/>
  <c r="N88" i="12"/>
  <c r="AA88" i="12" s="1"/>
  <c r="AF86" i="12"/>
  <c r="AF84" i="12"/>
  <c r="N83" i="12"/>
  <c r="AA83" i="12" s="1"/>
  <c r="N82" i="12"/>
  <c r="AA82" i="12" s="1"/>
  <c r="N81" i="12"/>
  <c r="AA81" i="12" s="1"/>
  <c r="N78" i="12"/>
  <c r="AA78" i="12" s="1"/>
  <c r="N77" i="12"/>
  <c r="AA77" i="12" s="1"/>
  <c r="N75" i="12"/>
  <c r="AA75" i="12" s="1"/>
  <c r="AF68" i="12"/>
  <c r="N58" i="12"/>
  <c r="AA58" i="12" s="1"/>
  <c r="N55" i="12"/>
  <c r="AA55" i="12" s="1"/>
  <c r="AF53" i="12"/>
  <c r="AF44" i="12"/>
  <c r="N43" i="12"/>
  <c r="AA43" i="12" s="1"/>
  <c r="N36" i="12"/>
  <c r="AA36" i="12" s="1"/>
  <c r="AF35" i="12"/>
  <c r="N33" i="12"/>
  <c r="AA33" i="12" s="1"/>
  <c r="N32" i="12"/>
  <c r="AA32" i="12" s="1"/>
  <c r="N28" i="12"/>
  <c r="AA28" i="12" s="1"/>
  <c r="AF27" i="12"/>
  <c r="N25" i="12"/>
  <c r="AA25" i="12" s="1"/>
  <c r="N22" i="12"/>
  <c r="AA22" i="12" s="1"/>
  <c r="N20" i="12"/>
  <c r="AA20" i="12" s="1"/>
  <c r="AF19" i="12"/>
  <c r="N16" i="12"/>
  <c r="AA16" i="12" s="1"/>
  <c r="N14" i="12"/>
  <c r="AA14" i="12" s="1"/>
  <c r="N13" i="12"/>
  <c r="AA13" i="12" s="1"/>
  <c r="AF10" i="12"/>
  <c r="AF76" i="12"/>
  <c r="AF57" i="12"/>
  <c r="N45" i="12"/>
  <c r="AA45" i="12" s="1"/>
  <c r="N42" i="12"/>
  <c r="AA42" i="12" s="1"/>
  <c r="N12" i="12"/>
  <c r="AA12" i="12" s="1"/>
  <c r="F39" i="1"/>
  <c r="F41" i="1"/>
  <c r="AF11" i="12"/>
  <c r="AF107" i="12"/>
  <c r="AF103" i="12"/>
  <c r="AF95" i="12"/>
  <c r="AF31" i="12"/>
  <c r="AF23" i="12"/>
  <c r="AF39" i="12"/>
  <c r="AF111" i="12"/>
  <c r="AF72" i="12"/>
  <c r="AF60" i="12"/>
  <c r="AF15" i="12"/>
  <c r="AF56" i="12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AF96" i="12" l="1"/>
  <c r="I53" i="1"/>
  <c r="AF87" i="12"/>
  <c r="I52" i="1"/>
  <c r="AF40" i="12"/>
  <c r="I51" i="1"/>
  <c r="G111" i="12"/>
  <c r="I50" i="1"/>
  <c r="G41" i="1"/>
  <c r="H41" i="1" s="1"/>
  <c r="I41" i="1" s="1"/>
  <c r="G39" i="1"/>
  <c r="H39" i="1" s="1"/>
  <c r="H42" i="1" s="1"/>
  <c r="G40" i="1"/>
  <c r="H40" i="1" s="1"/>
  <c r="I40" i="1" s="1"/>
  <c r="F42" i="1"/>
  <c r="I54" i="1" l="1"/>
  <c r="I49" i="1" s="1"/>
  <c r="J49" i="1" s="1"/>
  <c r="G23" i="1"/>
  <c r="G24" i="1" s="1"/>
  <c r="G42" i="1"/>
  <c r="G25" i="1" s="1"/>
  <c r="G26" i="1" s="1"/>
  <c r="I39" i="1"/>
  <c r="I42" i="1" s="1"/>
  <c r="J53" i="1" l="1"/>
  <c r="J52" i="1"/>
  <c r="J50" i="1"/>
  <c r="J51" i="1"/>
  <c r="G29" i="1"/>
  <c r="J39" i="1"/>
  <c r="J42" i="1" s="1"/>
  <c r="J40" i="1"/>
  <c r="J41" i="1"/>
  <c r="G28" i="1"/>
  <c r="J5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<sst xmlns="http://schemas.openxmlformats.org/spreadsheetml/2006/main" count="807" uniqueCount="310">
  <si>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</si>
  <si>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</si>
  <si>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</si>
  <si>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</si>
  <si>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</si>
  <si>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</si>
  <si>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</si>
  <si>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</si>
  <si>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</si>
  <si>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</si>
  <si>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</si>
  <si>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</si>
  <si>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</si>
  <si>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</si>
  <si>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</si>
  <si>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</si>
  <si>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</si>
  <si>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</si>
  <si>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</si>
  <si>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</si>
  <si>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</si>
  <si>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</si>
  <si>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</si>
  <si>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</si>
  <si>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</si>
  <si>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</si>
  <si>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</si>
  <si>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</si>
  <si>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</si>
  <si>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</si>
  <si>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</si>
  <si>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</si>
  <si>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</si>
  <si>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</si>
  <si>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</si>
  <si>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</si>
  <si>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</si>
  <si>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</si>
  <si>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</si>
  <si>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</si>
  <si>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</si>
  <si>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</si>
  <si>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</si>
  <si>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</si>
  <si>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Zařízení silnoproudé elektrotechniky</t>
  </si>
  <si>
    <t>Galerie Malovaný dům</t>
  </si>
  <si>
    <t>Objekt:</t>
  </si>
  <si>
    <t>Rozpočet:</t>
  </si>
  <si>
    <t>ESTING s.r.o.</t>
  </si>
  <si>
    <t>064/2017</t>
  </si>
  <si>
    <t>REKONSTRUKCE OSVĚTLENÍ V PROSTORÁCH GALERIE MALOVANÉHO DOMU, TŘEBÍČ</t>
  </si>
  <si>
    <t>Město Třebíč</t>
  </si>
  <si>
    <t>Karlovo nám. 104/55</t>
  </si>
  <si>
    <t>Třebíč-Vnitřní Město</t>
  </si>
  <si>
    <t>67401</t>
  </si>
  <si>
    <t>00290629</t>
  </si>
  <si>
    <t>CZ00290629</t>
  </si>
  <si>
    <t>Tyršova 48</t>
  </si>
  <si>
    <t>Stařeč-Stařeč</t>
  </si>
  <si>
    <t>67522</t>
  </si>
  <si>
    <t>27710416</t>
  </si>
  <si>
    <t>CZ27710416</t>
  </si>
  <si>
    <t>Stavba</t>
  </si>
  <si>
    <t>Celkem za stavbu</t>
  </si>
  <si>
    <t>CZK</t>
  </si>
  <si>
    <t>Rekapitulace uživatelských dílů</t>
  </si>
  <si>
    <t>200</t>
  </si>
  <si>
    <t>Silnoproudá elektroinstalace</t>
  </si>
  <si>
    <t>205</t>
  </si>
  <si>
    <t>210</t>
  </si>
  <si>
    <t>Specifikace</t>
  </si>
  <si>
    <t>215</t>
  </si>
  <si>
    <t>VRN</t>
  </si>
  <si>
    <t>220</t>
  </si>
  <si>
    <t>Stavební práce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</si>
  <si>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</si>
  <si>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</si>
  <si>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</si>
  <si>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</si>
  <si>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</si>
  <si>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</si>
  <si>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</si>
  <si>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</si>
  <si>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</si>
  <si>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</si>
  <si>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</si>
  <si>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</si>
  <si>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</si>
  <si>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</si>
  <si>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</si>
  <si>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</si>
  <si>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</si>
  <si>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</si>
  <si>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</si>
  <si>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</si>
  <si>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</si>
  <si>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</si>
  <si>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</si>
  <si>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</si>
  <si>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</si>
  <si>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</si>
  <si>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</si>
  <si>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210100001R00</t>
  </si>
  <si>
    <t>Ukončení vodičů v rozvaděči + zapojení do 2,5 mm2</t>
  </si>
  <si>
    <t>kus</t>
  </si>
  <si>
    <t>M21</t>
  </si>
  <si>
    <t>RTS 17/ I</t>
  </si>
  <si>
    <t>Indiv</t>
  </si>
  <si>
    <t>POL1_</t>
  </si>
  <si>
    <t>210290841R00</t>
  </si>
  <si>
    <t>Demontáž/montáž krytu ocelopl. rozvaděče do 70 cm</t>
  </si>
  <si>
    <t>210950101RT1</t>
  </si>
  <si>
    <t>Štítek označovací na kabel, včetně dodávky štítku 6035-2k</t>
  </si>
  <si>
    <t>210192722R00</t>
  </si>
  <si>
    <t>Štítek označovací pro přístroje - lepený</t>
  </si>
  <si>
    <t>220271509R00</t>
  </si>
  <si>
    <t>Odpojení vodiče v krabici</t>
  </si>
  <si>
    <t>220260106R00</t>
  </si>
  <si>
    <t>Vyhledání vývodu nebo krabice</t>
  </si>
  <si>
    <t>210120823R00</t>
  </si>
  <si>
    <t>Chránič proudový čtyřpólový do 40 A</t>
  </si>
  <si>
    <t>210120401R00</t>
  </si>
  <si>
    <t>Jistič vzduch.1pólový do 25 A IJV-IJM-PO bez krytu</t>
  </si>
  <si>
    <t>210800567R00</t>
  </si>
  <si>
    <t>Vodič nn a vn CY 6 mm2 uložený v rozvaděčích</t>
  </si>
  <si>
    <t>m</t>
  </si>
  <si>
    <t>210800565R00</t>
  </si>
  <si>
    <t>Vodič nn a vn CY 2,5 mm2 uložený v rozvaděčích</t>
  </si>
  <si>
    <t>Kalkul</t>
  </si>
  <si>
    <t>M210UPRH2</t>
  </si>
  <si>
    <t>Úprava stávajícího rozvaděče - doplnění jističů, osazení DIN lišty, úpravy krycího plechu</t>
  </si>
  <si>
    <t>kpl</t>
  </si>
  <si>
    <t>Vlastní</t>
  </si>
  <si>
    <t>NLXTmon01</t>
  </si>
  <si>
    <t>Napájecí lišta s příslušenstvím - montáž</t>
  </si>
  <si>
    <t>210203812R00</t>
  </si>
  <si>
    <t>Závěs lankový ke svítidlům</t>
  </si>
  <si>
    <t>210203201R00NL</t>
  </si>
  <si>
    <t>Svítidlo do napájecí lišty - montáž</t>
  </si>
  <si>
    <t>210110041R00</t>
  </si>
  <si>
    <t>Spínač zapuštěný jednopólový, 1</t>
  </si>
  <si>
    <t>210110043R00</t>
  </si>
  <si>
    <t>Spínač zapuštěný seriový, 5</t>
  </si>
  <si>
    <t>210111012R00</t>
  </si>
  <si>
    <t>Zásuvka domovní zapuštěná -  2P+Z,dvojí zapojení</t>
  </si>
  <si>
    <t>222260112R00</t>
  </si>
  <si>
    <t>Odvíčkování a zavíčkování krabice - 2 šrouby</t>
  </si>
  <si>
    <t>210010321R00</t>
  </si>
  <si>
    <t>Krabice odbočná KO 68, se zapojením-kruhová</t>
  </si>
  <si>
    <t>220260111R00</t>
  </si>
  <si>
    <t>Odvíčkování a zavíčkování krabice, víčko na závit</t>
  </si>
  <si>
    <t>220261622R00T</t>
  </si>
  <si>
    <t>Osazení hmoždinky 8 mm v cihelné zdi/stropu</t>
  </si>
  <si>
    <t>210800115R00</t>
  </si>
  <si>
    <t>Kabel CYKY 750 V 5x1,5 mm2 uložený pevně</t>
  </si>
  <si>
    <t>210800105R00</t>
  </si>
  <si>
    <t>Kabel CYKY 750 V 3x1,5 mm2 uložený pevně</t>
  </si>
  <si>
    <t>210110041R00DM</t>
  </si>
  <si>
    <t>Spínač zapuštěný - demontáž</t>
  </si>
  <si>
    <t>210111011R00DM</t>
  </si>
  <si>
    <t>Zásuvka domovní zapuštěná - demontáž</t>
  </si>
  <si>
    <t>210203009R00DM</t>
  </si>
  <si>
    <t>Svítidlo žárovkové závěsné - demontáž</t>
  </si>
  <si>
    <t>210203205R00DM</t>
  </si>
  <si>
    <t>Svítidlo žárovkové nástěnné - demontáž</t>
  </si>
  <si>
    <t>952901110R00</t>
  </si>
  <si>
    <t>Čištění mytím vnějších ploch oken a dveří</t>
  </si>
  <si>
    <t>m2</t>
  </si>
  <si>
    <t>952901111R00</t>
  </si>
  <si>
    <t>Vyčištění budov o výšce podlaží do 4 m</t>
  </si>
  <si>
    <t>952900UMC10</t>
  </si>
  <si>
    <t>Úklid mokrou cestou</t>
  </si>
  <si>
    <t>35889029.AR</t>
  </si>
  <si>
    <t>Chránič proudový OFI40/4/030   OFI 40</t>
  </si>
  <si>
    <t>SPCM</t>
  </si>
  <si>
    <t>POL3_</t>
  </si>
  <si>
    <t>35889031.AR</t>
  </si>
  <si>
    <t>Chránič proudový OFI40/4/300   OFI 40</t>
  </si>
  <si>
    <t>35822001038R</t>
  </si>
  <si>
    <t>Jistič do 80 A 1pól. charakteristika C, LTN-10C-1</t>
  </si>
  <si>
    <t>35822001011R</t>
  </si>
  <si>
    <t>Jistič do 80 A 1 pól. charakteristika B, LTN-4B-1</t>
  </si>
  <si>
    <t>34140926R</t>
  </si>
  <si>
    <t>Vodič silový CY hnědý 6,00 mm2 - drát</t>
  </si>
  <si>
    <t>34140886R</t>
  </si>
  <si>
    <t>Vodič silový CY světle modrý 6,00 mm2 - drát</t>
  </si>
  <si>
    <t>34140924R</t>
  </si>
  <si>
    <t>Vodič silový CY hnědý 2,50 mm2 - drát</t>
  </si>
  <si>
    <t>M21D00013</t>
  </si>
  <si>
    <t>N15 Rozbočovací můstek, na DIN lištu. Barva : modrá, Počet svorek: 15</t>
  </si>
  <si>
    <t>POL3_0</t>
  </si>
  <si>
    <t>M21D00014</t>
  </si>
  <si>
    <t>Propojovací lišta na jističe, 3f, 1m</t>
  </si>
  <si>
    <t>345604010001R</t>
  </si>
  <si>
    <t>Svorkovnice řadová RSA 2,5 A</t>
  </si>
  <si>
    <t>34562135R</t>
  </si>
  <si>
    <t>Přepážka koncová RSA 2,5</t>
  </si>
  <si>
    <t>RTS 13/ I</t>
  </si>
  <si>
    <t>345604610001R</t>
  </si>
  <si>
    <t>Koncová svěrka RSA</t>
  </si>
  <si>
    <t>34561569R</t>
  </si>
  <si>
    <t>Lišta nosná DIN TS 35/100/0 pro řad.svorkovnici</t>
  </si>
  <si>
    <t>NLssXTS4400-3</t>
  </si>
  <si>
    <t>Napájecí lišta pro směrová svítidla, 3L+N+PE, bílá barva, délka 4m</t>
  </si>
  <si>
    <t>ks</t>
  </si>
  <si>
    <t>NLssXTS4300-3</t>
  </si>
  <si>
    <t>Napájecí lišta pro směrová svítidla, 3L+N+PE, bílá barva, délka 3m</t>
  </si>
  <si>
    <t>NLssXTS4200-3</t>
  </si>
  <si>
    <t>Napájecí lišta pro směrová svítidla, 3L+N+PE, bílá barva, délka 2m</t>
  </si>
  <si>
    <t>NLssXTS1112-3</t>
  </si>
  <si>
    <t>Koncový napáječ napájecí lišty, 3L+N+PE, bílá barva</t>
  </si>
  <si>
    <t>NLssXTS21-3</t>
  </si>
  <si>
    <t>Rovný konektor napájecí lišty, 3L+N+PE, bílá barva</t>
  </si>
  <si>
    <t>NLssXTS41-3</t>
  </si>
  <si>
    <t>Koncová krytka napájecí lišty, 3L+N+PE, bílá barva</t>
  </si>
  <si>
    <t>NLSKB12-1</t>
  </si>
  <si>
    <t>Svorka stropní pro lanový závěs, pro zavěšení napájecí lišty</t>
  </si>
  <si>
    <t>NLSPW1-1</t>
  </si>
  <si>
    <t>Lankový závěs 1500mm, pro zavěšení napájecí lišty</t>
  </si>
  <si>
    <t>NLss111551644a</t>
  </si>
  <si>
    <t>Svítidlo bodové do 3f napájecí lišty, LED 20W, 3000K, IP20, bílá barva</t>
  </si>
  <si>
    <t>- materiál hliník, válcovitý tvar, min. rozměr h 204mm, pr.102mm</t>
  </si>
  <si>
    <t>POP</t>
  </si>
  <si>
    <t>- CRI min. 90</t>
  </si>
  <si>
    <t>- životnost sv. zdroje min. 50 000 hod.- L80 - B10</t>
  </si>
  <si>
    <t>NLss111551644b</t>
  </si>
  <si>
    <t>34535400R</t>
  </si>
  <si>
    <t>Strojek spínače 1pólového, řaz.1, ABB Tango</t>
  </si>
  <si>
    <t>34535405R</t>
  </si>
  <si>
    <t>Strojek přepínače sériového, řaz.5, ABB Tango</t>
  </si>
  <si>
    <t>34536490R</t>
  </si>
  <si>
    <t>Kryt spínače jednoduchý, ABB Tango, bílá barva</t>
  </si>
  <si>
    <t>34536492R</t>
  </si>
  <si>
    <t>Kryt spínače dělený, ABB Tango, bílá barva</t>
  </si>
  <si>
    <t>34536700R</t>
  </si>
  <si>
    <t>Rámeček pro spínače a zásuvky, ABB Tango, bílá barva</t>
  </si>
  <si>
    <t>34551420T2</t>
  </si>
  <si>
    <t>Zásuvka zapuštěná dvojnásobná 230V, 16A, s ochrannými kolíky, natočená, ABB Tango, bílá barva</t>
  </si>
  <si>
    <t>3902A-A001 B</t>
  </si>
  <si>
    <t>Kryt zaslepovací, ABB Tango, bílá barva</t>
  </si>
  <si>
    <t>M210S2913MP</t>
  </si>
  <si>
    <t>Šroub 2,9 x 13 mm pro montáž přístroje do KU, 1 bal/50ks</t>
  </si>
  <si>
    <t>bal</t>
  </si>
  <si>
    <t>34571521R</t>
  </si>
  <si>
    <t>Krabice univerzální z PH  KU 68 s víčkem</t>
  </si>
  <si>
    <t>34561414R</t>
  </si>
  <si>
    <t>Svorka krabicová 2x2,5</t>
  </si>
  <si>
    <t>31173370R</t>
  </si>
  <si>
    <t>Hmoždinka natloukací, nylon, 8 x 45mm</t>
  </si>
  <si>
    <t>31141956R</t>
  </si>
  <si>
    <t>Vrut zápustný   4   x  40 mm</t>
  </si>
  <si>
    <t>34111090R</t>
  </si>
  <si>
    <t>Kabel silový s Cu jádrem 750 V CYKY 5 x 1,5 mm2</t>
  </si>
  <si>
    <t>34111032R</t>
  </si>
  <si>
    <t>Kabel silový s Cu jádrem 750 V CYKY 3 C x 1,5 mm2</t>
  </si>
  <si>
    <t>585400110000R</t>
  </si>
  <si>
    <t>Sádra stavební šedá</t>
  </si>
  <si>
    <t>kg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</si>
  <si>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</si>
  <si>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</si>
  <si>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</si>
  <si>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</si>
  <si>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</si>
  <si>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</si>
  <si>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032011T00SRT</t>
  </si>
  <si>
    <t>Spolupráce s revizním technikem</t>
  </si>
  <si>
    <t>333120011T00</t>
  </si>
  <si>
    <t>Likvidace odpadu</t>
  </si>
  <si>
    <t>t</t>
  </si>
  <si>
    <t>333030040T00</t>
  </si>
  <si>
    <t>Revize el. zařízení</t>
  </si>
  <si>
    <t>soubor</t>
  </si>
  <si>
    <t>210010048T00</t>
  </si>
  <si>
    <t>Doprava do 30 km</t>
  </si>
  <si>
    <t>sou</t>
  </si>
  <si>
    <t>M210L1800</t>
  </si>
  <si>
    <t>Lešení výška podlahy 2m</t>
  </si>
  <si>
    <t>005241010R</t>
  </si>
  <si>
    <t>Soubor</t>
  </si>
  <si>
    <t>973031616R00</t>
  </si>
  <si>
    <t>Vysekání kapes zeď cih. pro krabice 10x10x5cm</t>
  </si>
  <si>
    <t>Včetně pomocného lešení o výšce podlahy do 1900 mm a pro zatížení do 1,5 kPa  (150 kg/m2).</t>
  </si>
  <si>
    <t>974031821R00</t>
  </si>
  <si>
    <t>Vysekání rýh v podhledu stropu z tvárnic 3 x 3 cm</t>
  </si>
  <si>
    <t>974031121R00</t>
  </si>
  <si>
    <t>Vysekání rýh ve zdi cihelné 3 x 3 cm</t>
  </si>
  <si>
    <t>612403399RT2</t>
  </si>
  <si>
    <t>Hrubá výplň rýh ve stěnách maltou, s použitím suché maltové směsi</t>
  </si>
  <si>
    <t>612131111</t>
  </si>
  <si>
    <t>Polymercementový spojovací můstek vnitřních stěn nanášený ručně</t>
  </si>
  <si>
    <t>602016171RT1</t>
  </si>
  <si>
    <t>Omítka stěn štuková, ručně, tloušťka vrstvy 3 mm</t>
  </si>
  <si>
    <t>783801812R00</t>
  </si>
  <si>
    <t>Odstranění nátěrů z omítek stěn, oškrabáním</t>
  </si>
  <si>
    <t>602021148RT1B</t>
  </si>
  <si>
    <t>Stěrka stěn vyrovnávací, ručně, tloušťka vrstvy do 2 mm, včetně broušení</t>
  </si>
  <si>
    <t>784165512R00</t>
  </si>
  <si>
    <t>Malba tekutá interierová, bílá, bez penetrace, 2 x</t>
  </si>
  <si>
    <t>978071221R0000</t>
  </si>
  <si>
    <t>Odsekání omítky svislé nad 1 m2</t>
  </si>
  <si>
    <t>SUM</t>
  </si>
  <si>
    <t>Poznámky uchazeče k zadání</t>
  </si>
  <si>
    <t>POPUZIV</t>
  </si>
  <si>
    <t>END</t>
  </si>
  <si>
    <t>materiál válcovitý min. rozměr h 204mm, pr.102mm</t>
  </si>
  <si>
    <t>stmívání otočným regulátorem na těle svítidla, tvoří kompaktní celek se svítidlem</t>
  </si>
  <si>
    <t>možnost osadit příslušenství: Fresnellova čočka medium a wide, soft lens filter, plastová clona, clona proti oslnění, směrové klapky</t>
  </si>
  <si>
    <t>CRI min. 90</t>
  </si>
  <si>
    <t>životnost sv. zdroje min. 50 000 hod.- L80 - B10</t>
  </si>
  <si>
    <t>Dokumentace skutečného provedení - 4ks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</si>
</sst>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vertical="center" shrinkToFi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 shrinkToFit="1"/>
    </xf>
    <xf numFmtId="3" fontId="3" fillId="3" borderId="3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7" fillId="5" borderId="21" xfId="0" applyFont="1" applyFill="1" applyBorder="1" applyAlignment="1">
      <alignment wrapText="1"/>
    </xf>
    <xf numFmtId="4" fontId="16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9" fontId="16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4" fontId="22" fillId="3" borderId="0" xfId="0" applyNumberFormat="1" applyFont="1" applyFill="1" applyBorder="1" applyAlignment="1">
      <alignment vertical="top" shrinkToFit="1"/>
    </xf>
    <xf numFmtId="0" fontId="22" fillId="3" borderId="18" xfId="0" applyFont="1" applyFill="1" applyBorder="1" applyAlignment="1">
      <alignment horizontal="center" vertical="top" shrinkToFit="1"/>
    </xf>
    <xf numFmtId="164" fontId="22" fillId="3" borderId="18" xfId="0" applyNumberFormat="1" applyFont="1" applyFill="1" applyBorder="1" applyAlignment="1">
      <alignment vertical="top" shrinkToFit="1"/>
    </xf>
    <xf numFmtId="4" fontId="22" fillId="3" borderId="18" xfId="0" applyNumberFormat="1" applyFont="1" applyFill="1" applyBorder="1" applyAlignment="1">
      <alignment vertical="top" shrinkToFit="1"/>
    </xf>
    <xf numFmtId="49" fontId="22" fillId="3" borderId="18" xfId="0" applyNumberFormat="1" applyFont="1" applyFill="1" applyBorder="1" applyAlignment="1">
      <alignment vertical="top" shrinkToFit="1"/>
    </xf>
    <xf numFmtId="4" fontId="23" fillId="3" borderId="18" xfId="0" applyNumberFormat="1" applyFont="1" applyFill="1" applyBorder="1" applyAlignment="1">
      <alignment vertical="top" shrinkToFit="1"/>
    </xf>
    <xf numFmtId="4" fontId="22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45" xfId="0" applyNumberFormat="1" applyFont="1" applyBorder="1" applyAlignment="1" applyProtection="1">
      <alignment vertical="top" shrinkToFit="1"/>
    </xf>
    <xf numFmtId="49" fontId="16" fillId="0" borderId="45" xfId="0" applyNumberFormat="1" applyFont="1" applyBorder="1" applyAlignment="1" applyProtection="1">
      <alignment vertical="top" shrinkToFit="1"/>
    </xf>
    <xf numFmtId="4" fontId="18" fillId="4" borderId="45" xfId="0" applyNumberFormat="1" applyFont="1" applyFill="1" applyBorder="1" applyAlignment="1" applyProtection="1">
      <alignment vertical="top" shrinkToFit="1"/>
    </xf>
    <xf numFmtId="4" fontId="18" fillId="0" borderId="45" xfId="0" applyNumberFormat="1" applyFont="1" applyBorder="1" applyAlignment="1" applyProtection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9" fontId="16" fillId="0" borderId="42" xfId="0" applyNumberFormat="1" applyFont="1" applyBorder="1" applyAlignment="1" applyProtection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</xf>
    <xf numFmtId="4" fontId="18" fillId="0" borderId="42" xfId="0" applyNumberFormat="1" applyFont="1" applyBorder="1" applyAlignment="1" applyProtection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212" t="s">
        <v>41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52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36" customHeight="1" x14ac:dyDescent="0.2">
      <c r="A2" s="3"/>
      <c r="B2" s="77" t="s">
        <v>24</v>
      </c>
      <c r="C2" s="78"/>
      <c r="D2" s="79" t="s">
        <v>49</v>
      </c>
      <c r="E2" s="245" t="s">
        <v>50</v>
      </c>
      <c r="F2" s="246"/>
      <c r="G2" s="246"/>
      <c r="H2" s="246"/>
      <c r="I2" s="246"/>
      <c r="J2" s="247"/>
      <c r="O2" s="2"/>
    </row>
    <row r="3" spans="1:15" ht="27" customHeight="1" x14ac:dyDescent="0.2">
      <c r="A3" s="3"/>
      <c r="B3" s="80" t="s">
        <v>46</v>
      </c>
      <c r="C3" s="78"/>
      <c r="D3" s="81" t="s">
        <v>43</v>
      </c>
      <c r="E3" s="248" t="s">
        <v>45</v>
      </c>
      <c r="F3" s="249"/>
      <c r="G3" s="249"/>
      <c r="H3" s="249"/>
      <c r="I3" s="249"/>
      <c r="J3" s="250"/>
    </row>
    <row r="4" spans="1:15" ht="23.25" customHeight="1" x14ac:dyDescent="0.2">
      <c r="A4" s="74">
        <v>643</v>
      </c>
      <c r="B4" s="82" t="s">
        <v>47</v>
      </c>
      <c r="C4" s="83"/>
      <c r="D4" s="84" t="s">
        <v>43</v>
      </c>
      <c r="E4" s="236" t="s">
        <v>44</v>
      </c>
      <c r="F4" s="237"/>
      <c r="G4" s="237"/>
      <c r="H4" s="237"/>
      <c r="I4" s="237"/>
      <c r="J4" s="238"/>
    </row>
    <row r="5" spans="1:15" ht="24" customHeight="1" x14ac:dyDescent="0.2">
      <c r="A5" s="3"/>
      <c r="B5" s="42" t="s">
        <v>23</v>
      </c>
      <c r="C5" s="4"/>
      <c r="D5" s="85" t="s">
        <v>51</v>
      </c>
      <c r="E5" s="25"/>
      <c r="F5" s="25"/>
      <c r="G5" s="25"/>
      <c r="H5" s="26" t="s">
        <v>42</v>
      </c>
      <c r="I5" s="85" t="s">
        <v>55</v>
      </c>
      <c r="J5" s="10"/>
    </row>
    <row r="6" spans="1:15" ht="15.75" customHeight="1" x14ac:dyDescent="0.2">
      <c r="A6" s="3"/>
      <c r="B6" s="37"/>
      <c r="C6" s="25"/>
      <c r="D6" s="85" t="s">
        <v>52</v>
      </c>
      <c r="E6" s="25"/>
      <c r="F6" s="25"/>
      <c r="G6" s="25"/>
      <c r="H6" s="26" t="s">
        <v>36</v>
      </c>
      <c r="I6" s="85" t="s">
        <v>56</v>
      </c>
      <c r="J6" s="10"/>
    </row>
    <row r="7" spans="1:15" ht="15.75" customHeight="1" x14ac:dyDescent="0.2">
      <c r="A7" s="3"/>
      <c r="B7" s="38"/>
      <c r="C7" s="86" t="s">
        <v>54</v>
      </c>
      <c r="D7" s="75" t="s">
        <v>53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76" t="s">
        <v>48</v>
      </c>
      <c r="E8" s="4"/>
      <c r="F8" s="4"/>
      <c r="G8" s="41"/>
      <c r="H8" s="26" t="s">
        <v>42</v>
      </c>
      <c r="I8" s="85" t="s">
        <v>60</v>
      </c>
      <c r="J8" s="10"/>
    </row>
    <row r="9" spans="1:15" ht="15.75" hidden="1" customHeight="1" x14ac:dyDescent="0.2">
      <c r="A9" s="3"/>
      <c r="B9" s="3"/>
      <c r="C9" s="4"/>
      <c r="D9" s="76" t="s">
        <v>57</v>
      </c>
      <c r="E9" s="4"/>
      <c r="F9" s="4"/>
      <c r="G9" s="41"/>
      <c r="H9" s="26" t="s">
        <v>36</v>
      </c>
      <c r="I9" s="85" t="s">
        <v>61</v>
      </c>
      <c r="J9" s="10"/>
    </row>
    <row r="10" spans="1:15" ht="15.75" hidden="1" customHeight="1" x14ac:dyDescent="0.2">
      <c r="A10" s="3"/>
      <c r="B10" s="47"/>
      <c r="C10" s="86" t="s">
        <v>59</v>
      </c>
      <c r="D10" s="87" t="s">
        <v>58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252"/>
      <c r="E11" s="252"/>
      <c r="F11" s="252"/>
      <c r="G11" s="252"/>
      <c r="H11" s="26" t="s">
        <v>42</v>
      </c>
      <c r="I11" s="89"/>
      <c r="J11" s="10"/>
    </row>
    <row r="12" spans="1:15" ht="15.75" customHeight="1" x14ac:dyDescent="0.2">
      <c r="A12" s="3"/>
      <c r="B12" s="37"/>
      <c r="C12" s="25"/>
      <c r="D12" s="234"/>
      <c r="E12" s="234"/>
      <c r="F12" s="234"/>
      <c r="G12" s="234"/>
      <c r="H12" s="26" t="s">
        <v>36</v>
      </c>
      <c r="I12" s="89"/>
      <c r="J12" s="10"/>
    </row>
    <row r="13" spans="1:15" ht="15.75" customHeight="1" x14ac:dyDescent="0.2">
      <c r="A13" s="3"/>
      <c r="B13" s="38"/>
      <c r="C13" s="88"/>
      <c r="D13" s="235"/>
      <c r="E13" s="235"/>
      <c r="F13" s="235"/>
      <c r="G13" s="235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 t="s">
        <v>48</v>
      </c>
      <c r="E14" s="64"/>
      <c r="F14" s="64"/>
      <c r="G14" s="64"/>
      <c r="H14" s="65"/>
      <c r="I14" s="64"/>
      <c r="J14" s="66"/>
    </row>
    <row r="15" spans="1:15" ht="32.25" hidden="1" customHeight="1" x14ac:dyDescent="0.2">
      <c r="A15" s="3"/>
      <c r="B15" s="47" t="s">
        <v>34</v>
      </c>
      <c r="C15" s="67"/>
      <c r="D15" s="48"/>
      <c r="E15" s="251" t="s">
        <v>32</v>
      </c>
      <c r="F15" s="251"/>
      <c r="G15" s="253" t="s">
        <v>33</v>
      </c>
      <c r="H15" s="253"/>
      <c r="I15" s="253" t="s">
        <v>31</v>
      </c>
      <c r="J15" s="254"/>
    </row>
    <row r="16" spans="1:15" ht="23.25" hidden="1" customHeight="1" x14ac:dyDescent="0.2">
      <c r="A16" s="3"/>
      <c r="B16" s="52" t="s">
        <v>26</v>
      </c>
      <c r="C16" s="53"/>
      <c r="D16" s="54"/>
      <c r="E16" s="227"/>
      <c r="F16" s="228"/>
      <c r="G16" s="227"/>
      <c r="H16" s="228"/>
      <c r="I16" s="227"/>
      <c r="J16" s="229"/>
    </row>
    <row r="17" spans="1:10" ht="23.25" hidden="1" customHeight="1" x14ac:dyDescent="0.2">
      <c r="A17" s="3"/>
      <c r="B17" s="52" t="s">
        <v>27</v>
      </c>
      <c r="C17" s="53"/>
      <c r="D17" s="54"/>
      <c r="E17" s="227"/>
      <c r="F17" s="228"/>
      <c r="G17" s="227"/>
      <c r="H17" s="228"/>
      <c r="I17" s="227"/>
      <c r="J17" s="229"/>
    </row>
    <row r="18" spans="1:10" ht="23.25" hidden="1" customHeight="1" x14ac:dyDescent="0.2">
      <c r="A18" s="3"/>
      <c r="B18" s="52" t="s">
        <v>28</v>
      </c>
      <c r="C18" s="53"/>
      <c r="D18" s="54"/>
      <c r="E18" s="227"/>
      <c r="F18" s="228"/>
      <c r="G18" s="227"/>
      <c r="H18" s="228"/>
      <c r="I18" s="227"/>
      <c r="J18" s="229"/>
    </row>
    <row r="19" spans="1:10" ht="23.25" hidden="1" customHeight="1" x14ac:dyDescent="0.2">
      <c r="A19" s="3"/>
      <c r="B19" s="52" t="s">
        <v>29</v>
      </c>
      <c r="C19" s="53"/>
      <c r="D19" s="54"/>
      <c r="E19" s="227"/>
      <c r="F19" s="228"/>
      <c r="G19" s="227"/>
      <c r="H19" s="228"/>
      <c r="I19" s="227"/>
      <c r="J19" s="229"/>
    </row>
    <row r="20" spans="1:10" ht="23.25" hidden="1" customHeight="1" x14ac:dyDescent="0.2">
      <c r="A20" s="3"/>
      <c r="B20" s="52" t="s">
        <v>30</v>
      </c>
      <c r="C20" s="53"/>
      <c r="D20" s="54"/>
      <c r="E20" s="227"/>
      <c r="F20" s="228"/>
      <c r="G20" s="227"/>
      <c r="H20" s="228"/>
      <c r="I20" s="227"/>
      <c r="J20" s="229"/>
    </row>
    <row r="21" spans="1:10" ht="23.25" hidden="1" customHeight="1" x14ac:dyDescent="0.2">
      <c r="A21" s="3"/>
      <c r="B21" s="69" t="s">
        <v>31</v>
      </c>
      <c r="C21" s="70"/>
      <c r="D21" s="71"/>
      <c r="E21" s="230">
        <f>SUM(E16:F20)</f>
        <v>0</v>
      </c>
      <c r="F21" s="255"/>
      <c r="G21" s="230">
        <f>SUM(G16:H20)</f>
        <v>0</v>
      </c>
      <c r="H21" s="255"/>
      <c r="I21" s="230">
        <f>SUM(I16:J20)</f>
        <v>0</v>
      </c>
      <c r="J21" s="231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13</v>
      </c>
      <c r="C23" s="53"/>
      <c r="D23" s="54"/>
      <c r="E23" s="55">
        <v>15</v>
      </c>
      <c r="F23" s="56" t="s">
        <v>0</v>
      </c>
      <c r="G23" s="225">
        <f>ZakladDPHSniVypocet</f>
        <v>0</v>
      </c>
      <c r="H23" s="226"/>
      <c r="I23" s="226"/>
      <c r="J23" s="57" t="str">
        <f t="shared" ref="J23:J28" si="0">Mena</f>
        <v>CZK</v>
      </c>
    </row>
    <row r="24" spans="1:10" ht="23.25" customHeight="1" x14ac:dyDescent="0.2">
      <c r="A24" s="3"/>
      <c r="B24" s="52" t="s">
        <v>14</v>
      </c>
      <c r="C24" s="53"/>
      <c r="D24" s="54"/>
      <c r="E24" s="55">
        <f>SazbaDPH1</f>
        <v>15</v>
      </c>
      <c r="F24" s="56" t="s">
        <v>0</v>
      </c>
      <c r="G24" s="223">
        <f>ZakladDPHSni*SazbaDPH1/100</f>
        <v>0</v>
      </c>
      <c r="H24" s="224"/>
      <c r="I24" s="224"/>
      <c r="J24" s="57" t="str">
        <f t="shared" si="0"/>
        <v>CZK</v>
      </c>
    </row>
    <row r="25" spans="1:10" ht="23.25" customHeight="1" x14ac:dyDescent="0.2">
      <c r="A25" s="3"/>
      <c r="B25" s="69" t="s">
        <v>15</v>
      </c>
      <c r="C25" s="53"/>
      <c r="D25" s="54"/>
      <c r="E25" s="55">
        <v>21</v>
      </c>
      <c r="F25" s="56" t="s">
        <v>0</v>
      </c>
      <c r="G25" s="225">
        <f>ZakladDPHZaklVypocet</f>
        <v>0</v>
      </c>
      <c r="H25" s="226"/>
      <c r="I25" s="226"/>
      <c r="J25" s="57" t="str">
        <f t="shared" si="0"/>
        <v>CZK</v>
      </c>
    </row>
    <row r="26" spans="1:10" ht="23.25" customHeight="1" x14ac:dyDescent="0.2">
      <c r="A26" s="3"/>
      <c r="B26" s="44" t="s">
        <v>16</v>
      </c>
      <c r="C26" s="21"/>
      <c r="D26" s="17"/>
      <c r="E26" s="39">
        <f>SazbaDPH2</f>
        <v>21</v>
      </c>
      <c r="F26" s="40" t="s">
        <v>0</v>
      </c>
      <c r="G26" s="242">
        <f>ZakladDPHZakl*SazbaDPH2/100</f>
        <v>0</v>
      </c>
      <c r="H26" s="243"/>
      <c r="I26" s="243"/>
      <c r="J26" s="51" t="str">
        <f t="shared" si="0"/>
        <v>CZK</v>
      </c>
    </row>
    <row r="27" spans="1:10" ht="23.25" customHeight="1" thickBot="1" x14ac:dyDescent="0.25">
      <c r="A27" s="3"/>
      <c r="B27" s="43" t="s">
        <v>5</v>
      </c>
      <c r="C27" s="19"/>
      <c r="D27" s="22"/>
      <c r="E27" s="19"/>
      <c r="F27" s="20"/>
      <c r="G27" s="244">
        <f>0</f>
        <v>0</v>
      </c>
      <c r="H27" s="244"/>
      <c r="I27" s="244"/>
      <c r="J27" s="58" t="str">
        <f t="shared" si="0"/>
        <v>CZK</v>
      </c>
    </row>
    <row r="28" spans="1:10" ht="27.75" hidden="1" customHeight="1" thickBot="1" x14ac:dyDescent="0.25">
      <c r="A28" s="3"/>
      <c r="B28" s="117" t="s">
        <v>25</v>
      </c>
      <c r="C28" s="118"/>
      <c r="D28" s="118"/>
      <c r="E28" s="119"/>
      <c r="F28" s="120"/>
      <c r="G28" s="233">
        <f>ZakladDPHSniVypocet+ZakladDPHZaklVypocet</f>
        <v>0</v>
      </c>
      <c r="H28" s="233"/>
      <c r="I28" s="233"/>
      <c r="J28" s="121" t="str">
        <f t="shared" si="0"/>
        <v>CZK</v>
      </c>
    </row>
    <row r="29" spans="1:10" ht="27.75" customHeight="1" thickBot="1" x14ac:dyDescent="0.25">
      <c r="A29" s="3"/>
      <c r="B29" s="117" t="s">
        <v>37</v>
      </c>
      <c r="C29" s="122"/>
      <c r="D29" s="122"/>
      <c r="E29" s="122"/>
      <c r="F29" s="122"/>
      <c r="G29" s="232">
        <f>ZakladDPHSni+DPHSni+ZakladDPHZakl+DPHZakl+Zaokrouhleni</f>
        <v>0</v>
      </c>
      <c r="H29" s="232"/>
      <c r="I29" s="232"/>
      <c r="J29" s="123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42900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22" t="s">
        <v>2</v>
      </c>
      <c r="E35" s="222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62</v>
      </c>
      <c r="C39" s="215"/>
      <c r="D39" s="216"/>
      <c r="E39" s="216"/>
      <c r="F39" s="104">
        <f>'01 01 Pol'!AE111</f>
        <v>0</v>
      </c>
      <c r="G39" s="105">
        <f>'01 01 Pol'!AF111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3">
        <v>2</v>
      </c>
      <c r="B40" s="108" t="s">
        <v>43</v>
      </c>
      <c r="C40" s="217" t="s">
        <v>45</v>
      </c>
      <c r="D40" s="218"/>
      <c r="E40" s="218"/>
      <c r="F40" s="109">
        <f>'01 01 Pol'!AE111</f>
        <v>0</v>
      </c>
      <c r="G40" s="110">
        <f>'01 01 Pol'!AF111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">
      <c r="A41" s="93">
        <v>3</v>
      </c>
      <c r="B41" s="112" t="s">
        <v>43</v>
      </c>
      <c r="C41" s="215" t="s">
        <v>44</v>
      </c>
      <c r="D41" s="216"/>
      <c r="E41" s="216"/>
      <c r="F41" s="113">
        <f>'01 01 Pol'!AE111</f>
        <v>0</v>
      </c>
      <c r="G41" s="106">
        <f>'01 01 Pol'!AF111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3"/>
      <c r="B42" s="219" t="s">
        <v>63</v>
      </c>
      <c r="C42" s="220"/>
      <c r="D42" s="220"/>
      <c r="E42" s="221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75" x14ac:dyDescent="0.25">
      <c r="B46" s="124" t="s">
        <v>65</v>
      </c>
    </row>
    <row r="48" spans="1:10" ht="25.5" customHeight="1" x14ac:dyDescent="0.2">
      <c r="A48" s="125"/>
      <c r="B48" s="128" t="s">
        <v>18</v>
      </c>
      <c r="C48" s="129"/>
      <c r="D48" s="129" t="s">
        <v>6</v>
      </c>
      <c r="E48" s="129"/>
      <c r="F48" s="129"/>
      <c r="G48" s="130"/>
      <c r="H48" s="130"/>
      <c r="I48" s="130" t="s">
        <v>31</v>
      </c>
      <c r="J48" s="131" t="s">
        <v>0</v>
      </c>
    </row>
    <row r="49" spans="1:10" ht="25.5" customHeight="1" x14ac:dyDescent="0.2">
      <c r="A49" s="126">
        <v>0</v>
      </c>
      <c r="B49" s="132" t="s">
        <v>66</v>
      </c>
      <c r="C49" s="133"/>
      <c r="D49" s="213" t="s">
        <v>67</v>
      </c>
      <c r="E49" s="213"/>
      <c r="F49" s="214"/>
      <c r="G49" s="138"/>
      <c r="H49" s="138"/>
      <c r="I49" s="138">
        <f>CenaCelkemUzivDily</f>
        <v>0</v>
      </c>
      <c r="J49" s="139" t="str">
        <f>IF(CenaCelkemUzivDily=0,"",I49/CenaCelkemUzivDily*100)</f>
        <v/>
      </c>
    </row>
    <row r="50" spans="1:10" ht="25.5" customHeight="1" x14ac:dyDescent="0.2">
      <c r="A50" s="126">
        <v>1</v>
      </c>
      <c r="B50" s="132" t="s">
        <v>68</v>
      </c>
      <c r="C50" s="133"/>
      <c r="D50" s="213" t="s">
        <v>33</v>
      </c>
      <c r="E50" s="213"/>
      <c r="F50" s="214"/>
      <c r="G50" s="138"/>
      <c r="H50" s="138"/>
      <c r="I50" s="138">
        <f>'01 01 Pol'!G9</f>
        <v>0</v>
      </c>
      <c r="J50" s="139" t="str">
        <f>IF(CenaCelkemUzivDily=0,"",I50/CenaCelkemUzivDily*100)</f>
        <v/>
      </c>
    </row>
    <row r="51" spans="1:10" ht="25.5" customHeight="1" x14ac:dyDescent="0.2">
      <c r="A51" s="126">
        <v>1</v>
      </c>
      <c r="B51" s="132" t="s">
        <v>69</v>
      </c>
      <c r="C51" s="133"/>
      <c r="D51" s="213" t="s">
        <v>70</v>
      </c>
      <c r="E51" s="213"/>
      <c r="F51" s="214"/>
      <c r="G51" s="138"/>
      <c r="H51" s="138"/>
      <c r="I51" s="138">
        <f>'01 01 Pol'!G40</f>
        <v>0</v>
      </c>
      <c r="J51" s="139" t="str">
        <f>IF(CenaCelkemUzivDily=0,"",I51/CenaCelkemUzivDily*100)</f>
        <v/>
      </c>
    </row>
    <row r="52" spans="1:10" ht="25.5" customHeight="1" x14ac:dyDescent="0.2">
      <c r="A52" s="126">
        <v>1</v>
      </c>
      <c r="B52" s="132" t="s">
        <v>71</v>
      </c>
      <c r="C52" s="133"/>
      <c r="D52" s="213" t="s">
        <v>72</v>
      </c>
      <c r="E52" s="213"/>
      <c r="F52" s="214"/>
      <c r="G52" s="138"/>
      <c r="H52" s="138"/>
      <c r="I52" s="138">
        <f>'01 01 Pol'!G87</f>
        <v>0</v>
      </c>
      <c r="J52" s="139" t="str">
        <f>IF(CenaCelkemUzivDily=0,"",I52/CenaCelkemUzivDily*100)</f>
        <v/>
      </c>
    </row>
    <row r="53" spans="1:10" ht="25.5" customHeight="1" x14ac:dyDescent="0.2">
      <c r="A53" s="126">
        <v>1</v>
      </c>
      <c r="B53" s="132" t="s">
        <v>73</v>
      </c>
      <c r="C53" s="133"/>
      <c r="D53" s="213" t="s">
        <v>74</v>
      </c>
      <c r="E53" s="213"/>
      <c r="F53" s="214"/>
      <c r="G53" s="138"/>
      <c r="H53" s="138"/>
      <c r="I53" s="138">
        <f>'01 01 Pol'!G96</f>
        <v>0</v>
      </c>
      <c r="J53" s="139" t="str">
        <f>IF(CenaCelkemUzivDily=0,"",I53/CenaCelkemUzivDily*100)</f>
        <v/>
      </c>
    </row>
    <row r="54" spans="1:10" ht="25.5" customHeight="1" x14ac:dyDescent="0.2">
      <c r="A54" s="127"/>
      <c r="B54" s="134" t="s">
        <v>1</v>
      </c>
      <c r="C54" s="135"/>
      <c r="D54" s="136"/>
      <c r="E54" s="136"/>
      <c r="F54" s="137"/>
      <c r="G54" s="140"/>
      <c r="H54" s="140"/>
      <c r="I54" s="140">
        <f>SUMIF(A49:A53,"=1",I49:I53)</f>
        <v>0</v>
      </c>
      <c r="J54" s="141">
        <f>SUMIF(A49:A53,"=1",J49:J53)</f>
        <v>0</v>
      </c>
    </row>
    <row r="55" spans="1:10" x14ac:dyDescent="0.2">
      <c r="G55" s="92"/>
      <c r="H55" s="91"/>
      <c r="I55" s="92"/>
      <c r="J55" s="92"/>
    </row>
    <row r="56" spans="1:10" x14ac:dyDescent="0.2">
      <c r="G56" s="92"/>
      <c r="H56" s="91"/>
      <c r="I56" s="92"/>
      <c r="J56" s="92"/>
    </row>
    <row r="57" spans="1:10" x14ac:dyDescent="0.2">
      <c r="G57" s="92"/>
      <c r="H57" s="91"/>
      <c r="I57" s="92"/>
      <c r="J57" s="92"/>
    </row>
  </sheetData>
  <sheetProtection password="920D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50:F50"/>
    <mergeCell ref="D51:F51"/>
    <mergeCell ref="D52:F52"/>
    <mergeCell ref="D53:F53"/>
    <mergeCell ref="C39:E39"/>
    <mergeCell ref="C40:E40"/>
    <mergeCell ref="C41:E41"/>
    <mergeCell ref="B42:E42"/>
    <mergeCell ref="D49:F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80" workbookViewId="0">
      <selection activeCell="F103" sqref="F103"/>
    </sheetView>
  </sheetViews>
  <sheetFormatPr defaultRowHeight="12.75" outlineLevelRow="3" x14ac:dyDescent="0.2"/>
  <cols>
    <col min="1" max="1" width="3.42578125" customWidth="1"/>
    <col min="2" max="2" width="14.7109375" style="90" customWidth="1"/>
    <col min="3" max="3" width="38.28515625" style="9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I1" s="152"/>
      <c r="J1" s="152"/>
      <c r="AG1" t="s">
        <v>75</v>
      </c>
    </row>
    <row r="2" spans="1:60" ht="25.15" customHeight="1" x14ac:dyDescent="0.2">
      <c r="A2" s="143" t="s">
        <v>8</v>
      </c>
      <c r="B2" s="72" t="s">
        <v>49</v>
      </c>
      <c r="C2" s="257" t="s">
        <v>50</v>
      </c>
      <c r="D2" s="258"/>
      <c r="E2" s="258"/>
      <c r="F2" s="258"/>
      <c r="G2" s="259"/>
      <c r="I2" s="152"/>
      <c r="J2" s="152"/>
      <c r="AG2" t="s">
        <v>76</v>
      </c>
    </row>
    <row r="3" spans="1:60" ht="25.15" customHeight="1" x14ac:dyDescent="0.2">
      <c r="A3" s="143" t="s">
        <v>9</v>
      </c>
      <c r="B3" s="72" t="s">
        <v>43</v>
      </c>
      <c r="C3" s="257" t="s">
        <v>45</v>
      </c>
      <c r="D3" s="258"/>
      <c r="E3" s="258"/>
      <c r="F3" s="258"/>
      <c r="G3" s="259"/>
      <c r="I3" s="152"/>
      <c r="J3" s="152"/>
      <c r="AC3" s="90" t="s">
        <v>76</v>
      </c>
      <c r="AG3" t="s">
        <v>77</v>
      </c>
    </row>
    <row r="4" spans="1:60" ht="25.15" customHeight="1" x14ac:dyDescent="0.2">
      <c r="A4" s="144" t="s">
        <v>10</v>
      </c>
      <c r="B4" s="145" t="s">
        <v>43</v>
      </c>
      <c r="C4" s="260" t="s">
        <v>44</v>
      </c>
      <c r="D4" s="261"/>
      <c r="E4" s="261"/>
      <c r="F4" s="261"/>
      <c r="G4" s="262"/>
      <c r="I4" s="152"/>
      <c r="J4" s="152"/>
      <c r="AG4" t="s">
        <v>78</v>
      </c>
    </row>
    <row r="5" spans="1:60" x14ac:dyDescent="0.2">
      <c r="D5" s="142"/>
      <c r="I5" s="152"/>
      <c r="J5" s="152"/>
    </row>
    <row r="6" spans="1:60" ht="38.25" x14ac:dyDescent="0.2">
      <c r="A6" s="147" t="s">
        <v>79</v>
      </c>
      <c r="B6" s="149" t="s">
        <v>80</v>
      </c>
      <c r="C6" s="149" t="s">
        <v>81</v>
      </c>
      <c r="D6" s="148" t="s">
        <v>82</v>
      </c>
      <c r="E6" s="147" t="s">
        <v>83</v>
      </c>
      <c r="F6" s="147" t="s">
        <v>84</v>
      </c>
      <c r="G6" s="146" t="s">
        <v>31</v>
      </c>
      <c r="H6" s="147" t="s">
        <v>85</v>
      </c>
      <c r="I6" s="153" t="s">
        <v>32</v>
      </c>
      <c r="J6" s="153" t="s">
        <v>86</v>
      </c>
      <c r="K6" s="150" t="s">
        <v>33</v>
      </c>
      <c r="L6" s="150" t="s">
        <v>87</v>
      </c>
      <c r="M6" s="150" t="s">
        <v>88</v>
      </c>
      <c r="N6" s="150" t="s">
        <v>89</v>
      </c>
      <c r="O6" s="150" t="s">
        <v>90</v>
      </c>
      <c r="P6" s="150" t="s">
        <v>91</v>
      </c>
      <c r="Q6" s="150" t="s">
        <v>92</v>
      </c>
      <c r="R6" s="150" t="s">
        <v>93</v>
      </c>
      <c r="S6" s="150" t="s">
        <v>94</v>
      </c>
      <c r="T6" s="150" t="s">
        <v>95</v>
      </c>
      <c r="U6" s="150" t="s">
        <v>96</v>
      </c>
      <c r="V6" s="150" t="s">
        <v>97</v>
      </c>
      <c r="W6" s="150" t="s">
        <v>98</v>
      </c>
      <c r="X6" s="150" t="s">
        <v>99</v>
      </c>
    </row>
    <row r="7" spans="1:60" hidden="1" x14ac:dyDescent="0.2">
      <c r="A7" s="5"/>
      <c r="B7" s="6"/>
      <c r="C7" s="6"/>
      <c r="D7" s="8"/>
      <c r="E7" s="155"/>
      <c r="F7" s="156"/>
      <c r="G7" s="156"/>
      <c r="H7" s="156"/>
      <c r="I7" s="157"/>
      <c r="J7" s="157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100</v>
      </c>
      <c r="B8" s="169" t="s">
        <v>66</v>
      </c>
      <c r="C8" s="194" t="s">
        <v>67</v>
      </c>
      <c r="D8" s="170"/>
      <c r="E8" s="171"/>
      <c r="F8" s="172"/>
      <c r="G8" s="172"/>
      <c r="H8" s="173"/>
      <c r="I8" s="174"/>
      <c r="J8" s="174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5"/>
      <c r="V8" s="167"/>
      <c r="W8" s="167"/>
      <c r="X8" s="167"/>
      <c r="AG8" t="s">
        <v>101</v>
      </c>
    </row>
    <row r="9" spans="1:60" outlineLevel="1" x14ac:dyDescent="0.2">
      <c r="A9" s="168" t="s">
        <v>100</v>
      </c>
      <c r="B9" s="169" t="s">
        <v>68</v>
      </c>
      <c r="C9" s="194" t="s">
        <v>33</v>
      </c>
      <c r="D9" s="177"/>
      <c r="E9" s="178"/>
      <c r="F9" s="179"/>
      <c r="G9" s="172">
        <f>SUM(G10:G39)</f>
        <v>0</v>
      </c>
      <c r="H9" s="180"/>
      <c r="I9" s="181"/>
      <c r="J9" s="181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82"/>
      <c r="V9" s="176"/>
      <c r="W9" s="176"/>
      <c r="X9" s="176"/>
      <c r="Y9" s="151"/>
      <c r="Z9" s="151"/>
      <c r="AA9" s="151"/>
      <c r="AB9" s="151"/>
      <c r="AC9" s="151"/>
      <c r="AD9" s="151"/>
      <c r="AE9" s="151"/>
      <c r="AF9" s="151"/>
      <c r="AG9" s="151" t="s">
        <v>101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3" x14ac:dyDescent="0.2">
      <c r="A10" s="188">
        <v>1</v>
      </c>
      <c r="B10" s="189" t="s">
        <v>102</v>
      </c>
      <c r="C10" s="195" t="s">
        <v>103</v>
      </c>
      <c r="D10" s="190" t="s">
        <v>104</v>
      </c>
      <c r="E10" s="191">
        <v>81</v>
      </c>
      <c r="F10" s="192"/>
      <c r="G10" s="200">
        <f t="shared" ref="G10:G39" si="0">ROUND(E10*F10,2)</f>
        <v>0</v>
      </c>
      <c r="H10" s="201" t="s">
        <v>105</v>
      </c>
      <c r="I10" s="202"/>
      <c r="J10" s="203">
        <f t="shared" ref="J10:J39" si="1">ROUND(E10*I10,2)</f>
        <v>0</v>
      </c>
      <c r="K10" s="204"/>
      <c r="L10" s="200">
        <f t="shared" ref="L10:L39" si="2">ROUND(E10*K10,2)</f>
        <v>0</v>
      </c>
      <c r="M10" s="200">
        <v>21</v>
      </c>
      <c r="N10" s="200">
        <f t="shared" ref="N10:N39" si="3">G10*(1+M10/100)</f>
        <v>0</v>
      </c>
      <c r="O10" s="200">
        <v>0</v>
      </c>
      <c r="P10" s="200">
        <f t="shared" ref="P10:P39" si="4">ROUND(E10*O10,2)</f>
        <v>0</v>
      </c>
      <c r="Q10" s="200">
        <v>0</v>
      </c>
      <c r="R10" s="200">
        <f t="shared" ref="R10:R39" si="5">ROUND(E10*Q10,2)</f>
        <v>0</v>
      </c>
      <c r="S10" s="200"/>
      <c r="T10" s="200" t="s">
        <v>106</v>
      </c>
      <c r="U10" s="205" t="s">
        <v>107</v>
      </c>
      <c r="V10" s="164">
        <v>5.0500000000000003E-2</v>
      </c>
      <c r="W10" s="164">
        <f t="shared" ref="W10:W39" si="6">ROUND(E10*V10,2)</f>
        <v>4.09</v>
      </c>
      <c r="X10" s="164"/>
      <c r="Y10" s="154">
        <f t="shared" ref="Y10:Y39" si="7">J10</f>
        <v>0</v>
      </c>
      <c r="Z10" s="154">
        <f t="shared" ref="Z10:Z39" si="8">L10</f>
        <v>0</v>
      </c>
      <c r="AA10" s="154">
        <f t="shared" ref="AA10:AA39" si="9">N10</f>
        <v>0</v>
      </c>
      <c r="AB10" s="154">
        <f t="shared" ref="AB10:AB39" si="10">P10</f>
        <v>0</v>
      </c>
      <c r="AC10" s="154">
        <f t="shared" ref="AC10:AC39" si="11">R10</f>
        <v>0</v>
      </c>
      <c r="AD10" s="154">
        <f t="shared" ref="AD10:AD39" si="12">W10</f>
        <v>4.09</v>
      </c>
      <c r="AE10" s="151"/>
      <c r="AF10" s="154">
        <f t="shared" ref="AF10:AF40" si="13">G10</f>
        <v>0</v>
      </c>
      <c r="AG10" s="151" t="s">
        <v>108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3" x14ac:dyDescent="0.2">
      <c r="A11" s="188">
        <v>2</v>
      </c>
      <c r="B11" s="189" t="s">
        <v>109</v>
      </c>
      <c r="C11" s="195" t="s">
        <v>110</v>
      </c>
      <c r="D11" s="190" t="s">
        <v>104</v>
      </c>
      <c r="E11" s="191">
        <v>2</v>
      </c>
      <c r="F11" s="192"/>
      <c r="G11" s="200">
        <f t="shared" si="0"/>
        <v>0</v>
      </c>
      <c r="H11" s="201" t="s">
        <v>105</v>
      </c>
      <c r="I11" s="202"/>
      <c r="J11" s="203">
        <f t="shared" si="1"/>
        <v>0</v>
      </c>
      <c r="K11" s="204"/>
      <c r="L11" s="200">
        <f t="shared" si="2"/>
        <v>0</v>
      </c>
      <c r="M11" s="200">
        <v>21</v>
      </c>
      <c r="N11" s="200">
        <f t="shared" si="3"/>
        <v>0</v>
      </c>
      <c r="O11" s="200">
        <v>0</v>
      </c>
      <c r="P11" s="200">
        <f t="shared" si="4"/>
        <v>0</v>
      </c>
      <c r="Q11" s="200">
        <v>0</v>
      </c>
      <c r="R11" s="200">
        <f t="shared" si="5"/>
        <v>0</v>
      </c>
      <c r="S11" s="200"/>
      <c r="T11" s="200" t="s">
        <v>106</v>
      </c>
      <c r="U11" s="205" t="s">
        <v>107</v>
      </c>
      <c r="V11" s="164">
        <v>0.1</v>
      </c>
      <c r="W11" s="164">
        <f t="shared" si="6"/>
        <v>0.2</v>
      </c>
      <c r="X11" s="164"/>
      <c r="Y11" s="154">
        <f t="shared" si="7"/>
        <v>0</v>
      </c>
      <c r="Z11" s="154">
        <f t="shared" si="8"/>
        <v>0</v>
      </c>
      <c r="AA11" s="154">
        <f t="shared" si="9"/>
        <v>0</v>
      </c>
      <c r="AB11" s="154">
        <f t="shared" si="10"/>
        <v>0</v>
      </c>
      <c r="AC11" s="154">
        <f t="shared" si="11"/>
        <v>0</v>
      </c>
      <c r="AD11" s="154">
        <f t="shared" si="12"/>
        <v>0.2</v>
      </c>
      <c r="AE11" s="151"/>
      <c r="AF11" s="154">
        <f t="shared" si="13"/>
        <v>0</v>
      </c>
      <c r="AG11" s="151" t="s">
        <v>108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3" x14ac:dyDescent="0.2">
      <c r="A12" s="188">
        <v>3</v>
      </c>
      <c r="B12" s="189" t="s">
        <v>111</v>
      </c>
      <c r="C12" s="195" t="s">
        <v>112</v>
      </c>
      <c r="D12" s="190" t="s">
        <v>104</v>
      </c>
      <c r="E12" s="191">
        <v>27</v>
      </c>
      <c r="F12" s="192"/>
      <c r="G12" s="200">
        <f t="shared" si="0"/>
        <v>0</v>
      </c>
      <c r="H12" s="201" t="s">
        <v>105</v>
      </c>
      <c r="I12" s="202"/>
      <c r="J12" s="203">
        <f t="shared" si="1"/>
        <v>0</v>
      </c>
      <c r="K12" s="204"/>
      <c r="L12" s="200">
        <f t="shared" si="2"/>
        <v>0</v>
      </c>
      <c r="M12" s="200">
        <v>21</v>
      </c>
      <c r="N12" s="200">
        <f t="shared" si="3"/>
        <v>0</v>
      </c>
      <c r="O12" s="200">
        <v>1.0000000000000001E-5</v>
      </c>
      <c r="P12" s="200">
        <f t="shared" si="4"/>
        <v>0</v>
      </c>
      <c r="Q12" s="200">
        <v>0</v>
      </c>
      <c r="R12" s="200">
        <f t="shared" si="5"/>
        <v>0</v>
      </c>
      <c r="S12" s="200"/>
      <c r="T12" s="200" t="s">
        <v>106</v>
      </c>
      <c r="U12" s="205" t="s">
        <v>107</v>
      </c>
      <c r="V12" s="164">
        <v>2.5000000000000001E-2</v>
      </c>
      <c r="W12" s="164">
        <f t="shared" si="6"/>
        <v>0.68</v>
      </c>
      <c r="X12" s="164"/>
      <c r="Y12" s="154">
        <f t="shared" si="7"/>
        <v>0</v>
      </c>
      <c r="Z12" s="154">
        <f t="shared" si="8"/>
        <v>0</v>
      </c>
      <c r="AA12" s="154">
        <f t="shared" si="9"/>
        <v>0</v>
      </c>
      <c r="AB12" s="154">
        <f t="shared" si="10"/>
        <v>0</v>
      </c>
      <c r="AC12" s="154">
        <f t="shared" si="11"/>
        <v>0</v>
      </c>
      <c r="AD12" s="154">
        <f t="shared" si="12"/>
        <v>0.68</v>
      </c>
      <c r="AE12" s="151"/>
      <c r="AF12" s="154">
        <f t="shared" si="13"/>
        <v>0</v>
      </c>
      <c r="AG12" s="151" t="s">
        <v>108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3" x14ac:dyDescent="0.2">
      <c r="A13" s="188">
        <v>4</v>
      </c>
      <c r="B13" s="189" t="s">
        <v>113</v>
      </c>
      <c r="C13" s="195" t="s">
        <v>114</v>
      </c>
      <c r="D13" s="190" t="s">
        <v>104</v>
      </c>
      <c r="E13" s="191">
        <v>35</v>
      </c>
      <c r="F13" s="192"/>
      <c r="G13" s="200">
        <f t="shared" si="0"/>
        <v>0</v>
      </c>
      <c r="H13" s="201" t="s">
        <v>105</v>
      </c>
      <c r="I13" s="202"/>
      <c r="J13" s="203">
        <f t="shared" si="1"/>
        <v>0</v>
      </c>
      <c r="K13" s="204"/>
      <c r="L13" s="200">
        <f t="shared" si="2"/>
        <v>0</v>
      </c>
      <c r="M13" s="200">
        <v>21</v>
      </c>
      <c r="N13" s="200">
        <f t="shared" si="3"/>
        <v>0</v>
      </c>
      <c r="O13" s="200">
        <v>0</v>
      </c>
      <c r="P13" s="200">
        <f t="shared" si="4"/>
        <v>0</v>
      </c>
      <c r="Q13" s="200">
        <v>0</v>
      </c>
      <c r="R13" s="200">
        <f t="shared" si="5"/>
        <v>0</v>
      </c>
      <c r="S13" s="200"/>
      <c r="T13" s="200" t="s">
        <v>106</v>
      </c>
      <c r="U13" s="205" t="s">
        <v>107</v>
      </c>
      <c r="V13" s="164">
        <v>2.5170000000000001E-2</v>
      </c>
      <c r="W13" s="164">
        <f t="shared" si="6"/>
        <v>0.88</v>
      </c>
      <c r="X13" s="164"/>
      <c r="Y13" s="154">
        <f t="shared" si="7"/>
        <v>0</v>
      </c>
      <c r="Z13" s="154">
        <f t="shared" si="8"/>
        <v>0</v>
      </c>
      <c r="AA13" s="154">
        <f t="shared" si="9"/>
        <v>0</v>
      </c>
      <c r="AB13" s="154">
        <f t="shared" si="10"/>
        <v>0</v>
      </c>
      <c r="AC13" s="154">
        <f t="shared" si="11"/>
        <v>0</v>
      </c>
      <c r="AD13" s="154">
        <f t="shared" si="12"/>
        <v>0.88</v>
      </c>
      <c r="AE13" s="151"/>
      <c r="AF13" s="154">
        <f t="shared" si="13"/>
        <v>0</v>
      </c>
      <c r="AG13" s="151" t="s">
        <v>108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3" x14ac:dyDescent="0.2">
      <c r="A14" s="188">
        <v>5</v>
      </c>
      <c r="B14" s="189" t="s">
        <v>115</v>
      </c>
      <c r="C14" s="195" t="s">
        <v>116</v>
      </c>
      <c r="D14" s="190" t="s">
        <v>104</v>
      </c>
      <c r="E14" s="191">
        <v>81</v>
      </c>
      <c r="F14" s="192"/>
      <c r="G14" s="200">
        <f t="shared" si="0"/>
        <v>0</v>
      </c>
      <c r="H14" s="201" t="s">
        <v>105</v>
      </c>
      <c r="I14" s="202"/>
      <c r="J14" s="203">
        <f t="shared" si="1"/>
        <v>0</v>
      </c>
      <c r="K14" s="204"/>
      <c r="L14" s="200">
        <f t="shared" si="2"/>
        <v>0</v>
      </c>
      <c r="M14" s="200">
        <v>21</v>
      </c>
      <c r="N14" s="200">
        <f t="shared" si="3"/>
        <v>0</v>
      </c>
      <c r="O14" s="200">
        <v>0</v>
      </c>
      <c r="P14" s="200">
        <f t="shared" si="4"/>
        <v>0</v>
      </c>
      <c r="Q14" s="200">
        <v>0</v>
      </c>
      <c r="R14" s="200">
        <f t="shared" si="5"/>
        <v>0</v>
      </c>
      <c r="S14" s="200"/>
      <c r="T14" s="200" t="s">
        <v>106</v>
      </c>
      <c r="U14" s="205" t="s">
        <v>107</v>
      </c>
      <c r="V14" s="164">
        <v>0.06</v>
      </c>
      <c r="W14" s="164">
        <f t="shared" si="6"/>
        <v>4.8600000000000003</v>
      </c>
      <c r="X14" s="164"/>
      <c r="Y14" s="154">
        <f t="shared" si="7"/>
        <v>0</v>
      </c>
      <c r="Z14" s="154">
        <f t="shared" si="8"/>
        <v>0</v>
      </c>
      <c r="AA14" s="154">
        <f t="shared" si="9"/>
        <v>0</v>
      </c>
      <c r="AB14" s="154">
        <f t="shared" si="10"/>
        <v>0</v>
      </c>
      <c r="AC14" s="154">
        <f t="shared" si="11"/>
        <v>0</v>
      </c>
      <c r="AD14" s="154">
        <f t="shared" si="12"/>
        <v>4.8600000000000003</v>
      </c>
      <c r="AE14" s="151"/>
      <c r="AF14" s="154">
        <f t="shared" si="13"/>
        <v>0</v>
      </c>
      <c r="AG14" s="151" t="s">
        <v>108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3" x14ac:dyDescent="0.2">
      <c r="A15" s="188">
        <v>6</v>
      </c>
      <c r="B15" s="189" t="s">
        <v>117</v>
      </c>
      <c r="C15" s="195" t="s">
        <v>118</v>
      </c>
      <c r="D15" s="190" t="s">
        <v>104</v>
      </c>
      <c r="E15" s="191">
        <v>27</v>
      </c>
      <c r="F15" s="192"/>
      <c r="G15" s="200">
        <f t="shared" si="0"/>
        <v>0</v>
      </c>
      <c r="H15" s="201" t="s">
        <v>105</v>
      </c>
      <c r="I15" s="202"/>
      <c r="J15" s="203">
        <f t="shared" si="1"/>
        <v>0</v>
      </c>
      <c r="K15" s="204"/>
      <c r="L15" s="200">
        <f t="shared" si="2"/>
        <v>0</v>
      </c>
      <c r="M15" s="200">
        <v>21</v>
      </c>
      <c r="N15" s="200">
        <f t="shared" si="3"/>
        <v>0</v>
      </c>
      <c r="O15" s="200">
        <v>0</v>
      </c>
      <c r="P15" s="200">
        <f t="shared" si="4"/>
        <v>0</v>
      </c>
      <c r="Q15" s="200">
        <v>0</v>
      </c>
      <c r="R15" s="200">
        <f t="shared" si="5"/>
        <v>0</v>
      </c>
      <c r="S15" s="200"/>
      <c r="T15" s="200" t="s">
        <v>106</v>
      </c>
      <c r="U15" s="205" t="s">
        <v>107</v>
      </c>
      <c r="V15" s="164">
        <v>6.3E-2</v>
      </c>
      <c r="W15" s="164">
        <f t="shared" si="6"/>
        <v>1.7</v>
      </c>
      <c r="X15" s="164"/>
      <c r="Y15" s="154">
        <f t="shared" si="7"/>
        <v>0</v>
      </c>
      <c r="Z15" s="154">
        <f t="shared" si="8"/>
        <v>0</v>
      </c>
      <c r="AA15" s="154">
        <f t="shared" si="9"/>
        <v>0</v>
      </c>
      <c r="AB15" s="154">
        <f t="shared" si="10"/>
        <v>0</v>
      </c>
      <c r="AC15" s="154">
        <f t="shared" si="11"/>
        <v>0</v>
      </c>
      <c r="AD15" s="154">
        <f t="shared" si="12"/>
        <v>1.7</v>
      </c>
      <c r="AE15" s="151"/>
      <c r="AF15" s="154">
        <f t="shared" si="13"/>
        <v>0</v>
      </c>
      <c r="AG15" s="151" t="s">
        <v>108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3" x14ac:dyDescent="0.2">
      <c r="A16" s="188">
        <v>9</v>
      </c>
      <c r="B16" s="189" t="s">
        <v>119</v>
      </c>
      <c r="C16" s="195" t="s">
        <v>120</v>
      </c>
      <c r="D16" s="190" t="s">
        <v>104</v>
      </c>
      <c r="E16" s="191">
        <v>2</v>
      </c>
      <c r="F16" s="192"/>
      <c r="G16" s="200">
        <f t="shared" si="0"/>
        <v>0</v>
      </c>
      <c r="H16" s="201" t="s">
        <v>105</v>
      </c>
      <c r="I16" s="202"/>
      <c r="J16" s="203">
        <f t="shared" si="1"/>
        <v>0</v>
      </c>
      <c r="K16" s="204"/>
      <c r="L16" s="200">
        <f t="shared" si="2"/>
        <v>0</v>
      </c>
      <c r="M16" s="200">
        <v>21</v>
      </c>
      <c r="N16" s="200">
        <f t="shared" si="3"/>
        <v>0</v>
      </c>
      <c r="O16" s="200">
        <v>0</v>
      </c>
      <c r="P16" s="200">
        <f t="shared" si="4"/>
        <v>0</v>
      </c>
      <c r="Q16" s="200">
        <v>0</v>
      </c>
      <c r="R16" s="200">
        <f t="shared" si="5"/>
        <v>0</v>
      </c>
      <c r="S16" s="200"/>
      <c r="T16" s="200" t="s">
        <v>106</v>
      </c>
      <c r="U16" s="205" t="s">
        <v>107</v>
      </c>
      <c r="V16" s="164">
        <v>0.62</v>
      </c>
      <c r="W16" s="164">
        <f t="shared" si="6"/>
        <v>1.24</v>
      </c>
      <c r="X16" s="164"/>
      <c r="Y16" s="154">
        <f t="shared" si="7"/>
        <v>0</v>
      </c>
      <c r="Z16" s="154">
        <f t="shared" si="8"/>
        <v>0</v>
      </c>
      <c r="AA16" s="154">
        <f t="shared" si="9"/>
        <v>0</v>
      </c>
      <c r="AB16" s="154">
        <f t="shared" si="10"/>
        <v>0</v>
      </c>
      <c r="AC16" s="154">
        <f t="shared" si="11"/>
        <v>0</v>
      </c>
      <c r="AD16" s="154">
        <f t="shared" si="12"/>
        <v>1.24</v>
      </c>
      <c r="AE16" s="151"/>
      <c r="AF16" s="154">
        <f t="shared" si="13"/>
        <v>0</v>
      </c>
      <c r="AG16" s="151" t="s">
        <v>108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3" x14ac:dyDescent="0.2">
      <c r="A17" s="188">
        <v>12</v>
      </c>
      <c r="B17" s="189" t="s">
        <v>121</v>
      </c>
      <c r="C17" s="195" t="s">
        <v>122</v>
      </c>
      <c r="D17" s="190" t="s">
        <v>104</v>
      </c>
      <c r="E17" s="191">
        <v>33</v>
      </c>
      <c r="F17" s="192"/>
      <c r="G17" s="200">
        <f t="shared" si="0"/>
        <v>0</v>
      </c>
      <c r="H17" s="201" t="s">
        <v>105</v>
      </c>
      <c r="I17" s="202"/>
      <c r="J17" s="203">
        <f t="shared" si="1"/>
        <v>0</v>
      </c>
      <c r="K17" s="204"/>
      <c r="L17" s="200">
        <f t="shared" si="2"/>
        <v>0</v>
      </c>
      <c r="M17" s="200">
        <v>21</v>
      </c>
      <c r="N17" s="200">
        <f t="shared" si="3"/>
        <v>0</v>
      </c>
      <c r="O17" s="200">
        <v>0</v>
      </c>
      <c r="P17" s="200">
        <f t="shared" si="4"/>
        <v>0</v>
      </c>
      <c r="Q17" s="200">
        <v>0</v>
      </c>
      <c r="R17" s="200">
        <f t="shared" si="5"/>
        <v>0</v>
      </c>
      <c r="S17" s="200"/>
      <c r="T17" s="200" t="s">
        <v>106</v>
      </c>
      <c r="U17" s="205" t="s">
        <v>107</v>
      </c>
      <c r="V17" s="164">
        <v>0.18967000000000001</v>
      </c>
      <c r="W17" s="164">
        <f t="shared" si="6"/>
        <v>6.26</v>
      </c>
      <c r="X17" s="164"/>
      <c r="Y17" s="154">
        <f t="shared" si="7"/>
        <v>0</v>
      </c>
      <c r="Z17" s="154">
        <f t="shared" si="8"/>
        <v>0</v>
      </c>
      <c r="AA17" s="154">
        <f t="shared" si="9"/>
        <v>0</v>
      </c>
      <c r="AB17" s="154">
        <f t="shared" si="10"/>
        <v>0</v>
      </c>
      <c r="AC17" s="154">
        <f t="shared" si="11"/>
        <v>0</v>
      </c>
      <c r="AD17" s="154">
        <f t="shared" si="12"/>
        <v>6.26</v>
      </c>
      <c r="AE17" s="151"/>
      <c r="AF17" s="154">
        <f t="shared" si="13"/>
        <v>0</v>
      </c>
      <c r="AG17" s="151" t="s">
        <v>108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3" x14ac:dyDescent="0.2">
      <c r="A18" s="188">
        <v>15</v>
      </c>
      <c r="B18" s="189" t="s">
        <v>123</v>
      </c>
      <c r="C18" s="195" t="s">
        <v>124</v>
      </c>
      <c r="D18" s="190" t="s">
        <v>125</v>
      </c>
      <c r="E18" s="191">
        <v>16</v>
      </c>
      <c r="F18" s="192"/>
      <c r="G18" s="200">
        <f t="shared" si="0"/>
        <v>0</v>
      </c>
      <c r="H18" s="201" t="s">
        <v>105</v>
      </c>
      <c r="I18" s="202"/>
      <c r="J18" s="203">
        <f t="shared" si="1"/>
        <v>0</v>
      </c>
      <c r="K18" s="204"/>
      <c r="L18" s="200">
        <f t="shared" si="2"/>
        <v>0</v>
      </c>
      <c r="M18" s="200">
        <v>21</v>
      </c>
      <c r="N18" s="200">
        <f t="shared" si="3"/>
        <v>0</v>
      </c>
      <c r="O18" s="200">
        <v>0</v>
      </c>
      <c r="P18" s="200">
        <f t="shared" si="4"/>
        <v>0</v>
      </c>
      <c r="Q18" s="200">
        <v>0</v>
      </c>
      <c r="R18" s="200">
        <f t="shared" si="5"/>
        <v>0</v>
      </c>
      <c r="S18" s="200"/>
      <c r="T18" s="200" t="s">
        <v>106</v>
      </c>
      <c r="U18" s="205" t="s">
        <v>107</v>
      </c>
      <c r="V18" s="164">
        <v>0.14749999999999999</v>
      </c>
      <c r="W18" s="164">
        <f t="shared" si="6"/>
        <v>2.36</v>
      </c>
      <c r="X18" s="164"/>
      <c r="Y18" s="154">
        <f t="shared" si="7"/>
        <v>0</v>
      </c>
      <c r="Z18" s="154">
        <f t="shared" si="8"/>
        <v>0</v>
      </c>
      <c r="AA18" s="154">
        <f t="shared" si="9"/>
        <v>0</v>
      </c>
      <c r="AB18" s="154">
        <f t="shared" si="10"/>
        <v>0</v>
      </c>
      <c r="AC18" s="154">
        <f t="shared" si="11"/>
        <v>0</v>
      </c>
      <c r="AD18" s="154">
        <f t="shared" si="12"/>
        <v>2.36</v>
      </c>
      <c r="AE18" s="151"/>
      <c r="AF18" s="154">
        <f t="shared" si="13"/>
        <v>0</v>
      </c>
      <c r="AG18" s="151" t="s">
        <v>108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3" x14ac:dyDescent="0.2">
      <c r="A19" s="188">
        <v>17</v>
      </c>
      <c r="B19" s="189" t="s">
        <v>126</v>
      </c>
      <c r="C19" s="195" t="s">
        <v>127</v>
      </c>
      <c r="D19" s="190" t="s">
        <v>125</v>
      </c>
      <c r="E19" s="191">
        <v>50</v>
      </c>
      <c r="F19" s="192"/>
      <c r="G19" s="200">
        <f t="shared" si="0"/>
        <v>0</v>
      </c>
      <c r="H19" s="201" t="s">
        <v>105</v>
      </c>
      <c r="I19" s="202"/>
      <c r="J19" s="203">
        <f t="shared" si="1"/>
        <v>0</v>
      </c>
      <c r="K19" s="204"/>
      <c r="L19" s="200">
        <f t="shared" si="2"/>
        <v>0</v>
      </c>
      <c r="M19" s="200">
        <v>21</v>
      </c>
      <c r="N19" s="200">
        <f t="shared" si="3"/>
        <v>0</v>
      </c>
      <c r="O19" s="200">
        <v>0</v>
      </c>
      <c r="P19" s="200">
        <f t="shared" si="4"/>
        <v>0</v>
      </c>
      <c r="Q19" s="200">
        <v>0</v>
      </c>
      <c r="R19" s="200">
        <f t="shared" si="5"/>
        <v>0</v>
      </c>
      <c r="S19" s="200"/>
      <c r="T19" s="200" t="s">
        <v>106</v>
      </c>
      <c r="U19" s="205" t="s">
        <v>128</v>
      </c>
      <c r="V19" s="164">
        <v>0.14330000000000001</v>
      </c>
      <c r="W19" s="164">
        <f t="shared" si="6"/>
        <v>7.17</v>
      </c>
      <c r="X19" s="164"/>
      <c r="Y19" s="154">
        <f t="shared" si="7"/>
        <v>0</v>
      </c>
      <c r="Z19" s="154">
        <f t="shared" si="8"/>
        <v>0</v>
      </c>
      <c r="AA19" s="154">
        <f t="shared" si="9"/>
        <v>0</v>
      </c>
      <c r="AB19" s="154">
        <f t="shared" si="10"/>
        <v>0</v>
      </c>
      <c r="AC19" s="154">
        <f t="shared" si="11"/>
        <v>0</v>
      </c>
      <c r="AD19" s="154">
        <f t="shared" si="12"/>
        <v>7.17</v>
      </c>
      <c r="AE19" s="151"/>
      <c r="AF19" s="154">
        <f t="shared" si="13"/>
        <v>0</v>
      </c>
      <c r="AG19" s="151" t="s">
        <v>108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3" x14ac:dyDescent="0.2">
      <c r="A20" s="188">
        <v>24</v>
      </c>
      <c r="B20" s="189" t="s">
        <v>129</v>
      </c>
      <c r="C20" s="195" t="s">
        <v>130</v>
      </c>
      <c r="D20" s="190" t="s">
        <v>131</v>
      </c>
      <c r="E20" s="191">
        <v>1</v>
      </c>
      <c r="F20" s="192"/>
      <c r="G20" s="200">
        <f t="shared" si="0"/>
        <v>0</v>
      </c>
      <c r="H20" s="201" t="s">
        <v>105</v>
      </c>
      <c r="I20" s="202"/>
      <c r="J20" s="203">
        <f t="shared" si="1"/>
        <v>0</v>
      </c>
      <c r="K20" s="204"/>
      <c r="L20" s="200">
        <f t="shared" si="2"/>
        <v>0</v>
      </c>
      <c r="M20" s="200">
        <v>21</v>
      </c>
      <c r="N20" s="200">
        <f t="shared" si="3"/>
        <v>0</v>
      </c>
      <c r="O20" s="200">
        <v>0</v>
      </c>
      <c r="P20" s="200">
        <f t="shared" si="4"/>
        <v>0</v>
      </c>
      <c r="Q20" s="200">
        <v>0</v>
      </c>
      <c r="R20" s="200">
        <f t="shared" si="5"/>
        <v>0</v>
      </c>
      <c r="S20" s="200"/>
      <c r="T20" s="200" t="s">
        <v>132</v>
      </c>
      <c r="U20" s="205" t="s">
        <v>107</v>
      </c>
      <c r="V20" s="164">
        <v>0</v>
      </c>
      <c r="W20" s="164">
        <f t="shared" si="6"/>
        <v>0</v>
      </c>
      <c r="X20" s="164"/>
      <c r="Y20" s="154">
        <f t="shared" si="7"/>
        <v>0</v>
      </c>
      <c r="Z20" s="154">
        <f t="shared" si="8"/>
        <v>0</v>
      </c>
      <c r="AA20" s="154">
        <f t="shared" si="9"/>
        <v>0</v>
      </c>
      <c r="AB20" s="154">
        <f t="shared" si="10"/>
        <v>0</v>
      </c>
      <c r="AC20" s="154">
        <f t="shared" si="11"/>
        <v>0</v>
      </c>
      <c r="AD20" s="154">
        <f t="shared" si="12"/>
        <v>0</v>
      </c>
      <c r="AE20" s="151"/>
      <c r="AF20" s="154">
        <f t="shared" si="13"/>
        <v>0</v>
      </c>
      <c r="AG20" s="151" t="s">
        <v>108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3" x14ac:dyDescent="0.2">
      <c r="A21" s="188">
        <v>35</v>
      </c>
      <c r="B21" s="189" t="s">
        <v>133</v>
      </c>
      <c r="C21" s="195" t="s">
        <v>134</v>
      </c>
      <c r="D21" s="190" t="s">
        <v>125</v>
      </c>
      <c r="E21" s="191">
        <v>46</v>
      </c>
      <c r="F21" s="192"/>
      <c r="G21" s="200">
        <f t="shared" si="0"/>
        <v>0</v>
      </c>
      <c r="H21" s="201" t="s">
        <v>105</v>
      </c>
      <c r="I21" s="202"/>
      <c r="J21" s="203">
        <f t="shared" si="1"/>
        <v>0</v>
      </c>
      <c r="K21" s="204"/>
      <c r="L21" s="200">
        <f t="shared" si="2"/>
        <v>0</v>
      </c>
      <c r="M21" s="200">
        <v>21</v>
      </c>
      <c r="N21" s="200">
        <f t="shared" si="3"/>
        <v>0</v>
      </c>
      <c r="O21" s="200">
        <v>0</v>
      </c>
      <c r="P21" s="200">
        <f t="shared" si="4"/>
        <v>0</v>
      </c>
      <c r="Q21" s="200">
        <v>0</v>
      </c>
      <c r="R21" s="200">
        <f t="shared" si="5"/>
        <v>0</v>
      </c>
      <c r="S21" s="200"/>
      <c r="T21" s="200" t="s">
        <v>132</v>
      </c>
      <c r="U21" s="205" t="s">
        <v>107</v>
      </c>
      <c r="V21" s="164">
        <v>0.57950000000000002</v>
      </c>
      <c r="W21" s="164">
        <f t="shared" si="6"/>
        <v>26.66</v>
      </c>
      <c r="X21" s="164"/>
      <c r="Y21" s="154">
        <f t="shared" si="7"/>
        <v>0</v>
      </c>
      <c r="Z21" s="154">
        <f t="shared" si="8"/>
        <v>0</v>
      </c>
      <c r="AA21" s="154">
        <f t="shared" si="9"/>
        <v>0</v>
      </c>
      <c r="AB21" s="154">
        <f t="shared" si="10"/>
        <v>0</v>
      </c>
      <c r="AC21" s="154">
        <f t="shared" si="11"/>
        <v>0</v>
      </c>
      <c r="AD21" s="154">
        <f t="shared" si="12"/>
        <v>26.66</v>
      </c>
      <c r="AE21" s="151"/>
      <c r="AF21" s="154">
        <f t="shared" si="13"/>
        <v>0</v>
      </c>
      <c r="AG21" s="151" t="s">
        <v>108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3" x14ac:dyDescent="0.2">
      <c r="A22" s="188">
        <v>36</v>
      </c>
      <c r="B22" s="189" t="s">
        <v>135</v>
      </c>
      <c r="C22" s="195" t="s">
        <v>136</v>
      </c>
      <c r="D22" s="190" t="s">
        <v>104</v>
      </c>
      <c r="E22" s="191">
        <v>40</v>
      </c>
      <c r="F22" s="192"/>
      <c r="G22" s="200">
        <f t="shared" si="0"/>
        <v>0</v>
      </c>
      <c r="H22" s="201" t="s">
        <v>105</v>
      </c>
      <c r="I22" s="202"/>
      <c r="J22" s="203">
        <f t="shared" si="1"/>
        <v>0</v>
      </c>
      <c r="K22" s="204"/>
      <c r="L22" s="200">
        <f t="shared" si="2"/>
        <v>0</v>
      </c>
      <c r="M22" s="200">
        <v>21</v>
      </c>
      <c r="N22" s="200">
        <f t="shared" si="3"/>
        <v>0</v>
      </c>
      <c r="O22" s="200">
        <v>0</v>
      </c>
      <c r="P22" s="200">
        <f t="shared" si="4"/>
        <v>0</v>
      </c>
      <c r="Q22" s="200">
        <v>0</v>
      </c>
      <c r="R22" s="200">
        <f t="shared" si="5"/>
        <v>0</v>
      </c>
      <c r="S22" s="200"/>
      <c r="T22" s="200" t="s">
        <v>106</v>
      </c>
      <c r="U22" s="205" t="s">
        <v>107</v>
      </c>
      <c r="V22" s="164">
        <v>0.73782999999999999</v>
      </c>
      <c r="W22" s="164">
        <f t="shared" si="6"/>
        <v>29.51</v>
      </c>
      <c r="X22" s="164"/>
      <c r="Y22" s="154">
        <f t="shared" si="7"/>
        <v>0</v>
      </c>
      <c r="Z22" s="154">
        <f t="shared" si="8"/>
        <v>0</v>
      </c>
      <c r="AA22" s="154">
        <f t="shared" si="9"/>
        <v>0</v>
      </c>
      <c r="AB22" s="154">
        <f t="shared" si="10"/>
        <v>0</v>
      </c>
      <c r="AC22" s="154">
        <f t="shared" si="11"/>
        <v>0</v>
      </c>
      <c r="AD22" s="154">
        <f t="shared" si="12"/>
        <v>29.51</v>
      </c>
      <c r="AE22" s="151"/>
      <c r="AF22" s="154">
        <f t="shared" si="13"/>
        <v>0</v>
      </c>
      <c r="AG22" s="151" t="s">
        <v>108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3" x14ac:dyDescent="0.2">
      <c r="A23" s="188">
        <v>37</v>
      </c>
      <c r="B23" s="189" t="s">
        <v>137</v>
      </c>
      <c r="C23" s="195" t="s">
        <v>138</v>
      </c>
      <c r="D23" s="190" t="s">
        <v>104</v>
      </c>
      <c r="E23" s="191">
        <v>61</v>
      </c>
      <c r="F23" s="192"/>
      <c r="G23" s="200">
        <f t="shared" si="0"/>
        <v>0</v>
      </c>
      <c r="H23" s="201" t="s">
        <v>105</v>
      </c>
      <c r="I23" s="202"/>
      <c r="J23" s="203">
        <f t="shared" si="1"/>
        <v>0</v>
      </c>
      <c r="K23" s="204"/>
      <c r="L23" s="200">
        <f t="shared" si="2"/>
        <v>0</v>
      </c>
      <c r="M23" s="200">
        <v>21</v>
      </c>
      <c r="N23" s="200">
        <f t="shared" si="3"/>
        <v>0</v>
      </c>
      <c r="O23" s="200">
        <v>0</v>
      </c>
      <c r="P23" s="200">
        <f t="shared" si="4"/>
        <v>0</v>
      </c>
      <c r="Q23" s="200">
        <v>0</v>
      </c>
      <c r="R23" s="200">
        <f t="shared" si="5"/>
        <v>0</v>
      </c>
      <c r="S23" s="200"/>
      <c r="T23" s="200" t="s">
        <v>132</v>
      </c>
      <c r="U23" s="205" t="s">
        <v>107</v>
      </c>
      <c r="V23" s="164">
        <v>0.32</v>
      </c>
      <c r="W23" s="164">
        <f t="shared" si="6"/>
        <v>19.52</v>
      </c>
      <c r="X23" s="164"/>
      <c r="Y23" s="154">
        <f t="shared" si="7"/>
        <v>0</v>
      </c>
      <c r="Z23" s="154">
        <f t="shared" si="8"/>
        <v>0</v>
      </c>
      <c r="AA23" s="154">
        <f t="shared" si="9"/>
        <v>0</v>
      </c>
      <c r="AB23" s="154">
        <f t="shared" si="10"/>
        <v>0</v>
      </c>
      <c r="AC23" s="154">
        <f t="shared" si="11"/>
        <v>0</v>
      </c>
      <c r="AD23" s="154">
        <f t="shared" si="12"/>
        <v>19.52</v>
      </c>
      <c r="AE23" s="151"/>
      <c r="AF23" s="154">
        <f t="shared" si="13"/>
        <v>0</v>
      </c>
      <c r="AG23" s="151" t="s">
        <v>108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3" x14ac:dyDescent="0.2">
      <c r="A24" s="188">
        <v>42</v>
      </c>
      <c r="B24" s="189" t="s">
        <v>139</v>
      </c>
      <c r="C24" s="195" t="s">
        <v>140</v>
      </c>
      <c r="D24" s="190" t="s">
        <v>104</v>
      </c>
      <c r="E24" s="191">
        <v>9</v>
      </c>
      <c r="F24" s="192"/>
      <c r="G24" s="200">
        <f t="shared" si="0"/>
        <v>0</v>
      </c>
      <c r="H24" s="201" t="s">
        <v>105</v>
      </c>
      <c r="I24" s="202"/>
      <c r="J24" s="203">
        <f t="shared" si="1"/>
        <v>0</v>
      </c>
      <c r="K24" s="204"/>
      <c r="L24" s="200">
        <f t="shared" si="2"/>
        <v>0</v>
      </c>
      <c r="M24" s="200">
        <v>21</v>
      </c>
      <c r="N24" s="200">
        <f t="shared" si="3"/>
        <v>0</v>
      </c>
      <c r="O24" s="200">
        <v>0</v>
      </c>
      <c r="P24" s="200">
        <f t="shared" si="4"/>
        <v>0</v>
      </c>
      <c r="Q24" s="200">
        <v>0</v>
      </c>
      <c r="R24" s="200">
        <f t="shared" si="5"/>
        <v>0</v>
      </c>
      <c r="S24" s="200"/>
      <c r="T24" s="200" t="s">
        <v>106</v>
      </c>
      <c r="U24" s="205" t="s">
        <v>107</v>
      </c>
      <c r="V24" s="164">
        <v>0.14749999999999999</v>
      </c>
      <c r="W24" s="164">
        <f t="shared" si="6"/>
        <v>1.33</v>
      </c>
      <c r="X24" s="164"/>
      <c r="Y24" s="154">
        <f t="shared" si="7"/>
        <v>0</v>
      </c>
      <c r="Z24" s="154">
        <f t="shared" si="8"/>
        <v>0</v>
      </c>
      <c r="AA24" s="154">
        <f t="shared" si="9"/>
        <v>0</v>
      </c>
      <c r="AB24" s="154">
        <f t="shared" si="10"/>
        <v>0</v>
      </c>
      <c r="AC24" s="154">
        <f t="shared" si="11"/>
        <v>0</v>
      </c>
      <c r="AD24" s="154">
        <f t="shared" si="12"/>
        <v>1.33</v>
      </c>
      <c r="AE24" s="151"/>
      <c r="AF24" s="154">
        <f t="shared" si="13"/>
        <v>0</v>
      </c>
      <c r="AG24" s="151" t="s">
        <v>108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3" x14ac:dyDescent="0.2">
      <c r="A25" s="188">
        <v>43</v>
      </c>
      <c r="B25" s="189" t="s">
        <v>141</v>
      </c>
      <c r="C25" s="195" t="s">
        <v>142</v>
      </c>
      <c r="D25" s="190" t="s">
        <v>104</v>
      </c>
      <c r="E25" s="191">
        <v>7</v>
      </c>
      <c r="F25" s="192"/>
      <c r="G25" s="200">
        <f t="shared" si="0"/>
        <v>0</v>
      </c>
      <c r="H25" s="201" t="s">
        <v>105</v>
      </c>
      <c r="I25" s="202"/>
      <c r="J25" s="203">
        <f t="shared" si="1"/>
        <v>0</v>
      </c>
      <c r="K25" s="204"/>
      <c r="L25" s="200">
        <f t="shared" si="2"/>
        <v>0</v>
      </c>
      <c r="M25" s="200">
        <v>21</v>
      </c>
      <c r="N25" s="200">
        <f t="shared" si="3"/>
        <v>0</v>
      </c>
      <c r="O25" s="200">
        <v>0</v>
      </c>
      <c r="P25" s="200">
        <f t="shared" si="4"/>
        <v>0</v>
      </c>
      <c r="Q25" s="200">
        <v>0</v>
      </c>
      <c r="R25" s="200">
        <f t="shared" si="5"/>
        <v>0</v>
      </c>
      <c r="S25" s="200"/>
      <c r="T25" s="200" t="s">
        <v>106</v>
      </c>
      <c r="U25" s="205" t="s">
        <v>107</v>
      </c>
      <c r="V25" s="164">
        <v>0.16866999999999999</v>
      </c>
      <c r="W25" s="164">
        <f t="shared" si="6"/>
        <v>1.18</v>
      </c>
      <c r="X25" s="164"/>
      <c r="Y25" s="154">
        <f t="shared" si="7"/>
        <v>0</v>
      </c>
      <c r="Z25" s="154">
        <f t="shared" si="8"/>
        <v>0</v>
      </c>
      <c r="AA25" s="154">
        <f t="shared" si="9"/>
        <v>0</v>
      </c>
      <c r="AB25" s="154">
        <f t="shared" si="10"/>
        <v>0</v>
      </c>
      <c r="AC25" s="154">
        <f t="shared" si="11"/>
        <v>0</v>
      </c>
      <c r="AD25" s="154">
        <f t="shared" si="12"/>
        <v>1.18</v>
      </c>
      <c r="AE25" s="151"/>
      <c r="AF25" s="154">
        <f t="shared" si="13"/>
        <v>0</v>
      </c>
      <c r="AG25" s="151" t="s">
        <v>108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3" x14ac:dyDescent="0.2">
      <c r="A26" s="188">
        <v>46</v>
      </c>
      <c r="B26" s="189" t="s">
        <v>143</v>
      </c>
      <c r="C26" s="195" t="s">
        <v>144</v>
      </c>
      <c r="D26" s="190" t="s">
        <v>104</v>
      </c>
      <c r="E26" s="191">
        <v>28</v>
      </c>
      <c r="F26" s="192"/>
      <c r="G26" s="200">
        <f t="shared" si="0"/>
        <v>0</v>
      </c>
      <c r="H26" s="201" t="s">
        <v>105</v>
      </c>
      <c r="I26" s="202"/>
      <c r="J26" s="203">
        <f t="shared" si="1"/>
        <v>0</v>
      </c>
      <c r="K26" s="204"/>
      <c r="L26" s="200">
        <f t="shared" si="2"/>
        <v>0</v>
      </c>
      <c r="M26" s="200">
        <v>21</v>
      </c>
      <c r="N26" s="200">
        <f t="shared" si="3"/>
        <v>0</v>
      </c>
      <c r="O26" s="200">
        <v>0</v>
      </c>
      <c r="P26" s="200">
        <f t="shared" si="4"/>
        <v>0</v>
      </c>
      <c r="Q26" s="200">
        <v>0</v>
      </c>
      <c r="R26" s="200">
        <f t="shared" si="5"/>
        <v>0</v>
      </c>
      <c r="S26" s="200"/>
      <c r="T26" s="200" t="s">
        <v>106</v>
      </c>
      <c r="U26" s="205" t="s">
        <v>107</v>
      </c>
      <c r="V26" s="164">
        <v>0.32667000000000002</v>
      </c>
      <c r="W26" s="164">
        <f t="shared" si="6"/>
        <v>9.15</v>
      </c>
      <c r="X26" s="164"/>
      <c r="Y26" s="154">
        <f t="shared" si="7"/>
        <v>0</v>
      </c>
      <c r="Z26" s="154">
        <f t="shared" si="8"/>
        <v>0</v>
      </c>
      <c r="AA26" s="154">
        <f t="shared" si="9"/>
        <v>0</v>
      </c>
      <c r="AB26" s="154">
        <f t="shared" si="10"/>
        <v>0</v>
      </c>
      <c r="AC26" s="154">
        <f t="shared" si="11"/>
        <v>0</v>
      </c>
      <c r="AD26" s="154">
        <f t="shared" si="12"/>
        <v>9.15</v>
      </c>
      <c r="AE26" s="151"/>
      <c r="AF26" s="154">
        <f t="shared" si="13"/>
        <v>0</v>
      </c>
      <c r="AG26" s="151" t="s">
        <v>108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3" x14ac:dyDescent="0.2">
      <c r="A27" s="188">
        <v>48</v>
      </c>
      <c r="B27" s="189" t="s">
        <v>145</v>
      </c>
      <c r="C27" s="195" t="s">
        <v>146</v>
      </c>
      <c r="D27" s="190" t="s">
        <v>104</v>
      </c>
      <c r="E27" s="191">
        <v>3</v>
      </c>
      <c r="F27" s="192"/>
      <c r="G27" s="200">
        <f t="shared" si="0"/>
        <v>0</v>
      </c>
      <c r="H27" s="201" t="s">
        <v>105</v>
      </c>
      <c r="I27" s="202"/>
      <c r="J27" s="203">
        <f t="shared" si="1"/>
        <v>0</v>
      </c>
      <c r="K27" s="204"/>
      <c r="L27" s="200">
        <f t="shared" si="2"/>
        <v>0</v>
      </c>
      <c r="M27" s="200">
        <v>21</v>
      </c>
      <c r="N27" s="200">
        <f t="shared" si="3"/>
        <v>0</v>
      </c>
      <c r="O27" s="200">
        <v>0</v>
      </c>
      <c r="P27" s="200">
        <f t="shared" si="4"/>
        <v>0</v>
      </c>
      <c r="Q27" s="200">
        <v>0</v>
      </c>
      <c r="R27" s="200">
        <f t="shared" si="5"/>
        <v>0</v>
      </c>
      <c r="S27" s="200"/>
      <c r="T27" s="200" t="s">
        <v>106</v>
      </c>
      <c r="U27" s="205" t="s">
        <v>128</v>
      </c>
      <c r="V27" s="164">
        <v>4.2999999999999997E-2</v>
      </c>
      <c r="W27" s="164">
        <f t="shared" si="6"/>
        <v>0.13</v>
      </c>
      <c r="X27" s="164"/>
      <c r="Y27" s="154">
        <f t="shared" si="7"/>
        <v>0</v>
      </c>
      <c r="Z27" s="154">
        <f t="shared" si="8"/>
        <v>0</v>
      </c>
      <c r="AA27" s="154">
        <f t="shared" si="9"/>
        <v>0</v>
      </c>
      <c r="AB27" s="154">
        <f t="shared" si="10"/>
        <v>0</v>
      </c>
      <c r="AC27" s="154">
        <f t="shared" si="11"/>
        <v>0</v>
      </c>
      <c r="AD27" s="154">
        <f t="shared" si="12"/>
        <v>0.13</v>
      </c>
      <c r="AE27" s="151"/>
      <c r="AF27" s="154">
        <f t="shared" si="13"/>
        <v>0</v>
      </c>
      <c r="AG27" s="151" t="s">
        <v>108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3" x14ac:dyDescent="0.2">
      <c r="A28" s="188">
        <v>51</v>
      </c>
      <c r="B28" s="189" t="s">
        <v>147</v>
      </c>
      <c r="C28" s="195" t="s">
        <v>148</v>
      </c>
      <c r="D28" s="190" t="s">
        <v>104</v>
      </c>
      <c r="E28" s="191">
        <v>11</v>
      </c>
      <c r="F28" s="192"/>
      <c r="G28" s="200">
        <f t="shared" si="0"/>
        <v>0</v>
      </c>
      <c r="H28" s="201" t="s">
        <v>105</v>
      </c>
      <c r="I28" s="202"/>
      <c r="J28" s="203">
        <f t="shared" si="1"/>
        <v>0</v>
      </c>
      <c r="K28" s="204"/>
      <c r="L28" s="200">
        <f t="shared" si="2"/>
        <v>0</v>
      </c>
      <c r="M28" s="200">
        <v>21</v>
      </c>
      <c r="N28" s="200">
        <f t="shared" si="3"/>
        <v>0</v>
      </c>
      <c r="O28" s="200">
        <v>0</v>
      </c>
      <c r="P28" s="200">
        <f t="shared" si="4"/>
        <v>0</v>
      </c>
      <c r="Q28" s="200">
        <v>0</v>
      </c>
      <c r="R28" s="200">
        <f t="shared" si="5"/>
        <v>0</v>
      </c>
      <c r="S28" s="200"/>
      <c r="T28" s="200" t="s">
        <v>106</v>
      </c>
      <c r="U28" s="205" t="s">
        <v>107</v>
      </c>
      <c r="V28" s="164">
        <v>0.39017000000000002</v>
      </c>
      <c r="W28" s="164">
        <f t="shared" si="6"/>
        <v>4.29</v>
      </c>
      <c r="X28" s="164"/>
      <c r="Y28" s="154">
        <f t="shared" si="7"/>
        <v>0</v>
      </c>
      <c r="Z28" s="154">
        <f t="shared" si="8"/>
        <v>0</v>
      </c>
      <c r="AA28" s="154">
        <f t="shared" si="9"/>
        <v>0</v>
      </c>
      <c r="AB28" s="154">
        <f t="shared" si="10"/>
        <v>0</v>
      </c>
      <c r="AC28" s="154">
        <f t="shared" si="11"/>
        <v>0</v>
      </c>
      <c r="AD28" s="154">
        <f t="shared" si="12"/>
        <v>4.29</v>
      </c>
      <c r="AE28" s="151"/>
      <c r="AF28" s="154">
        <f t="shared" si="13"/>
        <v>0</v>
      </c>
      <c r="AG28" s="151" t="s">
        <v>108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3" x14ac:dyDescent="0.2">
      <c r="A29" s="188">
        <v>52</v>
      </c>
      <c r="B29" s="189" t="s">
        <v>149</v>
      </c>
      <c r="C29" s="195" t="s">
        <v>150</v>
      </c>
      <c r="D29" s="190" t="s">
        <v>104</v>
      </c>
      <c r="E29" s="191">
        <v>11</v>
      </c>
      <c r="F29" s="192"/>
      <c r="G29" s="200">
        <f t="shared" si="0"/>
        <v>0</v>
      </c>
      <c r="H29" s="201" t="s">
        <v>105</v>
      </c>
      <c r="I29" s="202"/>
      <c r="J29" s="203">
        <f t="shared" si="1"/>
        <v>0</v>
      </c>
      <c r="K29" s="204"/>
      <c r="L29" s="200">
        <f t="shared" si="2"/>
        <v>0</v>
      </c>
      <c r="M29" s="200">
        <v>21</v>
      </c>
      <c r="N29" s="200">
        <f t="shared" si="3"/>
        <v>0</v>
      </c>
      <c r="O29" s="200">
        <v>0</v>
      </c>
      <c r="P29" s="200">
        <f t="shared" si="4"/>
        <v>0</v>
      </c>
      <c r="Q29" s="200">
        <v>0</v>
      </c>
      <c r="R29" s="200">
        <f t="shared" si="5"/>
        <v>0</v>
      </c>
      <c r="S29" s="200"/>
      <c r="T29" s="200" t="s">
        <v>106</v>
      </c>
      <c r="U29" s="205" t="s">
        <v>107</v>
      </c>
      <c r="V29" s="164">
        <v>2.3E-2</v>
      </c>
      <c r="W29" s="164">
        <f t="shared" si="6"/>
        <v>0.25</v>
      </c>
      <c r="X29" s="164"/>
      <c r="Y29" s="154">
        <f t="shared" si="7"/>
        <v>0</v>
      </c>
      <c r="Z29" s="154">
        <f t="shared" si="8"/>
        <v>0</v>
      </c>
      <c r="AA29" s="154">
        <f t="shared" si="9"/>
        <v>0</v>
      </c>
      <c r="AB29" s="154">
        <f t="shared" si="10"/>
        <v>0</v>
      </c>
      <c r="AC29" s="154">
        <f t="shared" si="11"/>
        <v>0</v>
      </c>
      <c r="AD29" s="154">
        <f t="shared" si="12"/>
        <v>0.25</v>
      </c>
      <c r="AE29" s="151"/>
      <c r="AF29" s="154">
        <f t="shared" si="13"/>
        <v>0</v>
      </c>
      <c r="AG29" s="151" t="s">
        <v>108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3" x14ac:dyDescent="0.2">
      <c r="A30" s="188">
        <v>55</v>
      </c>
      <c r="B30" s="189" t="s">
        <v>151</v>
      </c>
      <c r="C30" s="195" t="s">
        <v>152</v>
      </c>
      <c r="D30" s="190" t="s">
        <v>104</v>
      </c>
      <c r="E30" s="191">
        <v>40</v>
      </c>
      <c r="F30" s="192"/>
      <c r="G30" s="200">
        <f t="shared" si="0"/>
        <v>0</v>
      </c>
      <c r="H30" s="201" t="s">
        <v>105</v>
      </c>
      <c r="I30" s="202"/>
      <c r="J30" s="203">
        <f t="shared" si="1"/>
        <v>0</v>
      </c>
      <c r="K30" s="204"/>
      <c r="L30" s="200">
        <f t="shared" si="2"/>
        <v>0</v>
      </c>
      <c r="M30" s="200">
        <v>21</v>
      </c>
      <c r="N30" s="200">
        <f t="shared" si="3"/>
        <v>0</v>
      </c>
      <c r="O30" s="200">
        <v>0</v>
      </c>
      <c r="P30" s="200">
        <f t="shared" si="4"/>
        <v>0</v>
      </c>
      <c r="Q30" s="200">
        <v>0</v>
      </c>
      <c r="R30" s="200">
        <f t="shared" si="5"/>
        <v>0</v>
      </c>
      <c r="S30" s="200"/>
      <c r="T30" s="200" t="s">
        <v>132</v>
      </c>
      <c r="U30" s="205" t="s">
        <v>107</v>
      </c>
      <c r="V30" s="164">
        <v>0.104</v>
      </c>
      <c r="W30" s="164">
        <f t="shared" si="6"/>
        <v>4.16</v>
      </c>
      <c r="X30" s="164"/>
      <c r="Y30" s="154">
        <f t="shared" si="7"/>
        <v>0</v>
      </c>
      <c r="Z30" s="154">
        <f t="shared" si="8"/>
        <v>0</v>
      </c>
      <c r="AA30" s="154">
        <f t="shared" si="9"/>
        <v>0</v>
      </c>
      <c r="AB30" s="154">
        <f t="shared" si="10"/>
        <v>0</v>
      </c>
      <c r="AC30" s="154">
        <f t="shared" si="11"/>
        <v>0</v>
      </c>
      <c r="AD30" s="154">
        <f t="shared" si="12"/>
        <v>4.16</v>
      </c>
      <c r="AE30" s="151"/>
      <c r="AF30" s="154">
        <f t="shared" si="13"/>
        <v>0</v>
      </c>
      <c r="AG30" s="151" t="s">
        <v>108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3" x14ac:dyDescent="0.2">
      <c r="A31" s="188">
        <v>59</v>
      </c>
      <c r="B31" s="189" t="s">
        <v>153</v>
      </c>
      <c r="C31" s="195" t="s">
        <v>154</v>
      </c>
      <c r="D31" s="190" t="s">
        <v>125</v>
      </c>
      <c r="E31" s="191">
        <v>42</v>
      </c>
      <c r="F31" s="192"/>
      <c r="G31" s="200">
        <f t="shared" si="0"/>
        <v>0</v>
      </c>
      <c r="H31" s="201" t="s">
        <v>105</v>
      </c>
      <c r="I31" s="202"/>
      <c r="J31" s="203">
        <f t="shared" si="1"/>
        <v>0</v>
      </c>
      <c r="K31" s="204"/>
      <c r="L31" s="200">
        <f t="shared" si="2"/>
        <v>0</v>
      </c>
      <c r="M31" s="200">
        <v>21</v>
      </c>
      <c r="N31" s="200">
        <f t="shared" si="3"/>
        <v>0</v>
      </c>
      <c r="O31" s="200">
        <v>0</v>
      </c>
      <c r="P31" s="200">
        <f t="shared" si="4"/>
        <v>0</v>
      </c>
      <c r="Q31" s="200">
        <v>0</v>
      </c>
      <c r="R31" s="200">
        <f t="shared" si="5"/>
        <v>0</v>
      </c>
      <c r="S31" s="200"/>
      <c r="T31" s="200" t="s">
        <v>106</v>
      </c>
      <c r="U31" s="205" t="s">
        <v>107</v>
      </c>
      <c r="V31" s="164">
        <v>7.0000000000000007E-2</v>
      </c>
      <c r="W31" s="164">
        <f t="shared" si="6"/>
        <v>2.94</v>
      </c>
      <c r="X31" s="164"/>
      <c r="Y31" s="154">
        <f t="shared" si="7"/>
        <v>0</v>
      </c>
      <c r="Z31" s="154">
        <f t="shared" si="8"/>
        <v>0</v>
      </c>
      <c r="AA31" s="154">
        <f t="shared" si="9"/>
        <v>0</v>
      </c>
      <c r="AB31" s="154">
        <f t="shared" si="10"/>
        <v>0</v>
      </c>
      <c r="AC31" s="154">
        <f t="shared" si="11"/>
        <v>0</v>
      </c>
      <c r="AD31" s="154">
        <f t="shared" si="12"/>
        <v>2.94</v>
      </c>
      <c r="AE31" s="151"/>
      <c r="AF31" s="154">
        <f t="shared" si="13"/>
        <v>0</v>
      </c>
      <c r="AG31" s="151" t="s">
        <v>108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3" x14ac:dyDescent="0.2">
      <c r="A32" s="188">
        <v>61</v>
      </c>
      <c r="B32" s="189" t="s">
        <v>155</v>
      </c>
      <c r="C32" s="195" t="s">
        <v>156</v>
      </c>
      <c r="D32" s="190" t="s">
        <v>125</v>
      </c>
      <c r="E32" s="191">
        <v>12</v>
      </c>
      <c r="F32" s="192"/>
      <c r="G32" s="200">
        <f t="shared" si="0"/>
        <v>0</v>
      </c>
      <c r="H32" s="201" t="s">
        <v>105</v>
      </c>
      <c r="I32" s="202"/>
      <c r="J32" s="203">
        <f t="shared" si="1"/>
        <v>0</v>
      </c>
      <c r="K32" s="204"/>
      <c r="L32" s="200">
        <f t="shared" si="2"/>
        <v>0</v>
      </c>
      <c r="M32" s="200">
        <v>21</v>
      </c>
      <c r="N32" s="200">
        <f t="shared" si="3"/>
        <v>0</v>
      </c>
      <c r="O32" s="200">
        <v>0</v>
      </c>
      <c r="P32" s="200">
        <f t="shared" si="4"/>
        <v>0</v>
      </c>
      <c r="Q32" s="200">
        <v>0</v>
      </c>
      <c r="R32" s="200">
        <f t="shared" si="5"/>
        <v>0</v>
      </c>
      <c r="S32" s="200"/>
      <c r="T32" s="200" t="s">
        <v>106</v>
      </c>
      <c r="U32" s="205" t="s">
        <v>107</v>
      </c>
      <c r="V32" s="164">
        <v>7.0000000000000007E-2</v>
      </c>
      <c r="W32" s="164">
        <f t="shared" si="6"/>
        <v>0.84</v>
      </c>
      <c r="X32" s="164"/>
      <c r="Y32" s="154">
        <f t="shared" si="7"/>
        <v>0</v>
      </c>
      <c r="Z32" s="154">
        <f t="shared" si="8"/>
        <v>0</v>
      </c>
      <c r="AA32" s="154">
        <f t="shared" si="9"/>
        <v>0</v>
      </c>
      <c r="AB32" s="154">
        <f t="shared" si="10"/>
        <v>0</v>
      </c>
      <c r="AC32" s="154">
        <f t="shared" si="11"/>
        <v>0</v>
      </c>
      <c r="AD32" s="154">
        <f t="shared" si="12"/>
        <v>0.84</v>
      </c>
      <c r="AE32" s="151"/>
      <c r="AF32" s="154">
        <f t="shared" si="13"/>
        <v>0</v>
      </c>
      <c r="AG32" s="151" t="s">
        <v>108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3" x14ac:dyDescent="0.2">
      <c r="A33" s="188">
        <v>72</v>
      </c>
      <c r="B33" s="189" t="s">
        <v>157</v>
      </c>
      <c r="C33" s="195" t="s">
        <v>158</v>
      </c>
      <c r="D33" s="190" t="s">
        <v>104</v>
      </c>
      <c r="E33" s="191">
        <v>19</v>
      </c>
      <c r="F33" s="192"/>
      <c r="G33" s="200">
        <f t="shared" si="0"/>
        <v>0</v>
      </c>
      <c r="H33" s="201" t="s">
        <v>105</v>
      </c>
      <c r="I33" s="202"/>
      <c r="J33" s="203">
        <f t="shared" si="1"/>
        <v>0</v>
      </c>
      <c r="K33" s="204"/>
      <c r="L33" s="200">
        <f t="shared" si="2"/>
        <v>0</v>
      </c>
      <c r="M33" s="200">
        <v>21</v>
      </c>
      <c r="N33" s="200">
        <f t="shared" si="3"/>
        <v>0</v>
      </c>
      <c r="O33" s="200">
        <v>0</v>
      </c>
      <c r="P33" s="200">
        <f t="shared" si="4"/>
        <v>0</v>
      </c>
      <c r="Q33" s="200">
        <v>0</v>
      </c>
      <c r="R33" s="200">
        <f t="shared" si="5"/>
        <v>0</v>
      </c>
      <c r="S33" s="200"/>
      <c r="T33" s="200" t="s">
        <v>132</v>
      </c>
      <c r="U33" s="205" t="s">
        <v>107</v>
      </c>
      <c r="V33" s="164">
        <v>0.14749999999999999</v>
      </c>
      <c r="W33" s="164">
        <f t="shared" si="6"/>
        <v>2.8</v>
      </c>
      <c r="X33" s="164"/>
      <c r="Y33" s="154">
        <f t="shared" si="7"/>
        <v>0</v>
      </c>
      <c r="Z33" s="154">
        <f t="shared" si="8"/>
        <v>0</v>
      </c>
      <c r="AA33" s="154">
        <f t="shared" si="9"/>
        <v>0</v>
      </c>
      <c r="AB33" s="154">
        <f t="shared" si="10"/>
        <v>0</v>
      </c>
      <c r="AC33" s="154">
        <f t="shared" si="11"/>
        <v>0</v>
      </c>
      <c r="AD33" s="154">
        <f t="shared" si="12"/>
        <v>2.8</v>
      </c>
      <c r="AE33" s="151"/>
      <c r="AF33" s="154">
        <f t="shared" si="13"/>
        <v>0</v>
      </c>
      <c r="AG33" s="151" t="s">
        <v>108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3" x14ac:dyDescent="0.2">
      <c r="A34" s="188">
        <v>73</v>
      </c>
      <c r="B34" s="189" t="s">
        <v>159</v>
      </c>
      <c r="C34" s="195" t="s">
        <v>160</v>
      </c>
      <c r="D34" s="190" t="s">
        <v>104</v>
      </c>
      <c r="E34" s="191">
        <v>28</v>
      </c>
      <c r="F34" s="192"/>
      <c r="G34" s="200">
        <f t="shared" si="0"/>
        <v>0</v>
      </c>
      <c r="H34" s="201" t="s">
        <v>105</v>
      </c>
      <c r="I34" s="202"/>
      <c r="J34" s="203">
        <f t="shared" si="1"/>
        <v>0</v>
      </c>
      <c r="K34" s="204"/>
      <c r="L34" s="200">
        <f t="shared" si="2"/>
        <v>0</v>
      </c>
      <c r="M34" s="200">
        <v>21</v>
      </c>
      <c r="N34" s="200">
        <f t="shared" si="3"/>
        <v>0</v>
      </c>
      <c r="O34" s="200">
        <v>0</v>
      </c>
      <c r="P34" s="200">
        <f t="shared" si="4"/>
        <v>0</v>
      </c>
      <c r="Q34" s="200">
        <v>0</v>
      </c>
      <c r="R34" s="200">
        <f t="shared" si="5"/>
        <v>0</v>
      </c>
      <c r="S34" s="200"/>
      <c r="T34" s="200" t="s">
        <v>132</v>
      </c>
      <c r="U34" s="205" t="s">
        <v>107</v>
      </c>
      <c r="V34" s="164">
        <v>0.26</v>
      </c>
      <c r="W34" s="164">
        <f t="shared" si="6"/>
        <v>7.28</v>
      </c>
      <c r="X34" s="164"/>
      <c r="Y34" s="154">
        <f t="shared" si="7"/>
        <v>0</v>
      </c>
      <c r="Z34" s="154">
        <f t="shared" si="8"/>
        <v>0</v>
      </c>
      <c r="AA34" s="154">
        <f t="shared" si="9"/>
        <v>0</v>
      </c>
      <c r="AB34" s="154">
        <f t="shared" si="10"/>
        <v>0</v>
      </c>
      <c r="AC34" s="154">
        <f t="shared" si="11"/>
        <v>0</v>
      </c>
      <c r="AD34" s="154">
        <f t="shared" si="12"/>
        <v>7.28</v>
      </c>
      <c r="AE34" s="151"/>
      <c r="AF34" s="154">
        <f t="shared" si="13"/>
        <v>0</v>
      </c>
      <c r="AG34" s="151" t="s">
        <v>108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3" x14ac:dyDescent="0.2">
      <c r="A35" s="188">
        <v>74</v>
      </c>
      <c r="B35" s="189" t="s">
        <v>161</v>
      </c>
      <c r="C35" s="195" t="s">
        <v>162</v>
      </c>
      <c r="D35" s="190" t="s">
        <v>104</v>
      </c>
      <c r="E35" s="191">
        <v>11</v>
      </c>
      <c r="F35" s="192"/>
      <c r="G35" s="200">
        <f t="shared" si="0"/>
        <v>0</v>
      </c>
      <c r="H35" s="201" t="s">
        <v>105</v>
      </c>
      <c r="I35" s="202"/>
      <c r="J35" s="203">
        <f t="shared" si="1"/>
        <v>0</v>
      </c>
      <c r="K35" s="204"/>
      <c r="L35" s="200">
        <f t="shared" si="2"/>
        <v>0</v>
      </c>
      <c r="M35" s="200">
        <v>21</v>
      </c>
      <c r="N35" s="200">
        <f t="shared" si="3"/>
        <v>0</v>
      </c>
      <c r="O35" s="200">
        <v>0</v>
      </c>
      <c r="P35" s="200">
        <f t="shared" si="4"/>
        <v>0</v>
      </c>
      <c r="Q35" s="200">
        <v>0</v>
      </c>
      <c r="R35" s="200">
        <f t="shared" si="5"/>
        <v>0</v>
      </c>
      <c r="S35" s="200"/>
      <c r="T35" s="200" t="s">
        <v>132</v>
      </c>
      <c r="U35" s="205" t="s">
        <v>107</v>
      </c>
      <c r="V35" s="164">
        <v>0.52700000000000002</v>
      </c>
      <c r="W35" s="164">
        <f t="shared" si="6"/>
        <v>5.8</v>
      </c>
      <c r="X35" s="164"/>
      <c r="Y35" s="154">
        <f t="shared" si="7"/>
        <v>0</v>
      </c>
      <c r="Z35" s="154">
        <f t="shared" si="8"/>
        <v>0</v>
      </c>
      <c r="AA35" s="154">
        <f t="shared" si="9"/>
        <v>0</v>
      </c>
      <c r="AB35" s="154">
        <f t="shared" si="10"/>
        <v>0</v>
      </c>
      <c r="AC35" s="154">
        <f t="shared" si="11"/>
        <v>0</v>
      </c>
      <c r="AD35" s="154">
        <f t="shared" si="12"/>
        <v>5.8</v>
      </c>
      <c r="AE35" s="151"/>
      <c r="AF35" s="154">
        <f t="shared" si="13"/>
        <v>0</v>
      </c>
      <c r="AG35" s="151" t="s">
        <v>108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3" x14ac:dyDescent="0.2">
      <c r="A36" s="188">
        <v>75</v>
      </c>
      <c r="B36" s="189" t="s">
        <v>163</v>
      </c>
      <c r="C36" s="195" t="s">
        <v>164</v>
      </c>
      <c r="D36" s="190" t="s">
        <v>104</v>
      </c>
      <c r="E36" s="191">
        <v>12</v>
      </c>
      <c r="F36" s="192"/>
      <c r="G36" s="200">
        <f t="shared" si="0"/>
        <v>0</v>
      </c>
      <c r="H36" s="201" t="s">
        <v>105</v>
      </c>
      <c r="I36" s="202"/>
      <c r="J36" s="203">
        <f t="shared" si="1"/>
        <v>0</v>
      </c>
      <c r="K36" s="204"/>
      <c r="L36" s="200">
        <f t="shared" si="2"/>
        <v>0</v>
      </c>
      <c r="M36" s="200">
        <v>21</v>
      </c>
      <c r="N36" s="200">
        <f t="shared" si="3"/>
        <v>0</v>
      </c>
      <c r="O36" s="200">
        <v>0</v>
      </c>
      <c r="P36" s="200">
        <f t="shared" si="4"/>
        <v>0</v>
      </c>
      <c r="Q36" s="200">
        <v>0</v>
      </c>
      <c r="R36" s="200">
        <f t="shared" si="5"/>
        <v>0</v>
      </c>
      <c r="S36" s="200"/>
      <c r="T36" s="200" t="s">
        <v>132</v>
      </c>
      <c r="U36" s="205" t="s">
        <v>107</v>
      </c>
      <c r="V36" s="164">
        <v>0.34</v>
      </c>
      <c r="W36" s="164">
        <f t="shared" si="6"/>
        <v>4.08</v>
      </c>
      <c r="X36" s="164"/>
      <c r="Y36" s="154">
        <f t="shared" si="7"/>
        <v>0</v>
      </c>
      <c r="Z36" s="154">
        <f t="shared" si="8"/>
        <v>0</v>
      </c>
      <c r="AA36" s="154">
        <f t="shared" si="9"/>
        <v>0</v>
      </c>
      <c r="AB36" s="154">
        <f t="shared" si="10"/>
        <v>0</v>
      </c>
      <c r="AC36" s="154">
        <f t="shared" si="11"/>
        <v>0</v>
      </c>
      <c r="AD36" s="154">
        <f t="shared" si="12"/>
        <v>4.08</v>
      </c>
      <c r="AE36" s="151"/>
      <c r="AF36" s="154">
        <f t="shared" si="13"/>
        <v>0</v>
      </c>
      <c r="AG36" s="151" t="s">
        <v>108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3" x14ac:dyDescent="0.2">
      <c r="A37" s="188">
        <v>83</v>
      </c>
      <c r="B37" s="189" t="s">
        <v>165</v>
      </c>
      <c r="C37" s="195" t="s">
        <v>166</v>
      </c>
      <c r="D37" s="190" t="s">
        <v>167</v>
      </c>
      <c r="E37" s="191">
        <v>11.5</v>
      </c>
      <c r="F37" s="192"/>
      <c r="G37" s="200">
        <f t="shared" si="0"/>
        <v>0</v>
      </c>
      <c r="H37" s="201" t="s">
        <v>105</v>
      </c>
      <c r="I37" s="202"/>
      <c r="J37" s="203">
        <f t="shared" si="1"/>
        <v>0</v>
      </c>
      <c r="K37" s="204"/>
      <c r="L37" s="200">
        <f t="shared" si="2"/>
        <v>0</v>
      </c>
      <c r="M37" s="200">
        <v>21</v>
      </c>
      <c r="N37" s="200">
        <f t="shared" si="3"/>
        <v>0</v>
      </c>
      <c r="O37" s="200">
        <v>1.0000000000000001E-5</v>
      </c>
      <c r="P37" s="200">
        <f t="shared" si="4"/>
        <v>0</v>
      </c>
      <c r="Q37" s="200">
        <v>0</v>
      </c>
      <c r="R37" s="200">
        <f t="shared" si="5"/>
        <v>0</v>
      </c>
      <c r="S37" s="200"/>
      <c r="T37" s="200" t="s">
        <v>106</v>
      </c>
      <c r="U37" s="205" t="s">
        <v>128</v>
      </c>
      <c r="V37" s="164">
        <v>0.13</v>
      </c>
      <c r="W37" s="164">
        <f t="shared" si="6"/>
        <v>1.5</v>
      </c>
      <c r="X37" s="164"/>
      <c r="Y37" s="154">
        <f t="shared" si="7"/>
        <v>0</v>
      </c>
      <c r="Z37" s="154">
        <f t="shared" si="8"/>
        <v>0</v>
      </c>
      <c r="AA37" s="154">
        <f t="shared" si="9"/>
        <v>0</v>
      </c>
      <c r="AB37" s="154">
        <f t="shared" si="10"/>
        <v>0</v>
      </c>
      <c r="AC37" s="154">
        <f t="shared" si="11"/>
        <v>0</v>
      </c>
      <c r="AD37" s="154">
        <f t="shared" si="12"/>
        <v>1.5</v>
      </c>
      <c r="AE37" s="151"/>
      <c r="AF37" s="154">
        <f t="shared" si="13"/>
        <v>0</v>
      </c>
      <c r="AG37" s="151" t="s">
        <v>108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3" x14ac:dyDescent="0.2">
      <c r="A38" s="188">
        <v>84</v>
      </c>
      <c r="B38" s="189" t="s">
        <v>168</v>
      </c>
      <c r="C38" s="195" t="s">
        <v>169</v>
      </c>
      <c r="D38" s="190" t="s">
        <v>167</v>
      </c>
      <c r="E38" s="191">
        <v>192</v>
      </c>
      <c r="F38" s="192"/>
      <c r="G38" s="200">
        <f t="shared" si="0"/>
        <v>0</v>
      </c>
      <c r="H38" s="201" t="s">
        <v>105</v>
      </c>
      <c r="I38" s="202"/>
      <c r="J38" s="203">
        <f t="shared" si="1"/>
        <v>0</v>
      </c>
      <c r="K38" s="204"/>
      <c r="L38" s="200">
        <f t="shared" si="2"/>
        <v>0</v>
      </c>
      <c r="M38" s="200">
        <v>21</v>
      </c>
      <c r="N38" s="200">
        <f t="shared" si="3"/>
        <v>0</v>
      </c>
      <c r="O38" s="200">
        <v>4.0000000000000003E-5</v>
      </c>
      <c r="P38" s="200">
        <f t="shared" si="4"/>
        <v>0.01</v>
      </c>
      <c r="Q38" s="200">
        <v>0</v>
      </c>
      <c r="R38" s="200">
        <f t="shared" si="5"/>
        <v>0</v>
      </c>
      <c r="S38" s="200"/>
      <c r="T38" s="200" t="s">
        <v>106</v>
      </c>
      <c r="U38" s="205" t="s">
        <v>128</v>
      </c>
      <c r="V38" s="164">
        <v>0.308</v>
      </c>
      <c r="W38" s="164">
        <f t="shared" si="6"/>
        <v>59.14</v>
      </c>
      <c r="X38" s="164"/>
      <c r="Y38" s="154">
        <f t="shared" si="7"/>
        <v>0</v>
      </c>
      <c r="Z38" s="154">
        <f t="shared" si="8"/>
        <v>0</v>
      </c>
      <c r="AA38" s="154">
        <f t="shared" si="9"/>
        <v>0</v>
      </c>
      <c r="AB38" s="154">
        <f t="shared" si="10"/>
        <v>0.01</v>
      </c>
      <c r="AC38" s="154">
        <f t="shared" si="11"/>
        <v>0</v>
      </c>
      <c r="AD38" s="154">
        <f t="shared" si="12"/>
        <v>59.14</v>
      </c>
      <c r="AE38" s="151"/>
      <c r="AF38" s="154">
        <f t="shared" si="13"/>
        <v>0</v>
      </c>
      <c r="AG38" s="151" t="s">
        <v>108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3" x14ac:dyDescent="0.2">
      <c r="A39" s="188">
        <v>85</v>
      </c>
      <c r="B39" s="189" t="s">
        <v>170</v>
      </c>
      <c r="C39" s="195" t="s">
        <v>171</v>
      </c>
      <c r="D39" s="190" t="s">
        <v>131</v>
      </c>
      <c r="E39" s="191">
        <v>1</v>
      </c>
      <c r="F39" s="192"/>
      <c r="G39" s="200">
        <f t="shared" si="0"/>
        <v>0</v>
      </c>
      <c r="H39" s="201" t="s">
        <v>105</v>
      </c>
      <c r="I39" s="202"/>
      <c r="J39" s="203">
        <f t="shared" si="1"/>
        <v>0</v>
      </c>
      <c r="K39" s="204"/>
      <c r="L39" s="200">
        <f t="shared" si="2"/>
        <v>0</v>
      </c>
      <c r="M39" s="200">
        <v>21</v>
      </c>
      <c r="N39" s="200">
        <f t="shared" si="3"/>
        <v>0</v>
      </c>
      <c r="O39" s="200">
        <v>0</v>
      </c>
      <c r="P39" s="200">
        <f t="shared" si="4"/>
        <v>0</v>
      </c>
      <c r="Q39" s="200">
        <v>0</v>
      </c>
      <c r="R39" s="200">
        <f t="shared" si="5"/>
        <v>0</v>
      </c>
      <c r="S39" s="200"/>
      <c r="T39" s="200" t="s">
        <v>132</v>
      </c>
      <c r="U39" s="205" t="s">
        <v>128</v>
      </c>
      <c r="V39" s="164">
        <v>0</v>
      </c>
      <c r="W39" s="164">
        <f t="shared" si="6"/>
        <v>0</v>
      </c>
      <c r="X39" s="164"/>
      <c r="Y39" s="154">
        <f t="shared" si="7"/>
        <v>0</v>
      </c>
      <c r="Z39" s="154">
        <f t="shared" si="8"/>
        <v>0</v>
      </c>
      <c r="AA39" s="154">
        <f t="shared" si="9"/>
        <v>0</v>
      </c>
      <c r="AB39" s="154">
        <f t="shared" si="10"/>
        <v>0</v>
      </c>
      <c r="AC39" s="154">
        <f t="shared" si="11"/>
        <v>0</v>
      </c>
      <c r="AD39" s="154">
        <f t="shared" si="12"/>
        <v>0</v>
      </c>
      <c r="AE39" s="151"/>
      <c r="AF39" s="154">
        <f t="shared" si="13"/>
        <v>0</v>
      </c>
      <c r="AG39" s="151" t="s">
        <v>108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68" t="s">
        <v>100</v>
      </c>
      <c r="B40" s="169" t="s">
        <v>69</v>
      </c>
      <c r="C40" s="194" t="s">
        <v>70</v>
      </c>
      <c r="D40" s="177"/>
      <c r="E40" s="178"/>
      <c r="F40" s="179"/>
      <c r="G40" s="172">
        <f>SUM(G41:G86)</f>
        <v>0</v>
      </c>
      <c r="H40" s="180"/>
      <c r="I40" s="181"/>
      <c r="J40" s="181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82"/>
      <c r="V40" s="176"/>
      <c r="W40" s="176"/>
      <c r="X40" s="176"/>
      <c r="Y40" s="151"/>
      <c r="Z40" s="151"/>
      <c r="AA40" s="151"/>
      <c r="AB40" s="151"/>
      <c r="AC40" s="151"/>
      <c r="AD40" s="151"/>
      <c r="AE40" s="151"/>
      <c r="AF40" s="151">
        <f t="shared" si="13"/>
        <v>0</v>
      </c>
      <c r="AG40" s="151" t="s">
        <v>101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3" x14ac:dyDescent="0.2">
      <c r="A41" s="188">
        <v>7</v>
      </c>
      <c r="B41" s="189" t="s">
        <v>172</v>
      </c>
      <c r="C41" s="195" t="s">
        <v>173</v>
      </c>
      <c r="D41" s="190" t="s">
        <v>104</v>
      </c>
      <c r="E41" s="191">
        <v>1</v>
      </c>
      <c r="F41" s="192"/>
      <c r="G41" s="200">
        <f t="shared" ref="G41:G62" si="14">ROUND(E41*F41,2)</f>
        <v>0</v>
      </c>
      <c r="H41" s="201" t="s">
        <v>105</v>
      </c>
      <c r="I41" s="202"/>
      <c r="J41" s="203">
        <f t="shared" ref="J41:J62" si="15">ROUND(E41*I41,2)</f>
        <v>0</v>
      </c>
      <c r="K41" s="204"/>
      <c r="L41" s="200">
        <f t="shared" ref="L41:L62" si="16">ROUND(E41*K41,2)</f>
        <v>0</v>
      </c>
      <c r="M41" s="200">
        <v>21</v>
      </c>
      <c r="N41" s="200">
        <f t="shared" ref="N41:N62" si="17">G41*(1+M41/100)</f>
        <v>0</v>
      </c>
      <c r="O41" s="200">
        <v>4.6000000000000001E-4</v>
      </c>
      <c r="P41" s="200">
        <f t="shared" ref="P41:P62" si="18">ROUND(E41*O41,2)</f>
        <v>0</v>
      </c>
      <c r="Q41" s="200">
        <v>0</v>
      </c>
      <c r="R41" s="200">
        <f t="shared" ref="R41:R62" si="19">ROUND(E41*Q41,2)</f>
        <v>0</v>
      </c>
      <c r="S41" s="200" t="s">
        <v>174</v>
      </c>
      <c r="T41" s="200" t="s">
        <v>106</v>
      </c>
      <c r="U41" s="205" t="s">
        <v>106</v>
      </c>
      <c r="V41" s="164">
        <v>0</v>
      </c>
      <c r="W41" s="164">
        <f t="shared" ref="W41:W62" si="20">ROUND(E41*V41,2)</f>
        <v>0</v>
      </c>
      <c r="X41" s="164"/>
      <c r="Y41" s="154">
        <f t="shared" ref="Y41:Y62" si="21">J41</f>
        <v>0</v>
      </c>
      <c r="Z41" s="154">
        <f t="shared" ref="Z41:Z62" si="22">L41</f>
        <v>0</v>
      </c>
      <c r="AA41" s="154">
        <f t="shared" ref="AA41:AA62" si="23">N41</f>
        <v>0</v>
      </c>
      <c r="AB41" s="154">
        <f t="shared" ref="AB41:AB62" si="24">P41</f>
        <v>0</v>
      </c>
      <c r="AC41" s="154">
        <f t="shared" ref="AC41:AC62" si="25">R41</f>
        <v>0</v>
      </c>
      <c r="AD41" s="154">
        <f t="shared" ref="AD41:AD62" si="26">W41</f>
        <v>0</v>
      </c>
      <c r="AE41" s="151"/>
      <c r="AF41" s="154">
        <f t="shared" ref="AF41:AF62" si="27">G41</f>
        <v>0</v>
      </c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3" x14ac:dyDescent="0.2">
      <c r="A42" s="188">
        <v>8</v>
      </c>
      <c r="B42" s="189" t="s">
        <v>176</v>
      </c>
      <c r="C42" s="195" t="s">
        <v>177</v>
      </c>
      <c r="D42" s="190" t="s">
        <v>104</v>
      </c>
      <c r="E42" s="191">
        <v>1</v>
      </c>
      <c r="F42" s="192"/>
      <c r="G42" s="200">
        <f t="shared" si="14"/>
        <v>0</v>
      </c>
      <c r="H42" s="201" t="s">
        <v>105</v>
      </c>
      <c r="I42" s="202"/>
      <c r="J42" s="203">
        <f t="shared" si="15"/>
        <v>0</v>
      </c>
      <c r="K42" s="204"/>
      <c r="L42" s="200">
        <f t="shared" si="16"/>
        <v>0</v>
      </c>
      <c r="M42" s="200">
        <v>21</v>
      </c>
      <c r="N42" s="200">
        <f t="shared" si="17"/>
        <v>0</v>
      </c>
      <c r="O42" s="200">
        <v>4.6000000000000001E-4</v>
      </c>
      <c r="P42" s="200">
        <f t="shared" si="18"/>
        <v>0</v>
      </c>
      <c r="Q42" s="200">
        <v>0</v>
      </c>
      <c r="R42" s="200">
        <f t="shared" si="19"/>
        <v>0</v>
      </c>
      <c r="S42" s="200" t="s">
        <v>174</v>
      </c>
      <c r="T42" s="200" t="s">
        <v>106</v>
      </c>
      <c r="U42" s="205" t="s">
        <v>106</v>
      </c>
      <c r="V42" s="164">
        <v>0</v>
      </c>
      <c r="W42" s="164">
        <f t="shared" si="20"/>
        <v>0</v>
      </c>
      <c r="X42" s="164"/>
      <c r="Y42" s="154">
        <f t="shared" si="21"/>
        <v>0</v>
      </c>
      <c r="Z42" s="154">
        <f t="shared" si="22"/>
        <v>0</v>
      </c>
      <c r="AA42" s="154">
        <f t="shared" si="23"/>
        <v>0</v>
      </c>
      <c r="AB42" s="154">
        <f t="shared" si="24"/>
        <v>0</v>
      </c>
      <c r="AC42" s="154">
        <f t="shared" si="25"/>
        <v>0</v>
      </c>
      <c r="AD42" s="154">
        <f t="shared" si="26"/>
        <v>0</v>
      </c>
      <c r="AE42" s="151"/>
      <c r="AF42" s="154">
        <f t="shared" si="27"/>
        <v>0</v>
      </c>
      <c r="AG42" s="151" t="s">
        <v>175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3" x14ac:dyDescent="0.2">
      <c r="A43" s="188">
        <v>10</v>
      </c>
      <c r="B43" s="189" t="s">
        <v>178</v>
      </c>
      <c r="C43" s="195" t="s">
        <v>179</v>
      </c>
      <c r="D43" s="190" t="s">
        <v>104</v>
      </c>
      <c r="E43" s="191">
        <v>32</v>
      </c>
      <c r="F43" s="192"/>
      <c r="G43" s="200">
        <f t="shared" si="14"/>
        <v>0</v>
      </c>
      <c r="H43" s="201" t="s">
        <v>105</v>
      </c>
      <c r="I43" s="202"/>
      <c r="J43" s="203">
        <f t="shared" si="15"/>
        <v>0</v>
      </c>
      <c r="K43" s="204"/>
      <c r="L43" s="200">
        <f t="shared" si="16"/>
        <v>0</v>
      </c>
      <c r="M43" s="200">
        <v>21</v>
      </c>
      <c r="N43" s="200">
        <f t="shared" si="17"/>
        <v>0</v>
      </c>
      <c r="O43" s="200">
        <v>1.8000000000000001E-4</v>
      </c>
      <c r="P43" s="200">
        <f t="shared" si="18"/>
        <v>0.01</v>
      </c>
      <c r="Q43" s="200">
        <v>0</v>
      </c>
      <c r="R43" s="200">
        <f t="shared" si="19"/>
        <v>0</v>
      </c>
      <c r="S43" s="200" t="s">
        <v>174</v>
      </c>
      <c r="T43" s="200" t="s">
        <v>106</v>
      </c>
      <c r="U43" s="205" t="s">
        <v>106</v>
      </c>
      <c r="V43" s="164">
        <v>0</v>
      </c>
      <c r="W43" s="164">
        <f t="shared" si="20"/>
        <v>0</v>
      </c>
      <c r="X43" s="164"/>
      <c r="Y43" s="154">
        <f t="shared" si="21"/>
        <v>0</v>
      </c>
      <c r="Z43" s="154">
        <f t="shared" si="22"/>
        <v>0</v>
      </c>
      <c r="AA43" s="154">
        <f t="shared" si="23"/>
        <v>0</v>
      </c>
      <c r="AB43" s="154">
        <f t="shared" si="24"/>
        <v>0.01</v>
      </c>
      <c r="AC43" s="154">
        <f t="shared" si="25"/>
        <v>0</v>
      </c>
      <c r="AD43" s="154">
        <f t="shared" si="26"/>
        <v>0</v>
      </c>
      <c r="AE43" s="151"/>
      <c r="AF43" s="154">
        <f t="shared" si="27"/>
        <v>0</v>
      </c>
      <c r="AG43" s="151" t="s">
        <v>175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3" x14ac:dyDescent="0.2">
      <c r="A44" s="188">
        <v>11</v>
      </c>
      <c r="B44" s="189" t="s">
        <v>180</v>
      </c>
      <c r="C44" s="195" t="s">
        <v>181</v>
      </c>
      <c r="D44" s="190" t="s">
        <v>104</v>
      </c>
      <c r="E44" s="191">
        <v>1</v>
      </c>
      <c r="F44" s="192"/>
      <c r="G44" s="200">
        <f t="shared" si="14"/>
        <v>0</v>
      </c>
      <c r="H44" s="201" t="s">
        <v>105</v>
      </c>
      <c r="I44" s="202"/>
      <c r="J44" s="203">
        <f t="shared" si="15"/>
        <v>0</v>
      </c>
      <c r="K44" s="204"/>
      <c r="L44" s="200">
        <f t="shared" si="16"/>
        <v>0</v>
      </c>
      <c r="M44" s="200">
        <v>21</v>
      </c>
      <c r="N44" s="200">
        <f t="shared" si="17"/>
        <v>0</v>
      </c>
      <c r="O44" s="200">
        <v>1.8000000000000001E-4</v>
      </c>
      <c r="P44" s="200">
        <f t="shared" si="18"/>
        <v>0</v>
      </c>
      <c r="Q44" s="200">
        <v>0</v>
      </c>
      <c r="R44" s="200">
        <f t="shared" si="19"/>
        <v>0</v>
      </c>
      <c r="S44" s="200" t="s">
        <v>174</v>
      </c>
      <c r="T44" s="200" t="s">
        <v>106</v>
      </c>
      <c r="U44" s="205" t="s">
        <v>106</v>
      </c>
      <c r="V44" s="164">
        <v>0</v>
      </c>
      <c r="W44" s="164">
        <f t="shared" si="20"/>
        <v>0</v>
      </c>
      <c r="X44" s="164"/>
      <c r="Y44" s="154">
        <f t="shared" si="21"/>
        <v>0</v>
      </c>
      <c r="Z44" s="154">
        <f t="shared" si="22"/>
        <v>0</v>
      </c>
      <c r="AA44" s="154">
        <f t="shared" si="23"/>
        <v>0</v>
      </c>
      <c r="AB44" s="154">
        <f t="shared" si="24"/>
        <v>0</v>
      </c>
      <c r="AC44" s="154">
        <f t="shared" si="25"/>
        <v>0</v>
      </c>
      <c r="AD44" s="154">
        <f t="shared" si="26"/>
        <v>0</v>
      </c>
      <c r="AE44" s="151"/>
      <c r="AF44" s="154">
        <f t="shared" si="27"/>
        <v>0</v>
      </c>
      <c r="AG44" s="151" t="s">
        <v>175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3" x14ac:dyDescent="0.2">
      <c r="A45" s="188">
        <v>13</v>
      </c>
      <c r="B45" s="189" t="s">
        <v>182</v>
      </c>
      <c r="C45" s="195" t="s">
        <v>183</v>
      </c>
      <c r="D45" s="190" t="s">
        <v>125</v>
      </c>
      <c r="E45" s="191">
        <v>12</v>
      </c>
      <c r="F45" s="192"/>
      <c r="G45" s="200">
        <f t="shared" si="14"/>
        <v>0</v>
      </c>
      <c r="H45" s="201" t="s">
        <v>105</v>
      </c>
      <c r="I45" s="202"/>
      <c r="J45" s="203">
        <f t="shared" si="15"/>
        <v>0</v>
      </c>
      <c r="K45" s="204"/>
      <c r="L45" s="200">
        <f t="shared" si="16"/>
        <v>0</v>
      </c>
      <c r="M45" s="200">
        <v>21</v>
      </c>
      <c r="N45" s="200">
        <f t="shared" si="17"/>
        <v>0</v>
      </c>
      <c r="O45" s="200">
        <v>6.0000000000000002E-5</v>
      </c>
      <c r="P45" s="200">
        <f t="shared" si="18"/>
        <v>0</v>
      </c>
      <c r="Q45" s="200">
        <v>0</v>
      </c>
      <c r="R45" s="200">
        <f t="shared" si="19"/>
        <v>0</v>
      </c>
      <c r="S45" s="200" t="s">
        <v>174</v>
      </c>
      <c r="T45" s="200" t="s">
        <v>106</v>
      </c>
      <c r="U45" s="205" t="s">
        <v>106</v>
      </c>
      <c r="V45" s="164">
        <v>0</v>
      </c>
      <c r="W45" s="164">
        <f t="shared" si="20"/>
        <v>0</v>
      </c>
      <c r="X45" s="164"/>
      <c r="Y45" s="154">
        <f t="shared" si="21"/>
        <v>0</v>
      </c>
      <c r="Z45" s="154">
        <f t="shared" si="22"/>
        <v>0</v>
      </c>
      <c r="AA45" s="154">
        <f t="shared" si="23"/>
        <v>0</v>
      </c>
      <c r="AB45" s="154">
        <f t="shared" si="24"/>
        <v>0</v>
      </c>
      <c r="AC45" s="154">
        <f t="shared" si="25"/>
        <v>0</v>
      </c>
      <c r="AD45" s="154">
        <f t="shared" si="26"/>
        <v>0</v>
      </c>
      <c r="AE45" s="151"/>
      <c r="AF45" s="154">
        <f t="shared" si="27"/>
        <v>0</v>
      </c>
      <c r="AG45" s="151" t="s">
        <v>175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3" x14ac:dyDescent="0.2">
      <c r="A46" s="188">
        <v>14</v>
      </c>
      <c r="B46" s="189" t="s">
        <v>184</v>
      </c>
      <c r="C46" s="195" t="s">
        <v>185</v>
      </c>
      <c r="D46" s="190" t="s">
        <v>125</v>
      </c>
      <c r="E46" s="191">
        <v>4</v>
      </c>
      <c r="F46" s="192"/>
      <c r="G46" s="200">
        <f t="shared" si="14"/>
        <v>0</v>
      </c>
      <c r="H46" s="201" t="s">
        <v>105</v>
      </c>
      <c r="I46" s="202"/>
      <c r="J46" s="203">
        <f t="shared" si="15"/>
        <v>0</v>
      </c>
      <c r="K46" s="204"/>
      <c r="L46" s="200">
        <f t="shared" si="16"/>
        <v>0</v>
      </c>
      <c r="M46" s="200">
        <v>21</v>
      </c>
      <c r="N46" s="200">
        <f t="shared" si="17"/>
        <v>0</v>
      </c>
      <c r="O46" s="200">
        <v>6.0000000000000002E-5</v>
      </c>
      <c r="P46" s="200">
        <f t="shared" si="18"/>
        <v>0</v>
      </c>
      <c r="Q46" s="200">
        <v>0</v>
      </c>
      <c r="R46" s="200">
        <f t="shared" si="19"/>
        <v>0</v>
      </c>
      <c r="S46" s="200" t="s">
        <v>174</v>
      </c>
      <c r="T46" s="200" t="s">
        <v>106</v>
      </c>
      <c r="U46" s="205" t="s">
        <v>106</v>
      </c>
      <c r="V46" s="164">
        <v>0</v>
      </c>
      <c r="W46" s="164">
        <f t="shared" si="20"/>
        <v>0</v>
      </c>
      <c r="X46" s="164"/>
      <c r="Y46" s="154">
        <f t="shared" si="21"/>
        <v>0</v>
      </c>
      <c r="Z46" s="154">
        <f t="shared" si="22"/>
        <v>0</v>
      </c>
      <c r="AA46" s="154">
        <f t="shared" si="23"/>
        <v>0</v>
      </c>
      <c r="AB46" s="154">
        <f t="shared" si="24"/>
        <v>0</v>
      </c>
      <c r="AC46" s="154">
        <f t="shared" si="25"/>
        <v>0</v>
      </c>
      <c r="AD46" s="154">
        <f t="shared" si="26"/>
        <v>0</v>
      </c>
      <c r="AE46" s="151"/>
      <c r="AF46" s="154">
        <f t="shared" si="27"/>
        <v>0</v>
      </c>
      <c r="AG46" s="151" t="s">
        <v>175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3" x14ac:dyDescent="0.2">
      <c r="A47" s="188">
        <v>16</v>
      </c>
      <c r="B47" s="189" t="s">
        <v>186</v>
      </c>
      <c r="C47" s="195" t="s">
        <v>187</v>
      </c>
      <c r="D47" s="190" t="s">
        <v>125</v>
      </c>
      <c r="E47" s="191">
        <v>50</v>
      </c>
      <c r="F47" s="192"/>
      <c r="G47" s="200">
        <f t="shared" si="14"/>
        <v>0</v>
      </c>
      <c r="H47" s="201" t="s">
        <v>105</v>
      </c>
      <c r="I47" s="202"/>
      <c r="J47" s="203">
        <f t="shared" si="15"/>
        <v>0</v>
      </c>
      <c r="K47" s="204"/>
      <c r="L47" s="200">
        <f t="shared" si="16"/>
        <v>0</v>
      </c>
      <c r="M47" s="200">
        <v>21</v>
      </c>
      <c r="N47" s="200">
        <f t="shared" si="17"/>
        <v>0</v>
      </c>
      <c r="O47" s="200">
        <v>3.0000000000000001E-5</v>
      </c>
      <c r="P47" s="200">
        <f t="shared" si="18"/>
        <v>0</v>
      </c>
      <c r="Q47" s="200">
        <v>0</v>
      </c>
      <c r="R47" s="200">
        <f t="shared" si="19"/>
        <v>0</v>
      </c>
      <c r="S47" s="200" t="s">
        <v>174</v>
      </c>
      <c r="T47" s="200" t="s">
        <v>106</v>
      </c>
      <c r="U47" s="205" t="s">
        <v>106</v>
      </c>
      <c r="V47" s="164">
        <v>0</v>
      </c>
      <c r="W47" s="164">
        <f t="shared" si="20"/>
        <v>0</v>
      </c>
      <c r="X47" s="164"/>
      <c r="Y47" s="154">
        <f t="shared" si="21"/>
        <v>0</v>
      </c>
      <c r="Z47" s="154">
        <f t="shared" si="22"/>
        <v>0</v>
      </c>
      <c r="AA47" s="154">
        <f t="shared" si="23"/>
        <v>0</v>
      </c>
      <c r="AB47" s="154">
        <f t="shared" si="24"/>
        <v>0</v>
      </c>
      <c r="AC47" s="154">
        <f t="shared" si="25"/>
        <v>0</v>
      </c>
      <c r="AD47" s="154">
        <f t="shared" si="26"/>
        <v>0</v>
      </c>
      <c r="AE47" s="151"/>
      <c r="AF47" s="154">
        <f t="shared" si="27"/>
        <v>0</v>
      </c>
      <c r="AG47" s="151" t="s">
        <v>175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3" x14ac:dyDescent="0.2">
      <c r="A48" s="188">
        <v>18</v>
      </c>
      <c r="B48" s="189" t="s">
        <v>188</v>
      </c>
      <c r="C48" s="195" t="s">
        <v>189</v>
      </c>
      <c r="D48" s="190" t="s">
        <v>104</v>
      </c>
      <c r="E48" s="191">
        <v>2</v>
      </c>
      <c r="F48" s="192"/>
      <c r="G48" s="200">
        <f t="shared" si="14"/>
        <v>0</v>
      </c>
      <c r="H48" s="201" t="s">
        <v>105</v>
      </c>
      <c r="I48" s="202"/>
      <c r="J48" s="203">
        <f t="shared" si="15"/>
        <v>0</v>
      </c>
      <c r="K48" s="204"/>
      <c r="L48" s="200">
        <f t="shared" si="16"/>
        <v>0</v>
      </c>
      <c r="M48" s="200">
        <v>21</v>
      </c>
      <c r="N48" s="200">
        <f t="shared" si="17"/>
        <v>0</v>
      </c>
      <c r="O48" s="200">
        <v>0</v>
      </c>
      <c r="P48" s="200">
        <f t="shared" si="18"/>
        <v>0</v>
      </c>
      <c r="Q48" s="200">
        <v>0</v>
      </c>
      <c r="R48" s="200">
        <f t="shared" si="19"/>
        <v>0</v>
      </c>
      <c r="S48" s="200"/>
      <c r="T48" s="200" t="s">
        <v>132</v>
      </c>
      <c r="U48" s="205" t="s">
        <v>107</v>
      </c>
      <c r="V48" s="164">
        <v>0</v>
      </c>
      <c r="W48" s="164">
        <f t="shared" si="20"/>
        <v>0</v>
      </c>
      <c r="X48" s="164"/>
      <c r="Y48" s="154">
        <f t="shared" si="21"/>
        <v>0</v>
      </c>
      <c r="Z48" s="154">
        <f t="shared" si="22"/>
        <v>0</v>
      </c>
      <c r="AA48" s="154">
        <f t="shared" si="23"/>
        <v>0</v>
      </c>
      <c r="AB48" s="154">
        <f t="shared" si="24"/>
        <v>0</v>
      </c>
      <c r="AC48" s="154">
        <f t="shared" si="25"/>
        <v>0</v>
      </c>
      <c r="AD48" s="154">
        <f t="shared" si="26"/>
        <v>0</v>
      </c>
      <c r="AE48" s="151"/>
      <c r="AF48" s="154">
        <f t="shared" si="27"/>
        <v>0</v>
      </c>
      <c r="AG48" s="151" t="s">
        <v>190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3" x14ac:dyDescent="0.2">
      <c r="A49" s="188">
        <v>19</v>
      </c>
      <c r="B49" s="189" t="s">
        <v>191</v>
      </c>
      <c r="C49" s="195" t="s">
        <v>192</v>
      </c>
      <c r="D49" s="190" t="s">
        <v>104</v>
      </c>
      <c r="E49" s="191">
        <v>2</v>
      </c>
      <c r="F49" s="192"/>
      <c r="G49" s="200">
        <f t="shared" si="14"/>
        <v>0</v>
      </c>
      <c r="H49" s="201" t="s">
        <v>105</v>
      </c>
      <c r="I49" s="202"/>
      <c r="J49" s="203">
        <f t="shared" si="15"/>
        <v>0</v>
      </c>
      <c r="K49" s="204"/>
      <c r="L49" s="200">
        <f t="shared" si="16"/>
        <v>0</v>
      </c>
      <c r="M49" s="200">
        <v>21</v>
      </c>
      <c r="N49" s="200">
        <f t="shared" si="17"/>
        <v>0</v>
      </c>
      <c r="O49" s="200">
        <v>0</v>
      </c>
      <c r="P49" s="200">
        <f t="shared" si="18"/>
        <v>0</v>
      </c>
      <c r="Q49" s="200">
        <v>0</v>
      </c>
      <c r="R49" s="200">
        <f t="shared" si="19"/>
        <v>0</v>
      </c>
      <c r="S49" s="200"/>
      <c r="T49" s="200" t="s">
        <v>132</v>
      </c>
      <c r="U49" s="205" t="s">
        <v>107</v>
      </c>
      <c r="V49" s="164">
        <v>0</v>
      </c>
      <c r="W49" s="164">
        <f t="shared" si="20"/>
        <v>0</v>
      </c>
      <c r="X49" s="164"/>
      <c r="Y49" s="154">
        <f t="shared" si="21"/>
        <v>0</v>
      </c>
      <c r="Z49" s="154">
        <f t="shared" si="22"/>
        <v>0</v>
      </c>
      <c r="AA49" s="154">
        <f t="shared" si="23"/>
        <v>0</v>
      </c>
      <c r="AB49" s="154">
        <f t="shared" si="24"/>
        <v>0</v>
      </c>
      <c r="AC49" s="154">
        <f t="shared" si="25"/>
        <v>0</v>
      </c>
      <c r="AD49" s="154">
        <f t="shared" si="26"/>
        <v>0</v>
      </c>
      <c r="AE49" s="151"/>
      <c r="AF49" s="154">
        <f t="shared" si="27"/>
        <v>0</v>
      </c>
      <c r="AG49" s="151" t="s">
        <v>190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3" x14ac:dyDescent="0.2">
      <c r="A50" s="188">
        <v>20</v>
      </c>
      <c r="B50" s="189" t="s">
        <v>193</v>
      </c>
      <c r="C50" s="195" t="s">
        <v>194</v>
      </c>
      <c r="D50" s="190" t="s">
        <v>104</v>
      </c>
      <c r="E50" s="191">
        <v>33</v>
      </c>
      <c r="F50" s="192"/>
      <c r="G50" s="200">
        <f t="shared" si="14"/>
        <v>0</v>
      </c>
      <c r="H50" s="201" t="s">
        <v>105</v>
      </c>
      <c r="I50" s="202"/>
      <c r="J50" s="203">
        <f t="shared" si="15"/>
        <v>0</v>
      </c>
      <c r="K50" s="204"/>
      <c r="L50" s="200">
        <f t="shared" si="16"/>
        <v>0</v>
      </c>
      <c r="M50" s="200">
        <v>21</v>
      </c>
      <c r="N50" s="200">
        <f t="shared" si="17"/>
        <v>0</v>
      </c>
      <c r="O50" s="200">
        <v>0</v>
      </c>
      <c r="P50" s="200">
        <f t="shared" si="18"/>
        <v>0</v>
      </c>
      <c r="Q50" s="200">
        <v>0</v>
      </c>
      <c r="R50" s="200">
        <f t="shared" si="19"/>
        <v>0</v>
      </c>
      <c r="S50" s="200" t="s">
        <v>174</v>
      </c>
      <c r="T50" s="200" t="s">
        <v>106</v>
      </c>
      <c r="U50" s="205" t="s">
        <v>107</v>
      </c>
      <c r="V50" s="164">
        <v>0</v>
      </c>
      <c r="W50" s="164">
        <f t="shared" si="20"/>
        <v>0</v>
      </c>
      <c r="X50" s="164"/>
      <c r="Y50" s="154">
        <f t="shared" si="21"/>
        <v>0</v>
      </c>
      <c r="Z50" s="154">
        <f t="shared" si="22"/>
        <v>0</v>
      </c>
      <c r="AA50" s="154">
        <f t="shared" si="23"/>
        <v>0</v>
      </c>
      <c r="AB50" s="154">
        <f t="shared" si="24"/>
        <v>0</v>
      </c>
      <c r="AC50" s="154">
        <f t="shared" si="25"/>
        <v>0</v>
      </c>
      <c r="AD50" s="154">
        <f t="shared" si="26"/>
        <v>0</v>
      </c>
      <c r="AE50" s="151"/>
      <c r="AF50" s="154">
        <f t="shared" si="27"/>
        <v>0</v>
      </c>
      <c r="AG50" s="151" t="s">
        <v>175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3" x14ac:dyDescent="0.2">
      <c r="A51" s="188">
        <v>21</v>
      </c>
      <c r="B51" s="189" t="s">
        <v>195</v>
      </c>
      <c r="C51" s="195" t="s">
        <v>196</v>
      </c>
      <c r="D51" s="190" t="s">
        <v>104</v>
      </c>
      <c r="E51" s="191">
        <v>2</v>
      </c>
      <c r="F51" s="192"/>
      <c r="G51" s="200">
        <f t="shared" si="14"/>
        <v>0</v>
      </c>
      <c r="H51" s="201" t="s">
        <v>105</v>
      </c>
      <c r="I51" s="202"/>
      <c r="J51" s="203">
        <f t="shared" si="15"/>
        <v>0</v>
      </c>
      <c r="K51" s="204"/>
      <c r="L51" s="200">
        <f t="shared" si="16"/>
        <v>0</v>
      </c>
      <c r="M51" s="200">
        <v>21</v>
      </c>
      <c r="N51" s="200">
        <f t="shared" si="17"/>
        <v>0</v>
      </c>
      <c r="O51" s="200">
        <v>0</v>
      </c>
      <c r="P51" s="200">
        <f t="shared" si="18"/>
        <v>0</v>
      </c>
      <c r="Q51" s="200">
        <v>0</v>
      </c>
      <c r="R51" s="200">
        <f t="shared" si="19"/>
        <v>0</v>
      </c>
      <c r="S51" s="200" t="s">
        <v>174</v>
      </c>
      <c r="T51" s="200" t="s">
        <v>106</v>
      </c>
      <c r="U51" s="205" t="s">
        <v>197</v>
      </c>
      <c r="V51" s="164">
        <v>0</v>
      </c>
      <c r="W51" s="164">
        <f t="shared" si="20"/>
        <v>0</v>
      </c>
      <c r="X51" s="164"/>
      <c r="Y51" s="154">
        <f t="shared" si="21"/>
        <v>0</v>
      </c>
      <c r="Z51" s="154">
        <f t="shared" si="22"/>
        <v>0</v>
      </c>
      <c r="AA51" s="154">
        <f t="shared" si="23"/>
        <v>0</v>
      </c>
      <c r="AB51" s="154">
        <f t="shared" si="24"/>
        <v>0</v>
      </c>
      <c r="AC51" s="154">
        <f t="shared" si="25"/>
        <v>0</v>
      </c>
      <c r="AD51" s="154">
        <f t="shared" si="26"/>
        <v>0</v>
      </c>
      <c r="AE51" s="151"/>
      <c r="AF51" s="154">
        <f t="shared" si="27"/>
        <v>0</v>
      </c>
      <c r="AG51" s="151" t="s">
        <v>175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3" x14ac:dyDescent="0.2">
      <c r="A52" s="188">
        <v>22</v>
      </c>
      <c r="B52" s="189" t="s">
        <v>198</v>
      </c>
      <c r="C52" s="195" t="s">
        <v>199</v>
      </c>
      <c r="D52" s="190" t="s">
        <v>104</v>
      </c>
      <c r="E52" s="191">
        <v>2</v>
      </c>
      <c r="F52" s="192"/>
      <c r="G52" s="200">
        <f t="shared" si="14"/>
        <v>0</v>
      </c>
      <c r="H52" s="201" t="s">
        <v>105</v>
      </c>
      <c r="I52" s="202"/>
      <c r="J52" s="203">
        <f t="shared" si="15"/>
        <v>0</v>
      </c>
      <c r="K52" s="204"/>
      <c r="L52" s="200">
        <f t="shared" si="16"/>
        <v>0</v>
      </c>
      <c r="M52" s="200">
        <v>21</v>
      </c>
      <c r="N52" s="200">
        <f t="shared" si="17"/>
        <v>0</v>
      </c>
      <c r="O52" s="200">
        <v>0</v>
      </c>
      <c r="P52" s="200">
        <f t="shared" si="18"/>
        <v>0</v>
      </c>
      <c r="Q52" s="200">
        <v>0</v>
      </c>
      <c r="R52" s="200">
        <f t="shared" si="19"/>
        <v>0</v>
      </c>
      <c r="S52" s="200" t="s">
        <v>174</v>
      </c>
      <c r="T52" s="200" t="s">
        <v>106</v>
      </c>
      <c r="U52" s="205" t="s">
        <v>197</v>
      </c>
      <c r="V52" s="164">
        <v>0</v>
      </c>
      <c r="W52" s="164">
        <f t="shared" si="20"/>
        <v>0</v>
      </c>
      <c r="X52" s="164"/>
      <c r="Y52" s="154">
        <f t="shared" si="21"/>
        <v>0</v>
      </c>
      <c r="Z52" s="154">
        <f t="shared" si="22"/>
        <v>0</v>
      </c>
      <c r="AA52" s="154">
        <f t="shared" si="23"/>
        <v>0</v>
      </c>
      <c r="AB52" s="154">
        <f t="shared" si="24"/>
        <v>0</v>
      </c>
      <c r="AC52" s="154">
        <f t="shared" si="25"/>
        <v>0</v>
      </c>
      <c r="AD52" s="154">
        <f t="shared" si="26"/>
        <v>0</v>
      </c>
      <c r="AE52" s="151"/>
      <c r="AF52" s="154">
        <f t="shared" si="27"/>
        <v>0</v>
      </c>
      <c r="AG52" s="151" t="s">
        <v>175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3" x14ac:dyDescent="0.2">
      <c r="A53" s="188">
        <v>23</v>
      </c>
      <c r="B53" s="189" t="s">
        <v>200</v>
      </c>
      <c r="C53" s="195" t="s">
        <v>201</v>
      </c>
      <c r="D53" s="190" t="s">
        <v>104</v>
      </c>
      <c r="E53" s="191">
        <v>2</v>
      </c>
      <c r="F53" s="192"/>
      <c r="G53" s="200">
        <f t="shared" si="14"/>
        <v>0</v>
      </c>
      <c r="H53" s="201" t="s">
        <v>105</v>
      </c>
      <c r="I53" s="202"/>
      <c r="J53" s="203">
        <f t="shared" si="15"/>
        <v>0</v>
      </c>
      <c r="K53" s="204"/>
      <c r="L53" s="200">
        <f t="shared" si="16"/>
        <v>0</v>
      </c>
      <c r="M53" s="200">
        <v>21</v>
      </c>
      <c r="N53" s="200">
        <f t="shared" si="17"/>
        <v>0</v>
      </c>
      <c r="O53" s="200">
        <v>4.8000000000000001E-4</v>
      </c>
      <c r="P53" s="200">
        <f t="shared" si="18"/>
        <v>0</v>
      </c>
      <c r="Q53" s="200">
        <v>0</v>
      </c>
      <c r="R53" s="200">
        <f t="shared" si="19"/>
        <v>0</v>
      </c>
      <c r="S53" s="200" t="s">
        <v>174</v>
      </c>
      <c r="T53" s="200" t="s">
        <v>106</v>
      </c>
      <c r="U53" s="205" t="s">
        <v>106</v>
      </c>
      <c r="V53" s="164">
        <v>0</v>
      </c>
      <c r="W53" s="164">
        <f t="shared" si="20"/>
        <v>0</v>
      </c>
      <c r="X53" s="164"/>
      <c r="Y53" s="154">
        <f t="shared" si="21"/>
        <v>0</v>
      </c>
      <c r="Z53" s="154">
        <f t="shared" si="22"/>
        <v>0</v>
      </c>
      <c r="AA53" s="154">
        <f t="shared" si="23"/>
        <v>0</v>
      </c>
      <c r="AB53" s="154">
        <f t="shared" si="24"/>
        <v>0</v>
      </c>
      <c r="AC53" s="154">
        <f t="shared" si="25"/>
        <v>0</v>
      </c>
      <c r="AD53" s="154">
        <f t="shared" si="26"/>
        <v>0</v>
      </c>
      <c r="AE53" s="151"/>
      <c r="AF53" s="154">
        <f t="shared" si="27"/>
        <v>0</v>
      </c>
      <c r="AG53" s="151" t="s">
        <v>175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3" x14ac:dyDescent="0.2">
      <c r="A54" s="188">
        <v>25</v>
      </c>
      <c r="B54" s="189" t="s">
        <v>202</v>
      </c>
      <c r="C54" s="195" t="s">
        <v>203</v>
      </c>
      <c r="D54" s="190" t="s">
        <v>204</v>
      </c>
      <c r="E54" s="191">
        <v>2</v>
      </c>
      <c r="F54" s="192"/>
      <c r="G54" s="200">
        <f t="shared" si="14"/>
        <v>0</v>
      </c>
      <c r="H54" s="201" t="s">
        <v>105</v>
      </c>
      <c r="I54" s="202"/>
      <c r="J54" s="203">
        <f t="shared" si="15"/>
        <v>0</v>
      </c>
      <c r="K54" s="204"/>
      <c r="L54" s="200">
        <f t="shared" si="16"/>
        <v>0</v>
      </c>
      <c r="M54" s="200">
        <v>21</v>
      </c>
      <c r="N54" s="200">
        <f t="shared" si="17"/>
        <v>0</v>
      </c>
      <c r="O54" s="200">
        <v>0</v>
      </c>
      <c r="P54" s="200">
        <f t="shared" si="18"/>
        <v>0</v>
      </c>
      <c r="Q54" s="200">
        <v>0</v>
      </c>
      <c r="R54" s="200">
        <f t="shared" si="19"/>
        <v>0</v>
      </c>
      <c r="S54" s="200"/>
      <c r="T54" s="200" t="s">
        <v>132</v>
      </c>
      <c r="U54" s="205" t="s">
        <v>107</v>
      </c>
      <c r="V54" s="164">
        <v>0</v>
      </c>
      <c r="W54" s="164">
        <f t="shared" si="20"/>
        <v>0</v>
      </c>
      <c r="X54" s="164"/>
      <c r="Y54" s="154">
        <f t="shared" si="21"/>
        <v>0</v>
      </c>
      <c r="Z54" s="154">
        <f t="shared" si="22"/>
        <v>0</v>
      </c>
      <c r="AA54" s="154">
        <f t="shared" si="23"/>
        <v>0</v>
      </c>
      <c r="AB54" s="154">
        <f t="shared" si="24"/>
        <v>0</v>
      </c>
      <c r="AC54" s="154">
        <f t="shared" si="25"/>
        <v>0</v>
      </c>
      <c r="AD54" s="154">
        <f t="shared" si="26"/>
        <v>0</v>
      </c>
      <c r="AE54" s="151"/>
      <c r="AF54" s="154">
        <f t="shared" si="27"/>
        <v>0</v>
      </c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3" x14ac:dyDescent="0.2">
      <c r="A55" s="188">
        <v>26</v>
      </c>
      <c r="B55" s="189" t="s">
        <v>205</v>
      </c>
      <c r="C55" s="195" t="s">
        <v>206</v>
      </c>
      <c r="D55" s="190" t="s">
        <v>204</v>
      </c>
      <c r="E55" s="191">
        <v>10</v>
      </c>
      <c r="F55" s="192"/>
      <c r="G55" s="200">
        <f t="shared" si="14"/>
        <v>0</v>
      </c>
      <c r="H55" s="201" t="s">
        <v>105</v>
      </c>
      <c r="I55" s="202"/>
      <c r="J55" s="203">
        <f t="shared" si="15"/>
        <v>0</v>
      </c>
      <c r="K55" s="204"/>
      <c r="L55" s="200">
        <f t="shared" si="16"/>
        <v>0</v>
      </c>
      <c r="M55" s="200">
        <v>21</v>
      </c>
      <c r="N55" s="200">
        <f t="shared" si="17"/>
        <v>0</v>
      </c>
      <c r="O55" s="200">
        <v>0</v>
      </c>
      <c r="P55" s="200">
        <f t="shared" si="18"/>
        <v>0</v>
      </c>
      <c r="Q55" s="200">
        <v>0</v>
      </c>
      <c r="R55" s="200">
        <f t="shared" si="19"/>
        <v>0</v>
      </c>
      <c r="S55" s="200"/>
      <c r="T55" s="200" t="s">
        <v>132</v>
      </c>
      <c r="U55" s="205" t="s">
        <v>107</v>
      </c>
      <c r="V55" s="164">
        <v>0</v>
      </c>
      <c r="W55" s="164">
        <f t="shared" si="20"/>
        <v>0</v>
      </c>
      <c r="X55" s="164"/>
      <c r="Y55" s="154">
        <f t="shared" si="21"/>
        <v>0</v>
      </c>
      <c r="Z55" s="154">
        <f t="shared" si="22"/>
        <v>0</v>
      </c>
      <c r="AA55" s="154">
        <f t="shared" si="23"/>
        <v>0</v>
      </c>
      <c r="AB55" s="154">
        <f t="shared" si="24"/>
        <v>0</v>
      </c>
      <c r="AC55" s="154">
        <f t="shared" si="25"/>
        <v>0</v>
      </c>
      <c r="AD55" s="154">
        <f t="shared" si="26"/>
        <v>0</v>
      </c>
      <c r="AE55" s="151"/>
      <c r="AF55" s="154">
        <f t="shared" si="27"/>
        <v>0</v>
      </c>
      <c r="AG55" s="151" t="s">
        <v>175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3" x14ac:dyDescent="0.2">
      <c r="A56" s="188">
        <v>27</v>
      </c>
      <c r="B56" s="189" t="s">
        <v>207</v>
      </c>
      <c r="C56" s="195" t="s">
        <v>208</v>
      </c>
      <c r="D56" s="190" t="s">
        <v>204</v>
      </c>
      <c r="E56" s="191">
        <v>4</v>
      </c>
      <c r="F56" s="192"/>
      <c r="G56" s="200">
        <f t="shared" si="14"/>
        <v>0</v>
      </c>
      <c r="H56" s="201" t="s">
        <v>105</v>
      </c>
      <c r="I56" s="202"/>
      <c r="J56" s="203">
        <f t="shared" si="15"/>
        <v>0</v>
      </c>
      <c r="K56" s="204"/>
      <c r="L56" s="200">
        <f t="shared" si="16"/>
        <v>0</v>
      </c>
      <c r="M56" s="200">
        <v>21</v>
      </c>
      <c r="N56" s="200">
        <f t="shared" si="17"/>
        <v>0</v>
      </c>
      <c r="O56" s="200">
        <v>0</v>
      </c>
      <c r="P56" s="200">
        <f t="shared" si="18"/>
        <v>0</v>
      </c>
      <c r="Q56" s="200">
        <v>0</v>
      </c>
      <c r="R56" s="200">
        <f t="shared" si="19"/>
        <v>0</v>
      </c>
      <c r="S56" s="200"/>
      <c r="T56" s="200" t="s">
        <v>132</v>
      </c>
      <c r="U56" s="205" t="s">
        <v>107</v>
      </c>
      <c r="V56" s="164">
        <v>0</v>
      </c>
      <c r="W56" s="164">
        <f t="shared" si="20"/>
        <v>0</v>
      </c>
      <c r="X56" s="164"/>
      <c r="Y56" s="154">
        <f t="shared" si="21"/>
        <v>0</v>
      </c>
      <c r="Z56" s="154">
        <f t="shared" si="22"/>
        <v>0</v>
      </c>
      <c r="AA56" s="154">
        <f t="shared" si="23"/>
        <v>0</v>
      </c>
      <c r="AB56" s="154">
        <f t="shared" si="24"/>
        <v>0</v>
      </c>
      <c r="AC56" s="154">
        <f t="shared" si="25"/>
        <v>0</v>
      </c>
      <c r="AD56" s="154">
        <f t="shared" si="26"/>
        <v>0</v>
      </c>
      <c r="AE56" s="151"/>
      <c r="AF56" s="154">
        <f t="shared" si="27"/>
        <v>0</v>
      </c>
      <c r="AG56" s="151" t="s">
        <v>175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3" x14ac:dyDescent="0.2">
      <c r="A57" s="188">
        <v>28</v>
      </c>
      <c r="B57" s="189" t="s">
        <v>209</v>
      </c>
      <c r="C57" s="195" t="s">
        <v>210</v>
      </c>
      <c r="D57" s="190" t="s">
        <v>204</v>
      </c>
      <c r="E57" s="191">
        <v>9</v>
      </c>
      <c r="F57" s="192"/>
      <c r="G57" s="200">
        <f t="shared" si="14"/>
        <v>0</v>
      </c>
      <c r="H57" s="201" t="s">
        <v>105</v>
      </c>
      <c r="I57" s="202"/>
      <c r="J57" s="203">
        <f t="shared" si="15"/>
        <v>0</v>
      </c>
      <c r="K57" s="204"/>
      <c r="L57" s="200">
        <f t="shared" si="16"/>
        <v>0</v>
      </c>
      <c r="M57" s="200">
        <v>21</v>
      </c>
      <c r="N57" s="200">
        <f t="shared" si="17"/>
        <v>0</v>
      </c>
      <c r="O57" s="200">
        <v>0</v>
      </c>
      <c r="P57" s="200">
        <f t="shared" si="18"/>
        <v>0</v>
      </c>
      <c r="Q57" s="200">
        <v>0</v>
      </c>
      <c r="R57" s="200">
        <f t="shared" si="19"/>
        <v>0</v>
      </c>
      <c r="S57" s="200"/>
      <c r="T57" s="200" t="s">
        <v>132</v>
      </c>
      <c r="U57" s="205" t="s">
        <v>107</v>
      </c>
      <c r="V57" s="164">
        <v>0</v>
      </c>
      <c r="W57" s="164">
        <f t="shared" si="20"/>
        <v>0</v>
      </c>
      <c r="X57" s="164"/>
      <c r="Y57" s="154">
        <f t="shared" si="21"/>
        <v>0</v>
      </c>
      <c r="Z57" s="154">
        <f t="shared" si="22"/>
        <v>0</v>
      </c>
      <c r="AA57" s="154">
        <f t="shared" si="23"/>
        <v>0</v>
      </c>
      <c r="AB57" s="154">
        <f t="shared" si="24"/>
        <v>0</v>
      </c>
      <c r="AC57" s="154">
        <f t="shared" si="25"/>
        <v>0</v>
      </c>
      <c r="AD57" s="154">
        <f t="shared" si="26"/>
        <v>0</v>
      </c>
      <c r="AE57" s="151"/>
      <c r="AF57" s="154">
        <f t="shared" si="27"/>
        <v>0</v>
      </c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3" x14ac:dyDescent="0.2">
      <c r="A58" s="188">
        <v>29</v>
      </c>
      <c r="B58" s="189" t="s">
        <v>211</v>
      </c>
      <c r="C58" s="195" t="s">
        <v>212</v>
      </c>
      <c r="D58" s="190" t="s">
        <v>204</v>
      </c>
      <c r="E58" s="191">
        <v>7</v>
      </c>
      <c r="F58" s="192"/>
      <c r="G58" s="200">
        <f t="shared" si="14"/>
        <v>0</v>
      </c>
      <c r="H58" s="201" t="s">
        <v>105</v>
      </c>
      <c r="I58" s="202"/>
      <c r="J58" s="203">
        <f t="shared" si="15"/>
        <v>0</v>
      </c>
      <c r="K58" s="204"/>
      <c r="L58" s="200">
        <f t="shared" si="16"/>
        <v>0</v>
      </c>
      <c r="M58" s="200">
        <v>21</v>
      </c>
      <c r="N58" s="200">
        <f t="shared" si="17"/>
        <v>0</v>
      </c>
      <c r="O58" s="200">
        <v>0</v>
      </c>
      <c r="P58" s="200">
        <f t="shared" si="18"/>
        <v>0</v>
      </c>
      <c r="Q58" s="200">
        <v>0</v>
      </c>
      <c r="R58" s="200">
        <f t="shared" si="19"/>
        <v>0</v>
      </c>
      <c r="S58" s="200"/>
      <c r="T58" s="200" t="s">
        <v>132</v>
      </c>
      <c r="U58" s="205" t="s">
        <v>107</v>
      </c>
      <c r="V58" s="164">
        <v>0</v>
      </c>
      <c r="W58" s="164">
        <f t="shared" si="20"/>
        <v>0</v>
      </c>
      <c r="X58" s="164"/>
      <c r="Y58" s="154">
        <f t="shared" si="21"/>
        <v>0</v>
      </c>
      <c r="Z58" s="154">
        <f t="shared" si="22"/>
        <v>0</v>
      </c>
      <c r="AA58" s="154">
        <f t="shared" si="23"/>
        <v>0</v>
      </c>
      <c r="AB58" s="154">
        <f t="shared" si="24"/>
        <v>0</v>
      </c>
      <c r="AC58" s="154">
        <f t="shared" si="25"/>
        <v>0</v>
      </c>
      <c r="AD58" s="154">
        <f t="shared" si="26"/>
        <v>0</v>
      </c>
      <c r="AE58" s="151"/>
      <c r="AF58" s="154">
        <f t="shared" si="27"/>
        <v>0</v>
      </c>
      <c r="AG58" s="151" t="s">
        <v>175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3" x14ac:dyDescent="0.2">
      <c r="A59" s="188">
        <v>30</v>
      </c>
      <c r="B59" s="189" t="s">
        <v>213</v>
      </c>
      <c r="C59" s="195" t="s">
        <v>214</v>
      </c>
      <c r="D59" s="190" t="s">
        <v>204</v>
      </c>
      <c r="E59" s="191">
        <v>9</v>
      </c>
      <c r="F59" s="192"/>
      <c r="G59" s="200">
        <f t="shared" si="14"/>
        <v>0</v>
      </c>
      <c r="H59" s="201" t="s">
        <v>105</v>
      </c>
      <c r="I59" s="202"/>
      <c r="J59" s="203">
        <f t="shared" si="15"/>
        <v>0</v>
      </c>
      <c r="K59" s="204"/>
      <c r="L59" s="200">
        <f t="shared" si="16"/>
        <v>0</v>
      </c>
      <c r="M59" s="200">
        <v>21</v>
      </c>
      <c r="N59" s="200">
        <f t="shared" si="17"/>
        <v>0</v>
      </c>
      <c r="O59" s="200">
        <v>0</v>
      </c>
      <c r="P59" s="200">
        <f t="shared" si="18"/>
        <v>0</v>
      </c>
      <c r="Q59" s="200">
        <v>0</v>
      </c>
      <c r="R59" s="200">
        <f t="shared" si="19"/>
        <v>0</v>
      </c>
      <c r="S59" s="200"/>
      <c r="T59" s="200" t="s">
        <v>132</v>
      </c>
      <c r="U59" s="205" t="s">
        <v>107</v>
      </c>
      <c r="V59" s="164">
        <v>0</v>
      </c>
      <c r="W59" s="164">
        <f t="shared" si="20"/>
        <v>0</v>
      </c>
      <c r="X59" s="164"/>
      <c r="Y59" s="154">
        <f t="shared" si="21"/>
        <v>0</v>
      </c>
      <c r="Z59" s="154">
        <f t="shared" si="22"/>
        <v>0</v>
      </c>
      <c r="AA59" s="154">
        <f t="shared" si="23"/>
        <v>0</v>
      </c>
      <c r="AB59" s="154">
        <f t="shared" si="24"/>
        <v>0</v>
      </c>
      <c r="AC59" s="154">
        <f t="shared" si="25"/>
        <v>0</v>
      </c>
      <c r="AD59" s="154">
        <f t="shared" si="26"/>
        <v>0</v>
      </c>
      <c r="AE59" s="151"/>
      <c r="AF59" s="154">
        <f t="shared" si="27"/>
        <v>0</v>
      </c>
      <c r="AG59" s="151" t="s">
        <v>175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3" x14ac:dyDescent="0.2">
      <c r="A60" s="188">
        <v>31</v>
      </c>
      <c r="B60" s="189" t="s">
        <v>215</v>
      </c>
      <c r="C60" s="195" t="s">
        <v>216</v>
      </c>
      <c r="D60" s="190" t="s">
        <v>204</v>
      </c>
      <c r="E60" s="191">
        <v>40</v>
      </c>
      <c r="F60" s="192"/>
      <c r="G60" s="200">
        <f t="shared" si="14"/>
        <v>0</v>
      </c>
      <c r="H60" s="201" t="s">
        <v>105</v>
      </c>
      <c r="I60" s="202"/>
      <c r="J60" s="203">
        <f t="shared" si="15"/>
        <v>0</v>
      </c>
      <c r="K60" s="204"/>
      <c r="L60" s="200">
        <f t="shared" si="16"/>
        <v>0</v>
      </c>
      <c r="M60" s="200">
        <v>21</v>
      </c>
      <c r="N60" s="200">
        <f t="shared" si="17"/>
        <v>0</v>
      </c>
      <c r="O60" s="200">
        <v>0</v>
      </c>
      <c r="P60" s="200">
        <f t="shared" si="18"/>
        <v>0</v>
      </c>
      <c r="Q60" s="200">
        <v>0</v>
      </c>
      <c r="R60" s="200">
        <f t="shared" si="19"/>
        <v>0</v>
      </c>
      <c r="S60" s="200"/>
      <c r="T60" s="200" t="s">
        <v>132</v>
      </c>
      <c r="U60" s="205" t="s">
        <v>107</v>
      </c>
      <c r="V60" s="164">
        <v>0</v>
      </c>
      <c r="W60" s="164">
        <f t="shared" si="20"/>
        <v>0</v>
      </c>
      <c r="X60" s="164"/>
      <c r="Y60" s="154">
        <f t="shared" si="21"/>
        <v>0</v>
      </c>
      <c r="Z60" s="154">
        <f t="shared" si="22"/>
        <v>0</v>
      </c>
      <c r="AA60" s="154">
        <f t="shared" si="23"/>
        <v>0</v>
      </c>
      <c r="AB60" s="154">
        <f t="shared" si="24"/>
        <v>0</v>
      </c>
      <c r="AC60" s="154">
        <f t="shared" si="25"/>
        <v>0</v>
      </c>
      <c r="AD60" s="154">
        <f t="shared" si="26"/>
        <v>0</v>
      </c>
      <c r="AE60" s="151"/>
      <c r="AF60" s="154">
        <f t="shared" si="27"/>
        <v>0</v>
      </c>
      <c r="AG60" s="151" t="s">
        <v>175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3" x14ac:dyDescent="0.2">
      <c r="A61" s="188">
        <v>32</v>
      </c>
      <c r="B61" s="189" t="s">
        <v>217</v>
      </c>
      <c r="C61" s="195" t="s">
        <v>218</v>
      </c>
      <c r="D61" s="190" t="s">
        <v>204</v>
      </c>
      <c r="E61" s="191">
        <v>40</v>
      </c>
      <c r="F61" s="192"/>
      <c r="G61" s="200">
        <f t="shared" si="14"/>
        <v>0</v>
      </c>
      <c r="H61" s="201" t="s">
        <v>105</v>
      </c>
      <c r="I61" s="202"/>
      <c r="J61" s="203">
        <f t="shared" si="15"/>
        <v>0</v>
      </c>
      <c r="K61" s="204"/>
      <c r="L61" s="200">
        <f t="shared" si="16"/>
        <v>0</v>
      </c>
      <c r="M61" s="200">
        <v>21</v>
      </c>
      <c r="N61" s="200">
        <f t="shared" si="17"/>
        <v>0</v>
      </c>
      <c r="O61" s="200">
        <v>0</v>
      </c>
      <c r="P61" s="200">
        <f t="shared" si="18"/>
        <v>0</v>
      </c>
      <c r="Q61" s="200">
        <v>0</v>
      </c>
      <c r="R61" s="200">
        <f t="shared" si="19"/>
        <v>0</v>
      </c>
      <c r="S61" s="200"/>
      <c r="T61" s="200" t="s">
        <v>132</v>
      </c>
      <c r="U61" s="205" t="s">
        <v>107</v>
      </c>
      <c r="V61" s="164">
        <v>0</v>
      </c>
      <c r="W61" s="164">
        <f t="shared" si="20"/>
        <v>0</v>
      </c>
      <c r="X61" s="164"/>
      <c r="Y61" s="154">
        <f t="shared" si="21"/>
        <v>0</v>
      </c>
      <c r="Z61" s="154">
        <f t="shared" si="22"/>
        <v>0</v>
      </c>
      <c r="AA61" s="154">
        <f t="shared" si="23"/>
        <v>0</v>
      </c>
      <c r="AB61" s="154">
        <f t="shared" si="24"/>
        <v>0</v>
      </c>
      <c r="AC61" s="154">
        <f t="shared" si="25"/>
        <v>0</v>
      </c>
      <c r="AD61" s="154">
        <f t="shared" si="26"/>
        <v>0</v>
      </c>
      <c r="AE61" s="151"/>
      <c r="AF61" s="154">
        <f t="shared" si="27"/>
        <v>0</v>
      </c>
      <c r="AG61" s="151" t="s">
        <v>175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3" x14ac:dyDescent="0.2">
      <c r="A62" s="183">
        <v>33</v>
      </c>
      <c r="B62" s="184" t="s">
        <v>219</v>
      </c>
      <c r="C62" s="196" t="s">
        <v>220</v>
      </c>
      <c r="D62" s="185" t="s">
        <v>204</v>
      </c>
      <c r="E62" s="186">
        <v>10</v>
      </c>
      <c r="F62" s="187"/>
      <c r="G62" s="206">
        <f t="shared" si="14"/>
        <v>0</v>
      </c>
      <c r="H62" s="207" t="s">
        <v>105</v>
      </c>
      <c r="I62" s="208"/>
      <c r="J62" s="209">
        <f t="shared" si="15"/>
        <v>0</v>
      </c>
      <c r="K62" s="210"/>
      <c r="L62" s="206">
        <f t="shared" si="16"/>
        <v>0</v>
      </c>
      <c r="M62" s="206">
        <v>21</v>
      </c>
      <c r="N62" s="206">
        <f t="shared" si="17"/>
        <v>0</v>
      </c>
      <c r="O62" s="206">
        <v>0</v>
      </c>
      <c r="P62" s="206">
        <f t="shared" si="18"/>
        <v>0</v>
      </c>
      <c r="Q62" s="206">
        <v>0</v>
      </c>
      <c r="R62" s="206">
        <f t="shared" si="19"/>
        <v>0</v>
      </c>
      <c r="S62" s="206"/>
      <c r="T62" s="206" t="s">
        <v>132</v>
      </c>
      <c r="U62" s="211" t="s">
        <v>107</v>
      </c>
      <c r="V62" s="164">
        <v>0</v>
      </c>
      <c r="W62" s="164">
        <f t="shared" si="20"/>
        <v>0</v>
      </c>
      <c r="X62" s="164"/>
      <c r="Y62" s="154">
        <f t="shared" si="21"/>
        <v>0</v>
      </c>
      <c r="Z62" s="154">
        <f t="shared" si="22"/>
        <v>0</v>
      </c>
      <c r="AA62" s="154">
        <f t="shared" si="23"/>
        <v>0</v>
      </c>
      <c r="AB62" s="154">
        <f t="shared" si="24"/>
        <v>0</v>
      </c>
      <c r="AC62" s="154">
        <f t="shared" si="25"/>
        <v>0</v>
      </c>
      <c r="AD62" s="154">
        <f t="shared" si="26"/>
        <v>0</v>
      </c>
      <c r="AE62" s="151"/>
      <c r="AF62" s="154">
        <f t="shared" si="27"/>
        <v>0</v>
      </c>
      <c r="AG62" s="151" t="s">
        <v>175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3" x14ac:dyDescent="0.2">
      <c r="A63" s="162"/>
      <c r="B63" s="163"/>
      <c r="C63" s="265" t="s">
        <v>304</v>
      </c>
      <c r="D63" s="266"/>
      <c r="E63" s="266"/>
      <c r="F63" s="266"/>
      <c r="G63" s="266"/>
      <c r="H63" s="165"/>
      <c r="I63" s="166"/>
      <c r="J63" s="166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51"/>
      <c r="Z63" s="151"/>
      <c r="AA63" s="151"/>
      <c r="AB63" s="151"/>
      <c r="AC63" s="151"/>
      <c r="AD63" s="151"/>
      <c r="AE63" s="151"/>
      <c r="AF63" s="151"/>
      <c r="AG63" s="151" t="s">
        <v>222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3" x14ac:dyDescent="0.2">
      <c r="A64" s="162"/>
      <c r="B64" s="163"/>
      <c r="C64" s="267" t="s">
        <v>305</v>
      </c>
      <c r="D64" s="268"/>
      <c r="E64" s="268"/>
      <c r="F64" s="268"/>
      <c r="G64" s="268"/>
      <c r="H64" s="165"/>
      <c r="I64" s="166"/>
      <c r="J64" s="166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51"/>
      <c r="Z64" s="151"/>
      <c r="AA64" s="151"/>
      <c r="AB64" s="151"/>
      <c r="AC64" s="151"/>
      <c r="AD64" s="151"/>
      <c r="AE64" s="151"/>
      <c r="AF64" s="151"/>
      <c r="AG64" s="151" t="s">
        <v>222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3" x14ac:dyDescent="0.2">
      <c r="A65" s="162"/>
      <c r="B65" s="163"/>
      <c r="C65" s="267" t="s">
        <v>306</v>
      </c>
      <c r="D65" s="268"/>
      <c r="E65" s="268"/>
      <c r="F65" s="268"/>
      <c r="G65" s="268"/>
      <c r="H65" s="165"/>
      <c r="I65" s="166"/>
      <c r="J65" s="166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51"/>
      <c r="Z65" s="151"/>
      <c r="AA65" s="151"/>
      <c r="AB65" s="151"/>
      <c r="AC65" s="151"/>
      <c r="AD65" s="151"/>
      <c r="AE65" s="151"/>
      <c r="AF65" s="151"/>
      <c r="AG65" s="151" t="s">
        <v>222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3" x14ac:dyDescent="0.2">
      <c r="A66" s="162"/>
      <c r="B66" s="163"/>
      <c r="C66" s="267" t="s">
        <v>307</v>
      </c>
      <c r="D66" s="268"/>
      <c r="E66" s="268"/>
      <c r="F66" s="268"/>
      <c r="G66" s="268"/>
      <c r="H66" s="165"/>
      <c r="I66" s="166"/>
      <c r="J66" s="166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51"/>
      <c r="Z66" s="151"/>
      <c r="AA66" s="151"/>
      <c r="AB66" s="151"/>
      <c r="AC66" s="151"/>
      <c r="AD66" s="151"/>
      <c r="AE66" s="151"/>
      <c r="AF66" s="151"/>
      <c r="AG66" s="151" t="s">
        <v>222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3" x14ac:dyDescent="0.2">
      <c r="A67" s="162"/>
      <c r="B67" s="163"/>
      <c r="C67" s="267" t="s">
        <v>308</v>
      </c>
      <c r="D67" s="268"/>
      <c r="E67" s="268"/>
      <c r="F67" s="268"/>
      <c r="G67" s="268"/>
      <c r="H67" s="165"/>
      <c r="I67" s="166"/>
      <c r="J67" s="166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51"/>
      <c r="Z67" s="151"/>
      <c r="AA67" s="151"/>
      <c r="AB67" s="151"/>
      <c r="AC67" s="151"/>
      <c r="AD67" s="151"/>
      <c r="AE67" s="151"/>
      <c r="AF67" s="151"/>
      <c r="AG67" s="151" t="s">
        <v>222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3" x14ac:dyDescent="0.2">
      <c r="A68" s="183">
        <v>34</v>
      </c>
      <c r="B68" s="184" t="s">
        <v>225</v>
      </c>
      <c r="C68" s="196" t="s">
        <v>220</v>
      </c>
      <c r="D68" s="185" t="s">
        <v>204</v>
      </c>
      <c r="E68" s="186">
        <v>51</v>
      </c>
      <c r="F68" s="187"/>
      <c r="G68" s="206">
        <f>ROUND(E68*F68,2)</f>
        <v>0</v>
      </c>
      <c r="H68" s="207" t="s">
        <v>105</v>
      </c>
      <c r="I68" s="208"/>
      <c r="J68" s="209">
        <f>ROUND(E68*I68,2)</f>
        <v>0</v>
      </c>
      <c r="K68" s="210"/>
      <c r="L68" s="206">
        <f>ROUND(E68*K68,2)</f>
        <v>0</v>
      </c>
      <c r="M68" s="206">
        <v>21</v>
      </c>
      <c r="N68" s="206">
        <f>G68*(1+M68/100)</f>
        <v>0</v>
      </c>
      <c r="O68" s="206">
        <v>0</v>
      </c>
      <c r="P68" s="206">
        <f>ROUND(E68*O68,2)</f>
        <v>0</v>
      </c>
      <c r="Q68" s="206">
        <v>0</v>
      </c>
      <c r="R68" s="206">
        <f>ROUND(E68*Q68,2)</f>
        <v>0</v>
      </c>
      <c r="S68" s="206"/>
      <c r="T68" s="206" t="s">
        <v>132</v>
      </c>
      <c r="U68" s="211" t="s">
        <v>107</v>
      </c>
      <c r="V68" s="164">
        <v>0</v>
      </c>
      <c r="W68" s="164">
        <f>ROUND(E68*V68,2)</f>
        <v>0</v>
      </c>
      <c r="X68" s="164"/>
      <c r="Y68" s="154">
        <f>J68</f>
        <v>0</v>
      </c>
      <c r="Z68" s="154">
        <f>L68</f>
        <v>0</v>
      </c>
      <c r="AA68" s="154">
        <f>N68</f>
        <v>0</v>
      </c>
      <c r="AB68" s="154">
        <f>P68</f>
        <v>0</v>
      </c>
      <c r="AC68" s="154">
        <f>R68</f>
        <v>0</v>
      </c>
      <c r="AD68" s="154">
        <f>W68</f>
        <v>0</v>
      </c>
      <c r="AE68" s="151"/>
      <c r="AF68" s="154">
        <f>G68</f>
        <v>0</v>
      </c>
      <c r="AG68" s="151" t="s">
        <v>175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3" x14ac:dyDescent="0.2">
      <c r="A69" s="162"/>
      <c r="B69" s="163"/>
      <c r="C69" s="265" t="s">
        <v>221</v>
      </c>
      <c r="D69" s="266"/>
      <c r="E69" s="266"/>
      <c r="F69" s="266"/>
      <c r="G69" s="266"/>
      <c r="H69" s="165"/>
      <c r="I69" s="166"/>
      <c r="J69" s="166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51"/>
      <c r="Z69" s="151"/>
      <c r="AA69" s="151"/>
      <c r="AB69" s="151"/>
      <c r="AC69" s="151"/>
      <c r="AD69" s="151"/>
      <c r="AE69" s="151"/>
      <c r="AF69" s="151"/>
      <c r="AG69" s="151" t="s">
        <v>222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3" x14ac:dyDescent="0.2">
      <c r="A70" s="162"/>
      <c r="B70" s="163"/>
      <c r="C70" s="267" t="s">
        <v>223</v>
      </c>
      <c r="D70" s="268"/>
      <c r="E70" s="268"/>
      <c r="F70" s="268"/>
      <c r="G70" s="268"/>
      <c r="H70" s="165"/>
      <c r="I70" s="166"/>
      <c r="J70" s="166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51"/>
      <c r="Z70" s="151"/>
      <c r="AA70" s="151"/>
      <c r="AB70" s="151"/>
      <c r="AC70" s="151"/>
      <c r="AD70" s="151"/>
      <c r="AE70" s="151"/>
      <c r="AF70" s="151"/>
      <c r="AG70" s="151" t="s">
        <v>222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3" x14ac:dyDescent="0.2">
      <c r="A71" s="162"/>
      <c r="B71" s="163"/>
      <c r="C71" s="267" t="s">
        <v>224</v>
      </c>
      <c r="D71" s="268"/>
      <c r="E71" s="268"/>
      <c r="F71" s="268"/>
      <c r="G71" s="268"/>
      <c r="H71" s="165"/>
      <c r="I71" s="166"/>
      <c r="J71" s="166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51"/>
      <c r="Z71" s="151"/>
      <c r="AA71" s="151"/>
      <c r="AB71" s="151"/>
      <c r="AC71" s="151"/>
      <c r="AD71" s="151"/>
      <c r="AE71" s="151"/>
      <c r="AF71" s="151"/>
      <c r="AG71" s="151" t="s">
        <v>222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3" x14ac:dyDescent="0.2">
      <c r="A72" s="188">
        <v>38</v>
      </c>
      <c r="B72" s="189" t="s">
        <v>226</v>
      </c>
      <c r="C72" s="195" t="s">
        <v>227</v>
      </c>
      <c r="D72" s="190" t="s">
        <v>104</v>
      </c>
      <c r="E72" s="191">
        <v>9</v>
      </c>
      <c r="F72" s="192"/>
      <c r="G72" s="200">
        <f t="shared" ref="G72:G86" si="28">ROUND(E72*F72,2)</f>
        <v>0</v>
      </c>
      <c r="H72" s="201" t="s">
        <v>105</v>
      </c>
      <c r="I72" s="202"/>
      <c r="J72" s="203">
        <f t="shared" ref="J72:J86" si="29">ROUND(E72*I72,2)</f>
        <v>0</v>
      </c>
      <c r="K72" s="204"/>
      <c r="L72" s="200">
        <f t="shared" ref="L72:L86" si="30">ROUND(E72*K72,2)</f>
        <v>0</v>
      </c>
      <c r="M72" s="200">
        <v>21</v>
      </c>
      <c r="N72" s="200">
        <f t="shared" ref="N72:N86" si="31">G72*(1+M72/100)</f>
        <v>0</v>
      </c>
      <c r="O72" s="200">
        <v>1.0000000000000001E-5</v>
      </c>
      <c r="P72" s="200">
        <f t="shared" ref="P72:P86" si="32">ROUND(E72*O72,2)</f>
        <v>0</v>
      </c>
      <c r="Q72" s="200">
        <v>0</v>
      </c>
      <c r="R72" s="200">
        <f t="shared" ref="R72:R86" si="33">ROUND(E72*Q72,2)</f>
        <v>0</v>
      </c>
      <c r="S72" s="200" t="s">
        <v>174</v>
      </c>
      <c r="T72" s="200" t="s">
        <v>106</v>
      </c>
      <c r="U72" s="205" t="s">
        <v>107</v>
      </c>
      <c r="V72" s="164">
        <v>0</v>
      </c>
      <c r="W72" s="164">
        <f t="shared" ref="W72:W86" si="34">ROUND(E72*V72,2)</f>
        <v>0</v>
      </c>
      <c r="X72" s="164"/>
      <c r="Y72" s="154">
        <f t="shared" ref="Y72:Y86" si="35">J72</f>
        <v>0</v>
      </c>
      <c r="Z72" s="154">
        <f t="shared" ref="Z72:Z86" si="36">L72</f>
        <v>0</v>
      </c>
      <c r="AA72" s="154">
        <f t="shared" ref="AA72:AA86" si="37">N72</f>
        <v>0</v>
      </c>
      <c r="AB72" s="154">
        <f t="shared" ref="AB72:AB86" si="38">P72</f>
        <v>0</v>
      </c>
      <c r="AC72" s="154">
        <f t="shared" ref="AC72:AC86" si="39">R72</f>
        <v>0</v>
      </c>
      <c r="AD72" s="154">
        <f t="shared" ref="AD72:AD86" si="40">W72</f>
        <v>0</v>
      </c>
      <c r="AE72" s="151"/>
      <c r="AF72" s="154">
        <f t="shared" ref="AF72:AF87" si="41">G72</f>
        <v>0</v>
      </c>
      <c r="AG72" s="151" t="s">
        <v>175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3" x14ac:dyDescent="0.2">
      <c r="A73" s="188">
        <v>39</v>
      </c>
      <c r="B73" s="189" t="s">
        <v>228</v>
      </c>
      <c r="C73" s="195" t="s">
        <v>229</v>
      </c>
      <c r="D73" s="190" t="s">
        <v>104</v>
      </c>
      <c r="E73" s="191">
        <v>7</v>
      </c>
      <c r="F73" s="192"/>
      <c r="G73" s="200">
        <f t="shared" si="28"/>
        <v>0</v>
      </c>
      <c r="H73" s="201" t="s">
        <v>105</v>
      </c>
      <c r="I73" s="202"/>
      <c r="J73" s="203">
        <f t="shared" si="29"/>
        <v>0</v>
      </c>
      <c r="K73" s="204"/>
      <c r="L73" s="200">
        <f t="shared" si="30"/>
        <v>0</v>
      </c>
      <c r="M73" s="200">
        <v>21</v>
      </c>
      <c r="N73" s="200">
        <f t="shared" si="31"/>
        <v>0</v>
      </c>
      <c r="O73" s="200">
        <v>5.0000000000000002E-5</v>
      </c>
      <c r="P73" s="200">
        <f t="shared" si="32"/>
        <v>0</v>
      </c>
      <c r="Q73" s="200">
        <v>0</v>
      </c>
      <c r="R73" s="200">
        <f t="shared" si="33"/>
        <v>0</v>
      </c>
      <c r="S73" s="200" t="s">
        <v>174</v>
      </c>
      <c r="T73" s="200" t="s">
        <v>106</v>
      </c>
      <c r="U73" s="205" t="s">
        <v>197</v>
      </c>
      <c r="V73" s="164">
        <v>0</v>
      </c>
      <c r="W73" s="164">
        <f t="shared" si="34"/>
        <v>0</v>
      </c>
      <c r="X73" s="164"/>
      <c r="Y73" s="154">
        <f t="shared" si="35"/>
        <v>0</v>
      </c>
      <c r="Z73" s="154">
        <f t="shared" si="36"/>
        <v>0</v>
      </c>
      <c r="AA73" s="154">
        <f t="shared" si="37"/>
        <v>0</v>
      </c>
      <c r="AB73" s="154">
        <f t="shared" si="38"/>
        <v>0</v>
      </c>
      <c r="AC73" s="154">
        <f t="shared" si="39"/>
        <v>0</v>
      </c>
      <c r="AD73" s="154">
        <f t="shared" si="40"/>
        <v>0</v>
      </c>
      <c r="AE73" s="151"/>
      <c r="AF73" s="154">
        <f t="shared" si="41"/>
        <v>0</v>
      </c>
      <c r="AG73" s="151" t="s">
        <v>175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3" x14ac:dyDescent="0.2">
      <c r="A74" s="188">
        <v>40</v>
      </c>
      <c r="B74" s="189" t="s">
        <v>230</v>
      </c>
      <c r="C74" s="195" t="s">
        <v>231</v>
      </c>
      <c r="D74" s="190" t="s">
        <v>104</v>
      </c>
      <c r="E74" s="191">
        <v>9</v>
      </c>
      <c r="F74" s="192"/>
      <c r="G74" s="200">
        <f t="shared" si="28"/>
        <v>0</v>
      </c>
      <c r="H74" s="201" t="s">
        <v>105</v>
      </c>
      <c r="I74" s="202"/>
      <c r="J74" s="203">
        <f t="shared" si="29"/>
        <v>0</v>
      </c>
      <c r="K74" s="204"/>
      <c r="L74" s="200">
        <f t="shared" si="30"/>
        <v>0</v>
      </c>
      <c r="M74" s="200">
        <v>21</v>
      </c>
      <c r="N74" s="200">
        <f t="shared" si="31"/>
        <v>0</v>
      </c>
      <c r="O74" s="200">
        <v>5.0099999999999997E-3</v>
      </c>
      <c r="P74" s="200">
        <f t="shared" si="32"/>
        <v>0.05</v>
      </c>
      <c r="Q74" s="200">
        <v>0</v>
      </c>
      <c r="R74" s="200">
        <f t="shared" si="33"/>
        <v>0</v>
      </c>
      <c r="S74" s="200" t="s">
        <v>174</v>
      </c>
      <c r="T74" s="200" t="s">
        <v>106</v>
      </c>
      <c r="U74" s="205" t="s">
        <v>197</v>
      </c>
      <c r="V74" s="164">
        <v>0</v>
      </c>
      <c r="W74" s="164">
        <f t="shared" si="34"/>
        <v>0</v>
      </c>
      <c r="X74" s="164"/>
      <c r="Y74" s="154">
        <f t="shared" si="35"/>
        <v>0</v>
      </c>
      <c r="Z74" s="154">
        <f t="shared" si="36"/>
        <v>0</v>
      </c>
      <c r="AA74" s="154">
        <f t="shared" si="37"/>
        <v>0</v>
      </c>
      <c r="AB74" s="154">
        <f t="shared" si="38"/>
        <v>0.05</v>
      </c>
      <c r="AC74" s="154">
        <f t="shared" si="39"/>
        <v>0</v>
      </c>
      <c r="AD74" s="154">
        <f t="shared" si="40"/>
        <v>0</v>
      </c>
      <c r="AE74" s="151"/>
      <c r="AF74" s="154">
        <f t="shared" si="41"/>
        <v>0</v>
      </c>
      <c r="AG74" s="151" t="s">
        <v>175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3" x14ac:dyDescent="0.2">
      <c r="A75" s="188">
        <v>41</v>
      </c>
      <c r="B75" s="189" t="s">
        <v>232</v>
      </c>
      <c r="C75" s="195" t="s">
        <v>233</v>
      </c>
      <c r="D75" s="190" t="s">
        <v>104</v>
      </c>
      <c r="E75" s="191">
        <v>7</v>
      </c>
      <c r="F75" s="192"/>
      <c r="G75" s="200">
        <f t="shared" si="28"/>
        <v>0</v>
      </c>
      <c r="H75" s="201" t="s">
        <v>105</v>
      </c>
      <c r="I75" s="202"/>
      <c r="J75" s="203">
        <f t="shared" si="29"/>
        <v>0</v>
      </c>
      <c r="K75" s="204"/>
      <c r="L75" s="200">
        <f t="shared" si="30"/>
        <v>0</v>
      </c>
      <c r="M75" s="200">
        <v>21</v>
      </c>
      <c r="N75" s="200">
        <f t="shared" si="31"/>
        <v>0</v>
      </c>
      <c r="O75" s="200">
        <v>4.0000000000000003E-5</v>
      </c>
      <c r="P75" s="200">
        <f t="shared" si="32"/>
        <v>0</v>
      </c>
      <c r="Q75" s="200">
        <v>0</v>
      </c>
      <c r="R75" s="200">
        <f t="shared" si="33"/>
        <v>0</v>
      </c>
      <c r="S75" s="200" t="s">
        <v>174</v>
      </c>
      <c r="T75" s="200" t="s">
        <v>106</v>
      </c>
      <c r="U75" s="205" t="s">
        <v>197</v>
      </c>
      <c r="V75" s="164">
        <v>0</v>
      </c>
      <c r="W75" s="164">
        <f t="shared" si="34"/>
        <v>0</v>
      </c>
      <c r="X75" s="164"/>
      <c r="Y75" s="154">
        <f t="shared" si="35"/>
        <v>0</v>
      </c>
      <c r="Z75" s="154">
        <f t="shared" si="36"/>
        <v>0</v>
      </c>
      <c r="AA75" s="154">
        <f t="shared" si="37"/>
        <v>0</v>
      </c>
      <c r="AB75" s="154">
        <f t="shared" si="38"/>
        <v>0</v>
      </c>
      <c r="AC75" s="154">
        <f t="shared" si="39"/>
        <v>0</v>
      </c>
      <c r="AD75" s="154">
        <f t="shared" si="40"/>
        <v>0</v>
      </c>
      <c r="AE75" s="151"/>
      <c r="AF75" s="154">
        <f t="shared" si="41"/>
        <v>0</v>
      </c>
      <c r="AG75" s="151" t="s">
        <v>175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3" x14ac:dyDescent="0.2">
      <c r="A76" s="188">
        <v>44</v>
      </c>
      <c r="B76" s="189" t="s">
        <v>234</v>
      </c>
      <c r="C76" s="195" t="s">
        <v>235</v>
      </c>
      <c r="D76" s="190" t="s">
        <v>104</v>
      </c>
      <c r="E76" s="191">
        <v>19</v>
      </c>
      <c r="F76" s="192"/>
      <c r="G76" s="200">
        <f t="shared" si="28"/>
        <v>0</v>
      </c>
      <c r="H76" s="201" t="s">
        <v>105</v>
      </c>
      <c r="I76" s="202"/>
      <c r="J76" s="203">
        <f t="shared" si="29"/>
        <v>0</v>
      </c>
      <c r="K76" s="204"/>
      <c r="L76" s="200">
        <f t="shared" si="30"/>
        <v>0</v>
      </c>
      <c r="M76" s="200">
        <v>21</v>
      </c>
      <c r="N76" s="200">
        <f t="shared" si="31"/>
        <v>0</v>
      </c>
      <c r="O76" s="200">
        <v>5.0000000000000002E-5</v>
      </c>
      <c r="P76" s="200">
        <f t="shared" si="32"/>
        <v>0</v>
      </c>
      <c r="Q76" s="200">
        <v>0</v>
      </c>
      <c r="R76" s="200">
        <f t="shared" si="33"/>
        <v>0</v>
      </c>
      <c r="S76" s="200" t="s">
        <v>174</v>
      </c>
      <c r="T76" s="200" t="s">
        <v>106</v>
      </c>
      <c r="U76" s="205" t="s">
        <v>197</v>
      </c>
      <c r="V76" s="164">
        <v>0</v>
      </c>
      <c r="W76" s="164">
        <f t="shared" si="34"/>
        <v>0</v>
      </c>
      <c r="X76" s="164"/>
      <c r="Y76" s="154">
        <f t="shared" si="35"/>
        <v>0</v>
      </c>
      <c r="Z76" s="154">
        <f t="shared" si="36"/>
        <v>0</v>
      </c>
      <c r="AA76" s="154">
        <f t="shared" si="37"/>
        <v>0</v>
      </c>
      <c r="AB76" s="154">
        <f t="shared" si="38"/>
        <v>0</v>
      </c>
      <c r="AC76" s="154">
        <f t="shared" si="39"/>
        <v>0</v>
      </c>
      <c r="AD76" s="154">
        <f t="shared" si="40"/>
        <v>0</v>
      </c>
      <c r="AE76" s="151"/>
      <c r="AF76" s="154">
        <f t="shared" si="41"/>
        <v>0</v>
      </c>
      <c r="AG76" s="151" t="s">
        <v>175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3" x14ac:dyDescent="0.2">
      <c r="A77" s="188">
        <v>45</v>
      </c>
      <c r="B77" s="189" t="s">
        <v>236</v>
      </c>
      <c r="C77" s="195" t="s">
        <v>237</v>
      </c>
      <c r="D77" s="190" t="s">
        <v>104</v>
      </c>
      <c r="E77" s="191">
        <v>28</v>
      </c>
      <c r="F77" s="192"/>
      <c r="G77" s="200">
        <f t="shared" si="28"/>
        <v>0</v>
      </c>
      <c r="H77" s="201" t="s">
        <v>105</v>
      </c>
      <c r="I77" s="202"/>
      <c r="J77" s="203">
        <f t="shared" si="29"/>
        <v>0</v>
      </c>
      <c r="K77" s="204"/>
      <c r="L77" s="200">
        <f t="shared" si="30"/>
        <v>0</v>
      </c>
      <c r="M77" s="200">
        <v>21</v>
      </c>
      <c r="N77" s="200">
        <f t="shared" si="31"/>
        <v>0</v>
      </c>
      <c r="O77" s="200">
        <v>1E-4</v>
      </c>
      <c r="P77" s="200">
        <f t="shared" si="32"/>
        <v>0</v>
      </c>
      <c r="Q77" s="200">
        <v>0</v>
      </c>
      <c r="R77" s="200">
        <f t="shared" si="33"/>
        <v>0</v>
      </c>
      <c r="S77" s="200"/>
      <c r="T77" s="200" t="s">
        <v>132</v>
      </c>
      <c r="U77" s="205" t="s">
        <v>107</v>
      </c>
      <c r="V77" s="164">
        <v>0</v>
      </c>
      <c r="W77" s="164">
        <f t="shared" si="34"/>
        <v>0</v>
      </c>
      <c r="X77" s="164"/>
      <c r="Y77" s="154">
        <f t="shared" si="35"/>
        <v>0</v>
      </c>
      <c r="Z77" s="154">
        <f t="shared" si="36"/>
        <v>0</v>
      </c>
      <c r="AA77" s="154">
        <f t="shared" si="37"/>
        <v>0</v>
      </c>
      <c r="AB77" s="154">
        <f t="shared" si="38"/>
        <v>0</v>
      </c>
      <c r="AC77" s="154">
        <f t="shared" si="39"/>
        <v>0</v>
      </c>
      <c r="AD77" s="154">
        <f t="shared" si="40"/>
        <v>0</v>
      </c>
      <c r="AE77" s="151"/>
      <c r="AF77" s="154">
        <f t="shared" si="41"/>
        <v>0</v>
      </c>
      <c r="AG77" s="151" t="s">
        <v>175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3" x14ac:dyDescent="0.2">
      <c r="A78" s="188">
        <v>47</v>
      </c>
      <c r="B78" s="189" t="s">
        <v>238</v>
      </c>
      <c r="C78" s="195" t="s">
        <v>239</v>
      </c>
      <c r="D78" s="190" t="s">
        <v>104</v>
      </c>
      <c r="E78" s="191">
        <v>3</v>
      </c>
      <c r="F78" s="192"/>
      <c r="G78" s="200">
        <f t="shared" si="28"/>
        <v>0</v>
      </c>
      <c r="H78" s="201" t="s">
        <v>105</v>
      </c>
      <c r="I78" s="202"/>
      <c r="J78" s="203">
        <f t="shared" si="29"/>
        <v>0</v>
      </c>
      <c r="K78" s="204"/>
      <c r="L78" s="200">
        <f t="shared" si="30"/>
        <v>0</v>
      </c>
      <c r="M78" s="200">
        <v>21</v>
      </c>
      <c r="N78" s="200">
        <f t="shared" si="31"/>
        <v>0</v>
      </c>
      <c r="O78" s="200">
        <v>0</v>
      </c>
      <c r="P78" s="200">
        <f t="shared" si="32"/>
        <v>0</v>
      </c>
      <c r="Q78" s="200">
        <v>0</v>
      </c>
      <c r="R78" s="200">
        <f t="shared" si="33"/>
        <v>0</v>
      </c>
      <c r="S78" s="200"/>
      <c r="T78" s="200" t="s">
        <v>132</v>
      </c>
      <c r="U78" s="205" t="s">
        <v>128</v>
      </c>
      <c r="V78" s="164">
        <v>0</v>
      </c>
      <c r="W78" s="164">
        <f t="shared" si="34"/>
        <v>0</v>
      </c>
      <c r="X78" s="164"/>
      <c r="Y78" s="154">
        <f t="shared" si="35"/>
        <v>0</v>
      </c>
      <c r="Z78" s="154">
        <f t="shared" si="36"/>
        <v>0</v>
      </c>
      <c r="AA78" s="154">
        <f t="shared" si="37"/>
        <v>0</v>
      </c>
      <c r="AB78" s="154">
        <f t="shared" si="38"/>
        <v>0</v>
      </c>
      <c r="AC78" s="154">
        <f t="shared" si="39"/>
        <v>0</v>
      </c>
      <c r="AD78" s="154">
        <f t="shared" si="40"/>
        <v>0</v>
      </c>
      <c r="AE78" s="151"/>
      <c r="AF78" s="154">
        <f t="shared" si="41"/>
        <v>0</v>
      </c>
      <c r="AG78" s="151" t="s">
        <v>175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3" x14ac:dyDescent="0.2">
      <c r="A79" s="188">
        <v>49</v>
      </c>
      <c r="B79" s="189" t="s">
        <v>240</v>
      </c>
      <c r="C79" s="195" t="s">
        <v>241</v>
      </c>
      <c r="D79" s="190" t="s">
        <v>242</v>
      </c>
      <c r="E79" s="191">
        <v>2</v>
      </c>
      <c r="F79" s="192"/>
      <c r="G79" s="200">
        <f t="shared" si="28"/>
        <v>0</v>
      </c>
      <c r="H79" s="201" t="s">
        <v>105</v>
      </c>
      <c r="I79" s="202"/>
      <c r="J79" s="203">
        <f t="shared" si="29"/>
        <v>0</v>
      </c>
      <c r="K79" s="204"/>
      <c r="L79" s="200">
        <f t="shared" si="30"/>
        <v>0</v>
      </c>
      <c r="M79" s="200">
        <v>21</v>
      </c>
      <c r="N79" s="200">
        <f t="shared" si="31"/>
        <v>0</v>
      </c>
      <c r="O79" s="200">
        <v>0</v>
      </c>
      <c r="P79" s="200">
        <f t="shared" si="32"/>
        <v>0</v>
      </c>
      <c r="Q79" s="200">
        <v>0</v>
      </c>
      <c r="R79" s="200">
        <f t="shared" si="33"/>
        <v>0</v>
      </c>
      <c r="S79" s="200"/>
      <c r="T79" s="200" t="s">
        <v>132</v>
      </c>
      <c r="U79" s="205" t="s">
        <v>107</v>
      </c>
      <c r="V79" s="164">
        <v>0</v>
      </c>
      <c r="W79" s="164">
        <f t="shared" si="34"/>
        <v>0</v>
      </c>
      <c r="X79" s="164"/>
      <c r="Y79" s="154">
        <f t="shared" si="35"/>
        <v>0</v>
      </c>
      <c r="Z79" s="154">
        <f t="shared" si="36"/>
        <v>0</v>
      </c>
      <c r="AA79" s="154">
        <f t="shared" si="37"/>
        <v>0</v>
      </c>
      <c r="AB79" s="154">
        <f t="shared" si="38"/>
        <v>0</v>
      </c>
      <c r="AC79" s="154">
        <f t="shared" si="39"/>
        <v>0</v>
      </c>
      <c r="AD79" s="154">
        <f t="shared" si="40"/>
        <v>0</v>
      </c>
      <c r="AE79" s="151"/>
      <c r="AF79" s="154">
        <f t="shared" si="41"/>
        <v>0</v>
      </c>
      <c r="AG79" s="151" t="s">
        <v>175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3" x14ac:dyDescent="0.2">
      <c r="A80" s="188">
        <v>50</v>
      </c>
      <c r="B80" s="189" t="s">
        <v>243</v>
      </c>
      <c r="C80" s="195" t="s">
        <v>244</v>
      </c>
      <c r="D80" s="190" t="s">
        <v>104</v>
      </c>
      <c r="E80" s="191">
        <v>11</v>
      </c>
      <c r="F80" s="192"/>
      <c r="G80" s="200">
        <f t="shared" si="28"/>
        <v>0</v>
      </c>
      <c r="H80" s="201" t="s">
        <v>105</v>
      </c>
      <c r="I80" s="202"/>
      <c r="J80" s="203">
        <f t="shared" si="29"/>
        <v>0</v>
      </c>
      <c r="K80" s="204"/>
      <c r="L80" s="200">
        <f t="shared" si="30"/>
        <v>0</v>
      </c>
      <c r="M80" s="200">
        <v>21</v>
      </c>
      <c r="N80" s="200">
        <f t="shared" si="31"/>
        <v>0</v>
      </c>
      <c r="O80" s="200">
        <v>9.0000000000000006E-5</v>
      </c>
      <c r="P80" s="200">
        <f t="shared" si="32"/>
        <v>0</v>
      </c>
      <c r="Q80" s="200">
        <v>0</v>
      </c>
      <c r="R80" s="200">
        <f t="shared" si="33"/>
        <v>0</v>
      </c>
      <c r="S80" s="200" t="s">
        <v>174</v>
      </c>
      <c r="T80" s="200" t="s">
        <v>106</v>
      </c>
      <c r="U80" s="205" t="s">
        <v>107</v>
      </c>
      <c r="V80" s="164">
        <v>0</v>
      </c>
      <c r="W80" s="164">
        <f t="shared" si="34"/>
        <v>0</v>
      </c>
      <c r="X80" s="164"/>
      <c r="Y80" s="154">
        <f t="shared" si="35"/>
        <v>0</v>
      </c>
      <c r="Z80" s="154">
        <f t="shared" si="36"/>
        <v>0</v>
      </c>
      <c r="AA80" s="154">
        <f t="shared" si="37"/>
        <v>0</v>
      </c>
      <c r="AB80" s="154">
        <f t="shared" si="38"/>
        <v>0</v>
      </c>
      <c r="AC80" s="154">
        <f t="shared" si="39"/>
        <v>0</v>
      </c>
      <c r="AD80" s="154">
        <f t="shared" si="40"/>
        <v>0</v>
      </c>
      <c r="AE80" s="151"/>
      <c r="AF80" s="154">
        <f t="shared" si="41"/>
        <v>0</v>
      </c>
      <c r="AG80" s="151" t="s">
        <v>175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3" x14ac:dyDescent="0.2">
      <c r="A81" s="188">
        <v>54</v>
      </c>
      <c r="B81" s="189" t="s">
        <v>245</v>
      </c>
      <c r="C81" s="195" t="s">
        <v>246</v>
      </c>
      <c r="D81" s="190" t="s">
        <v>104</v>
      </c>
      <c r="E81" s="191">
        <v>55</v>
      </c>
      <c r="F81" s="192"/>
      <c r="G81" s="200">
        <f t="shared" si="28"/>
        <v>0</v>
      </c>
      <c r="H81" s="201" t="s">
        <v>105</v>
      </c>
      <c r="I81" s="202"/>
      <c r="J81" s="203">
        <f t="shared" si="29"/>
        <v>0</v>
      </c>
      <c r="K81" s="204"/>
      <c r="L81" s="200">
        <f t="shared" si="30"/>
        <v>0</v>
      </c>
      <c r="M81" s="200">
        <v>21</v>
      </c>
      <c r="N81" s="200">
        <f t="shared" si="31"/>
        <v>0</v>
      </c>
      <c r="O81" s="200">
        <v>0</v>
      </c>
      <c r="P81" s="200">
        <f t="shared" si="32"/>
        <v>0</v>
      </c>
      <c r="Q81" s="200">
        <v>0</v>
      </c>
      <c r="R81" s="200">
        <f t="shared" si="33"/>
        <v>0</v>
      </c>
      <c r="S81" s="200" t="s">
        <v>174</v>
      </c>
      <c r="T81" s="200" t="s">
        <v>106</v>
      </c>
      <c r="U81" s="205" t="s">
        <v>107</v>
      </c>
      <c r="V81" s="164">
        <v>0</v>
      </c>
      <c r="W81" s="164">
        <f t="shared" si="34"/>
        <v>0</v>
      </c>
      <c r="X81" s="164"/>
      <c r="Y81" s="154">
        <f t="shared" si="35"/>
        <v>0</v>
      </c>
      <c r="Z81" s="154">
        <f t="shared" si="36"/>
        <v>0</v>
      </c>
      <c r="AA81" s="154">
        <f t="shared" si="37"/>
        <v>0</v>
      </c>
      <c r="AB81" s="154">
        <f t="shared" si="38"/>
        <v>0</v>
      </c>
      <c r="AC81" s="154">
        <f t="shared" si="39"/>
        <v>0</v>
      </c>
      <c r="AD81" s="154">
        <f t="shared" si="40"/>
        <v>0</v>
      </c>
      <c r="AE81" s="151"/>
      <c r="AF81" s="154">
        <f t="shared" si="41"/>
        <v>0</v>
      </c>
      <c r="AG81" s="151" t="s">
        <v>175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3" x14ac:dyDescent="0.2">
      <c r="A82" s="188">
        <v>56</v>
      </c>
      <c r="B82" s="189" t="s">
        <v>247</v>
      </c>
      <c r="C82" s="195" t="s">
        <v>248</v>
      </c>
      <c r="D82" s="190" t="s">
        <v>104</v>
      </c>
      <c r="E82" s="191">
        <v>40</v>
      </c>
      <c r="F82" s="192"/>
      <c r="G82" s="200">
        <f t="shared" si="28"/>
        <v>0</v>
      </c>
      <c r="H82" s="201" t="s">
        <v>105</v>
      </c>
      <c r="I82" s="202"/>
      <c r="J82" s="203">
        <f t="shared" si="29"/>
        <v>0</v>
      </c>
      <c r="K82" s="204"/>
      <c r="L82" s="200">
        <f t="shared" si="30"/>
        <v>0</v>
      </c>
      <c r="M82" s="200">
        <v>21</v>
      </c>
      <c r="N82" s="200">
        <f t="shared" si="31"/>
        <v>0</v>
      </c>
      <c r="O82" s="200">
        <v>0</v>
      </c>
      <c r="P82" s="200">
        <f t="shared" si="32"/>
        <v>0</v>
      </c>
      <c r="Q82" s="200">
        <v>0</v>
      </c>
      <c r="R82" s="200">
        <f t="shared" si="33"/>
        <v>0</v>
      </c>
      <c r="S82" s="200" t="s">
        <v>174</v>
      </c>
      <c r="T82" s="200" t="s">
        <v>106</v>
      </c>
      <c r="U82" s="205" t="s">
        <v>107</v>
      </c>
      <c r="V82" s="164">
        <v>0</v>
      </c>
      <c r="W82" s="164">
        <f t="shared" si="34"/>
        <v>0</v>
      </c>
      <c r="X82" s="164"/>
      <c r="Y82" s="154">
        <f t="shared" si="35"/>
        <v>0</v>
      </c>
      <c r="Z82" s="154">
        <f t="shared" si="36"/>
        <v>0</v>
      </c>
      <c r="AA82" s="154">
        <f t="shared" si="37"/>
        <v>0</v>
      </c>
      <c r="AB82" s="154">
        <f t="shared" si="38"/>
        <v>0</v>
      </c>
      <c r="AC82" s="154">
        <f t="shared" si="39"/>
        <v>0</v>
      </c>
      <c r="AD82" s="154">
        <f t="shared" si="40"/>
        <v>0</v>
      </c>
      <c r="AE82" s="151"/>
      <c r="AF82" s="154">
        <f t="shared" si="41"/>
        <v>0</v>
      </c>
      <c r="AG82" s="151" t="s">
        <v>175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3" x14ac:dyDescent="0.2">
      <c r="A83" s="188">
        <v>57</v>
      </c>
      <c r="B83" s="189" t="s">
        <v>249</v>
      </c>
      <c r="C83" s="195" t="s">
        <v>250</v>
      </c>
      <c r="D83" s="190" t="s">
        <v>204</v>
      </c>
      <c r="E83" s="191">
        <v>40</v>
      </c>
      <c r="F83" s="192"/>
      <c r="G83" s="200">
        <f t="shared" si="28"/>
        <v>0</v>
      </c>
      <c r="H83" s="201" t="s">
        <v>105</v>
      </c>
      <c r="I83" s="202"/>
      <c r="J83" s="203">
        <f t="shared" si="29"/>
        <v>0</v>
      </c>
      <c r="K83" s="204"/>
      <c r="L83" s="200">
        <f t="shared" si="30"/>
        <v>0</v>
      </c>
      <c r="M83" s="200">
        <v>21</v>
      </c>
      <c r="N83" s="200">
        <f t="shared" si="31"/>
        <v>0</v>
      </c>
      <c r="O83" s="200">
        <v>2.1199999999999999E-3</v>
      </c>
      <c r="P83" s="200">
        <f t="shared" si="32"/>
        <v>0.08</v>
      </c>
      <c r="Q83" s="200">
        <v>0</v>
      </c>
      <c r="R83" s="200">
        <f t="shared" si="33"/>
        <v>0</v>
      </c>
      <c r="S83" s="200" t="s">
        <v>174</v>
      </c>
      <c r="T83" s="200" t="s">
        <v>106</v>
      </c>
      <c r="U83" s="205" t="s">
        <v>107</v>
      </c>
      <c r="V83" s="164">
        <v>0</v>
      </c>
      <c r="W83" s="164">
        <f t="shared" si="34"/>
        <v>0</v>
      </c>
      <c r="X83" s="164"/>
      <c r="Y83" s="154">
        <f t="shared" si="35"/>
        <v>0</v>
      </c>
      <c r="Z83" s="154">
        <f t="shared" si="36"/>
        <v>0</v>
      </c>
      <c r="AA83" s="154">
        <f t="shared" si="37"/>
        <v>0</v>
      </c>
      <c r="AB83" s="154">
        <f t="shared" si="38"/>
        <v>0.08</v>
      </c>
      <c r="AC83" s="154">
        <f t="shared" si="39"/>
        <v>0</v>
      </c>
      <c r="AD83" s="154">
        <f t="shared" si="40"/>
        <v>0</v>
      </c>
      <c r="AE83" s="151"/>
      <c r="AF83" s="154">
        <f t="shared" si="41"/>
        <v>0</v>
      </c>
      <c r="AG83" s="151" t="s">
        <v>175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3" x14ac:dyDescent="0.2">
      <c r="A84" s="188">
        <v>58</v>
      </c>
      <c r="B84" s="189" t="s">
        <v>251</v>
      </c>
      <c r="C84" s="195" t="s">
        <v>252</v>
      </c>
      <c r="D84" s="190" t="s">
        <v>125</v>
      </c>
      <c r="E84" s="191">
        <v>42</v>
      </c>
      <c r="F84" s="192"/>
      <c r="G84" s="200">
        <f t="shared" si="28"/>
        <v>0</v>
      </c>
      <c r="H84" s="201" t="s">
        <v>105</v>
      </c>
      <c r="I84" s="202"/>
      <c r="J84" s="203">
        <f t="shared" si="29"/>
        <v>0</v>
      </c>
      <c r="K84" s="204"/>
      <c r="L84" s="200">
        <f t="shared" si="30"/>
        <v>0</v>
      </c>
      <c r="M84" s="200">
        <v>21</v>
      </c>
      <c r="N84" s="200">
        <f t="shared" si="31"/>
        <v>0</v>
      </c>
      <c r="O84" s="200">
        <v>2.1000000000000001E-4</v>
      </c>
      <c r="P84" s="200">
        <f t="shared" si="32"/>
        <v>0.01</v>
      </c>
      <c r="Q84" s="200">
        <v>0</v>
      </c>
      <c r="R84" s="200">
        <f t="shared" si="33"/>
        <v>0</v>
      </c>
      <c r="S84" s="200" t="s">
        <v>174</v>
      </c>
      <c r="T84" s="200" t="s">
        <v>106</v>
      </c>
      <c r="U84" s="205" t="s">
        <v>107</v>
      </c>
      <c r="V84" s="164">
        <v>0</v>
      </c>
      <c r="W84" s="164">
        <f t="shared" si="34"/>
        <v>0</v>
      </c>
      <c r="X84" s="164"/>
      <c r="Y84" s="154">
        <f t="shared" si="35"/>
        <v>0</v>
      </c>
      <c r="Z84" s="154">
        <f t="shared" si="36"/>
        <v>0</v>
      </c>
      <c r="AA84" s="154">
        <f t="shared" si="37"/>
        <v>0</v>
      </c>
      <c r="AB84" s="154">
        <f t="shared" si="38"/>
        <v>0.01</v>
      </c>
      <c r="AC84" s="154">
        <f t="shared" si="39"/>
        <v>0</v>
      </c>
      <c r="AD84" s="154">
        <f t="shared" si="40"/>
        <v>0</v>
      </c>
      <c r="AE84" s="151"/>
      <c r="AF84" s="154">
        <f t="shared" si="41"/>
        <v>0</v>
      </c>
      <c r="AG84" s="151" t="s">
        <v>175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3" x14ac:dyDescent="0.2">
      <c r="A85" s="188">
        <v>60</v>
      </c>
      <c r="B85" s="189" t="s">
        <v>253</v>
      </c>
      <c r="C85" s="195" t="s">
        <v>254</v>
      </c>
      <c r="D85" s="190" t="s">
        <v>125</v>
      </c>
      <c r="E85" s="191">
        <v>12</v>
      </c>
      <c r="F85" s="192"/>
      <c r="G85" s="200">
        <f t="shared" si="28"/>
        <v>0</v>
      </c>
      <c r="H85" s="201" t="s">
        <v>105</v>
      </c>
      <c r="I85" s="202"/>
      <c r="J85" s="203">
        <f t="shared" si="29"/>
        <v>0</v>
      </c>
      <c r="K85" s="204"/>
      <c r="L85" s="200">
        <f t="shared" si="30"/>
        <v>0</v>
      </c>
      <c r="M85" s="200">
        <v>21</v>
      </c>
      <c r="N85" s="200">
        <f t="shared" si="31"/>
        <v>0</v>
      </c>
      <c r="O85" s="200">
        <v>1.6000000000000001E-4</v>
      </c>
      <c r="P85" s="200">
        <f t="shared" si="32"/>
        <v>0</v>
      </c>
      <c r="Q85" s="200">
        <v>0</v>
      </c>
      <c r="R85" s="200">
        <f t="shared" si="33"/>
        <v>0</v>
      </c>
      <c r="S85" s="200" t="s">
        <v>174</v>
      </c>
      <c r="T85" s="200" t="s">
        <v>106</v>
      </c>
      <c r="U85" s="205" t="s">
        <v>197</v>
      </c>
      <c r="V85" s="164">
        <v>0</v>
      </c>
      <c r="W85" s="164">
        <f t="shared" si="34"/>
        <v>0</v>
      </c>
      <c r="X85" s="164"/>
      <c r="Y85" s="154">
        <f t="shared" si="35"/>
        <v>0</v>
      </c>
      <c r="Z85" s="154">
        <f t="shared" si="36"/>
        <v>0</v>
      </c>
      <c r="AA85" s="154">
        <f t="shared" si="37"/>
        <v>0</v>
      </c>
      <c r="AB85" s="154">
        <f t="shared" si="38"/>
        <v>0</v>
      </c>
      <c r="AC85" s="154">
        <f t="shared" si="39"/>
        <v>0</v>
      </c>
      <c r="AD85" s="154">
        <f t="shared" si="40"/>
        <v>0</v>
      </c>
      <c r="AE85" s="151"/>
      <c r="AF85" s="154">
        <f t="shared" si="41"/>
        <v>0</v>
      </c>
      <c r="AG85" s="151" t="s">
        <v>175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3" x14ac:dyDescent="0.2">
      <c r="A86" s="188">
        <v>64</v>
      </c>
      <c r="B86" s="189" t="s">
        <v>255</v>
      </c>
      <c r="C86" s="195" t="s">
        <v>256</v>
      </c>
      <c r="D86" s="190" t="s">
        <v>257</v>
      </c>
      <c r="E86" s="191">
        <v>20</v>
      </c>
      <c r="F86" s="192"/>
      <c r="G86" s="200">
        <f t="shared" si="28"/>
        <v>0</v>
      </c>
      <c r="H86" s="201" t="s">
        <v>105</v>
      </c>
      <c r="I86" s="202"/>
      <c r="J86" s="203">
        <f t="shared" si="29"/>
        <v>0</v>
      </c>
      <c r="K86" s="204"/>
      <c r="L86" s="200">
        <f t="shared" si="30"/>
        <v>0</v>
      </c>
      <c r="M86" s="200">
        <v>21</v>
      </c>
      <c r="N86" s="200">
        <f t="shared" si="31"/>
        <v>0</v>
      </c>
      <c r="O86" s="200">
        <v>1E-3</v>
      </c>
      <c r="P86" s="200">
        <f t="shared" si="32"/>
        <v>0.02</v>
      </c>
      <c r="Q86" s="200">
        <v>0</v>
      </c>
      <c r="R86" s="200">
        <f t="shared" si="33"/>
        <v>0</v>
      </c>
      <c r="S86" s="200" t="s">
        <v>174</v>
      </c>
      <c r="T86" s="200" t="s">
        <v>106</v>
      </c>
      <c r="U86" s="205" t="s">
        <v>197</v>
      </c>
      <c r="V86" s="164">
        <v>0</v>
      </c>
      <c r="W86" s="164">
        <f t="shared" si="34"/>
        <v>0</v>
      </c>
      <c r="X86" s="164"/>
      <c r="Y86" s="154">
        <f t="shared" si="35"/>
        <v>0</v>
      </c>
      <c r="Z86" s="154">
        <f t="shared" si="36"/>
        <v>0</v>
      </c>
      <c r="AA86" s="154">
        <f t="shared" si="37"/>
        <v>0</v>
      </c>
      <c r="AB86" s="154">
        <f t="shared" si="38"/>
        <v>0.02</v>
      </c>
      <c r="AC86" s="154">
        <f t="shared" si="39"/>
        <v>0</v>
      </c>
      <c r="AD86" s="154">
        <f t="shared" si="40"/>
        <v>0</v>
      </c>
      <c r="AE86" s="151"/>
      <c r="AF86" s="154">
        <f t="shared" si="41"/>
        <v>0</v>
      </c>
      <c r="AG86" s="151" t="s">
        <v>175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68" t="s">
        <v>100</v>
      </c>
      <c r="B87" s="169" t="s">
        <v>71</v>
      </c>
      <c r="C87" s="194" t="s">
        <v>72</v>
      </c>
      <c r="D87" s="177"/>
      <c r="E87" s="178"/>
      <c r="F87" s="179"/>
      <c r="G87" s="172">
        <f>SUM(G88:G95)</f>
        <v>0</v>
      </c>
      <c r="H87" s="180"/>
      <c r="I87" s="181"/>
      <c r="J87" s="181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82"/>
      <c r="V87" s="176"/>
      <c r="W87" s="176"/>
      <c r="X87" s="176"/>
      <c r="Y87" s="151"/>
      <c r="Z87" s="151"/>
      <c r="AA87" s="151"/>
      <c r="AB87" s="151"/>
      <c r="AC87" s="151"/>
      <c r="AD87" s="151"/>
      <c r="AE87" s="151"/>
      <c r="AF87" s="151">
        <f t="shared" si="41"/>
        <v>0</v>
      </c>
      <c r="AG87" s="151" t="s">
        <v>101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3" x14ac:dyDescent="0.2">
      <c r="A88" s="188">
        <v>76</v>
      </c>
      <c r="B88" s="189" t="s">
        <v>258</v>
      </c>
      <c r="C88" s="195" t="s">
        <v>259</v>
      </c>
      <c r="D88" s="190" t="s">
        <v>260</v>
      </c>
      <c r="E88" s="191">
        <v>8</v>
      </c>
      <c r="F88" s="192"/>
      <c r="G88" s="200">
        <f t="shared" ref="G88:G95" si="42">ROUND(E88*F88,2)</f>
        <v>0</v>
      </c>
      <c r="H88" s="201" t="s">
        <v>105</v>
      </c>
      <c r="I88" s="202"/>
      <c r="J88" s="203">
        <f t="shared" ref="J88:J95" si="43">ROUND(E88*I88,2)</f>
        <v>0</v>
      </c>
      <c r="K88" s="204"/>
      <c r="L88" s="200">
        <f t="shared" ref="L88:L95" si="44">ROUND(E88*K88,2)</f>
        <v>0</v>
      </c>
      <c r="M88" s="200">
        <v>21</v>
      </c>
      <c r="N88" s="200">
        <f t="shared" ref="N88:N95" si="45">G88*(1+M88/100)</f>
        <v>0</v>
      </c>
      <c r="O88" s="200">
        <v>0</v>
      </c>
      <c r="P88" s="200">
        <f t="shared" ref="P88:P95" si="46">ROUND(E88*O88,2)</f>
        <v>0</v>
      </c>
      <c r="Q88" s="200">
        <v>0</v>
      </c>
      <c r="R88" s="200">
        <f t="shared" ref="R88:R95" si="47">ROUND(E88*Q88,2)</f>
        <v>0</v>
      </c>
      <c r="S88" s="200"/>
      <c r="T88" s="200" t="s">
        <v>132</v>
      </c>
      <c r="U88" s="205" t="s">
        <v>107</v>
      </c>
      <c r="V88" s="164">
        <v>0</v>
      </c>
      <c r="W88" s="164">
        <f t="shared" ref="W88:W95" si="48">ROUND(E88*V88,2)</f>
        <v>0</v>
      </c>
      <c r="X88" s="164"/>
      <c r="Y88" s="154">
        <f t="shared" ref="Y88:Y95" si="49">J88</f>
        <v>0</v>
      </c>
      <c r="Z88" s="154">
        <f t="shared" ref="Z88:Z95" si="50">L88</f>
        <v>0</v>
      </c>
      <c r="AA88" s="154">
        <f t="shared" ref="AA88:AA95" si="51">N88</f>
        <v>0</v>
      </c>
      <c r="AB88" s="154">
        <f t="shared" ref="AB88:AB95" si="52">P88</f>
        <v>0</v>
      </c>
      <c r="AC88" s="154">
        <f t="shared" ref="AC88:AC95" si="53">R88</f>
        <v>0</v>
      </c>
      <c r="AD88" s="154">
        <f t="shared" ref="AD88:AD95" si="54">W88</f>
        <v>0</v>
      </c>
      <c r="AE88" s="151"/>
      <c r="AF88" s="154">
        <f t="shared" ref="AF88:AF96" si="55">G88</f>
        <v>0</v>
      </c>
      <c r="AG88" s="151" t="s">
        <v>261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3" x14ac:dyDescent="0.2">
      <c r="A89" s="188">
        <v>77</v>
      </c>
      <c r="B89" s="189" t="s">
        <v>262</v>
      </c>
      <c r="C89" s="195" t="s">
        <v>263</v>
      </c>
      <c r="D89" s="190" t="s">
        <v>260</v>
      </c>
      <c r="E89" s="191">
        <v>8</v>
      </c>
      <c r="F89" s="192"/>
      <c r="G89" s="200">
        <f t="shared" si="42"/>
        <v>0</v>
      </c>
      <c r="H89" s="201" t="s">
        <v>105</v>
      </c>
      <c r="I89" s="202"/>
      <c r="J89" s="203">
        <f t="shared" si="43"/>
        <v>0</v>
      </c>
      <c r="K89" s="204"/>
      <c r="L89" s="200">
        <f t="shared" si="44"/>
        <v>0</v>
      </c>
      <c r="M89" s="200">
        <v>21</v>
      </c>
      <c r="N89" s="200">
        <f t="shared" si="45"/>
        <v>0</v>
      </c>
      <c r="O89" s="200">
        <v>0</v>
      </c>
      <c r="P89" s="200">
        <f t="shared" si="46"/>
        <v>0</v>
      </c>
      <c r="Q89" s="200">
        <v>0</v>
      </c>
      <c r="R89" s="200">
        <f t="shared" si="47"/>
        <v>0</v>
      </c>
      <c r="S89" s="200"/>
      <c r="T89" s="200" t="s">
        <v>132</v>
      </c>
      <c r="U89" s="205" t="s">
        <v>107</v>
      </c>
      <c r="V89" s="164">
        <v>0</v>
      </c>
      <c r="W89" s="164">
        <f t="shared" si="48"/>
        <v>0</v>
      </c>
      <c r="X89" s="164"/>
      <c r="Y89" s="154">
        <f t="shared" si="49"/>
        <v>0</v>
      </c>
      <c r="Z89" s="154">
        <f t="shared" si="50"/>
        <v>0</v>
      </c>
      <c r="AA89" s="154">
        <f t="shared" si="51"/>
        <v>0</v>
      </c>
      <c r="AB89" s="154">
        <f t="shared" si="52"/>
        <v>0</v>
      </c>
      <c r="AC89" s="154">
        <f t="shared" si="53"/>
        <v>0</v>
      </c>
      <c r="AD89" s="154">
        <f t="shared" si="54"/>
        <v>0</v>
      </c>
      <c r="AE89" s="151"/>
      <c r="AF89" s="154">
        <f t="shared" si="55"/>
        <v>0</v>
      </c>
      <c r="AG89" s="151" t="s">
        <v>261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3" x14ac:dyDescent="0.2">
      <c r="A90" s="188">
        <v>78</v>
      </c>
      <c r="B90" s="189" t="s">
        <v>264</v>
      </c>
      <c r="C90" s="195" t="s">
        <v>265</v>
      </c>
      <c r="D90" s="190" t="s">
        <v>260</v>
      </c>
      <c r="E90" s="191">
        <v>4</v>
      </c>
      <c r="F90" s="192"/>
      <c r="G90" s="200">
        <f t="shared" si="42"/>
        <v>0</v>
      </c>
      <c r="H90" s="201" t="s">
        <v>105</v>
      </c>
      <c r="I90" s="202"/>
      <c r="J90" s="203">
        <f t="shared" si="43"/>
        <v>0</v>
      </c>
      <c r="K90" s="204"/>
      <c r="L90" s="200">
        <f t="shared" si="44"/>
        <v>0</v>
      </c>
      <c r="M90" s="200">
        <v>21</v>
      </c>
      <c r="N90" s="200">
        <f t="shared" si="45"/>
        <v>0</v>
      </c>
      <c r="O90" s="200">
        <v>0</v>
      </c>
      <c r="P90" s="200">
        <f t="shared" si="46"/>
        <v>0</v>
      </c>
      <c r="Q90" s="200">
        <v>0</v>
      </c>
      <c r="R90" s="200">
        <f t="shared" si="47"/>
        <v>0</v>
      </c>
      <c r="S90" s="200"/>
      <c r="T90" s="200" t="s">
        <v>132</v>
      </c>
      <c r="U90" s="205" t="s">
        <v>107</v>
      </c>
      <c r="V90" s="164">
        <v>0</v>
      </c>
      <c r="W90" s="164">
        <f t="shared" si="48"/>
        <v>0</v>
      </c>
      <c r="X90" s="164"/>
      <c r="Y90" s="154">
        <f t="shared" si="49"/>
        <v>0</v>
      </c>
      <c r="Z90" s="154">
        <f t="shared" si="50"/>
        <v>0</v>
      </c>
      <c r="AA90" s="154">
        <f t="shared" si="51"/>
        <v>0</v>
      </c>
      <c r="AB90" s="154">
        <f t="shared" si="52"/>
        <v>0</v>
      </c>
      <c r="AC90" s="154">
        <f t="shared" si="53"/>
        <v>0</v>
      </c>
      <c r="AD90" s="154">
        <f t="shared" si="54"/>
        <v>0</v>
      </c>
      <c r="AE90" s="151"/>
      <c r="AF90" s="154">
        <f t="shared" si="55"/>
        <v>0</v>
      </c>
      <c r="AG90" s="151" t="s">
        <v>261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3" x14ac:dyDescent="0.2">
      <c r="A91" s="188">
        <v>79</v>
      </c>
      <c r="B91" s="189" t="s">
        <v>266</v>
      </c>
      <c r="C91" s="195" t="s">
        <v>267</v>
      </c>
      <c r="D91" s="190" t="s">
        <v>268</v>
      </c>
      <c r="E91" s="191">
        <v>1</v>
      </c>
      <c r="F91" s="192"/>
      <c r="G91" s="200">
        <f t="shared" si="42"/>
        <v>0</v>
      </c>
      <c r="H91" s="201" t="s">
        <v>105</v>
      </c>
      <c r="I91" s="202"/>
      <c r="J91" s="203">
        <f t="shared" si="43"/>
        <v>0</v>
      </c>
      <c r="K91" s="204"/>
      <c r="L91" s="200">
        <f t="shared" si="44"/>
        <v>0</v>
      </c>
      <c r="M91" s="200">
        <v>21</v>
      </c>
      <c r="N91" s="200">
        <f t="shared" si="45"/>
        <v>0</v>
      </c>
      <c r="O91" s="200">
        <v>0</v>
      </c>
      <c r="P91" s="200">
        <f t="shared" si="46"/>
        <v>0</v>
      </c>
      <c r="Q91" s="200">
        <v>0</v>
      </c>
      <c r="R91" s="200">
        <f t="shared" si="47"/>
        <v>0</v>
      </c>
      <c r="S91" s="200"/>
      <c r="T91" s="200" t="s">
        <v>132</v>
      </c>
      <c r="U91" s="205" t="s">
        <v>107</v>
      </c>
      <c r="V91" s="164">
        <v>0</v>
      </c>
      <c r="W91" s="164">
        <f t="shared" si="48"/>
        <v>0</v>
      </c>
      <c r="X91" s="164"/>
      <c r="Y91" s="154">
        <f t="shared" si="49"/>
        <v>0</v>
      </c>
      <c r="Z91" s="154">
        <f t="shared" si="50"/>
        <v>0</v>
      </c>
      <c r="AA91" s="154">
        <f t="shared" si="51"/>
        <v>0</v>
      </c>
      <c r="AB91" s="154">
        <f t="shared" si="52"/>
        <v>0</v>
      </c>
      <c r="AC91" s="154">
        <f t="shared" si="53"/>
        <v>0</v>
      </c>
      <c r="AD91" s="154">
        <f t="shared" si="54"/>
        <v>0</v>
      </c>
      <c r="AE91" s="151"/>
      <c r="AF91" s="154">
        <f t="shared" si="55"/>
        <v>0</v>
      </c>
      <c r="AG91" s="151" t="s">
        <v>261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3" x14ac:dyDescent="0.2">
      <c r="A92" s="188">
        <v>80</v>
      </c>
      <c r="B92" s="189" t="s">
        <v>269</v>
      </c>
      <c r="C92" s="195" t="s">
        <v>270</v>
      </c>
      <c r="D92" s="190" t="s">
        <v>271</v>
      </c>
      <c r="E92" s="191">
        <v>1</v>
      </c>
      <c r="F92" s="192"/>
      <c r="G92" s="200">
        <f t="shared" si="42"/>
        <v>0</v>
      </c>
      <c r="H92" s="201" t="s">
        <v>105</v>
      </c>
      <c r="I92" s="202"/>
      <c r="J92" s="203">
        <f t="shared" si="43"/>
        <v>0</v>
      </c>
      <c r="K92" s="204"/>
      <c r="L92" s="200">
        <f t="shared" si="44"/>
        <v>0</v>
      </c>
      <c r="M92" s="200">
        <v>21</v>
      </c>
      <c r="N92" s="200">
        <f t="shared" si="45"/>
        <v>0</v>
      </c>
      <c r="O92" s="200">
        <v>0</v>
      </c>
      <c r="P92" s="200">
        <f t="shared" si="46"/>
        <v>0</v>
      </c>
      <c r="Q92" s="200">
        <v>0</v>
      </c>
      <c r="R92" s="200">
        <f t="shared" si="47"/>
        <v>0</v>
      </c>
      <c r="S92" s="200"/>
      <c r="T92" s="200" t="s">
        <v>132</v>
      </c>
      <c r="U92" s="205" t="s">
        <v>107</v>
      </c>
      <c r="V92" s="164">
        <v>0</v>
      </c>
      <c r="W92" s="164">
        <f t="shared" si="48"/>
        <v>0</v>
      </c>
      <c r="X92" s="164"/>
      <c r="Y92" s="154">
        <f t="shared" si="49"/>
        <v>0</v>
      </c>
      <c r="Z92" s="154">
        <f t="shared" si="50"/>
        <v>0</v>
      </c>
      <c r="AA92" s="154">
        <f t="shared" si="51"/>
        <v>0</v>
      </c>
      <c r="AB92" s="154">
        <f t="shared" si="52"/>
        <v>0</v>
      </c>
      <c r="AC92" s="154">
        <f t="shared" si="53"/>
        <v>0</v>
      </c>
      <c r="AD92" s="154">
        <f t="shared" si="54"/>
        <v>0</v>
      </c>
      <c r="AE92" s="151"/>
      <c r="AF92" s="154">
        <f t="shared" si="55"/>
        <v>0</v>
      </c>
      <c r="AG92" s="151" t="s">
        <v>261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3" x14ac:dyDescent="0.2">
      <c r="A93" s="188">
        <v>81</v>
      </c>
      <c r="B93" s="189" t="s">
        <v>272</v>
      </c>
      <c r="C93" s="195" t="s">
        <v>273</v>
      </c>
      <c r="D93" s="190" t="s">
        <v>274</v>
      </c>
      <c r="E93" s="191">
        <v>1</v>
      </c>
      <c r="F93" s="192"/>
      <c r="G93" s="200">
        <f t="shared" si="42"/>
        <v>0</v>
      </c>
      <c r="H93" s="201" t="s">
        <v>105</v>
      </c>
      <c r="I93" s="202"/>
      <c r="J93" s="203">
        <f t="shared" si="43"/>
        <v>0</v>
      </c>
      <c r="K93" s="204"/>
      <c r="L93" s="200">
        <f t="shared" si="44"/>
        <v>0</v>
      </c>
      <c r="M93" s="200">
        <v>21</v>
      </c>
      <c r="N93" s="200">
        <f t="shared" si="45"/>
        <v>0</v>
      </c>
      <c r="O93" s="200">
        <v>0</v>
      </c>
      <c r="P93" s="200">
        <f t="shared" si="46"/>
        <v>0</v>
      </c>
      <c r="Q93" s="200">
        <v>0</v>
      </c>
      <c r="R93" s="200">
        <f t="shared" si="47"/>
        <v>0</v>
      </c>
      <c r="S93" s="200"/>
      <c r="T93" s="200" t="s">
        <v>132</v>
      </c>
      <c r="U93" s="205" t="s">
        <v>107</v>
      </c>
      <c r="V93" s="164">
        <v>0</v>
      </c>
      <c r="W93" s="164">
        <f t="shared" si="48"/>
        <v>0</v>
      </c>
      <c r="X93" s="164"/>
      <c r="Y93" s="154">
        <f t="shared" si="49"/>
        <v>0</v>
      </c>
      <c r="Z93" s="154">
        <f t="shared" si="50"/>
        <v>0</v>
      </c>
      <c r="AA93" s="154">
        <f t="shared" si="51"/>
        <v>0</v>
      </c>
      <c r="AB93" s="154">
        <f t="shared" si="52"/>
        <v>0</v>
      </c>
      <c r="AC93" s="154">
        <f t="shared" si="53"/>
        <v>0</v>
      </c>
      <c r="AD93" s="154">
        <f t="shared" si="54"/>
        <v>0</v>
      </c>
      <c r="AE93" s="151"/>
      <c r="AF93" s="154">
        <f t="shared" si="55"/>
        <v>0</v>
      </c>
      <c r="AG93" s="151" t="s">
        <v>261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3" x14ac:dyDescent="0.2">
      <c r="A94" s="188">
        <v>82</v>
      </c>
      <c r="B94" s="189" t="s">
        <v>275</v>
      </c>
      <c r="C94" s="195" t="s">
        <v>276</v>
      </c>
      <c r="D94" s="190" t="s">
        <v>271</v>
      </c>
      <c r="E94" s="191">
        <v>1</v>
      </c>
      <c r="F94" s="192"/>
      <c r="G94" s="200">
        <f t="shared" si="42"/>
        <v>0</v>
      </c>
      <c r="H94" s="201" t="s">
        <v>105</v>
      </c>
      <c r="I94" s="202"/>
      <c r="J94" s="203">
        <f t="shared" si="43"/>
        <v>0</v>
      </c>
      <c r="K94" s="204"/>
      <c r="L94" s="200">
        <f t="shared" si="44"/>
        <v>0</v>
      </c>
      <c r="M94" s="200">
        <v>21</v>
      </c>
      <c r="N94" s="200">
        <f t="shared" si="45"/>
        <v>0</v>
      </c>
      <c r="O94" s="200">
        <v>0</v>
      </c>
      <c r="P94" s="200">
        <f t="shared" si="46"/>
        <v>0</v>
      </c>
      <c r="Q94" s="200">
        <v>0</v>
      </c>
      <c r="R94" s="200">
        <f t="shared" si="47"/>
        <v>0</v>
      </c>
      <c r="S94" s="200"/>
      <c r="T94" s="200" t="s">
        <v>132</v>
      </c>
      <c r="U94" s="205" t="s">
        <v>107</v>
      </c>
      <c r="V94" s="164">
        <v>0</v>
      </c>
      <c r="W94" s="164">
        <f t="shared" si="48"/>
        <v>0</v>
      </c>
      <c r="X94" s="164"/>
      <c r="Y94" s="154">
        <f t="shared" si="49"/>
        <v>0</v>
      </c>
      <c r="Z94" s="154">
        <f t="shared" si="50"/>
        <v>0</v>
      </c>
      <c r="AA94" s="154">
        <f t="shared" si="51"/>
        <v>0</v>
      </c>
      <c r="AB94" s="154">
        <f t="shared" si="52"/>
        <v>0</v>
      </c>
      <c r="AC94" s="154">
        <f t="shared" si="53"/>
        <v>0</v>
      </c>
      <c r="AD94" s="154">
        <f t="shared" si="54"/>
        <v>0</v>
      </c>
      <c r="AE94" s="151"/>
      <c r="AF94" s="154">
        <f t="shared" si="55"/>
        <v>0</v>
      </c>
      <c r="AG94" s="151" t="s">
        <v>261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3" x14ac:dyDescent="0.2">
      <c r="A95" s="188">
        <v>86</v>
      </c>
      <c r="B95" s="189" t="s">
        <v>277</v>
      </c>
      <c r="C95" s="195" t="s">
        <v>309</v>
      </c>
      <c r="D95" s="190" t="s">
        <v>278</v>
      </c>
      <c r="E95" s="191">
        <v>1</v>
      </c>
      <c r="F95" s="192"/>
      <c r="G95" s="200">
        <f t="shared" si="42"/>
        <v>0</v>
      </c>
      <c r="H95" s="201" t="s">
        <v>105</v>
      </c>
      <c r="I95" s="202"/>
      <c r="J95" s="203">
        <f t="shared" si="43"/>
        <v>0</v>
      </c>
      <c r="K95" s="204"/>
      <c r="L95" s="200">
        <f t="shared" si="44"/>
        <v>0</v>
      </c>
      <c r="M95" s="200">
        <v>21</v>
      </c>
      <c r="N95" s="200">
        <f t="shared" si="45"/>
        <v>0</v>
      </c>
      <c r="O95" s="200">
        <v>0</v>
      </c>
      <c r="P95" s="200">
        <f t="shared" si="46"/>
        <v>0</v>
      </c>
      <c r="Q95" s="200">
        <v>0</v>
      </c>
      <c r="R95" s="200">
        <f t="shared" si="47"/>
        <v>0</v>
      </c>
      <c r="S95" s="200"/>
      <c r="T95" s="200" t="s">
        <v>106</v>
      </c>
      <c r="U95" s="205" t="s">
        <v>107</v>
      </c>
      <c r="V95" s="164">
        <v>0</v>
      </c>
      <c r="W95" s="164">
        <f t="shared" si="48"/>
        <v>0</v>
      </c>
      <c r="X95" s="164"/>
      <c r="Y95" s="154">
        <f t="shared" si="49"/>
        <v>0</v>
      </c>
      <c r="Z95" s="154">
        <f t="shared" si="50"/>
        <v>0</v>
      </c>
      <c r="AA95" s="154">
        <f t="shared" si="51"/>
        <v>0</v>
      </c>
      <c r="AB95" s="154">
        <f t="shared" si="52"/>
        <v>0</v>
      </c>
      <c r="AC95" s="154">
        <f t="shared" si="53"/>
        <v>0</v>
      </c>
      <c r="AD95" s="154">
        <f t="shared" si="54"/>
        <v>0</v>
      </c>
      <c r="AE95" s="151"/>
      <c r="AF95" s="154">
        <f t="shared" si="55"/>
        <v>0</v>
      </c>
      <c r="AG95" s="151" t="s">
        <v>261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68" t="s">
        <v>100</v>
      </c>
      <c r="B96" s="169" t="s">
        <v>73</v>
      </c>
      <c r="C96" s="194" t="s">
        <v>74</v>
      </c>
      <c r="D96" s="177"/>
      <c r="E96" s="178"/>
      <c r="F96" s="179"/>
      <c r="G96" s="172">
        <f>SUM(G97:G109)</f>
        <v>0</v>
      </c>
      <c r="H96" s="180"/>
      <c r="I96" s="181"/>
      <c r="J96" s="181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82"/>
      <c r="V96" s="176"/>
      <c r="W96" s="176"/>
      <c r="X96" s="176"/>
      <c r="Y96" s="151"/>
      <c r="Z96" s="151"/>
      <c r="AA96" s="151"/>
      <c r="AB96" s="151"/>
      <c r="AC96" s="151"/>
      <c r="AD96" s="151"/>
      <c r="AE96" s="151"/>
      <c r="AF96" s="151">
        <f t="shared" si="55"/>
        <v>0</v>
      </c>
      <c r="AG96" s="151" t="s">
        <v>101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3" x14ac:dyDescent="0.2">
      <c r="A97" s="183">
        <v>53</v>
      </c>
      <c r="B97" s="184" t="s">
        <v>279</v>
      </c>
      <c r="C97" s="196" t="s">
        <v>280</v>
      </c>
      <c r="D97" s="185" t="s">
        <v>104</v>
      </c>
      <c r="E97" s="186">
        <v>11</v>
      </c>
      <c r="F97" s="187"/>
      <c r="G97" s="206">
        <f>ROUND(E97*F97,2)</f>
        <v>0</v>
      </c>
      <c r="H97" s="207" t="s">
        <v>105</v>
      </c>
      <c r="I97" s="208"/>
      <c r="J97" s="209">
        <f>ROUND(E97*I97,2)</f>
        <v>0</v>
      </c>
      <c r="K97" s="210"/>
      <c r="L97" s="206">
        <f>ROUND(E97*K97,2)</f>
        <v>0</v>
      </c>
      <c r="M97" s="206">
        <v>21</v>
      </c>
      <c r="N97" s="206">
        <f>G97*(1+M97/100)</f>
        <v>0</v>
      </c>
      <c r="O97" s="206">
        <v>8.0000000000000007E-5</v>
      </c>
      <c r="P97" s="206">
        <f>ROUND(E97*O97,2)</f>
        <v>0</v>
      </c>
      <c r="Q97" s="206">
        <v>1E-3</v>
      </c>
      <c r="R97" s="206">
        <f>ROUND(E97*Q97,2)</f>
        <v>0.01</v>
      </c>
      <c r="S97" s="206"/>
      <c r="T97" s="206" t="s">
        <v>106</v>
      </c>
      <c r="U97" s="211" t="s">
        <v>107</v>
      </c>
      <c r="V97" s="164">
        <v>0.152</v>
      </c>
      <c r="W97" s="164">
        <f>ROUND(E97*V97,2)</f>
        <v>1.67</v>
      </c>
      <c r="X97" s="164"/>
      <c r="Y97" s="154">
        <f>J97</f>
        <v>0</v>
      </c>
      <c r="Z97" s="154">
        <f>L97</f>
        <v>0</v>
      </c>
      <c r="AA97" s="154">
        <f>N97</f>
        <v>0</v>
      </c>
      <c r="AB97" s="154">
        <f>P97</f>
        <v>0</v>
      </c>
      <c r="AC97" s="154">
        <f>R97</f>
        <v>0.01</v>
      </c>
      <c r="AD97" s="154">
        <f>W97</f>
        <v>1.67</v>
      </c>
      <c r="AE97" s="151"/>
      <c r="AF97" s="154">
        <f>G97</f>
        <v>0</v>
      </c>
      <c r="AG97" s="151" t="s">
        <v>108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3" x14ac:dyDescent="0.2">
      <c r="A98" s="162"/>
      <c r="B98" s="163"/>
      <c r="C98" s="265" t="s">
        <v>281</v>
      </c>
      <c r="D98" s="266"/>
      <c r="E98" s="266"/>
      <c r="F98" s="266"/>
      <c r="G98" s="266"/>
      <c r="H98" s="165"/>
      <c r="I98" s="166"/>
      <c r="J98" s="166"/>
      <c r="K98" s="164"/>
      <c r="L98" s="16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51"/>
      <c r="Z98" s="151"/>
      <c r="AA98" s="151"/>
      <c r="AB98" s="151"/>
      <c r="AC98" s="151"/>
      <c r="AD98" s="151"/>
      <c r="AE98" s="151"/>
      <c r="AF98" s="151"/>
      <c r="AG98" s="151" t="s">
        <v>222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3" x14ac:dyDescent="0.2">
      <c r="A99" s="183">
        <v>62</v>
      </c>
      <c r="B99" s="184" t="s">
        <v>282</v>
      </c>
      <c r="C99" s="196" t="s">
        <v>283</v>
      </c>
      <c r="D99" s="185" t="s">
        <v>125</v>
      </c>
      <c r="E99" s="186">
        <v>13</v>
      </c>
      <c r="F99" s="187"/>
      <c r="G99" s="206">
        <f>ROUND(E99*F99,2)</f>
        <v>0</v>
      </c>
      <c r="H99" s="207" t="s">
        <v>105</v>
      </c>
      <c r="I99" s="208"/>
      <c r="J99" s="209">
        <f>ROUND(E99*I99,2)</f>
        <v>0</v>
      </c>
      <c r="K99" s="210"/>
      <c r="L99" s="206">
        <f>ROUND(E99*K99,2)</f>
        <v>0</v>
      </c>
      <c r="M99" s="206">
        <v>21</v>
      </c>
      <c r="N99" s="206">
        <f>G99*(1+M99/100)</f>
        <v>0</v>
      </c>
      <c r="O99" s="206">
        <v>1E-3</v>
      </c>
      <c r="P99" s="206">
        <f>ROUND(E99*O99,2)</f>
        <v>0.01</v>
      </c>
      <c r="Q99" s="206">
        <v>2E-3</v>
      </c>
      <c r="R99" s="206">
        <f>ROUND(E99*Q99,2)</f>
        <v>0.03</v>
      </c>
      <c r="S99" s="206"/>
      <c r="T99" s="206" t="s">
        <v>106</v>
      </c>
      <c r="U99" s="211" t="s">
        <v>107</v>
      </c>
      <c r="V99" s="164">
        <v>0.20100000000000001</v>
      </c>
      <c r="W99" s="164">
        <f>ROUND(E99*V99,2)</f>
        <v>2.61</v>
      </c>
      <c r="X99" s="164"/>
      <c r="Y99" s="154">
        <f>J99</f>
        <v>0</v>
      </c>
      <c r="Z99" s="154">
        <f>L99</f>
        <v>0</v>
      </c>
      <c r="AA99" s="154">
        <f>N99</f>
        <v>0</v>
      </c>
      <c r="AB99" s="154">
        <f>P99</f>
        <v>0.01</v>
      </c>
      <c r="AC99" s="154">
        <f>R99</f>
        <v>0.03</v>
      </c>
      <c r="AD99" s="154">
        <f>W99</f>
        <v>2.61</v>
      </c>
      <c r="AE99" s="151"/>
      <c r="AF99" s="154">
        <f>G99</f>
        <v>0</v>
      </c>
      <c r="AG99" s="151" t="s">
        <v>108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3" x14ac:dyDescent="0.2">
      <c r="A100" s="162"/>
      <c r="B100" s="163"/>
      <c r="C100" s="265" t="s">
        <v>281</v>
      </c>
      <c r="D100" s="266"/>
      <c r="E100" s="266"/>
      <c r="F100" s="266"/>
      <c r="G100" s="266"/>
      <c r="H100" s="165"/>
      <c r="I100" s="166"/>
      <c r="J100" s="166"/>
      <c r="K100" s="164"/>
      <c r="L100" s="164"/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222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3" x14ac:dyDescent="0.2">
      <c r="A101" s="183">
        <v>63</v>
      </c>
      <c r="B101" s="184" t="s">
        <v>284</v>
      </c>
      <c r="C101" s="196" t="s">
        <v>285</v>
      </c>
      <c r="D101" s="185" t="s">
        <v>125</v>
      </c>
      <c r="E101" s="186">
        <v>12</v>
      </c>
      <c r="F101" s="187"/>
      <c r="G101" s="206">
        <f>ROUND(E101*F101,2)</f>
        <v>0</v>
      </c>
      <c r="H101" s="207" t="s">
        <v>105</v>
      </c>
      <c r="I101" s="208"/>
      <c r="J101" s="209">
        <f>ROUND(E101*I101,2)</f>
        <v>0</v>
      </c>
      <c r="K101" s="210"/>
      <c r="L101" s="206">
        <f>ROUND(E101*K101,2)</f>
        <v>0</v>
      </c>
      <c r="M101" s="206">
        <v>21</v>
      </c>
      <c r="N101" s="206">
        <f>G101*(1+M101/100)</f>
        <v>0</v>
      </c>
      <c r="O101" s="206">
        <v>4.8999999999999998E-4</v>
      </c>
      <c r="P101" s="206">
        <f>ROUND(E101*O101,2)</f>
        <v>0.01</v>
      </c>
      <c r="Q101" s="206">
        <v>2E-3</v>
      </c>
      <c r="R101" s="206">
        <f>ROUND(E101*Q101,2)</f>
        <v>0.02</v>
      </c>
      <c r="S101" s="206"/>
      <c r="T101" s="206" t="s">
        <v>106</v>
      </c>
      <c r="U101" s="211" t="s">
        <v>107</v>
      </c>
      <c r="V101" s="164">
        <v>0.17599999999999999</v>
      </c>
      <c r="W101" s="164">
        <f>ROUND(E101*V101,2)</f>
        <v>2.11</v>
      </c>
      <c r="X101" s="164"/>
      <c r="Y101" s="154">
        <f>J101</f>
        <v>0</v>
      </c>
      <c r="Z101" s="154">
        <f>L101</f>
        <v>0</v>
      </c>
      <c r="AA101" s="154">
        <f>N101</f>
        <v>0</v>
      </c>
      <c r="AB101" s="154">
        <f>P101</f>
        <v>0.01</v>
      </c>
      <c r="AC101" s="154">
        <f>R101</f>
        <v>0.02</v>
      </c>
      <c r="AD101" s="154">
        <f>W101</f>
        <v>2.11</v>
      </c>
      <c r="AE101" s="151"/>
      <c r="AF101" s="154">
        <f>G101</f>
        <v>0</v>
      </c>
      <c r="AG101" s="151" t="s">
        <v>108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3" x14ac:dyDescent="0.2">
      <c r="A102" s="162"/>
      <c r="B102" s="163"/>
      <c r="C102" s="265" t="s">
        <v>281</v>
      </c>
      <c r="D102" s="266"/>
      <c r="E102" s="266"/>
      <c r="F102" s="266"/>
      <c r="G102" s="266"/>
      <c r="H102" s="165"/>
      <c r="I102" s="166"/>
      <c r="J102" s="166"/>
      <c r="K102" s="164"/>
      <c r="L102" s="164"/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222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3" x14ac:dyDescent="0.2">
      <c r="A103" s="188">
        <v>65</v>
      </c>
      <c r="B103" s="189" t="s">
        <v>286</v>
      </c>
      <c r="C103" s="195" t="s">
        <v>287</v>
      </c>
      <c r="D103" s="190" t="s">
        <v>167</v>
      </c>
      <c r="E103" s="191">
        <v>1.5</v>
      </c>
      <c r="F103" s="192"/>
      <c r="G103" s="200">
        <f t="shared" ref="G103:G109" si="56">ROUND(E103*F103,2)</f>
        <v>0</v>
      </c>
      <c r="H103" s="201" t="s">
        <v>105</v>
      </c>
      <c r="I103" s="202"/>
      <c r="J103" s="203">
        <f t="shared" ref="J103:J109" si="57">ROUND(E103*I103,2)</f>
        <v>0</v>
      </c>
      <c r="K103" s="204"/>
      <c r="L103" s="200">
        <f t="shared" ref="L103:L109" si="58">ROUND(E103*K103,2)</f>
        <v>0</v>
      </c>
      <c r="M103" s="200">
        <v>21</v>
      </c>
      <c r="N103" s="200">
        <f t="shared" ref="N103:N109" si="59">G103*(1+M103/100)</f>
        <v>0</v>
      </c>
      <c r="O103" s="200">
        <v>6.4000000000000001E-2</v>
      </c>
      <c r="P103" s="200">
        <f t="shared" ref="P103:P109" si="60">ROUND(E103*O103,2)</f>
        <v>0.1</v>
      </c>
      <c r="Q103" s="200">
        <v>0</v>
      </c>
      <c r="R103" s="200">
        <f t="shared" ref="R103:R109" si="61">ROUND(E103*Q103,2)</f>
        <v>0</v>
      </c>
      <c r="S103" s="200"/>
      <c r="T103" s="200" t="s">
        <v>106</v>
      </c>
      <c r="U103" s="205" t="s">
        <v>107</v>
      </c>
      <c r="V103" s="164">
        <v>0.71397999999999995</v>
      </c>
      <c r="W103" s="164">
        <f t="shared" ref="W103:W109" si="62">ROUND(E103*V103,2)</f>
        <v>1.07</v>
      </c>
      <c r="X103" s="164"/>
      <c r="Y103" s="154">
        <f t="shared" ref="Y103:Y109" si="63">J103</f>
        <v>0</v>
      </c>
      <c r="Z103" s="154">
        <f t="shared" ref="Z103:Z109" si="64">L103</f>
        <v>0</v>
      </c>
      <c r="AA103" s="154">
        <f t="shared" ref="AA103:AA109" si="65">N103</f>
        <v>0</v>
      </c>
      <c r="AB103" s="154">
        <f t="shared" ref="AB103:AB109" si="66">P103</f>
        <v>0.1</v>
      </c>
      <c r="AC103" s="154">
        <f t="shared" ref="AC103:AC109" si="67">R103</f>
        <v>0</v>
      </c>
      <c r="AD103" s="154">
        <f t="shared" ref="AD103:AD109" si="68">W103</f>
        <v>1.07</v>
      </c>
      <c r="AE103" s="151"/>
      <c r="AF103" s="154">
        <f t="shared" ref="AF103:AF109" si="69">G103</f>
        <v>0</v>
      </c>
      <c r="AG103" s="151" t="s">
        <v>108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3" x14ac:dyDescent="0.2">
      <c r="A104" s="188">
        <v>66</v>
      </c>
      <c r="B104" s="189" t="s">
        <v>288</v>
      </c>
      <c r="C104" s="195" t="s">
        <v>289</v>
      </c>
      <c r="D104" s="190" t="s">
        <v>167</v>
      </c>
      <c r="E104" s="191">
        <v>23</v>
      </c>
      <c r="F104" s="192"/>
      <c r="G104" s="200">
        <f t="shared" si="56"/>
        <v>0</v>
      </c>
      <c r="H104" s="201" t="s">
        <v>105</v>
      </c>
      <c r="I104" s="202"/>
      <c r="J104" s="203">
        <f t="shared" si="57"/>
        <v>0</v>
      </c>
      <c r="K104" s="204"/>
      <c r="L104" s="200">
        <f t="shared" si="58"/>
        <v>0</v>
      </c>
      <c r="M104" s="200">
        <v>21</v>
      </c>
      <c r="N104" s="200">
        <f t="shared" si="59"/>
        <v>0</v>
      </c>
      <c r="O104" s="200">
        <v>0</v>
      </c>
      <c r="P104" s="200">
        <f t="shared" si="60"/>
        <v>0</v>
      </c>
      <c r="Q104" s="200">
        <v>0</v>
      </c>
      <c r="R104" s="200">
        <f t="shared" si="61"/>
        <v>0</v>
      </c>
      <c r="S104" s="200"/>
      <c r="T104" s="200" t="s">
        <v>132</v>
      </c>
      <c r="U104" s="205" t="s">
        <v>107</v>
      </c>
      <c r="V104" s="164">
        <v>0</v>
      </c>
      <c r="W104" s="164">
        <f t="shared" si="62"/>
        <v>0</v>
      </c>
      <c r="X104" s="164"/>
      <c r="Y104" s="154">
        <f t="shared" si="63"/>
        <v>0</v>
      </c>
      <c r="Z104" s="154">
        <f t="shared" si="64"/>
        <v>0</v>
      </c>
      <c r="AA104" s="154">
        <f t="shared" si="65"/>
        <v>0</v>
      </c>
      <c r="AB104" s="154">
        <f t="shared" si="66"/>
        <v>0</v>
      </c>
      <c r="AC104" s="154">
        <f t="shared" si="67"/>
        <v>0</v>
      </c>
      <c r="AD104" s="154">
        <f t="shared" si="68"/>
        <v>0</v>
      </c>
      <c r="AE104" s="151"/>
      <c r="AF104" s="154">
        <f t="shared" si="69"/>
        <v>0</v>
      </c>
      <c r="AG104" s="151" t="s">
        <v>108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3" x14ac:dyDescent="0.2">
      <c r="A105" s="188">
        <v>67</v>
      </c>
      <c r="B105" s="189" t="s">
        <v>290</v>
      </c>
      <c r="C105" s="195" t="s">
        <v>291</v>
      </c>
      <c r="D105" s="190" t="s">
        <v>167</v>
      </c>
      <c r="E105" s="191">
        <v>23</v>
      </c>
      <c r="F105" s="192"/>
      <c r="G105" s="200">
        <f t="shared" si="56"/>
        <v>0</v>
      </c>
      <c r="H105" s="201" t="s">
        <v>105</v>
      </c>
      <c r="I105" s="202"/>
      <c r="J105" s="203">
        <f t="shared" si="57"/>
        <v>0</v>
      </c>
      <c r="K105" s="204"/>
      <c r="L105" s="200">
        <f t="shared" si="58"/>
        <v>0</v>
      </c>
      <c r="M105" s="200">
        <v>21</v>
      </c>
      <c r="N105" s="200">
        <f t="shared" si="59"/>
        <v>0</v>
      </c>
      <c r="O105" s="200">
        <v>4.1999999999999997E-3</v>
      </c>
      <c r="P105" s="200">
        <f t="shared" si="60"/>
        <v>0.1</v>
      </c>
      <c r="Q105" s="200">
        <v>0</v>
      </c>
      <c r="R105" s="200">
        <f t="shared" si="61"/>
        <v>0</v>
      </c>
      <c r="S105" s="200"/>
      <c r="T105" s="200" t="s">
        <v>106</v>
      </c>
      <c r="U105" s="205" t="s">
        <v>107</v>
      </c>
      <c r="V105" s="164">
        <v>0.26500000000000001</v>
      </c>
      <c r="W105" s="164">
        <f t="shared" si="62"/>
        <v>6.1</v>
      </c>
      <c r="X105" s="164"/>
      <c r="Y105" s="154">
        <f t="shared" si="63"/>
        <v>0</v>
      </c>
      <c r="Z105" s="154">
        <f t="shared" si="64"/>
        <v>0</v>
      </c>
      <c r="AA105" s="154">
        <f t="shared" si="65"/>
        <v>0</v>
      </c>
      <c r="AB105" s="154">
        <f t="shared" si="66"/>
        <v>0.1</v>
      </c>
      <c r="AC105" s="154">
        <f t="shared" si="67"/>
        <v>0</v>
      </c>
      <c r="AD105" s="154">
        <f t="shared" si="68"/>
        <v>6.1</v>
      </c>
      <c r="AE105" s="151"/>
      <c r="AF105" s="154">
        <f t="shared" si="69"/>
        <v>0</v>
      </c>
      <c r="AG105" s="151" t="s">
        <v>108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3" x14ac:dyDescent="0.2">
      <c r="A106" s="188">
        <v>68</v>
      </c>
      <c r="B106" s="189" t="s">
        <v>292</v>
      </c>
      <c r="C106" s="195" t="s">
        <v>293</v>
      </c>
      <c r="D106" s="190" t="s">
        <v>167</v>
      </c>
      <c r="E106" s="191">
        <v>215</v>
      </c>
      <c r="F106" s="192"/>
      <c r="G106" s="200">
        <f t="shared" si="56"/>
        <v>0</v>
      </c>
      <c r="H106" s="201" t="s">
        <v>105</v>
      </c>
      <c r="I106" s="202"/>
      <c r="J106" s="203">
        <f t="shared" si="57"/>
        <v>0</v>
      </c>
      <c r="K106" s="204"/>
      <c r="L106" s="200">
        <f t="shared" si="58"/>
        <v>0</v>
      </c>
      <c r="M106" s="200">
        <v>21</v>
      </c>
      <c r="N106" s="200">
        <f t="shared" si="59"/>
        <v>0</v>
      </c>
      <c r="O106" s="200">
        <v>1.0000000000000001E-5</v>
      </c>
      <c r="P106" s="200">
        <f t="shared" si="60"/>
        <v>0</v>
      </c>
      <c r="Q106" s="200">
        <v>0</v>
      </c>
      <c r="R106" s="200">
        <f t="shared" si="61"/>
        <v>0</v>
      </c>
      <c r="S106" s="200"/>
      <c r="T106" s="200" t="s">
        <v>106</v>
      </c>
      <c r="U106" s="205" t="s">
        <v>128</v>
      </c>
      <c r="V106" s="164">
        <v>6.8000000000000005E-2</v>
      </c>
      <c r="W106" s="164">
        <f t="shared" si="62"/>
        <v>14.62</v>
      </c>
      <c r="X106" s="164"/>
      <c r="Y106" s="154">
        <f t="shared" si="63"/>
        <v>0</v>
      </c>
      <c r="Z106" s="154">
        <f t="shared" si="64"/>
        <v>0</v>
      </c>
      <c r="AA106" s="154">
        <f t="shared" si="65"/>
        <v>0</v>
      </c>
      <c r="AB106" s="154">
        <f t="shared" si="66"/>
        <v>0</v>
      </c>
      <c r="AC106" s="154">
        <f t="shared" si="67"/>
        <v>0</v>
      </c>
      <c r="AD106" s="154">
        <f t="shared" si="68"/>
        <v>14.62</v>
      </c>
      <c r="AE106" s="151"/>
      <c r="AF106" s="154">
        <f t="shared" si="69"/>
        <v>0</v>
      </c>
      <c r="AG106" s="151" t="s">
        <v>108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ht="22.5" outlineLevel="3" x14ac:dyDescent="0.2">
      <c r="A107" s="188">
        <v>69</v>
      </c>
      <c r="B107" s="189" t="s">
        <v>294</v>
      </c>
      <c r="C107" s="195" t="s">
        <v>295</v>
      </c>
      <c r="D107" s="190" t="s">
        <v>167</v>
      </c>
      <c r="E107" s="191">
        <v>215</v>
      </c>
      <c r="F107" s="192"/>
      <c r="G107" s="200">
        <f t="shared" si="56"/>
        <v>0</v>
      </c>
      <c r="H107" s="201" t="s">
        <v>105</v>
      </c>
      <c r="I107" s="202"/>
      <c r="J107" s="203">
        <f t="shared" si="57"/>
        <v>0</v>
      </c>
      <c r="K107" s="204"/>
      <c r="L107" s="200">
        <f t="shared" si="58"/>
        <v>0</v>
      </c>
      <c r="M107" s="200">
        <v>21</v>
      </c>
      <c r="N107" s="200">
        <f t="shared" si="59"/>
        <v>0</v>
      </c>
      <c r="O107" s="200">
        <v>2.7299999999999998E-3</v>
      </c>
      <c r="P107" s="200">
        <f t="shared" si="60"/>
        <v>0.59</v>
      </c>
      <c r="Q107" s="200">
        <v>0</v>
      </c>
      <c r="R107" s="200">
        <f t="shared" si="61"/>
        <v>0</v>
      </c>
      <c r="S107" s="200"/>
      <c r="T107" s="200" t="s">
        <v>132</v>
      </c>
      <c r="U107" s="205" t="s">
        <v>128</v>
      </c>
      <c r="V107" s="164">
        <v>0.24</v>
      </c>
      <c r="W107" s="164">
        <f t="shared" si="62"/>
        <v>51.6</v>
      </c>
      <c r="X107" s="164"/>
      <c r="Y107" s="154">
        <f t="shared" si="63"/>
        <v>0</v>
      </c>
      <c r="Z107" s="154">
        <f t="shared" si="64"/>
        <v>0</v>
      </c>
      <c r="AA107" s="154">
        <f t="shared" si="65"/>
        <v>0</v>
      </c>
      <c r="AB107" s="154">
        <f t="shared" si="66"/>
        <v>0.59</v>
      </c>
      <c r="AC107" s="154">
        <f t="shared" si="67"/>
        <v>0</v>
      </c>
      <c r="AD107" s="154">
        <f t="shared" si="68"/>
        <v>51.6</v>
      </c>
      <c r="AE107" s="151"/>
      <c r="AF107" s="154">
        <f t="shared" si="69"/>
        <v>0</v>
      </c>
      <c r="AG107" s="151" t="s">
        <v>108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3" x14ac:dyDescent="0.2">
      <c r="A108" s="188">
        <v>70</v>
      </c>
      <c r="B108" s="189" t="s">
        <v>296</v>
      </c>
      <c r="C108" s="195" t="s">
        <v>297</v>
      </c>
      <c r="D108" s="190" t="s">
        <v>167</v>
      </c>
      <c r="E108" s="191">
        <v>580</v>
      </c>
      <c r="F108" s="192"/>
      <c r="G108" s="200">
        <f t="shared" si="56"/>
        <v>0</v>
      </c>
      <c r="H108" s="201" t="s">
        <v>105</v>
      </c>
      <c r="I108" s="202"/>
      <c r="J108" s="203">
        <f t="shared" si="57"/>
        <v>0</v>
      </c>
      <c r="K108" s="204"/>
      <c r="L108" s="200">
        <f t="shared" si="58"/>
        <v>0</v>
      </c>
      <c r="M108" s="200">
        <v>21</v>
      </c>
      <c r="N108" s="200">
        <f t="shared" si="59"/>
        <v>0</v>
      </c>
      <c r="O108" s="200">
        <v>4.6000000000000001E-4</v>
      </c>
      <c r="P108" s="200">
        <f t="shared" si="60"/>
        <v>0.27</v>
      </c>
      <c r="Q108" s="200">
        <v>0</v>
      </c>
      <c r="R108" s="200">
        <f t="shared" si="61"/>
        <v>0</v>
      </c>
      <c r="S108" s="200"/>
      <c r="T108" s="200" t="s">
        <v>106</v>
      </c>
      <c r="U108" s="205" t="s">
        <v>107</v>
      </c>
      <c r="V108" s="164">
        <v>0.10191</v>
      </c>
      <c r="W108" s="164">
        <f t="shared" si="62"/>
        <v>59.11</v>
      </c>
      <c r="X108" s="164"/>
      <c r="Y108" s="154">
        <f t="shared" si="63"/>
        <v>0</v>
      </c>
      <c r="Z108" s="154">
        <f t="shared" si="64"/>
        <v>0</v>
      </c>
      <c r="AA108" s="154">
        <f t="shared" si="65"/>
        <v>0</v>
      </c>
      <c r="AB108" s="154">
        <f t="shared" si="66"/>
        <v>0.27</v>
      </c>
      <c r="AC108" s="154">
        <f t="shared" si="67"/>
        <v>0</v>
      </c>
      <c r="AD108" s="154">
        <f t="shared" si="68"/>
        <v>59.11</v>
      </c>
      <c r="AE108" s="151"/>
      <c r="AF108" s="154">
        <f t="shared" si="69"/>
        <v>0</v>
      </c>
      <c r="AG108" s="151" t="s">
        <v>108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3" x14ac:dyDescent="0.2">
      <c r="A109" s="183">
        <v>71</v>
      </c>
      <c r="B109" s="184" t="s">
        <v>298</v>
      </c>
      <c r="C109" s="196" t="s">
        <v>299</v>
      </c>
      <c r="D109" s="185" t="s">
        <v>167</v>
      </c>
      <c r="E109" s="186">
        <v>20</v>
      </c>
      <c r="F109" s="187"/>
      <c r="G109" s="206">
        <f t="shared" si="56"/>
        <v>0</v>
      </c>
      <c r="H109" s="207" t="s">
        <v>105</v>
      </c>
      <c r="I109" s="208"/>
      <c r="J109" s="209">
        <f t="shared" si="57"/>
        <v>0</v>
      </c>
      <c r="K109" s="210"/>
      <c r="L109" s="206">
        <f t="shared" si="58"/>
        <v>0</v>
      </c>
      <c r="M109" s="206">
        <v>21</v>
      </c>
      <c r="N109" s="206">
        <f t="shared" si="59"/>
        <v>0</v>
      </c>
      <c r="O109" s="206">
        <v>0</v>
      </c>
      <c r="P109" s="206">
        <f t="shared" si="60"/>
        <v>0</v>
      </c>
      <c r="Q109" s="206">
        <v>7.2999999999999995E-2</v>
      </c>
      <c r="R109" s="206">
        <f t="shared" si="61"/>
        <v>1.46</v>
      </c>
      <c r="S109" s="206"/>
      <c r="T109" s="206" t="s">
        <v>132</v>
      </c>
      <c r="U109" s="211" t="s">
        <v>128</v>
      </c>
      <c r="V109" s="164">
        <v>0.45</v>
      </c>
      <c r="W109" s="164">
        <f t="shared" si="62"/>
        <v>9</v>
      </c>
      <c r="X109" s="164"/>
      <c r="Y109" s="154">
        <f t="shared" si="63"/>
        <v>0</v>
      </c>
      <c r="Z109" s="154">
        <f t="shared" si="64"/>
        <v>0</v>
      </c>
      <c r="AA109" s="154">
        <f t="shared" si="65"/>
        <v>0</v>
      </c>
      <c r="AB109" s="154">
        <f t="shared" si="66"/>
        <v>0</v>
      </c>
      <c r="AC109" s="154">
        <f t="shared" si="67"/>
        <v>1.46</v>
      </c>
      <c r="AD109" s="154">
        <f t="shared" si="68"/>
        <v>9</v>
      </c>
      <c r="AE109" s="151"/>
      <c r="AF109" s="154">
        <f t="shared" si="69"/>
        <v>0</v>
      </c>
      <c r="AG109" s="151" t="s">
        <v>108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5"/>
      <c r="B110" s="6"/>
      <c r="C110" s="197"/>
      <c r="D110" s="8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AE110">
        <v>15</v>
      </c>
      <c r="AF110">
        <v>21</v>
      </c>
    </row>
    <row r="111" spans="1:60" x14ac:dyDescent="0.2">
      <c r="A111" s="158"/>
      <c r="B111" s="159" t="s">
        <v>31</v>
      </c>
      <c r="C111" s="198"/>
      <c r="D111" s="160"/>
      <c r="E111" s="161"/>
      <c r="F111" s="161"/>
      <c r="G111" s="193">
        <f>G96+G87+G40+G9</f>
        <v>0</v>
      </c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AE111">
        <f>SUMIF(M7:M109,AE110,G7:G109)</f>
        <v>0</v>
      </c>
      <c r="AF111">
        <f>SUMIF(M7:M109,AF110,G7:G109)</f>
        <v>0</v>
      </c>
      <c r="AG111" t="s">
        <v>300</v>
      </c>
    </row>
    <row r="112" spans="1:60" x14ac:dyDescent="0.2">
      <c r="A112" s="5"/>
      <c r="B112" s="6"/>
      <c r="C112" s="197"/>
      <c r="D112" s="8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33" x14ac:dyDescent="0.2">
      <c r="A113" s="5"/>
      <c r="B113" s="6"/>
      <c r="C113" s="197"/>
      <c r="D113" s="8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33" x14ac:dyDescent="0.2">
      <c r="A114" s="263" t="s">
        <v>301</v>
      </c>
      <c r="B114" s="263"/>
      <c r="C114" s="264"/>
      <c r="D114" s="8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33" x14ac:dyDescent="0.2">
      <c r="A115" s="269"/>
      <c r="B115" s="270"/>
      <c r="C115" s="271"/>
      <c r="D115" s="270"/>
      <c r="E115" s="270"/>
      <c r="F115" s="270"/>
      <c r="G115" s="272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AG115" t="s">
        <v>302</v>
      </c>
    </row>
    <row r="116" spans="1:33" x14ac:dyDescent="0.2">
      <c r="A116" s="273"/>
      <c r="B116" s="274"/>
      <c r="C116" s="275"/>
      <c r="D116" s="274"/>
      <c r="E116" s="274"/>
      <c r="F116" s="274"/>
      <c r="G116" s="276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33" x14ac:dyDescent="0.2">
      <c r="A117" s="273"/>
      <c r="B117" s="274"/>
      <c r="C117" s="275"/>
      <c r="D117" s="274"/>
      <c r="E117" s="274"/>
      <c r="F117" s="274"/>
      <c r="G117" s="276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33" x14ac:dyDescent="0.2">
      <c r="A118" s="273"/>
      <c r="B118" s="274"/>
      <c r="C118" s="275"/>
      <c r="D118" s="274"/>
      <c r="E118" s="274"/>
      <c r="F118" s="274"/>
      <c r="G118" s="276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33" x14ac:dyDescent="0.2">
      <c r="A119" s="277"/>
      <c r="B119" s="278"/>
      <c r="C119" s="279"/>
      <c r="D119" s="278"/>
      <c r="E119" s="278"/>
      <c r="F119" s="278"/>
      <c r="G119" s="280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33" x14ac:dyDescent="0.2">
      <c r="A120" s="5"/>
      <c r="B120" s="6"/>
      <c r="C120" s="197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33" x14ac:dyDescent="0.2">
      <c r="C121" s="199"/>
      <c r="D121" s="142"/>
      <c r="AG121" t="s">
        <v>303</v>
      </c>
    </row>
    <row r="122" spans="1:33" x14ac:dyDescent="0.2">
      <c r="D122" s="142"/>
    </row>
    <row r="123" spans="1:33" x14ac:dyDescent="0.2">
      <c r="D123" s="142"/>
    </row>
    <row r="124" spans="1:33" x14ac:dyDescent="0.2">
      <c r="D124" s="142"/>
    </row>
    <row r="125" spans="1:33" x14ac:dyDescent="0.2">
      <c r="D125" s="142"/>
    </row>
    <row r="126" spans="1:33" x14ac:dyDescent="0.2">
      <c r="D126" s="142"/>
    </row>
    <row r="127" spans="1:33" x14ac:dyDescent="0.2">
      <c r="D127" s="142"/>
    </row>
    <row r="128" spans="1:33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password="920D" sheet="1" objects="1" scenarios="1" selectLockedCells="1"/>
  <mergeCells count="17">
    <mergeCell ref="A115:G119"/>
    <mergeCell ref="C63:G63"/>
    <mergeCell ref="C64:G64"/>
    <mergeCell ref="C65:G65"/>
    <mergeCell ref="C66:G66"/>
    <mergeCell ref="A1:G1"/>
    <mergeCell ref="C2:G2"/>
    <mergeCell ref="C3:G3"/>
    <mergeCell ref="C4:G4"/>
    <mergeCell ref="A114:C114"/>
    <mergeCell ref="C102:G102"/>
    <mergeCell ref="C67:G67"/>
    <mergeCell ref="C69:G69"/>
    <mergeCell ref="C70:G70"/>
    <mergeCell ref="C71:G71"/>
    <mergeCell ref="C98:G98"/>
    <mergeCell ref="C100:G10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81" t="s">
        <v>7</v>
      </c>
      <c r="B1" s="281"/>
      <c r="C1" s="282"/>
      <c r="D1" s="281"/>
      <c r="E1" s="281"/>
      <c r="F1" s="281"/>
      <c r="G1" s="281"/>
    </row>
    <row r="2" spans="1:7" ht="24.95" customHeight="1" x14ac:dyDescent="0.2">
      <c r="A2" s="73" t="s">
        <v>8</v>
      </c>
      <c r="B2" s="72"/>
      <c r="C2" s="283"/>
      <c r="D2" s="283"/>
      <c r="E2" s="283"/>
      <c r="F2" s="283"/>
      <c r="G2" s="284"/>
    </row>
    <row r="3" spans="1:7" ht="24.95" customHeight="1" x14ac:dyDescent="0.2">
      <c r="A3" s="73" t="s">
        <v>9</v>
      </c>
      <c r="B3" s="72"/>
      <c r="C3" s="283"/>
      <c r="D3" s="283"/>
      <c r="E3" s="283"/>
      <c r="F3" s="283"/>
      <c r="G3" s="284"/>
    </row>
    <row r="4" spans="1:7" ht="24.95" customHeight="1" x14ac:dyDescent="0.2">
      <c r="A4" s="73" t="s">
        <v>10</v>
      </c>
      <c r="B4" s="72"/>
      <c r="C4" s="283"/>
      <c r="D4" s="283"/>
      <c r="E4" s="283"/>
      <c r="F4" s="283"/>
      <c r="G4" s="28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01 01 Pol</vt:lpstr>
      <vt:lpstr>VzorPolozky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Goláňová Jana Ing.</cp:lastModifiedBy>
  <cp:lastPrinted>2014-02-28T09:52:57Z</cp:lastPrinted>
  <dcterms:created xsi:type="dcterms:W3CDTF">2009-04-08T07:15:50Z</dcterms:created>
  <dcterms:modified xsi:type="dcterms:W3CDTF">2017-06-14T12:16:18Z</dcterms:modified>
</cp:coreProperties>
</file>