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25440" windowHeight="6660" activeTab="2"/>
  </bookViews>
  <sheets>
    <sheet name="1" sheetId="1" r:id="rId1"/>
    <sheet name="2" sheetId="2" r:id="rId2"/>
    <sheet name="3" sheetId="3" r:id="rId3"/>
  </sheets>
  <externalReferences>
    <externalReference r:id="rId6"/>
    <externalReference r:id="rId7"/>
  </externalReferences>
  <definedNames>
    <definedName name="cisloobjektu">'[1]Krycí list'!$A$4</definedName>
    <definedName name="cislostavby">'[1]Krycí list'!$A$6</definedName>
    <definedName name="Dodavka">'[2]Rekapitulace'!$G$10</definedName>
    <definedName name="HSV">'[2]Rekapitulace'!$E$10</definedName>
    <definedName name="HZS">'[2]Rekapitulace'!$I$10</definedName>
    <definedName name="Mont">'[2]Rekapitulace'!$H$10</definedName>
    <definedName name="nazevobjektu">'[1]Krycí list'!$C$4</definedName>
    <definedName name="nazevstavby">'[1]Krycí list'!$C$6</definedName>
    <definedName name="_xlnm.Print_Area" localSheetId="2">'3'!$A$1:$I$307</definedName>
    <definedName name="PocetMJ">'1'!$G$8</definedName>
    <definedName name="PSV">'[2]Rekapitulace'!$F$10</definedName>
    <definedName name="VRN">'[2]Rekapitulace'!$H$16</definedName>
  </definedNames>
  <calcPr fullCalcOnLoad="1"/>
</workbook>
</file>

<file path=xl/sharedStrings.xml><?xml version="1.0" encoding="utf-8"?>
<sst xmlns="http://schemas.openxmlformats.org/spreadsheetml/2006/main" count="874" uniqueCount="446">
  <si>
    <t>P.č.</t>
  </si>
  <si>
    <t>Množství</t>
  </si>
  <si>
    <t>MJ</t>
  </si>
  <si>
    <t>m</t>
  </si>
  <si>
    <t>kus</t>
  </si>
  <si>
    <t>722 29-0226.R00</t>
  </si>
  <si>
    <t xml:space="preserve">Zkouška tlaku potrubí závitového DN 50 </t>
  </si>
  <si>
    <t>722 29-0234.R00</t>
  </si>
  <si>
    <t xml:space="preserve">Položkový rozpočet </t>
  </si>
  <si>
    <t>Číslo položky</t>
  </si>
  <si>
    <t>Název položky</t>
  </si>
  <si>
    <t>Díl:</t>
  </si>
  <si>
    <t>721 15-3204.R00</t>
  </si>
  <si>
    <t>721 29-0111.R00</t>
  </si>
  <si>
    <t>t</t>
  </si>
  <si>
    <t>721</t>
  </si>
  <si>
    <t>Vnitřní kanalizace</t>
  </si>
  <si>
    <t>Vnitřní vodovod</t>
  </si>
  <si>
    <t>722</t>
  </si>
  <si>
    <t>722 18-2001.RT1</t>
  </si>
  <si>
    <t>725</t>
  </si>
  <si>
    <t>Zařizovací předměty</t>
  </si>
  <si>
    <t>soubor</t>
  </si>
  <si>
    <t>725 86-9101.R00</t>
  </si>
  <si>
    <t>Dodávka</t>
  </si>
  <si>
    <t>Cena / MJ</t>
  </si>
  <si>
    <t>Celkem (Kč)</t>
  </si>
  <si>
    <t>Hmotnost / MJ</t>
  </si>
  <si>
    <t>Hmotnost celk.(t)</t>
  </si>
  <si>
    <t>722 13-0801.R00</t>
  </si>
  <si>
    <t>722 18-1812.R00</t>
  </si>
  <si>
    <t>781 41-5013.RT1</t>
  </si>
  <si>
    <t>781</t>
  </si>
  <si>
    <t>Obklady keramické</t>
  </si>
  <si>
    <t xml:space="preserve">Montáž izolačních skruží na potrubí přímé DN 25 </t>
  </si>
  <si>
    <t xml:space="preserve">Montáž uzávěrek zápachových umyvadlových D 40 </t>
  </si>
  <si>
    <t>Sifon umyvadlový</t>
  </si>
  <si>
    <t>Mezisoučet</t>
  </si>
  <si>
    <t xml:space="preserve">Montáž obkladů stěn, obklad keramický do tmele 150x150 mm </t>
  </si>
  <si>
    <t>97</t>
  </si>
  <si>
    <t>Bourání</t>
  </si>
  <si>
    <t>979 08-1111.R00</t>
  </si>
  <si>
    <t>979 08-1121.R00</t>
  </si>
  <si>
    <t>979 08-2111.R00</t>
  </si>
  <si>
    <t xml:space="preserve">Vnitrostaveništní doprava suti do 10 m </t>
  </si>
  <si>
    <t>979 08-2121.R00</t>
  </si>
  <si>
    <t>784</t>
  </si>
  <si>
    <t>Malby</t>
  </si>
  <si>
    <r>
      <t>m</t>
    </r>
    <r>
      <rPr>
        <vertAlign val="superscript"/>
        <sz val="10"/>
        <rFont val="Arial CE"/>
        <family val="2"/>
      </rPr>
      <t>2</t>
    </r>
  </si>
  <si>
    <t>1</t>
  </si>
  <si>
    <t>2</t>
  </si>
  <si>
    <t>3</t>
  </si>
  <si>
    <t>4</t>
  </si>
  <si>
    <t>Obkládačka keramická světlé barvy 150x150 mm (ztratné 4%)</t>
  </si>
  <si>
    <t xml:space="preserve">Odvoz suti a vybouraných hmot na skládku do 1 km </t>
  </si>
  <si>
    <t>91</t>
  </si>
  <si>
    <t>Ostatní konstrukce a práce</t>
  </si>
  <si>
    <t>6</t>
  </si>
  <si>
    <t>Úpravy povrchů</t>
  </si>
  <si>
    <t>99</t>
  </si>
  <si>
    <t>Přesun hmot</t>
  </si>
  <si>
    <t>952 90-1111.R00</t>
  </si>
  <si>
    <t xml:space="preserve">Vyčištění budov o výšce podlaží do 4 m </t>
  </si>
  <si>
    <t>612 40-3399.R00</t>
  </si>
  <si>
    <t>952 90-2110.R00</t>
  </si>
  <si>
    <t xml:space="preserve">Čištění zametáním v místnostech a chodbách </t>
  </si>
  <si>
    <t>KRYCÍ LIST ROZPOČTU</t>
  </si>
  <si>
    <t>Název stavby :</t>
  </si>
  <si>
    <t>SKP :</t>
  </si>
  <si>
    <t>Počet měrných jednotek :</t>
  </si>
  <si>
    <t>Počet listů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</si>
  <si>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</si>
  <si>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</si>
  <si>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</si>
  <si>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</si>
  <si>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</si>
  <si>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</si>
  <si>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</si>
  <si>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</si>
  <si>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</si>
  <si>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</si>
  <si>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</si>
  <si>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</si>
  <si>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</si>
  <si>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</si>
  <si>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</si>
  <si>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</si>
  <si>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</si>
  <si>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</si>
  <si>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</si>
  <si>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</si>
  <si>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</si>
  <si>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Kvasnica Blahoslav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</si>
  <si>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</si>
  <si>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</si>
  <si>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</si>
  <si>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</si>
  <si>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</si>
  <si>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</si>
  <si>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</si>
  <si>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</si>
  <si>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</si>
  <si>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</si>
  <si>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</si>
  <si>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</si>
  <si>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</si>
  <si>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Montáž</t>
  </si>
  <si>
    <t>CELKEM  OBJEKT</t>
  </si>
  <si>
    <t>VEDLEJŠÍ ROZPOČTOVÉ  NÁKLADY</t>
  </si>
  <si>
    <t>Název VRN</t>
  </si>
  <si>
    <t>%</t>
  </si>
  <si>
    <t>Základna</t>
  </si>
  <si>
    <t>Kč</t>
  </si>
  <si>
    <t>Náklady na zařízení staveniště</t>
  </si>
  <si>
    <t>Provozní vlivy</t>
  </si>
  <si>
    <t>CELKEM VRN</t>
  </si>
  <si>
    <t>6 - Úpravy povrchů celkem</t>
  </si>
  <si>
    <t>91 - Ostatní konstrukce a práce celkem</t>
  </si>
  <si>
    <t>97 - Bourání celkem</t>
  </si>
  <si>
    <t>721 - Vnitřní kanalizace celkem</t>
  </si>
  <si>
    <t>722 - Vnitřní vodovod celkem</t>
  </si>
  <si>
    <t>725 - Zařizovací předměty celkem</t>
  </si>
  <si>
    <t>781 - Obklady keramické celkem</t>
  </si>
  <si>
    <t>784 - Malby celkem</t>
  </si>
  <si>
    <t>5</t>
  </si>
  <si>
    <t>7</t>
  </si>
  <si>
    <t>8</t>
  </si>
  <si>
    <t>9</t>
  </si>
  <si>
    <t>10</t>
  </si>
  <si>
    <t>11</t>
  </si>
  <si>
    <t>12</t>
  </si>
  <si>
    <t>13</t>
  </si>
  <si>
    <t>784 45-2371.RT2</t>
  </si>
  <si>
    <t>místnost do v. 3,8 m - Primalex Standard</t>
  </si>
  <si>
    <t>Práce a dodávky HSV</t>
  </si>
  <si>
    <t>Práce a dodávky PSV</t>
  </si>
  <si>
    <t>781 41-9711.R00</t>
  </si>
  <si>
    <r>
      <t>Příplatek k obkladu stěn za plochu do 10 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 xml:space="preserve"> jednotlivě</t>
    </r>
  </si>
  <si>
    <t>725 21-0821.R00</t>
  </si>
  <si>
    <t xml:space="preserve">Demontáž umyvadel bez výtokových armatur </t>
  </si>
  <si>
    <t>725 81-0811.R00</t>
  </si>
  <si>
    <t xml:space="preserve">Demontáž ventilu výtokového nástěnného </t>
  </si>
  <si>
    <t>94</t>
  </si>
  <si>
    <t>Lešení</t>
  </si>
  <si>
    <t>941 95-5002.R00</t>
  </si>
  <si>
    <t>94 - Lešení celkem</t>
  </si>
  <si>
    <t>99 - Přesun hmot celkem</t>
  </si>
  <si>
    <t>Lešení lehké pomocné, výška podlahy do 1,90 m</t>
  </si>
  <si>
    <t>781 41-9705.RT2</t>
  </si>
  <si>
    <t>Příplatek za spárovací hmotu - plošně, směs SM (Knauf)</t>
  </si>
  <si>
    <r>
      <t>Projektant :</t>
    </r>
    <r>
      <rPr>
        <b/>
        <i/>
        <sz val="10"/>
        <rFont val="Arial CE"/>
        <family val="2"/>
      </rPr>
      <t xml:space="preserve">  ETNA,</t>
    </r>
    <r>
      <rPr>
        <i/>
        <sz val="9"/>
        <rFont val="Arial CE"/>
        <family val="2"/>
      </rPr>
      <t>sdružení projekčních firem</t>
    </r>
  </si>
  <si>
    <r>
      <t xml:space="preserve">Objednatel :  </t>
    </r>
    <r>
      <rPr>
        <b/>
        <i/>
        <sz val="10"/>
        <rFont val="Arial CE"/>
        <family val="0"/>
      </rPr>
      <t>Město Třebíč</t>
    </r>
  </si>
  <si>
    <t>978 05-9531.R00</t>
  </si>
  <si>
    <r>
      <t>Odsekání vnitřních obkladů stěn nad 2 m</t>
    </r>
    <r>
      <rPr>
        <vertAlign val="superscript"/>
        <sz val="10"/>
        <rFont val="Arial CE"/>
        <family val="2"/>
      </rPr>
      <t>2</t>
    </r>
  </si>
  <si>
    <t xml:space="preserve">Náklady na MJ : </t>
  </si>
  <si>
    <t>721 19-4103.R00</t>
  </si>
  <si>
    <t>722 19-0402.R00</t>
  </si>
  <si>
    <t>Vyvedení a upevnění výpustek DN 20</t>
  </si>
  <si>
    <t>978 01-3191.R00</t>
  </si>
  <si>
    <t>Otlučení omítek vnitřních stěn v rozsahu do 100 % (pod obklady)</t>
  </si>
  <si>
    <t>979 01-1111.R00</t>
  </si>
  <si>
    <t>Místo stavby :</t>
  </si>
  <si>
    <t xml:space="preserve">Místo stavby : </t>
  </si>
  <si>
    <t>721 15-2208.R00</t>
  </si>
  <si>
    <t>721 15-3205.R00</t>
  </si>
  <si>
    <t>721 19-4105.R00</t>
  </si>
  <si>
    <t>Vyvedení odpadních výpustek D 50 x 1,8 mm</t>
  </si>
  <si>
    <t>Vyvedení odpadních výpustek D 40 x 1,8 mm</t>
  </si>
  <si>
    <t>16</t>
  </si>
  <si>
    <t xml:space="preserve">Proplach a dezinfekce vodovodního potrubí do DN 80 </t>
  </si>
  <si>
    <t xml:space="preserve">Demontáž plstěných pásů z trub do DN 50 </t>
  </si>
  <si>
    <t>771</t>
  </si>
  <si>
    <t>Podlahy z dlaždic keramických</t>
  </si>
  <si>
    <t>Dlaždice keramické glazované 300x300x9 mm (ztratné 4%)</t>
  </si>
  <si>
    <t>771 57-5109.R00</t>
  </si>
  <si>
    <t>Montáž podlah z dlaždic keramických kladených do tmele, 300x300 mm</t>
  </si>
  <si>
    <t>771 57-9793.RT2</t>
  </si>
  <si>
    <t>Příplatek za spárovací hmotu - plošně směs SM (Knauf)</t>
  </si>
  <si>
    <t>771 - Podlahy z dlaždic keramických celkem</t>
  </si>
  <si>
    <t>ks</t>
  </si>
  <si>
    <t xml:space="preserve">Svislá doprava suti a vybouraných hmot za 1. podlaží </t>
  </si>
  <si>
    <t>Skládkování</t>
  </si>
  <si>
    <t>M21</t>
  </si>
  <si>
    <t>Elektromontáže</t>
  </si>
  <si>
    <t>210 11-0001.R00</t>
  </si>
  <si>
    <t xml:space="preserve">Spínač nástěnný jednopól. - obyčejné prostředí </t>
  </si>
  <si>
    <t>Dodávka + montáž</t>
  </si>
  <si>
    <t>210 80-0024.R00</t>
  </si>
  <si>
    <t>M21 - Elektromontáže celkem</t>
  </si>
  <si>
    <t xml:space="preserve">Zkouška těsnosti kanalizace vodou do DN 125 mm </t>
  </si>
  <si>
    <t>722 23-9101.R00</t>
  </si>
  <si>
    <t>Montáž vodovodních armatur 2závity, G 1/2"</t>
  </si>
  <si>
    <t>965 08-1713.R00</t>
  </si>
  <si>
    <r>
      <t>Bourání dlaždic keramických tl. 1 cm, nad 1 m</t>
    </r>
    <r>
      <rPr>
        <vertAlign val="superscript"/>
        <sz val="10"/>
        <rFont val="Arial CE"/>
        <family val="2"/>
      </rPr>
      <t xml:space="preserve">2 </t>
    </r>
  </si>
  <si>
    <t>612 42-1231.R00</t>
  </si>
  <si>
    <t>Svislé konstrukce</t>
  </si>
  <si>
    <t>3 - Svislé konstrukce celkem</t>
  </si>
  <si>
    <t xml:space="preserve">Oprava vápen.omítek stěn do 10 % plochy - štukových </t>
  </si>
  <si>
    <t>783</t>
  </si>
  <si>
    <t>Nátěry</t>
  </si>
  <si>
    <t>783 22-5100.R00</t>
  </si>
  <si>
    <t>Nátěr syntetický kovových doplňkových konstrukcí 2x + 1x email (zárubně)</t>
  </si>
  <si>
    <t>783 - Nátěry celkem</t>
  </si>
  <si>
    <t>771 57-8011.RT2</t>
  </si>
  <si>
    <r>
      <t xml:space="preserve">JKSO :  </t>
    </r>
    <r>
      <rPr>
        <b/>
        <sz val="10"/>
        <rFont val="Arial CE"/>
        <family val="0"/>
      </rPr>
      <t>801 4613</t>
    </r>
  </si>
  <si>
    <t>14</t>
  </si>
  <si>
    <t>15</t>
  </si>
  <si>
    <t>721 17-1803.R00</t>
  </si>
  <si>
    <t>721 22-0801.R00</t>
  </si>
  <si>
    <t>Demontáž zápachové uzávěrky do DN 70</t>
  </si>
  <si>
    <t>612 45-1082.R00</t>
  </si>
  <si>
    <t>725 21-9401.R00</t>
  </si>
  <si>
    <t xml:space="preserve">Montáž umyvadel na šrouby do zdiva </t>
  </si>
  <si>
    <t xml:space="preserve">Šrouby k umyvadlům </t>
  </si>
  <si>
    <t>sada</t>
  </si>
  <si>
    <t>725 82-9201.R00</t>
  </si>
  <si>
    <t>725 82-0801.R00</t>
  </si>
  <si>
    <t>Demontáž baterie nástěnné do G 3/4"</t>
  </si>
  <si>
    <t>Zatření spár vnitřního zdiva z cihel (pod obklady)</t>
  </si>
  <si>
    <t>721 14-0802.R00</t>
  </si>
  <si>
    <t xml:space="preserve">Malba směsí tekutou 2x, jednobarevné stěny </t>
  </si>
  <si>
    <t>974 03-1135.R00</t>
  </si>
  <si>
    <t>Vysekání rýh ve zdi cihelné hl. 5, š. 20 cm (zasekání potrubí - voda, kanalizace)</t>
  </si>
  <si>
    <t>Svítidlo zářivkové stropní</t>
  </si>
  <si>
    <r>
      <t xml:space="preserve">Kulový kohout R250D - 1/2" </t>
    </r>
    <r>
      <rPr>
        <b/>
        <sz val="10"/>
        <rFont val="Arial CE"/>
        <family val="0"/>
      </rPr>
      <t>GIACOMINI</t>
    </r>
  </si>
  <si>
    <t>18</t>
  </si>
  <si>
    <t>962 03-1132.R00</t>
  </si>
  <si>
    <r>
      <t>Vodič CYMY 3x2,5 mm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pod omítkou (odhad)</t>
    </r>
  </si>
  <si>
    <r>
      <t xml:space="preserve">Izolace potrubí </t>
    </r>
    <r>
      <rPr>
        <b/>
        <sz val="10"/>
        <rFont val="Arial CE"/>
        <family val="0"/>
      </rPr>
      <t>Mirelon PRO</t>
    </r>
    <r>
      <rPr>
        <sz val="10"/>
        <rFont val="Arial CE"/>
        <family val="0"/>
      </rPr>
      <t xml:space="preserve"> 22 x 6 mm</t>
    </r>
  </si>
  <si>
    <r>
      <t xml:space="preserve">Izolace potrubí </t>
    </r>
    <r>
      <rPr>
        <b/>
        <sz val="10"/>
        <rFont val="Arial CE"/>
        <family val="0"/>
      </rPr>
      <t>Mirelon PRO</t>
    </r>
    <r>
      <rPr>
        <sz val="10"/>
        <rFont val="Arial CE"/>
        <family val="0"/>
      </rPr>
      <t xml:space="preserve"> 25 x 9 mm</t>
    </r>
  </si>
  <si>
    <t>Demontáž stávajících svítidel</t>
  </si>
  <si>
    <t>Demontáž stávajících spínaců nástěnných</t>
  </si>
  <si>
    <t>611 42-1231.R00</t>
  </si>
  <si>
    <t xml:space="preserve">Oprava vápen.omítek stropů do 10 % plochy - štukových </t>
  </si>
  <si>
    <t>952 90-1110.R00</t>
  </si>
  <si>
    <t xml:space="preserve">Čištění mytím vnějších ploch oken a dveří </t>
  </si>
  <si>
    <t>Bourání příček cihelných tl. 10 cm</t>
  </si>
  <si>
    <t>968 07-2455.R00</t>
  </si>
  <si>
    <r>
      <t>Vybourání kovových dveřních zárubní pl. do 2 m</t>
    </r>
    <r>
      <rPr>
        <vertAlign val="superscript"/>
        <sz val="10"/>
        <rFont val="Arial CE"/>
        <family val="2"/>
      </rPr>
      <t>2</t>
    </r>
  </si>
  <si>
    <t>Demontáž potrubí ocelových závitových do DN 25 (odhad)</t>
  </si>
  <si>
    <t xml:space="preserve">Umyvadlo keramické bílé 65 cm </t>
  </si>
  <si>
    <t xml:space="preserve">Umyvadlo keramické bílé 45 cm </t>
  </si>
  <si>
    <t>725 82-9301.R00</t>
  </si>
  <si>
    <t xml:space="preserve">Baterie páková stojánková </t>
  </si>
  <si>
    <t>725 81-9401.R00</t>
  </si>
  <si>
    <t>Rohový ventil - G 1/2"</t>
  </si>
  <si>
    <t>Montáž ventilu rohového s trubičkou - G 1/2"</t>
  </si>
  <si>
    <t>725 11-9105.R00</t>
  </si>
  <si>
    <t>Montáž splachovacích nádrží vysokopoložených</t>
  </si>
  <si>
    <t>Splachovací nádržka vysokopoložená plastová</t>
  </si>
  <si>
    <t>725 11-0811.R00</t>
  </si>
  <si>
    <t xml:space="preserve">Demontáž klozetů splachovacích </t>
  </si>
  <si>
    <t>771 57-9791.R00</t>
  </si>
  <si>
    <r>
      <t>Příplatek za plochu podlah keramických do 5 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 xml:space="preserve"> jednotlivě</t>
    </r>
  </si>
  <si>
    <r>
      <t xml:space="preserve">Rohový ventil - </t>
    </r>
    <r>
      <rPr>
        <b/>
        <sz val="10"/>
        <rFont val="Arial CE"/>
        <family val="0"/>
      </rPr>
      <t>A 80S</t>
    </r>
    <r>
      <rPr>
        <sz val="10"/>
        <rFont val="Arial CE"/>
        <family val="0"/>
      </rPr>
      <t xml:space="preserve"> - 1/2"</t>
    </r>
  </si>
  <si>
    <t>722 22-0121.R00</t>
  </si>
  <si>
    <t xml:space="preserve">Nástěnky pro baterii G 1/2" </t>
  </si>
  <si>
    <t>pár</t>
  </si>
  <si>
    <t>721 29-0123.R00</t>
  </si>
  <si>
    <t xml:space="preserve">Zkouška těsnosti kanalizace kouřem do DN 300 </t>
  </si>
  <si>
    <t>722 17-4311.R00</t>
  </si>
  <si>
    <t>722 17-4312.R00</t>
  </si>
  <si>
    <t>722 17-5211.R00</t>
  </si>
  <si>
    <t>722 17-5212.R00</t>
  </si>
  <si>
    <t>Spára podlaha - stěna, silikonem, univerzální silikon</t>
  </si>
  <si>
    <t>Potrubí Geberit připojovací, D 40 x 3,0 mm (odhad)</t>
  </si>
  <si>
    <t>Potrubí Geberit připojovací, D 50 x 3,0 mm (odhad)</t>
  </si>
  <si>
    <t>Potrubí Geberit odpadní - svislé, D 110 x 4,3 mm (odhad)</t>
  </si>
  <si>
    <t>721 19-4109.R00</t>
  </si>
  <si>
    <t>Vyvedení odpadních výpustek D 110 x 2,3 mm</t>
  </si>
  <si>
    <t>Demontáž potrubí litinového do DN 100 mm (odhad)</t>
  </si>
  <si>
    <t>Demontáž potrubí z PVC do DN 75 (odhad)</t>
  </si>
  <si>
    <t>17</t>
  </si>
  <si>
    <t>19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</si>
  <si>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</si>
  <si>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</si>
  <si>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</si>
  <si>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</si>
  <si>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</si>
  <si>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</si>
  <si>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</si>
  <si>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</si>
  <si>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</si>
  <si>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</si>
  <si>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346 25-5117.R00</t>
  </si>
  <si>
    <r>
      <t xml:space="preserve">Obklad stěn z desek </t>
    </r>
    <r>
      <rPr>
        <b/>
        <sz val="10"/>
        <rFont val="Arial CE"/>
        <family val="2"/>
      </rPr>
      <t>Ytong</t>
    </r>
    <r>
      <rPr>
        <sz val="10"/>
        <rFont val="Arial CE"/>
        <family val="2"/>
      </rPr>
      <t xml:space="preserve"> tl. 10 cm (instalační přizdívka)</t>
    </r>
  </si>
  <si>
    <t>711</t>
  </si>
  <si>
    <t>Izolace proti vodě</t>
  </si>
  <si>
    <t xml:space="preserve">         711 - Izolace proti vodě celkem</t>
  </si>
  <si>
    <r>
      <t xml:space="preserve">Hydroizolační stěrka - </t>
    </r>
    <r>
      <rPr>
        <b/>
        <sz val="10"/>
        <rFont val="Arial CE"/>
        <family val="0"/>
      </rPr>
      <t>Hydroizolace Mapei Mapegum WPS</t>
    </r>
  </si>
  <si>
    <t>Hrubá výplň rýh ve stěnách maltou (po instalacích) - odhad</t>
  </si>
  <si>
    <t xml:space="preserve">vybouraný materiál                                                                                            </t>
  </si>
  <si>
    <t xml:space="preserve">kanalizace                                                                                                          </t>
  </si>
  <si>
    <t xml:space="preserve">vodovod                                                                                                                 </t>
  </si>
  <si>
    <t xml:space="preserve">zařizovací předměty                                                                                             </t>
  </si>
  <si>
    <t>725 11-9205.R00</t>
  </si>
  <si>
    <t>Montáž klozetových mís normálních</t>
  </si>
  <si>
    <t>SPC 597-81359</t>
  </si>
  <si>
    <t>SPC 597-67720</t>
  </si>
  <si>
    <t>SPC 283-77102</t>
  </si>
  <si>
    <t>SPC 283-77108</t>
  </si>
  <si>
    <r>
      <t xml:space="preserve">Zakázkové číslo :   </t>
    </r>
    <r>
      <rPr>
        <b/>
        <sz val="10"/>
        <rFont val="Arial CE"/>
        <family val="0"/>
      </rPr>
      <t>K 1010 / 11</t>
    </r>
  </si>
  <si>
    <t>03 / 2016</t>
  </si>
  <si>
    <t>ul.Obránců míru č.p. 491, 674 01 TŘEBÍČ</t>
  </si>
  <si>
    <t>Mateřská škola</t>
  </si>
  <si>
    <t>Potrubí z PP - Ekoplastik PN 20, DN 20 (odhad)</t>
  </si>
  <si>
    <t xml:space="preserve">Potrubí z PP - Ekoplastik PN 20, DN 25 (odhad) </t>
  </si>
  <si>
    <t xml:space="preserve">Potrubí z PP - Ekoplastik PN 16, DN 20 (odhad) </t>
  </si>
  <si>
    <t xml:space="preserve">Potrubí z PP - Ekoplastik PN 16, DN 25 (odhad) </t>
  </si>
  <si>
    <t>Montáž baterie nástěnné chromové</t>
  </si>
  <si>
    <t xml:space="preserve">Baterie umyvadlová páková nástěnná chromovaná </t>
  </si>
  <si>
    <t xml:space="preserve">Montáž baterie umyvadlové stojánkové chromové </t>
  </si>
  <si>
    <t>725 81-9201.R00</t>
  </si>
  <si>
    <t>Montáž ventilu nástěnného - G 1/2"</t>
  </si>
  <si>
    <t>Ventil nástěnný - G 1/2"</t>
  </si>
  <si>
    <t>725 82-9203.R00</t>
  </si>
  <si>
    <t>Montáž baterie umyvadlové nástěnné termostatické</t>
  </si>
  <si>
    <t>Baterie umyvadlová nástěnná termostatická</t>
  </si>
  <si>
    <r>
      <t xml:space="preserve">Závěsný klozet keramický bílý např. </t>
    </r>
    <r>
      <rPr>
        <b/>
        <sz val="10"/>
        <rFont val="Arial CE"/>
        <family val="2"/>
      </rPr>
      <t xml:space="preserve">JIKA CUBITO </t>
    </r>
  </si>
  <si>
    <t>Podomítkový modul pro závěsný klozet se samostatným ocelovým rámem</t>
  </si>
  <si>
    <t>Sedátko plastové bez poklopu</t>
  </si>
  <si>
    <t>Tlačítko start-stop s příslušenstvím, bílá</t>
  </si>
  <si>
    <t>Stojící klozet keramický bílý - dětský (BABY)</t>
  </si>
  <si>
    <t xml:space="preserve">Sedátko plastové bez poklopu na dětský záchod </t>
  </si>
  <si>
    <t>36</t>
  </si>
  <si>
    <t>Dělící stěna pro mateřské školy (nerezová nebo plastová - ELMAPLAN)</t>
  </si>
  <si>
    <t>37</t>
  </si>
  <si>
    <t>725 24-9102.R00</t>
  </si>
  <si>
    <t>Montáž sprchových mís ostatních typů</t>
  </si>
  <si>
    <t>38</t>
  </si>
  <si>
    <t>Keramická sprchová vanička - 90 x 70 x 11cm</t>
  </si>
  <si>
    <t>39</t>
  </si>
  <si>
    <t>725 84-9200.R00</t>
  </si>
  <si>
    <t>Montáž baterií sprchových, nastavitelná výška</t>
  </si>
  <si>
    <t>40</t>
  </si>
  <si>
    <t>Baterie páková sprchová nástěnná s ruční sprchou</t>
  </si>
  <si>
    <t>41</t>
  </si>
  <si>
    <t>Sprchová sada (sprcha, hadice, držák sprchy)</t>
  </si>
  <si>
    <t>42</t>
  </si>
  <si>
    <t>725 86-0222.RT1</t>
  </si>
  <si>
    <t>Sifon sprchový PP HL514SN, DN 40/50</t>
  </si>
  <si>
    <t>samočistící, stavitelný odpad 6/4", krytka nerez</t>
  </si>
  <si>
    <t>43</t>
  </si>
  <si>
    <t>725 98-0122.R00</t>
  </si>
  <si>
    <t>Dvířka z PH T 3622, 15/30 (uzávěry vody)</t>
  </si>
  <si>
    <t>725 71-6139.R00</t>
  </si>
  <si>
    <t>Rav Rio R147 bidetová vestavěná baterie</t>
  </si>
  <si>
    <t>20</t>
  </si>
  <si>
    <t>21</t>
  </si>
  <si>
    <t>22</t>
  </si>
  <si>
    <t>23</t>
  </si>
  <si>
    <t>24</t>
  </si>
  <si>
    <t>25</t>
  </si>
  <si>
    <t>Montáž barerie nástěnné - bidetových souprav</t>
  </si>
  <si>
    <t>Montáž výlevky bez zadní stěny včetně výlevky</t>
  </si>
  <si>
    <t>44</t>
  </si>
  <si>
    <t>45</t>
  </si>
  <si>
    <t>46</t>
  </si>
  <si>
    <t>47</t>
  </si>
  <si>
    <r>
      <t>míst.1:</t>
    </r>
    <r>
      <rPr>
        <sz val="10"/>
        <color indexed="48"/>
        <rFont val="Arial CE"/>
        <family val="0"/>
      </rPr>
      <t xml:space="preserve">  (2,55 + 2,60) x 5,70 + 1,0 x 0,20 + 1,70 x 0,10 - 1,45 x 0,90 =</t>
    </r>
  </si>
  <si>
    <r>
      <t>míst.2:</t>
    </r>
    <r>
      <rPr>
        <sz val="10"/>
        <color indexed="48"/>
        <rFont val="Arial CE"/>
        <family val="0"/>
      </rPr>
      <t xml:space="preserve">  1,75 x 1,25 + 0,70 x 0,10 + 1,25 x 0,90 =</t>
    </r>
  </si>
  <si>
    <r>
      <t>míst.3:</t>
    </r>
    <r>
      <rPr>
        <sz val="10"/>
        <color indexed="48"/>
        <rFont val="Arial CE"/>
        <family val="0"/>
      </rPr>
      <t xml:space="preserve">  2,10 x 1,75 - 0,70 x 0,10 =</t>
    </r>
  </si>
  <si>
    <t xml:space="preserve">              - 1,20 x 0,90 x 2 =</t>
  </si>
  <si>
    <r>
      <t>míst.2:</t>
    </r>
    <r>
      <rPr>
        <sz val="10"/>
        <color indexed="48"/>
        <rFont val="Arial CE"/>
        <family val="0"/>
      </rPr>
      <t xml:space="preserve">  (2,25 x 2 - 0,80 + 1,75 + 1,05 + 0,55 + 1,25) x 1,80 =</t>
    </r>
  </si>
  <si>
    <r>
      <t>míst.3:</t>
    </r>
    <r>
      <rPr>
        <sz val="10"/>
        <color indexed="48"/>
        <rFont val="Arial CE"/>
        <family val="0"/>
      </rPr>
      <t xml:space="preserve">  [ (2,10 + 1,75 + 0,70) x 2 - 0,80 x 2 ] x 1,50 =</t>
    </r>
  </si>
  <si>
    <t>14,94 + 10,80 =</t>
  </si>
  <si>
    <r>
      <t>míst.1:</t>
    </r>
    <r>
      <rPr>
        <sz val="10"/>
        <color indexed="48"/>
        <rFont val="Arial CE"/>
        <family val="0"/>
      </rPr>
      <t xml:space="preserve">  0,90 x 2 + 0,10 x 3 + 1,25 + 2,25 + 4,0 x 2 + 5,70 - 0,80 + 5,25 - 1,0 = </t>
    </r>
  </si>
  <si>
    <r>
      <t>míst.2:</t>
    </r>
    <r>
      <rPr>
        <sz val="10"/>
        <color indexed="48"/>
        <rFont val="Arial CE"/>
        <family val="0"/>
      </rPr>
      <t xml:space="preserve">  2,25 x 2 - 0,80 + 1,75 + 1,05 + 0,55 + 1,25 =</t>
    </r>
  </si>
  <si>
    <r>
      <t>míst.3:</t>
    </r>
    <r>
      <rPr>
        <sz val="10"/>
        <color indexed="48"/>
        <rFont val="Arial CE"/>
        <family val="0"/>
      </rPr>
      <t xml:space="preserve">  (2,10 + 1,75 + 0,70) x 2 - 0,80 x 2 =</t>
    </r>
  </si>
  <si>
    <t>783 32-4140.R00</t>
  </si>
  <si>
    <t>Nátěr syntetický litin. radiátorů Z +1x + 1x email</t>
  </si>
  <si>
    <t>346 24-4351.R00</t>
  </si>
  <si>
    <t>Obezdívka koupelnových van (sprchová vanička) tl. 6,5 cm</t>
  </si>
  <si>
    <t>0,90 x 0,60 =</t>
  </si>
  <si>
    <r>
      <t>míst.2:</t>
    </r>
    <r>
      <rPr>
        <sz val="10"/>
        <color indexed="48"/>
        <rFont val="Arial CE"/>
        <family val="0"/>
      </rPr>
      <t xml:space="preserve">  (2,25 x 2 + 1,75 + 1,05 + 0,70 + 1,40) x 1,40 =</t>
    </r>
  </si>
  <si>
    <r>
      <t xml:space="preserve">odpočet: </t>
    </r>
    <r>
      <rPr>
        <sz val="10"/>
        <color indexed="48"/>
        <rFont val="Arial CE"/>
        <family val="0"/>
      </rPr>
      <t xml:space="preserve"> 0,80 x 0,20 =</t>
    </r>
  </si>
  <si>
    <r>
      <t>míst.3:</t>
    </r>
    <r>
      <rPr>
        <sz val="10"/>
        <color indexed="48"/>
        <rFont val="Arial CE"/>
        <family val="0"/>
      </rPr>
      <t xml:space="preserve">  (2,10 + 1,75 + 0,70) x 2 x 1,70 =</t>
    </r>
  </si>
  <si>
    <r>
      <t xml:space="preserve">odpočet: </t>
    </r>
    <r>
      <rPr>
        <sz val="10"/>
        <color indexed="48"/>
        <rFont val="Arial CE"/>
        <family val="0"/>
      </rPr>
      <t xml:space="preserve"> 0,80 x 0,50 x 2 =</t>
    </r>
  </si>
  <si>
    <t>Zrcadlo lepené na stěnu nad umyvadla</t>
  </si>
  <si>
    <t>0,50 x 0,50 x 2 ks =</t>
  </si>
  <si>
    <t>28,42 + 3,38 + 3,61 =</t>
  </si>
  <si>
    <t>342 26-4051.RT1</t>
  </si>
  <si>
    <t>Kazetový stropní podhled na zavěšenou ocel. konstrukci</t>
  </si>
  <si>
    <r>
      <t xml:space="preserve">desky standard tl. 12,5 mm, bez izolace (např. program </t>
    </r>
    <r>
      <rPr>
        <b/>
        <sz val="10"/>
        <rFont val="Arial CE"/>
        <family val="0"/>
      </rPr>
      <t>DECOGIPS</t>
    </r>
    <r>
      <rPr>
        <sz val="10"/>
        <rFont val="Arial CE"/>
        <family val="0"/>
      </rPr>
      <t>)</t>
    </r>
  </si>
  <si>
    <t>2,40 x 1,55 x 2 + 1,20 x 1,20 x 2 =</t>
  </si>
  <si>
    <t>0,80 x 2,0 x 10 + 0,60 x 2,0 x 2 =</t>
  </si>
  <si>
    <t>0,60 x 2,0 x 2 =</t>
  </si>
  <si>
    <t>0,70 x 3,20 + 0,75 x 3,05 - 0,60 x 2,0 x 2 =</t>
  </si>
  <si>
    <t>Podlaha - sprcha:</t>
  </si>
  <si>
    <t>1,25 x 0,90 =</t>
  </si>
  <si>
    <t>Stěny - sprcha:</t>
  </si>
  <si>
    <t>(0,90 + 1,25 + 0,90) x 1,80 =</t>
  </si>
  <si>
    <t xml:space="preserve">Dodávka </t>
  </si>
  <si>
    <t>Axiální odsávací ventilátor Punto Evo ME 100/4" LL TP</t>
  </si>
  <si>
    <r>
      <t>míst.1:</t>
    </r>
    <r>
      <rPr>
        <sz val="10"/>
        <color indexed="48"/>
        <rFont val="Arial CE"/>
        <family val="0"/>
      </rPr>
      <t xml:space="preserve">  (0,90 x 4 + 0,10 x 3 + 1,25 + 4,0 x 2 + 5,70 - 0,80 + 5,25 - 1,0) x 1,80 -</t>
    </r>
  </si>
  <si>
    <r>
      <t>míst.1:</t>
    </r>
    <r>
      <rPr>
        <sz val="10"/>
        <color indexed="48"/>
        <rFont val="Arial CE"/>
        <family val="0"/>
      </rPr>
      <t xml:space="preserve">  (0,90 x 4 + 0,10 x 3 + 1,25 + 4,0 x 2 + 5,70 + 5,25) x 1,40 + </t>
    </r>
  </si>
  <si>
    <t xml:space="preserve">              + (2,55 + 2,60) x 3,20 =</t>
  </si>
  <si>
    <r>
      <t xml:space="preserve">odpočet: </t>
    </r>
    <r>
      <rPr>
        <sz val="10"/>
        <color indexed="48"/>
        <rFont val="Arial CE"/>
        <family val="0"/>
      </rPr>
      <t xml:space="preserve"> 2,40 x 1,55 x 2 + 1,20 x 0,60 x 2 + 0,80 x 0,20 x 2 =</t>
    </r>
  </si>
  <si>
    <r>
      <t>míst.2:</t>
    </r>
    <r>
      <rPr>
        <sz val="10"/>
        <color indexed="48"/>
        <rFont val="Arial CE"/>
        <family val="0"/>
      </rPr>
      <t xml:space="preserve">  (2,25 x 2 - 0,80 + 1,75 + 1,05 + 0,55 + 1,25) x 0,30 =</t>
    </r>
  </si>
  <si>
    <r>
      <t>míst.1:</t>
    </r>
    <r>
      <rPr>
        <sz val="10"/>
        <color indexed="48"/>
        <rFont val="Arial CE"/>
        <family val="0"/>
      </rPr>
      <t xml:space="preserve">  (0,90 x 4 + 0,10 x 3 + 1,25 + 4,0 x 2 + 5,70 - 0,80 + 5,25 - 1,0) x 0,30 =</t>
    </r>
  </si>
  <si>
    <r>
      <t>míst.1:</t>
    </r>
    <r>
      <rPr>
        <sz val="10"/>
        <color indexed="48"/>
        <rFont val="Arial CE"/>
        <family val="0"/>
      </rPr>
      <t xml:space="preserve">  (0,90 x 4 + 0,10 x 3 + 1,25 + 4,0 x 2 + 5,70 - 0,80 + 5,25 - 1,0) x 1,50 -</t>
    </r>
  </si>
  <si>
    <r>
      <t>míst.2:</t>
    </r>
    <r>
      <rPr>
        <sz val="10"/>
        <color indexed="48"/>
        <rFont val="Arial CE"/>
        <family val="0"/>
      </rPr>
      <t xml:space="preserve">  (2,25 x 2 - 0,80 + 1,75 + 1,05 + 0,55 + 1,25) x 1,50 =</t>
    </r>
  </si>
  <si>
    <t>Příplatek k vnitrostaveništní dopravě suti za dalších 5 m (10x)</t>
  </si>
  <si>
    <t>979 01-1121.R00</t>
  </si>
  <si>
    <t>Příplatek za každé další podlaží</t>
  </si>
  <si>
    <t>998 01-1001.R00</t>
  </si>
  <si>
    <t xml:space="preserve">Přesun hmot pro budovy zděné výšky do 6 m </t>
  </si>
  <si>
    <t>721 29-0821.R00</t>
  </si>
  <si>
    <t xml:space="preserve">Přesun vybouraných hmot - kanalizace, výšky do 6 m </t>
  </si>
  <si>
    <t>998 72-1101.R00</t>
  </si>
  <si>
    <t xml:space="preserve">Přesun hmot pro vnitřní kanalizaci, výšky do 6 m </t>
  </si>
  <si>
    <t>722 29-0821.R00</t>
  </si>
  <si>
    <t xml:space="preserve">Přesun vybouraných hmot - vodovody, výšky do 6 m </t>
  </si>
  <si>
    <t>998 72-2101.R00</t>
  </si>
  <si>
    <t xml:space="preserve">Přesun hmot pro vnitřní vodovod, výšky do 6 m </t>
  </si>
  <si>
    <t>725 59-0811.R00</t>
  </si>
  <si>
    <t>Přesun vybour.hmot, zařizovací předměty do 6 m</t>
  </si>
  <si>
    <t>998 72-5101.R00</t>
  </si>
  <si>
    <t xml:space="preserve">Přesun hmot pro zařizovací předměty, výšky do 6 m </t>
  </si>
  <si>
    <t>998 77-1101.R00</t>
  </si>
  <si>
    <t xml:space="preserve">Přesun hmot pro podlahy z dlaždic, výšky do 6 m </t>
  </si>
  <si>
    <t>998 78-1101.R00</t>
  </si>
  <si>
    <t xml:space="preserve">Přesun hmot pro obklady keramické, výšky do 6 m </t>
  </si>
  <si>
    <t>998 71-1101.R00</t>
  </si>
  <si>
    <t>Přesun hmot pro izolace proti vodě, výšky do 6 m</t>
  </si>
  <si>
    <r>
      <t>míst.4:</t>
    </r>
    <r>
      <rPr>
        <sz val="10"/>
        <color indexed="48"/>
        <rFont val="Arial CE"/>
        <family val="0"/>
      </rPr>
      <t xml:space="preserve">  (1,45 + 0,65 + 0,10 + 0,30 + 0,90 + 1,05 + 2,30 + 0,45 +0,15) x 1,80 =</t>
    </r>
  </si>
  <si>
    <t>77,40 x 1,04 =</t>
  </si>
  <si>
    <t>4,80 x 0,25 x 5 ks =</t>
  </si>
  <si>
    <r>
      <t>míst.4:</t>
    </r>
    <r>
      <rPr>
        <sz val="10"/>
        <color indexed="48"/>
        <rFont val="Arial CE"/>
        <family val="0"/>
      </rPr>
      <t xml:space="preserve">  (1,45 + 0,65 + 0,10 + 0,30 + 0,90 + 1,05 + 2,30 + 0,45 + 0,15) x 1,25 =</t>
    </r>
  </si>
  <si>
    <r>
      <t>míst.4:</t>
    </r>
    <r>
      <rPr>
        <sz val="10"/>
        <color indexed="48"/>
        <rFont val="Arial CE"/>
        <family val="0"/>
      </rPr>
      <t xml:space="preserve">  1,40 x 1,30 + 0,95 x 0,15 + 0,75 x 1,0 + 1,05 x 0,90 = </t>
    </r>
  </si>
  <si>
    <t>39,10 x 1,04 =</t>
  </si>
  <si>
    <t>3,38 + 3,61 + 3,66 =</t>
  </si>
  <si>
    <r>
      <t>míst.4:</t>
    </r>
    <r>
      <rPr>
        <sz val="10"/>
        <color indexed="48"/>
        <rFont val="Arial CE"/>
        <family val="0"/>
      </rPr>
      <t xml:space="preserve">  2,30 + 1,05 + 0,90 + 0,30 + 0,65 + 1,40 - 0,95 =</t>
    </r>
  </si>
  <si>
    <r>
      <t>míst.4:</t>
    </r>
    <r>
      <rPr>
        <sz val="10"/>
        <color indexed="48"/>
        <rFont val="Arial CE"/>
        <family val="0"/>
      </rPr>
      <t xml:space="preserve">  1,20 x 0,90 + 0,75 x 0,10 + 1,40 x 1,30 = </t>
    </r>
  </si>
  <si>
    <t>(0,90 + 0,90) x 1,20 =</t>
  </si>
  <si>
    <t>28,42 + 3,38 + 3,61 + 3,66 =</t>
  </si>
  <si>
    <r>
      <t>míst.4:</t>
    </r>
    <r>
      <rPr>
        <sz val="10"/>
        <color indexed="48"/>
        <rFont val="Arial CE"/>
        <family val="0"/>
      </rPr>
      <t xml:space="preserve">  (1,30 + 0,65) x 1,50 =</t>
    </r>
  </si>
  <si>
    <r>
      <t>míst.4:</t>
    </r>
    <r>
      <rPr>
        <sz val="10"/>
        <color indexed="48"/>
        <rFont val="Arial CE"/>
        <family val="0"/>
      </rPr>
      <t xml:space="preserve">  (1,30 + 0,65) x 0,30 + (2,30 + 1,20 + 0,90 + 0,45 + 1,40 - 0,95) x 1,80 =</t>
    </r>
  </si>
  <si>
    <t>Příplatek k odvozu za každý další 1 km  (7,549 t x 10 = 75,490)</t>
  </si>
  <si>
    <r>
      <t>míst.4:</t>
    </r>
    <r>
      <rPr>
        <sz val="10"/>
        <color indexed="48"/>
        <rFont val="Arial CE"/>
        <family val="0"/>
      </rPr>
      <t xml:space="preserve">  (1,45 + 0,65 + 0,10 + 0,30 + 0,90 + 1,05 + 2,30 + 0,45 + 0,15) x 1,80 =</t>
    </r>
  </si>
  <si>
    <t>77,70 + 35,40 =</t>
  </si>
  <si>
    <r>
      <t>Oprava sociálního zařízení - oddělení 1 - 1.NP</t>
    </r>
    <r>
      <rPr>
        <b/>
        <i/>
        <sz val="11"/>
        <rFont val="Arial CE"/>
        <family val="0"/>
      </rPr>
      <t xml:space="preserve"> (Aktualizace)</t>
    </r>
  </si>
  <si>
    <r>
      <t xml:space="preserve">Oprava sociálního zařízení - oddělení 1 - 1.NP </t>
    </r>
    <r>
      <rPr>
        <b/>
        <i/>
        <sz val="11"/>
        <rFont val="Arial CE"/>
        <family val="0"/>
      </rPr>
      <t>(Aktualizace)</t>
    </r>
  </si>
  <si>
    <t>Montáž splachovacích nádrží středněpoložených</t>
  </si>
  <si>
    <t>Splachovací nádržka středněpoložená plastová</t>
  </si>
  <si>
    <r>
      <t xml:space="preserve">Trubka k ventilátoru </t>
    </r>
    <r>
      <rPr>
        <sz val="10"/>
        <rFont val="Arial"/>
        <family val="2"/>
      </rPr>
      <t xml:space="preserve">Ø </t>
    </r>
    <r>
      <rPr>
        <sz val="10"/>
        <rFont val="Arial CE"/>
        <family val="2"/>
      </rPr>
      <t>100 mm / 1,0 m</t>
    </r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</si>
</sst>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  <numFmt numFmtId="165" formatCode="#,##0.0000"/>
    <numFmt numFmtId="166" formatCode="#,##0.000"/>
    <numFmt numFmtId="167" formatCode="000\ 00"/>
    <numFmt numFmtId="168" formatCode="0.0"/>
    <numFmt numFmtId="169" formatCode="0.0000"/>
    <numFmt numFmtId="170" formatCode="0.0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\ &quot;Kč&quot;"/>
    <numFmt numFmtId="176" formatCode="#,##0.0"/>
    <numFmt numFmtId="177" formatCode="0.000000"/>
    <numFmt numFmtId="178" formatCode="_-* #,##0.0\ _K_č_-;\-* #,##0.0\ _K_č_-;_-* &quot;-&quot;??\ _K_č_-;_-@_-"/>
    <numFmt numFmtId="179" formatCode="_-* #,##0\ _K_č_-;\-* #,##0\ _K_č_-;_-* &quot;-&quot;??\ _K_č_-;_-@_-"/>
    <numFmt numFmtId="180" formatCode="_-* #,##0.0\ &quot;Kč&quot;_-;\-* #,##0.0\ &quot;Kč&quot;_-;_-* &quot;-&quot;??\ &quot;Kč&quot;_-;_-@_-"/>
    <numFmt numFmtId="181" formatCode="_-* #,##0\ &quot;Kč&quot;_-;\-* #,##0\ &quot;Kč&quot;_-;_-* &quot;-&quot;??\ &quot;Kč&quot;_-;_-@_-"/>
  </numFmts>
  <fonts count="65">
    <font>
      <sz val="10"/>
      <name val="Arial CE"/>
      <family val="0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vertAlign val="superscript"/>
      <sz val="10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9"/>
      <name val="Arial CE"/>
      <family val="0"/>
    </font>
    <font>
      <sz val="10"/>
      <color indexed="10"/>
      <name val="Arial CE"/>
      <family val="2"/>
    </font>
    <font>
      <b/>
      <u val="single"/>
      <sz val="12"/>
      <color indexed="12"/>
      <name val="Arial CE"/>
      <family val="2"/>
    </font>
    <font>
      <b/>
      <i/>
      <u val="single"/>
      <sz val="12"/>
      <color indexed="10"/>
      <name val="Arial CE"/>
      <family val="2"/>
    </font>
    <font>
      <sz val="10"/>
      <color indexed="17"/>
      <name val="Arial CE"/>
      <family val="2"/>
    </font>
    <font>
      <b/>
      <sz val="11"/>
      <color indexed="17"/>
      <name val="Arial CE"/>
      <family val="2"/>
    </font>
    <font>
      <b/>
      <i/>
      <sz val="10"/>
      <color indexed="17"/>
      <name val="Arial CE"/>
      <family val="2"/>
    </font>
    <font>
      <b/>
      <sz val="10"/>
      <color indexed="12"/>
      <name val="Arial CE"/>
      <family val="2"/>
    </font>
    <font>
      <b/>
      <sz val="12"/>
      <color indexed="12"/>
      <name val="Arial CE"/>
      <family val="2"/>
    </font>
    <font>
      <sz val="10"/>
      <color indexed="12"/>
      <name val="Arial CE"/>
      <family val="0"/>
    </font>
    <font>
      <b/>
      <sz val="10"/>
      <color indexed="17"/>
      <name val="Arial CE"/>
      <family val="0"/>
    </font>
    <font>
      <b/>
      <sz val="12"/>
      <color indexed="17"/>
      <name val="Arial CE"/>
      <family val="0"/>
    </font>
    <font>
      <i/>
      <sz val="9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11"/>
      <name val="Arial CE"/>
      <family val="0"/>
    </font>
    <font>
      <b/>
      <i/>
      <sz val="11"/>
      <color indexed="10"/>
      <name val="Arial CE"/>
      <family val="2"/>
    </font>
    <font>
      <sz val="10"/>
      <name val="Arial"/>
      <family val="2"/>
    </font>
    <font>
      <sz val="10"/>
      <color indexed="48"/>
      <name val="Arial CE"/>
      <family val="0"/>
    </font>
    <font>
      <sz val="10"/>
      <color indexed="4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0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hair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604">
    <xf numFmtId="0" fontId="0" fillId="0" borderId="0" xfId="0" applyAlignment="1">
      <alignment/>
    </xf>
    <xf numFmtId="0" fontId="0" fillId="0" borderId="0" xfId="47">
      <alignment/>
      <protection/>
    </xf>
    <xf numFmtId="0" fontId="1" fillId="0" borderId="0" xfId="47" applyFont="1" applyAlignment="1">
      <alignment horizontal="centerContinuous"/>
      <protection/>
    </xf>
    <xf numFmtId="0" fontId="2" fillId="0" borderId="0" xfId="47" applyFont="1" applyAlignment="1">
      <alignment horizontal="centerContinuous"/>
      <protection/>
    </xf>
    <xf numFmtId="0" fontId="2" fillId="0" borderId="0" xfId="47" applyFont="1" applyAlignment="1">
      <alignment horizontal="right"/>
      <protection/>
    </xf>
    <xf numFmtId="0" fontId="3" fillId="0" borderId="0" xfId="47" applyFont="1" applyBorder="1">
      <alignment/>
      <protection/>
    </xf>
    <xf numFmtId="0" fontId="4" fillId="0" borderId="0" xfId="47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164" fontId="0" fillId="0" borderId="10" xfId="47" applyNumberFormat="1" applyFont="1" applyFill="1" applyBorder="1">
      <alignment/>
      <protection/>
    </xf>
    <xf numFmtId="0" fontId="4" fillId="0" borderId="10" xfId="47" applyFont="1" applyFill="1" applyBorder="1">
      <alignment/>
      <protection/>
    </xf>
    <xf numFmtId="0" fontId="0" fillId="0" borderId="11" xfId="47" applyFont="1" applyBorder="1">
      <alignment/>
      <protection/>
    </xf>
    <xf numFmtId="0" fontId="0" fillId="0" borderId="11" xfId="47" applyFont="1" applyBorder="1" applyAlignment="1">
      <alignment horizontal="center"/>
      <protection/>
    </xf>
    <xf numFmtId="0" fontId="0" fillId="0" borderId="11" xfId="47" applyFont="1" applyBorder="1" applyAlignment="1">
      <alignment horizontal="left"/>
      <protection/>
    </xf>
    <xf numFmtId="0" fontId="0" fillId="0" borderId="12" xfId="47" applyFont="1" applyBorder="1">
      <alignment/>
      <protection/>
    </xf>
    <xf numFmtId="0" fontId="0" fillId="0" borderId="0" xfId="0" applyFont="1" applyAlignment="1">
      <alignment/>
    </xf>
    <xf numFmtId="0" fontId="0" fillId="0" borderId="13" xfId="47" applyFont="1" applyBorder="1">
      <alignment/>
      <protection/>
    </xf>
    <xf numFmtId="49" fontId="0" fillId="0" borderId="0" xfId="47" applyNumberFormat="1" applyFont="1" applyBorder="1" applyAlignment="1">
      <alignment horizontal="center"/>
      <protection/>
    </xf>
    <xf numFmtId="0" fontId="0" fillId="0" borderId="0" xfId="47" applyFont="1" applyBorder="1">
      <alignment/>
      <protection/>
    </xf>
    <xf numFmtId="0" fontId="0" fillId="0" borderId="0" xfId="47" applyFont="1" applyBorder="1" applyAlignment="1">
      <alignment horizontal="right"/>
      <protection/>
    </xf>
    <xf numFmtId="0" fontId="0" fillId="0" borderId="0" xfId="47" applyFont="1" applyBorder="1" applyAlignment="1">
      <alignment horizontal="left" shrinkToFit="1"/>
      <protection/>
    </xf>
    <xf numFmtId="0" fontId="0" fillId="0" borderId="0" xfId="47" applyFont="1" applyFill="1">
      <alignment/>
      <protection/>
    </xf>
    <xf numFmtId="0" fontId="0" fillId="0" borderId="0" xfId="47" applyFont="1" applyFill="1" applyAlignment="1">
      <alignment horizontal="right"/>
      <protection/>
    </xf>
    <xf numFmtId="0" fontId="0" fillId="0" borderId="0" xfId="47" applyFont="1" applyFill="1" applyAlignment="1">
      <alignment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 horizontal="right"/>
    </xf>
    <xf numFmtId="4" fontId="0" fillId="0" borderId="10" xfId="47" applyNumberFormat="1" applyFont="1" applyFill="1" applyBorder="1" applyAlignment="1">
      <alignment horizontal="left"/>
      <protection/>
    </xf>
    <xf numFmtId="49" fontId="5" fillId="0" borderId="0" xfId="47" applyNumberFormat="1" applyFont="1" applyFill="1" applyBorder="1" applyAlignment="1">
      <alignment horizontal="left"/>
      <protection/>
    </xf>
    <xf numFmtId="0" fontId="5" fillId="0" borderId="0" xfId="47" applyFont="1" applyFill="1" applyBorder="1">
      <alignment/>
      <protection/>
    </xf>
    <xf numFmtId="0" fontId="0" fillId="0" borderId="14" xfId="0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5" xfId="47" applyFont="1" applyFill="1" applyBorder="1" applyAlignment="1">
      <alignment horizontal="left"/>
      <protection/>
    </xf>
    <xf numFmtId="0" fontId="0" fillId="0" borderId="10" xfId="47" applyFont="1" applyFill="1" applyBorder="1">
      <alignment/>
      <protection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2" fontId="6" fillId="0" borderId="0" xfId="0" applyNumberFormat="1" applyFont="1" applyBorder="1" applyAlignment="1">
      <alignment/>
    </xf>
    <xf numFmtId="0" fontId="0" fillId="0" borderId="16" xfId="47" applyFont="1" applyFill="1" applyBorder="1" applyAlignment="1">
      <alignment horizontal="left"/>
      <protection/>
    </xf>
    <xf numFmtId="0" fontId="7" fillId="0" borderId="17" xfId="0" applyFont="1" applyBorder="1" applyAlignment="1">
      <alignment horizontal="left"/>
    </xf>
    <xf numFmtId="170" fontId="0" fillId="0" borderId="10" xfId="47" applyNumberFormat="1" applyFont="1" applyFill="1" applyBorder="1">
      <alignment/>
      <protection/>
    </xf>
    <xf numFmtId="170" fontId="0" fillId="0" borderId="10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0" xfId="47" applyFont="1" applyFill="1" applyBorder="1" applyAlignment="1">
      <alignment horizontal="left"/>
      <protection/>
    </xf>
    <xf numFmtId="0" fontId="0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10" xfId="47" applyNumberFormat="1" applyFont="1" applyFill="1" applyBorder="1" applyAlignment="1">
      <alignment horizontal="left"/>
      <protection/>
    </xf>
    <xf numFmtId="0" fontId="0" fillId="0" borderId="10" xfId="0" applyBorder="1" applyAlignment="1">
      <alignment wrapText="1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6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31" xfId="0" applyBorder="1" applyAlignment="1">
      <alignment/>
    </xf>
    <xf numFmtId="3" fontId="0" fillId="0" borderId="28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9" fillId="0" borderId="34" xfId="0" applyFont="1" applyBorder="1" applyAlignment="1">
      <alignment horizontal="centerContinuous" vertical="center"/>
    </xf>
    <xf numFmtId="0" fontId="5" fillId="0" borderId="35" xfId="0" applyFont="1" applyBorder="1" applyAlignment="1">
      <alignment horizontal="centerContinuous" vertical="center"/>
    </xf>
    <xf numFmtId="0" fontId="0" fillId="0" borderId="35" xfId="0" applyBorder="1" applyAlignment="1">
      <alignment horizontal="centerContinuous" vertical="center"/>
    </xf>
    <xf numFmtId="0" fontId="0" fillId="0" borderId="36" xfId="0" applyBorder="1" applyAlignment="1">
      <alignment horizontal="centerContinuous" vertical="center"/>
    </xf>
    <xf numFmtId="0" fontId="4" fillId="0" borderId="37" xfId="0" applyFont="1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centerContinuous"/>
    </xf>
    <xf numFmtId="0" fontId="4" fillId="0" borderId="38" xfId="0" applyFont="1" applyBorder="1" applyAlignment="1">
      <alignment horizontal="centerContinuous"/>
    </xf>
    <xf numFmtId="0" fontId="0" fillId="0" borderId="38" xfId="0" applyBorder="1" applyAlignment="1">
      <alignment horizontal="centerContinuous"/>
    </xf>
    <xf numFmtId="0" fontId="0" fillId="0" borderId="40" xfId="0" applyBorder="1" applyAlignment="1">
      <alignment/>
    </xf>
    <xf numFmtId="3" fontId="0" fillId="0" borderId="41" xfId="0" applyNumberFormat="1" applyBorder="1" applyAlignment="1">
      <alignment/>
    </xf>
    <xf numFmtId="0" fontId="0" fillId="0" borderId="42" xfId="0" applyBorder="1" applyAlignment="1">
      <alignment/>
    </xf>
    <xf numFmtId="3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32" xfId="0" applyFont="1" applyBorder="1" applyAlignment="1">
      <alignment/>
    </xf>
    <xf numFmtId="0" fontId="0" fillId="0" borderId="47" xfId="0" applyBorder="1" applyAlignment="1">
      <alignment/>
    </xf>
    <xf numFmtId="3" fontId="0" fillId="0" borderId="48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20" xfId="0" applyNumberFormat="1" applyBorder="1" applyAlignment="1">
      <alignment horizontal="right"/>
    </xf>
    <xf numFmtId="0" fontId="5" fillId="0" borderId="49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9" fillId="0" borderId="0" xfId="0" applyNumberFormat="1" applyFont="1" applyAlignment="1">
      <alignment horizontal="centerContinuous"/>
    </xf>
    <xf numFmtId="0" fontId="4" fillId="0" borderId="50" xfId="0" applyFont="1" applyFill="1" applyBorder="1" applyAlignment="1">
      <alignment/>
    </xf>
    <xf numFmtId="0" fontId="4" fillId="0" borderId="51" xfId="0" applyFont="1" applyFill="1" applyBorder="1" applyAlignment="1">
      <alignment/>
    </xf>
    <xf numFmtId="0" fontId="4" fillId="0" borderId="52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centerContinuous"/>
    </xf>
    <xf numFmtId="3" fontId="9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0" fillId="0" borderId="46" xfId="0" applyFont="1" applyFill="1" applyBorder="1" applyAlignment="1">
      <alignment/>
    </xf>
    <xf numFmtId="4" fontId="0" fillId="0" borderId="17" xfId="0" applyNumberFormat="1" applyFont="1" applyFill="1" applyBorder="1" applyAlignment="1">
      <alignment horizontal="right"/>
    </xf>
    <xf numFmtId="49" fontId="4" fillId="0" borderId="54" xfId="0" applyNumberFormat="1" applyFont="1" applyFill="1" applyBorder="1" applyAlignment="1">
      <alignment/>
    </xf>
    <xf numFmtId="0" fontId="0" fillId="0" borderId="0" xfId="47" applyFont="1" applyBorder="1" applyAlignment="1">
      <alignment horizontal="center"/>
      <protection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48" xfId="0" applyBorder="1" applyAlignment="1">
      <alignment/>
    </xf>
    <xf numFmtId="3" fontId="0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54" xfId="0" applyBorder="1" applyAlignment="1">
      <alignment/>
    </xf>
    <xf numFmtId="4" fontId="0" fillId="0" borderId="55" xfId="0" applyNumberFormat="1" applyFill="1" applyBorder="1" applyAlignment="1">
      <alignment/>
    </xf>
    <xf numFmtId="3" fontId="0" fillId="0" borderId="45" xfId="0" applyNumberFormat="1" applyFont="1" applyFill="1" applyBorder="1" applyAlignment="1">
      <alignment horizontal="right"/>
    </xf>
    <xf numFmtId="2" fontId="0" fillId="0" borderId="15" xfId="0" applyNumberFormat="1" applyFont="1" applyFill="1" applyBorder="1" applyAlignment="1">
      <alignment horizontal="right"/>
    </xf>
    <xf numFmtId="0" fontId="4" fillId="0" borderId="56" xfId="0" applyFont="1" applyFill="1" applyBorder="1" applyAlignment="1">
      <alignment horizontal="right"/>
    </xf>
    <xf numFmtId="0" fontId="4" fillId="0" borderId="50" xfId="0" applyFont="1" applyFill="1" applyBorder="1" applyAlignment="1">
      <alignment horizontal="right"/>
    </xf>
    <xf numFmtId="0" fontId="4" fillId="0" borderId="50" xfId="0" applyFont="1" applyFill="1" applyBorder="1" applyAlignment="1">
      <alignment horizontal="center"/>
    </xf>
    <xf numFmtId="3" fontId="4" fillId="0" borderId="57" xfId="0" applyNumberFormat="1" applyFont="1" applyFill="1" applyBorder="1" applyAlignment="1">
      <alignment horizontal="right"/>
    </xf>
    <xf numFmtId="4" fontId="11" fillId="0" borderId="51" xfId="0" applyNumberFormat="1" applyFont="1" applyFill="1" applyBorder="1" applyAlignment="1">
      <alignment horizontal="right"/>
    </xf>
    <xf numFmtId="2" fontId="0" fillId="0" borderId="58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0" fontId="0" fillId="0" borderId="59" xfId="0" applyBorder="1" applyAlignment="1">
      <alignment wrapText="1"/>
    </xf>
    <xf numFmtId="2" fontId="0" fillId="0" borderId="0" xfId="0" applyNumberFormat="1" applyFill="1" applyBorder="1" applyAlignment="1">
      <alignment/>
    </xf>
    <xf numFmtId="0" fontId="0" fillId="0" borderId="10" xfId="0" applyBorder="1" applyAlignment="1">
      <alignment horizontal="left" wrapText="1"/>
    </xf>
    <xf numFmtId="3" fontId="0" fillId="0" borderId="60" xfId="0" applyNumberFormat="1" applyFont="1" applyFill="1" applyBorder="1" applyAlignment="1">
      <alignment horizontal="right"/>
    </xf>
    <xf numFmtId="0" fontId="4" fillId="0" borderId="61" xfId="0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49" fontId="0" fillId="0" borderId="57" xfId="0" applyNumberFormat="1" applyBorder="1" applyAlignment="1">
      <alignment horizontal="left"/>
    </xf>
    <xf numFmtId="170" fontId="0" fillId="0" borderId="0" xfId="0" applyNumberFormat="1" applyFill="1" applyBorder="1" applyAlignment="1">
      <alignment/>
    </xf>
    <xf numFmtId="49" fontId="19" fillId="33" borderId="10" xfId="47" applyNumberFormat="1" applyFont="1" applyFill="1" applyBorder="1" applyAlignment="1">
      <alignment horizontal="left"/>
      <protection/>
    </xf>
    <xf numFmtId="0" fontId="19" fillId="0" borderId="0" xfId="47" applyFont="1" applyFill="1" applyBorder="1">
      <alignment/>
      <protection/>
    </xf>
    <xf numFmtId="49" fontId="18" fillId="0" borderId="58" xfId="47" applyNumberFormat="1" applyFont="1" applyFill="1" applyBorder="1">
      <alignment/>
      <protection/>
    </xf>
    <xf numFmtId="49" fontId="18" fillId="0" borderId="10" xfId="47" applyNumberFormat="1" applyFont="1" applyFill="1" applyBorder="1">
      <alignment/>
      <protection/>
    </xf>
    <xf numFmtId="3" fontId="15" fillId="0" borderId="62" xfId="34" applyNumberFormat="1" applyFont="1" applyFill="1" applyBorder="1" applyAlignment="1">
      <alignment horizontal="right"/>
    </xf>
    <xf numFmtId="3" fontId="15" fillId="0" borderId="10" xfId="0" applyNumberFormat="1" applyFont="1" applyFill="1" applyBorder="1" applyAlignment="1">
      <alignment/>
    </xf>
    <xf numFmtId="3" fontId="15" fillId="0" borderId="62" xfId="0" applyNumberFormat="1" applyFont="1" applyFill="1" applyBorder="1" applyAlignment="1">
      <alignment/>
    </xf>
    <xf numFmtId="3" fontId="21" fillId="33" borderId="50" xfId="0" applyNumberFormat="1" applyFont="1" applyFill="1" applyBorder="1" applyAlignment="1">
      <alignment/>
    </xf>
    <xf numFmtId="3" fontId="21" fillId="33" borderId="51" xfId="0" applyNumberFormat="1" applyFont="1" applyFill="1" applyBorder="1" applyAlignment="1">
      <alignment/>
    </xf>
    <xf numFmtId="3" fontId="15" fillId="0" borderId="63" xfId="0" applyNumberFormat="1" applyFont="1" applyFill="1" applyBorder="1" applyAlignment="1">
      <alignment horizontal="right"/>
    </xf>
    <xf numFmtId="3" fontId="21" fillId="33" borderId="54" xfId="0" applyNumberFormat="1" applyFont="1" applyFill="1" applyBorder="1" applyAlignment="1">
      <alignment horizontal="right"/>
    </xf>
    <xf numFmtId="3" fontId="15" fillId="0" borderId="41" xfId="0" applyNumberFormat="1" applyFont="1" applyBorder="1" applyAlignment="1">
      <alignment/>
    </xf>
    <xf numFmtId="3" fontId="15" fillId="0" borderId="64" xfId="0" applyNumberFormat="1" applyFont="1" applyBorder="1" applyAlignment="1">
      <alignment/>
    </xf>
    <xf numFmtId="175" fontId="15" fillId="0" borderId="10" xfId="0" applyNumberFormat="1" applyFont="1" applyBorder="1" applyAlignment="1">
      <alignment/>
    </xf>
    <xf numFmtId="175" fontId="15" fillId="0" borderId="18" xfId="0" applyNumberFormat="1" applyFont="1" applyBorder="1" applyAlignment="1">
      <alignment/>
    </xf>
    <xf numFmtId="175" fontId="22" fillId="33" borderId="54" xfId="0" applyNumberFormat="1" applyFont="1" applyFill="1" applyBorder="1" applyAlignment="1">
      <alignment/>
    </xf>
    <xf numFmtId="0" fontId="20" fillId="0" borderId="0" xfId="0" applyFont="1" applyAlignment="1">
      <alignment horizontal="centerContinuous"/>
    </xf>
    <xf numFmtId="3" fontId="21" fillId="0" borderId="54" xfId="0" applyNumberFormat="1" applyFont="1" applyBorder="1" applyAlignment="1">
      <alignment/>
    </xf>
    <xf numFmtId="0" fontId="0" fillId="0" borderId="13" xfId="47" applyFont="1" applyBorder="1" applyAlignment="1">
      <alignment horizontal="center"/>
      <protection/>
    </xf>
    <xf numFmtId="0" fontId="0" fillId="0" borderId="13" xfId="47" applyFont="1" applyBorder="1" applyAlignment="1">
      <alignment horizontal="left"/>
      <protection/>
    </xf>
    <xf numFmtId="0" fontId="0" fillId="0" borderId="65" xfId="47" applyFont="1" applyBorder="1">
      <alignment/>
      <protection/>
    </xf>
    <xf numFmtId="4" fontId="15" fillId="0" borderId="10" xfId="0" applyNumberFormat="1" applyFont="1" applyBorder="1" applyAlignment="1">
      <alignment horizontal="right"/>
    </xf>
    <xf numFmtId="4" fontId="16" fillId="33" borderId="10" xfId="0" applyNumberFormat="1" applyFont="1" applyFill="1" applyBorder="1" applyAlignment="1">
      <alignment/>
    </xf>
    <xf numFmtId="0" fontId="0" fillId="0" borderId="59" xfId="47" applyFont="1" applyFill="1" applyBorder="1" applyAlignment="1">
      <alignment horizontal="left"/>
      <protection/>
    </xf>
    <xf numFmtId="164" fontId="4" fillId="0" borderId="0" xfId="0" applyNumberFormat="1" applyFont="1" applyBorder="1" applyAlignment="1">
      <alignment/>
    </xf>
    <xf numFmtId="4" fontId="16" fillId="0" borderId="0" xfId="0" applyNumberFormat="1" applyFont="1" applyFill="1" applyBorder="1" applyAlignment="1">
      <alignment/>
    </xf>
    <xf numFmtId="2" fontId="16" fillId="0" borderId="0" xfId="0" applyNumberFormat="1" applyFont="1" applyFill="1" applyBorder="1" applyAlignment="1">
      <alignment/>
    </xf>
    <xf numFmtId="4" fontId="16" fillId="33" borderId="58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9" fontId="18" fillId="0" borderId="66" xfId="47" applyNumberFormat="1" applyFont="1" applyFill="1" applyBorder="1" applyAlignment="1">
      <alignment horizontal="left"/>
      <protection/>
    </xf>
    <xf numFmtId="170" fontId="0" fillId="0" borderId="0" xfId="0" applyNumberFormat="1" applyBorder="1" applyAlignment="1">
      <alignment/>
    </xf>
    <xf numFmtId="0" fontId="0" fillId="0" borderId="0" xfId="47" applyFont="1" applyBorder="1" applyAlignment="1">
      <alignment horizontal="left"/>
      <protection/>
    </xf>
    <xf numFmtId="0" fontId="0" fillId="0" borderId="67" xfId="0" applyBorder="1" applyAlignment="1">
      <alignment/>
    </xf>
    <xf numFmtId="4" fontId="4" fillId="0" borderId="39" xfId="0" applyNumberFormat="1" applyFont="1" applyFill="1" applyBorder="1" applyAlignment="1">
      <alignment horizontal="right"/>
    </xf>
    <xf numFmtId="3" fontId="21" fillId="0" borderId="51" xfId="0" applyNumberFormat="1" applyFont="1" applyFill="1" applyBorder="1" applyAlignment="1">
      <alignment/>
    </xf>
    <xf numFmtId="3" fontId="21" fillId="0" borderId="52" xfId="0" applyNumberFormat="1" applyFont="1" applyFill="1" applyBorder="1" applyAlignment="1">
      <alignment/>
    </xf>
    <xf numFmtId="0" fontId="0" fillId="0" borderId="68" xfId="47" applyFont="1" applyBorder="1">
      <alignment/>
      <protection/>
    </xf>
    <xf numFmtId="2" fontId="0" fillId="0" borderId="15" xfId="47" applyNumberFormat="1" applyFont="1" applyFill="1" applyBorder="1" applyAlignment="1">
      <alignment horizontal="right"/>
      <protection/>
    </xf>
    <xf numFmtId="0" fontId="0" fillId="0" borderId="10" xfId="47" applyFont="1" applyFill="1" applyBorder="1" applyAlignment="1">
      <alignment horizontal="right"/>
      <protection/>
    </xf>
    <xf numFmtId="4" fontId="16" fillId="0" borderId="0" xfId="0" applyNumberFormat="1" applyFont="1" applyFill="1" applyBorder="1" applyAlignment="1">
      <alignment/>
    </xf>
    <xf numFmtId="0" fontId="0" fillId="0" borderId="69" xfId="0" applyFont="1" applyBorder="1" applyAlignment="1">
      <alignment wrapText="1"/>
    </xf>
    <xf numFmtId="0" fontId="0" fillId="0" borderId="58" xfId="0" applyFont="1" applyBorder="1" applyAlignment="1">
      <alignment wrapText="1"/>
    </xf>
    <xf numFmtId="0" fontId="0" fillId="0" borderId="69" xfId="0" applyFont="1" applyBorder="1" applyAlignment="1">
      <alignment/>
    </xf>
    <xf numFmtId="4" fontId="0" fillId="0" borderId="69" xfId="0" applyNumberFormat="1" applyFont="1" applyBorder="1" applyAlignment="1">
      <alignment/>
    </xf>
    <xf numFmtId="4" fontId="15" fillId="0" borderId="69" xfId="0" applyNumberFormat="1" applyFont="1" applyBorder="1" applyAlignment="1">
      <alignment horizontal="right"/>
    </xf>
    <xf numFmtId="164" fontId="0" fillId="0" borderId="69" xfId="47" applyNumberFormat="1" applyFont="1" applyFill="1" applyBorder="1">
      <alignment/>
      <protection/>
    </xf>
    <xf numFmtId="49" fontId="18" fillId="0" borderId="69" xfId="47" applyNumberFormat="1" applyFont="1" applyFill="1" applyBorder="1">
      <alignment/>
      <protection/>
    </xf>
    <xf numFmtId="164" fontId="4" fillId="0" borderId="58" xfId="0" applyNumberFormat="1" applyFont="1" applyBorder="1" applyAlignment="1">
      <alignment/>
    </xf>
    <xf numFmtId="0" fontId="18" fillId="0" borderId="69" xfId="0" applyFont="1" applyBorder="1" applyAlignment="1">
      <alignment horizontal="left"/>
    </xf>
    <xf numFmtId="0" fontId="0" fillId="0" borderId="69" xfId="0" applyFont="1" applyBorder="1" applyAlignment="1">
      <alignment wrapText="1"/>
    </xf>
    <xf numFmtId="0" fontId="0" fillId="0" borderId="58" xfId="0" applyBorder="1" applyAlignment="1">
      <alignment/>
    </xf>
    <xf numFmtId="0" fontId="18" fillId="0" borderId="58" xfId="0" applyFont="1" applyBorder="1" applyAlignment="1">
      <alignment horizontal="left"/>
    </xf>
    <xf numFmtId="0" fontId="3" fillId="0" borderId="58" xfId="0" applyFont="1" applyBorder="1" applyAlignment="1">
      <alignment/>
    </xf>
    <xf numFmtId="0" fontId="0" fillId="0" borderId="58" xfId="0" applyFont="1" applyBorder="1" applyAlignment="1">
      <alignment/>
    </xf>
    <xf numFmtId="4" fontId="0" fillId="0" borderId="58" xfId="0" applyNumberFormat="1" applyFont="1" applyBorder="1" applyAlignment="1">
      <alignment/>
    </xf>
    <xf numFmtId="4" fontId="17" fillId="0" borderId="58" xfId="0" applyNumberFormat="1" applyFont="1" applyBorder="1" applyAlignment="1">
      <alignment horizontal="right"/>
    </xf>
    <xf numFmtId="164" fontId="0" fillId="0" borderId="58" xfId="47" applyNumberFormat="1" applyFont="1" applyFill="1" applyBorder="1">
      <alignment/>
      <protection/>
    </xf>
    <xf numFmtId="164" fontId="3" fillId="0" borderId="58" xfId="47" applyNumberFormat="1" applyFont="1" applyFill="1" applyBorder="1">
      <alignment/>
      <protection/>
    </xf>
    <xf numFmtId="0" fontId="0" fillId="0" borderId="21" xfId="47" applyFont="1" applyFill="1" applyBorder="1" applyAlignment="1">
      <alignment horizontal="center"/>
      <protection/>
    </xf>
    <xf numFmtId="0" fontId="0" fillId="0" borderId="17" xfId="47" applyFont="1" applyFill="1" applyBorder="1" applyAlignment="1">
      <alignment horizontal="center"/>
      <protection/>
    </xf>
    <xf numFmtId="4" fontId="0" fillId="0" borderId="17" xfId="47" applyNumberFormat="1" applyFont="1" applyFill="1" applyBorder="1" applyAlignment="1">
      <alignment horizontal="right"/>
      <protection/>
    </xf>
    <xf numFmtId="4" fontId="0" fillId="0" borderId="15" xfId="47" applyNumberFormat="1" applyFont="1" applyFill="1" applyBorder="1" applyAlignment="1">
      <alignment horizontal="right"/>
      <protection/>
    </xf>
    <xf numFmtId="4" fontId="16" fillId="33" borderId="17" xfId="47" applyNumberFormat="1" applyFont="1" applyFill="1" applyBorder="1">
      <alignment/>
      <protection/>
    </xf>
    <xf numFmtId="0" fontId="4" fillId="0" borderId="21" xfId="47" applyFont="1" applyFill="1" applyBorder="1">
      <alignment/>
      <protection/>
    </xf>
    <xf numFmtId="166" fontId="4" fillId="0" borderId="58" xfId="47" applyNumberFormat="1" applyFont="1" applyFill="1" applyBorder="1">
      <alignment/>
      <protection/>
    </xf>
    <xf numFmtId="171" fontId="0" fillId="0" borderId="69" xfId="0" applyNumberFormat="1" applyFont="1" applyBorder="1" applyAlignment="1">
      <alignment horizontal="right"/>
    </xf>
    <xf numFmtId="0" fontId="18" fillId="0" borderId="58" xfId="47" applyFont="1" applyFill="1" applyBorder="1" applyAlignment="1">
      <alignment horizontal="left"/>
      <protection/>
    </xf>
    <xf numFmtId="2" fontId="0" fillId="0" borderId="58" xfId="0" applyNumberFormat="1" applyBorder="1" applyAlignment="1">
      <alignment/>
    </xf>
    <xf numFmtId="4" fontId="17" fillId="0" borderId="58" xfId="0" applyNumberFormat="1" applyFont="1" applyBorder="1" applyAlignment="1">
      <alignment/>
    </xf>
    <xf numFmtId="164" fontId="3" fillId="0" borderId="58" xfId="0" applyNumberFormat="1" applyFont="1" applyBorder="1" applyAlignment="1">
      <alignment/>
    </xf>
    <xf numFmtId="4" fontId="15" fillId="0" borderId="69" xfId="0" applyNumberFormat="1" applyFont="1" applyBorder="1" applyAlignment="1">
      <alignment horizontal="right"/>
    </xf>
    <xf numFmtId="0" fontId="12" fillId="0" borderId="21" xfId="0" applyFont="1" applyBorder="1" applyAlignment="1">
      <alignment/>
    </xf>
    <xf numFmtId="4" fontId="16" fillId="33" borderId="58" xfId="0" applyNumberFormat="1" applyFont="1" applyFill="1" applyBorder="1" applyAlignment="1">
      <alignment/>
    </xf>
    <xf numFmtId="4" fontId="17" fillId="0" borderId="58" xfId="0" applyNumberFormat="1" applyFont="1" applyBorder="1" applyAlignment="1">
      <alignment/>
    </xf>
    <xf numFmtId="170" fontId="0" fillId="0" borderId="69" xfId="47" applyNumberFormat="1" applyFont="1" applyFill="1" applyBorder="1">
      <alignment/>
      <protection/>
    </xf>
    <xf numFmtId="0" fontId="0" fillId="0" borderId="15" xfId="0" applyBorder="1" applyAlignment="1">
      <alignment/>
    </xf>
    <xf numFmtId="4" fontId="16" fillId="33" borderId="15" xfId="0" applyNumberFormat="1" applyFont="1" applyFill="1" applyBorder="1" applyAlignment="1">
      <alignment/>
    </xf>
    <xf numFmtId="0" fontId="4" fillId="0" borderId="69" xfId="0" applyFont="1" applyBorder="1" applyAlignment="1">
      <alignment horizontal="left" vertical="top"/>
    </xf>
    <xf numFmtId="0" fontId="0" fillId="0" borderId="69" xfId="0" applyFont="1" applyBorder="1" applyAlignment="1">
      <alignment horizontal="left" wrapText="1"/>
    </xf>
    <xf numFmtId="164" fontId="0" fillId="0" borderId="69" xfId="47" applyNumberFormat="1" applyFont="1" applyFill="1" applyBorder="1" applyAlignment="1">
      <alignment horizontal="center"/>
      <protection/>
    </xf>
    <xf numFmtId="49" fontId="18" fillId="0" borderId="18" xfId="47" applyNumberFormat="1" applyFont="1" applyFill="1" applyBorder="1">
      <alignment/>
      <protection/>
    </xf>
    <xf numFmtId="0" fontId="4" fillId="0" borderId="18" xfId="47" applyFont="1" applyFill="1" applyBorder="1">
      <alignment/>
      <protection/>
    </xf>
    <xf numFmtId="0" fontId="4" fillId="0" borderId="20" xfId="47" applyFont="1" applyFill="1" applyBorder="1">
      <alignment/>
      <protection/>
    </xf>
    <xf numFmtId="0" fontId="0" fillId="0" borderId="69" xfId="47" applyFont="1" applyFill="1" applyBorder="1" applyAlignment="1">
      <alignment horizontal="left"/>
      <protection/>
    </xf>
    <xf numFmtId="0" fontId="4" fillId="0" borderId="69" xfId="47" applyFont="1" applyFill="1" applyBorder="1">
      <alignment/>
      <protection/>
    </xf>
    <xf numFmtId="3" fontId="15" fillId="0" borderId="70" xfId="0" applyNumberFormat="1" applyFont="1" applyFill="1" applyBorder="1" applyAlignment="1">
      <alignment/>
    </xf>
    <xf numFmtId="3" fontId="0" fillId="0" borderId="71" xfId="0" applyNumberFormat="1" applyFont="1" applyFill="1" applyBorder="1" applyAlignment="1">
      <alignment/>
    </xf>
    <xf numFmtId="3" fontId="0" fillId="0" borderId="64" xfId="0" applyNumberFormat="1" applyFont="1" applyFill="1" applyBorder="1" applyAlignment="1">
      <alignment/>
    </xf>
    <xf numFmtId="49" fontId="18" fillId="0" borderId="72" xfId="47" applyNumberFormat="1" applyFont="1" applyFill="1" applyBorder="1" applyAlignment="1">
      <alignment horizontal="left"/>
      <protection/>
    </xf>
    <xf numFmtId="49" fontId="14" fillId="0" borderId="0" xfId="47" applyNumberFormat="1" applyFont="1" applyBorder="1" applyAlignment="1">
      <alignment horizontal="left"/>
      <protection/>
    </xf>
    <xf numFmtId="0" fontId="0" fillId="0" borderId="10" xfId="0" applyFont="1" applyBorder="1" applyAlignment="1">
      <alignment wrapText="1"/>
    </xf>
    <xf numFmtId="2" fontId="0" fillId="0" borderId="58" xfId="0" applyNumberFormat="1" applyBorder="1" applyAlignment="1">
      <alignment wrapText="1"/>
    </xf>
    <xf numFmtId="4" fontId="15" fillId="0" borderId="58" xfId="0" applyNumberFormat="1" applyFont="1" applyBorder="1" applyAlignment="1">
      <alignment horizontal="right"/>
    </xf>
    <xf numFmtId="49" fontId="4" fillId="0" borderId="69" xfId="47" applyNumberFormat="1" applyFont="1" applyFill="1" applyBorder="1">
      <alignment/>
      <protection/>
    </xf>
    <xf numFmtId="0" fontId="4" fillId="0" borderId="69" xfId="47" applyFont="1" applyFill="1" applyBorder="1" applyAlignment="1">
      <alignment horizontal="center"/>
      <protection/>
    </xf>
    <xf numFmtId="0" fontId="18" fillId="0" borderId="73" xfId="0" applyFont="1" applyBorder="1" applyAlignment="1">
      <alignment horizontal="left"/>
    </xf>
    <xf numFmtId="0" fontId="0" fillId="0" borderId="73" xfId="0" applyFont="1" applyBorder="1" applyAlignment="1">
      <alignment/>
    </xf>
    <xf numFmtId="164" fontId="0" fillId="0" borderId="73" xfId="47" applyNumberFormat="1" applyFont="1" applyFill="1" applyBorder="1">
      <alignment/>
      <protection/>
    </xf>
    <xf numFmtId="0" fontId="4" fillId="0" borderId="74" xfId="47" applyFont="1" applyFill="1" applyBorder="1" applyAlignment="1">
      <alignment horizontal="center"/>
      <protection/>
    </xf>
    <xf numFmtId="0" fontId="0" fillId="0" borderId="58" xfId="47" applyFont="1" applyFill="1" applyBorder="1">
      <alignment/>
      <protection/>
    </xf>
    <xf numFmtId="170" fontId="0" fillId="0" borderId="58" xfId="47" applyNumberFormat="1" applyFont="1" applyFill="1" applyBorder="1" applyAlignment="1">
      <alignment horizontal="right"/>
      <protection/>
    </xf>
    <xf numFmtId="170" fontId="0" fillId="0" borderId="58" xfId="47" applyNumberFormat="1" applyFont="1" applyFill="1" applyBorder="1">
      <alignment/>
      <protection/>
    </xf>
    <xf numFmtId="0" fontId="18" fillId="0" borderId="58" xfId="0" applyFont="1" applyBorder="1" applyAlignment="1">
      <alignment horizontal="left" vertical="top"/>
    </xf>
    <xf numFmtId="0" fontId="0" fillId="0" borderId="58" xfId="0" applyFont="1" applyBorder="1" applyAlignment="1">
      <alignment horizontal="left" vertical="top"/>
    </xf>
    <xf numFmtId="0" fontId="0" fillId="0" borderId="58" xfId="0" applyBorder="1" applyAlignment="1">
      <alignment horizontal="left" wrapText="1"/>
    </xf>
    <xf numFmtId="164" fontId="0" fillId="0" borderId="58" xfId="47" applyNumberFormat="1" applyFont="1" applyFill="1" applyBorder="1" applyAlignment="1">
      <alignment horizontal="center"/>
      <protection/>
    </xf>
    <xf numFmtId="0" fontId="0" fillId="0" borderId="71" xfId="47" applyFont="1" applyFill="1" applyBorder="1" applyAlignment="1">
      <alignment horizontal="left"/>
      <protection/>
    </xf>
    <xf numFmtId="2" fontId="0" fillId="0" borderId="70" xfId="47" applyNumberFormat="1" applyFont="1" applyFill="1" applyBorder="1" applyAlignment="1">
      <alignment horizontal="right"/>
      <protection/>
    </xf>
    <xf numFmtId="0" fontId="0" fillId="0" borderId="71" xfId="0" applyFont="1" applyBorder="1" applyAlignment="1">
      <alignment/>
    </xf>
    <xf numFmtId="0" fontId="4" fillId="0" borderId="71" xfId="47" applyFont="1" applyFill="1" applyBorder="1">
      <alignment/>
      <protection/>
    </xf>
    <xf numFmtId="4" fontId="15" fillId="0" borderId="73" xfId="0" applyNumberFormat="1" applyFont="1" applyBorder="1" applyAlignment="1">
      <alignment horizontal="right"/>
    </xf>
    <xf numFmtId="171" fontId="0" fillId="0" borderId="73" xfId="0" applyNumberFormat="1" applyFont="1" applyBorder="1" applyAlignment="1">
      <alignment/>
    </xf>
    <xf numFmtId="0" fontId="4" fillId="0" borderId="71" xfId="0" applyFont="1" applyFill="1" applyBorder="1" applyAlignment="1">
      <alignment/>
    </xf>
    <xf numFmtId="0" fontId="4" fillId="0" borderId="64" xfId="0" applyFont="1" applyFill="1" applyBorder="1" applyAlignment="1">
      <alignment/>
    </xf>
    <xf numFmtId="2" fontId="0" fillId="0" borderId="10" xfId="47" applyNumberFormat="1" applyFont="1" applyFill="1" applyBorder="1" applyAlignment="1">
      <alignment horizontal="right"/>
      <protection/>
    </xf>
    <xf numFmtId="2" fontId="0" fillId="0" borderId="58" xfId="47" applyNumberFormat="1" applyFont="1" applyFill="1" applyBorder="1" applyAlignment="1">
      <alignment horizontal="right"/>
      <protection/>
    </xf>
    <xf numFmtId="171" fontId="0" fillId="0" borderId="69" xfId="47" applyNumberFormat="1" applyFont="1" applyFill="1" applyBorder="1" applyAlignment="1">
      <alignment horizontal="right"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 wrapText="1"/>
    </xf>
    <xf numFmtId="2" fontId="0" fillId="0" borderId="0" xfId="47" applyNumberFormat="1" applyFont="1" applyFill="1" applyBorder="1" applyAlignment="1">
      <alignment horizontal="right"/>
      <protection/>
    </xf>
    <xf numFmtId="4" fontId="0" fillId="0" borderId="0" xfId="47" applyNumberFormat="1" applyFont="1" applyFill="1" applyBorder="1" applyAlignment="1">
      <alignment horizontal="right"/>
      <protection/>
    </xf>
    <xf numFmtId="0" fontId="0" fillId="0" borderId="0" xfId="0" applyFont="1" applyBorder="1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 horizontal="center"/>
    </xf>
    <xf numFmtId="4" fontId="15" fillId="0" borderId="18" xfId="0" applyNumberFormat="1" applyFont="1" applyBorder="1" applyAlignment="1">
      <alignment horizontal="right"/>
    </xf>
    <xf numFmtId="2" fontId="0" fillId="0" borderId="60" xfId="0" applyNumberFormat="1" applyFont="1" applyBorder="1" applyAlignment="1">
      <alignment/>
    </xf>
    <xf numFmtId="2" fontId="0" fillId="0" borderId="60" xfId="47" applyNumberFormat="1" applyFont="1" applyFill="1" applyBorder="1" applyAlignment="1">
      <alignment horizontal="right"/>
      <protection/>
    </xf>
    <xf numFmtId="164" fontId="0" fillId="0" borderId="18" xfId="47" applyNumberFormat="1" applyFont="1" applyFill="1" applyBorder="1">
      <alignment/>
      <protection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4" fontId="0" fillId="0" borderId="71" xfId="0" applyNumberFormat="1" applyFont="1" applyBorder="1" applyAlignment="1">
      <alignment/>
    </xf>
    <xf numFmtId="4" fontId="0" fillId="0" borderId="75" xfId="0" applyNumberFormat="1" applyFont="1" applyBorder="1" applyAlignment="1">
      <alignment/>
    </xf>
    <xf numFmtId="2" fontId="0" fillId="0" borderId="16" xfId="47" applyNumberFormat="1" applyFont="1" applyFill="1" applyBorder="1" applyAlignment="1">
      <alignment horizontal="right"/>
      <protection/>
    </xf>
    <xf numFmtId="49" fontId="18" fillId="0" borderId="60" xfId="47" applyNumberFormat="1" applyFont="1" applyFill="1" applyBorder="1">
      <alignment/>
      <protection/>
    </xf>
    <xf numFmtId="4" fontId="0" fillId="0" borderId="51" xfId="0" applyNumberFormat="1" applyFont="1" applyBorder="1" applyAlignment="1">
      <alignment/>
    </xf>
    <xf numFmtId="0" fontId="0" fillId="0" borderId="0" xfId="47" applyFont="1" applyFill="1" applyBorder="1" applyAlignment="1">
      <alignment horizontal="right"/>
      <protection/>
    </xf>
    <xf numFmtId="0" fontId="0" fillId="0" borderId="18" xfId="0" applyBorder="1" applyAlignment="1">
      <alignment/>
    </xf>
    <xf numFmtId="0" fontId="28" fillId="0" borderId="10" xfId="0" applyFont="1" applyBorder="1" applyAlignment="1">
      <alignment/>
    </xf>
    <xf numFmtId="0" fontId="0" fillId="0" borderId="59" xfId="0" applyFont="1" applyBorder="1" applyAlignment="1">
      <alignment wrapText="1"/>
    </xf>
    <xf numFmtId="0" fontId="0" fillId="0" borderId="59" xfId="0" applyFont="1" applyBorder="1" applyAlignment="1">
      <alignment/>
    </xf>
    <xf numFmtId="2" fontId="0" fillId="0" borderId="58" xfId="0" applyNumberFormat="1" applyFont="1" applyFill="1" applyBorder="1" applyAlignment="1">
      <alignment horizontal="right"/>
    </xf>
    <xf numFmtId="4" fontId="15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wrapText="1"/>
    </xf>
    <xf numFmtId="2" fontId="0" fillId="0" borderId="69" xfId="0" applyNumberFormat="1" applyFont="1" applyBorder="1" applyAlignment="1">
      <alignment wrapText="1"/>
    </xf>
    <xf numFmtId="4" fontId="0" fillId="0" borderId="60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15" fillId="0" borderId="71" xfId="0" applyNumberFormat="1" applyFont="1" applyBorder="1" applyAlignment="1">
      <alignment horizontal="right"/>
    </xf>
    <xf numFmtId="170" fontId="0" fillId="0" borderId="71" xfId="47" applyNumberFormat="1" applyFont="1" applyFill="1" applyBorder="1" applyAlignment="1">
      <alignment horizontal="right"/>
      <protection/>
    </xf>
    <xf numFmtId="170" fontId="0" fillId="0" borderId="71" xfId="47" applyNumberFormat="1" applyFont="1" applyFill="1" applyBorder="1">
      <alignment/>
      <protection/>
    </xf>
    <xf numFmtId="0" fontId="0" fillId="0" borderId="60" xfId="0" applyFont="1" applyBorder="1" applyAlignment="1">
      <alignment/>
    </xf>
    <xf numFmtId="4" fontId="15" fillId="0" borderId="60" xfId="0" applyNumberFormat="1" applyFont="1" applyBorder="1" applyAlignment="1">
      <alignment horizontal="right"/>
    </xf>
    <xf numFmtId="0" fontId="29" fillId="0" borderId="10" xfId="0" applyFont="1" applyBorder="1" applyAlignment="1">
      <alignment wrapText="1"/>
    </xf>
    <xf numFmtId="2" fontId="29" fillId="0" borderId="10" xfId="0" applyNumberFormat="1" applyFont="1" applyBorder="1" applyAlignment="1">
      <alignment wrapText="1"/>
    </xf>
    <xf numFmtId="49" fontId="18" fillId="0" borderId="76" xfId="47" applyNumberFormat="1" applyFont="1" applyFill="1" applyBorder="1">
      <alignment/>
      <protection/>
    </xf>
    <xf numFmtId="0" fontId="0" fillId="0" borderId="76" xfId="47" applyFont="1" applyFill="1" applyBorder="1" applyAlignment="1">
      <alignment horizontal="left"/>
      <protection/>
    </xf>
    <xf numFmtId="0" fontId="0" fillId="0" borderId="76" xfId="0" applyFont="1" applyBorder="1" applyAlignment="1">
      <alignment/>
    </xf>
    <xf numFmtId="4" fontId="0" fillId="0" borderId="77" xfId="0" applyNumberFormat="1" applyFont="1" applyBorder="1" applyAlignment="1">
      <alignment/>
    </xf>
    <xf numFmtId="4" fontId="15" fillId="0" borderId="77" xfId="0" applyNumberFormat="1" applyFont="1" applyBorder="1" applyAlignment="1">
      <alignment horizontal="right"/>
    </xf>
    <xf numFmtId="170" fontId="0" fillId="0" borderId="77" xfId="47" applyNumberFormat="1" applyFont="1" applyFill="1" applyBorder="1">
      <alignment/>
      <protection/>
    </xf>
    <xf numFmtId="49" fontId="18" fillId="0" borderId="78" xfId="47" applyNumberFormat="1" applyFont="1" applyFill="1" applyBorder="1">
      <alignment/>
      <protection/>
    </xf>
    <xf numFmtId="0" fontId="0" fillId="0" borderId="78" xfId="47" applyFont="1" applyFill="1" applyBorder="1" applyAlignment="1">
      <alignment horizontal="left"/>
      <protection/>
    </xf>
    <xf numFmtId="2" fontId="29" fillId="0" borderId="71" xfId="0" applyNumberFormat="1" applyFont="1" applyBorder="1" applyAlignment="1">
      <alignment wrapText="1"/>
    </xf>
    <xf numFmtId="2" fontId="29" fillId="0" borderId="76" xfId="0" applyNumberFormat="1" applyFont="1" applyBorder="1" applyAlignment="1">
      <alignment wrapText="1"/>
    </xf>
    <xf numFmtId="0" fontId="0" fillId="0" borderId="78" xfId="0" applyFont="1" applyBorder="1" applyAlignment="1">
      <alignment/>
    </xf>
    <xf numFmtId="4" fontId="0" fillId="0" borderId="76" xfId="0" applyNumberFormat="1" applyFont="1" applyBorder="1" applyAlignment="1">
      <alignment/>
    </xf>
    <xf numFmtId="4" fontId="15" fillId="0" borderId="76" xfId="0" applyNumberFormat="1" applyFont="1" applyBorder="1" applyAlignment="1">
      <alignment horizontal="right"/>
    </xf>
    <xf numFmtId="170" fontId="0" fillId="0" borderId="18" xfId="47" applyNumberFormat="1" applyFont="1" applyFill="1" applyBorder="1" applyAlignment="1">
      <alignment horizontal="right"/>
      <protection/>
    </xf>
    <xf numFmtId="170" fontId="0" fillId="0" borderId="79" xfId="47" applyNumberFormat="1" applyFont="1" applyFill="1" applyBorder="1" applyAlignment="1">
      <alignment horizontal="right"/>
      <protection/>
    </xf>
    <xf numFmtId="170" fontId="0" fillId="0" borderId="76" xfId="47" applyNumberFormat="1" applyFont="1" applyFill="1" applyBorder="1">
      <alignment/>
      <protection/>
    </xf>
    <xf numFmtId="49" fontId="18" fillId="0" borderId="79" xfId="47" applyNumberFormat="1" applyFont="1" applyFill="1" applyBorder="1">
      <alignment/>
      <protection/>
    </xf>
    <xf numFmtId="0" fontId="0" fillId="0" borderId="79" xfId="47" applyFont="1" applyFill="1" applyBorder="1" applyAlignment="1">
      <alignment horizontal="left"/>
      <protection/>
    </xf>
    <xf numFmtId="0" fontId="29" fillId="0" borderId="71" xfId="0" applyFont="1" applyBorder="1" applyAlignment="1">
      <alignment wrapText="1"/>
    </xf>
    <xf numFmtId="2" fontId="29" fillId="0" borderId="79" xfId="0" applyNumberFormat="1" applyFont="1" applyBorder="1" applyAlignment="1">
      <alignment wrapText="1"/>
    </xf>
    <xf numFmtId="0" fontId="0" fillId="0" borderId="79" xfId="0" applyFont="1" applyBorder="1" applyAlignment="1">
      <alignment/>
    </xf>
    <xf numFmtId="4" fontId="0" fillId="0" borderId="79" xfId="0" applyNumberFormat="1" applyFont="1" applyBorder="1" applyAlignment="1">
      <alignment/>
    </xf>
    <xf numFmtId="4" fontId="15" fillId="0" borderId="79" xfId="0" applyNumberFormat="1" applyFont="1" applyBorder="1" applyAlignment="1">
      <alignment horizontal="right"/>
    </xf>
    <xf numFmtId="170" fontId="0" fillId="0" borderId="80" xfId="47" applyNumberFormat="1" applyFont="1" applyFill="1" applyBorder="1" applyAlignment="1">
      <alignment horizontal="right"/>
      <protection/>
    </xf>
    <xf numFmtId="170" fontId="0" fillId="0" borderId="79" xfId="47" applyNumberFormat="1" applyFont="1" applyFill="1" applyBorder="1">
      <alignment/>
      <protection/>
    </xf>
    <xf numFmtId="49" fontId="18" fillId="0" borderId="77" xfId="47" applyNumberFormat="1" applyFont="1" applyFill="1" applyBorder="1">
      <alignment/>
      <protection/>
    </xf>
    <xf numFmtId="0" fontId="0" fillId="0" borderId="77" xfId="47" applyFont="1" applyFill="1" applyBorder="1" applyAlignment="1">
      <alignment horizontal="left"/>
      <protection/>
    </xf>
    <xf numFmtId="0" fontId="0" fillId="0" borderId="77" xfId="0" applyFont="1" applyBorder="1" applyAlignment="1">
      <alignment/>
    </xf>
    <xf numFmtId="170" fontId="0" fillId="0" borderId="77" xfId="47" applyNumberFormat="1" applyFont="1" applyFill="1" applyBorder="1" applyAlignment="1">
      <alignment horizontal="right"/>
      <protection/>
    </xf>
    <xf numFmtId="2" fontId="0" fillId="0" borderId="58" xfId="0" applyNumberFormat="1" applyFont="1" applyBorder="1" applyAlignment="1">
      <alignment/>
    </xf>
    <xf numFmtId="164" fontId="0" fillId="0" borderId="71" xfId="47" applyNumberFormat="1" applyFont="1" applyFill="1" applyBorder="1">
      <alignment/>
      <protection/>
    </xf>
    <xf numFmtId="0" fontId="29" fillId="0" borderId="69" xfId="0" applyFont="1" applyBorder="1" applyAlignment="1">
      <alignment wrapText="1"/>
    </xf>
    <xf numFmtId="0" fontId="18" fillId="0" borderId="71" xfId="0" applyFont="1" applyBorder="1" applyAlignment="1">
      <alignment horizontal="left" vertical="top"/>
    </xf>
    <xf numFmtId="0" fontId="0" fillId="0" borderId="26" xfId="47" applyFont="1" applyFill="1" applyBorder="1" applyAlignment="1">
      <alignment horizontal="left"/>
      <protection/>
    </xf>
    <xf numFmtId="0" fontId="18" fillId="0" borderId="60" xfId="0" applyFont="1" applyBorder="1" applyAlignment="1">
      <alignment horizontal="left" vertical="top"/>
    </xf>
    <xf numFmtId="0" fontId="0" fillId="0" borderId="60" xfId="47" applyFont="1" applyFill="1" applyBorder="1" applyAlignment="1">
      <alignment horizontal="left"/>
      <protection/>
    </xf>
    <xf numFmtId="0" fontId="4" fillId="0" borderId="60" xfId="47" applyFont="1" applyFill="1" applyBorder="1">
      <alignment/>
      <protection/>
    </xf>
    <xf numFmtId="2" fontId="29" fillId="0" borderId="71" xfId="47" applyNumberFormat="1" applyFont="1" applyFill="1" applyBorder="1" applyAlignment="1">
      <alignment horizontal="right"/>
      <protection/>
    </xf>
    <xf numFmtId="0" fontId="29" fillId="0" borderId="71" xfId="47" applyFont="1" applyFill="1" applyBorder="1" applyAlignment="1">
      <alignment horizontal="left"/>
      <protection/>
    </xf>
    <xf numFmtId="2" fontId="29" fillId="0" borderId="80" xfId="0" applyNumberFormat="1" applyFont="1" applyBorder="1" applyAlignment="1">
      <alignment wrapText="1"/>
    </xf>
    <xf numFmtId="2" fontId="29" fillId="0" borderId="69" xfId="0" applyNumberFormat="1" applyFont="1" applyBorder="1" applyAlignment="1">
      <alignment wrapText="1"/>
    </xf>
    <xf numFmtId="0" fontId="28" fillId="0" borderId="10" xfId="0" applyFont="1" applyBorder="1" applyAlignment="1">
      <alignment wrapText="1"/>
    </xf>
    <xf numFmtId="2" fontId="28" fillId="0" borderId="10" xfId="0" applyNumberFormat="1" applyFont="1" applyBorder="1" applyAlignment="1">
      <alignment wrapText="1"/>
    </xf>
    <xf numFmtId="0" fontId="28" fillId="0" borderId="10" xfId="0" applyFont="1" applyBorder="1" applyAlignment="1">
      <alignment/>
    </xf>
    <xf numFmtId="2" fontId="0" fillId="0" borderId="10" xfId="0" applyNumberFormat="1" applyFont="1" applyFill="1" applyBorder="1" applyAlignment="1">
      <alignment horizontal="right"/>
    </xf>
    <xf numFmtId="170" fontId="28" fillId="0" borderId="10" xfId="0" applyNumberFormat="1" applyFont="1" applyBorder="1" applyAlignment="1">
      <alignment/>
    </xf>
    <xf numFmtId="0" fontId="28" fillId="0" borderId="0" xfId="0" applyFont="1" applyAlignment="1">
      <alignment/>
    </xf>
    <xf numFmtId="2" fontId="28" fillId="0" borderId="0" xfId="0" applyNumberFormat="1" applyFont="1" applyFill="1" applyBorder="1" applyAlignment="1">
      <alignment/>
    </xf>
    <xf numFmtId="0" fontId="28" fillId="0" borderId="59" xfId="0" applyFont="1" applyBorder="1" applyAlignment="1">
      <alignment wrapText="1"/>
    </xf>
    <xf numFmtId="0" fontId="0" fillId="0" borderId="57" xfId="0" applyBorder="1" applyAlignment="1">
      <alignment/>
    </xf>
    <xf numFmtId="170" fontId="0" fillId="0" borderId="57" xfId="0" applyNumberFormat="1" applyBorder="1" applyAlignment="1">
      <alignment/>
    </xf>
    <xf numFmtId="0" fontId="29" fillId="0" borderId="78" xfId="0" applyFont="1" applyBorder="1" applyAlignment="1">
      <alignment wrapText="1"/>
    </xf>
    <xf numFmtId="170" fontId="28" fillId="0" borderId="0" xfId="0" applyNumberFormat="1" applyFont="1" applyBorder="1" applyAlignment="1">
      <alignment/>
    </xf>
    <xf numFmtId="0" fontId="30" fillId="0" borderId="10" xfId="0" applyFont="1" applyBorder="1" applyAlignment="1">
      <alignment wrapText="1"/>
    </xf>
    <xf numFmtId="2" fontId="29" fillId="0" borderId="10" xfId="0" applyNumberFormat="1" applyFont="1" applyBorder="1" applyAlignment="1">
      <alignment/>
    </xf>
    <xf numFmtId="0" fontId="4" fillId="0" borderId="18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18" xfId="0" applyBorder="1" applyAlignment="1">
      <alignment/>
    </xf>
    <xf numFmtId="2" fontId="0" fillId="0" borderId="18" xfId="0" applyNumberFormat="1" applyFont="1" applyBorder="1" applyAlignment="1">
      <alignment horizontal="right"/>
    </xf>
    <xf numFmtId="0" fontId="0" fillId="0" borderId="18" xfId="0" applyFont="1" applyBorder="1" applyAlignment="1">
      <alignment horizontal="left" wrapText="1"/>
    </xf>
    <xf numFmtId="164" fontId="0" fillId="0" borderId="18" xfId="47" applyNumberFormat="1" applyFont="1" applyFill="1" applyBorder="1" applyAlignment="1">
      <alignment horizontal="center"/>
      <protection/>
    </xf>
    <xf numFmtId="0" fontId="0" fillId="0" borderId="69" xfId="0" applyFont="1" applyBorder="1" applyAlignment="1">
      <alignment horizontal="left" vertical="top"/>
    </xf>
    <xf numFmtId="0" fontId="29" fillId="0" borderId="69" xfId="0" applyFont="1" applyBorder="1" applyAlignment="1">
      <alignment/>
    </xf>
    <xf numFmtId="2" fontId="29" fillId="0" borderId="69" xfId="0" applyNumberFormat="1" applyFont="1" applyBorder="1" applyAlignment="1">
      <alignment horizontal="right"/>
    </xf>
    <xf numFmtId="49" fontId="18" fillId="0" borderId="80" xfId="47" applyNumberFormat="1" applyFont="1" applyFill="1" applyBorder="1">
      <alignment/>
      <protection/>
    </xf>
    <xf numFmtId="170" fontId="0" fillId="0" borderId="69" xfId="47" applyNumberFormat="1" applyFont="1" applyFill="1" applyBorder="1" applyAlignment="1">
      <alignment horizontal="right"/>
      <protection/>
    </xf>
    <xf numFmtId="0" fontId="28" fillId="0" borderId="0" xfId="0" applyFont="1" applyBorder="1" applyAlignment="1">
      <alignment/>
    </xf>
    <xf numFmtId="0" fontId="28" fillId="0" borderId="69" xfId="0" applyFont="1" applyBorder="1" applyAlignment="1">
      <alignment/>
    </xf>
    <xf numFmtId="49" fontId="18" fillId="0" borderId="71" xfId="47" applyNumberFormat="1" applyFont="1" applyFill="1" applyBorder="1">
      <alignment/>
      <protection/>
    </xf>
    <xf numFmtId="2" fontId="0" fillId="0" borderId="69" xfId="47" applyNumberFormat="1" applyFont="1" applyFill="1" applyBorder="1" applyAlignment="1">
      <alignment horizontal="right"/>
      <protection/>
    </xf>
    <xf numFmtId="0" fontId="0" fillId="0" borderId="81" xfId="0" applyFont="1" applyFill="1" applyBorder="1" applyAlignment="1">
      <alignment/>
    </xf>
    <xf numFmtId="3" fontId="0" fillId="0" borderId="82" xfId="0" applyNumberFormat="1" applyFont="1" applyFill="1" applyBorder="1" applyAlignment="1">
      <alignment horizontal="right"/>
    </xf>
    <xf numFmtId="3" fontId="0" fillId="0" borderId="69" xfId="0" applyNumberFormat="1" applyFont="1" applyFill="1" applyBorder="1" applyAlignment="1">
      <alignment horizontal="right"/>
    </xf>
    <xf numFmtId="3" fontId="15" fillId="0" borderId="64" xfId="0" applyNumberFormat="1" applyFont="1" applyFill="1" applyBorder="1" applyAlignment="1">
      <alignment horizontal="right"/>
    </xf>
    <xf numFmtId="3" fontId="15" fillId="0" borderId="83" xfId="0" applyNumberFormat="1" applyFont="1" applyBorder="1" applyAlignment="1">
      <alignment/>
    </xf>
    <xf numFmtId="170" fontId="0" fillId="0" borderId="76" xfId="47" applyNumberFormat="1" applyFont="1" applyFill="1" applyBorder="1" applyAlignment="1">
      <alignment horizontal="right"/>
      <protection/>
    </xf>
    <xf numFmtId="0" fontId="0" fillId="0" borderId="84" xfId="47" applyFont="1" applyFill="1" applyBorder="1" applyAlignment="1">
      <alignment horizontal="center"/>
      <protection/>
    </xf>
    <xf numFmtId="0" fontId="0" fillId="0" borderId="43" xfId="47" applyFont="1" applyFill="1" applyBorder="1" applyAlignment="1">
      <alignment horizontal="center"/>
      <protection/>
    </xf>
    <xf numFmtId="4" fontId="0" fillId="0" borderId="43" xfId="47" applyNumberFormat="1" applyFont="1" applyFill="1" applyBorder="1" applyAlignment="1">
      <alignment horizontal="right"/>
      <protection/>
    </xf>
    <xf numFmtId="4" fontId="0" fillId="0" borderId="44" xfId="47" applyNumberFormat="1" applyFont="1" applyFill="1" applyBorder="1" applyAlignment="1">
      <alignment horizontal="right"/>
      <protection/>
    </xf>
    <xf numFmtId="4" fontId="16" fillId="33" borderId="43" xfId="47" applyNumberFormat="1" applyFont="1" applyFill="1" applyBorder="1">
      <alignment/>
      <protection/>
    </xf>
    <xf numFmtId="0" fontId="4" fillId="0" borderId="84" xfId="47" applyFont="1" applyFill="1" applyBorder="1">
      <alignment/>
      <protection/>
    </xf>
    <xf numFmtId="166" fontId="4" fillId="0" borderId="60" xfId="47" applyNumberFormat="1" applyFont="1" applyFill="1" applyBorder="1">
      <alignment/>
      <protection/>
    </xf>
    <xf numFmtId="49" fontId="18" fillId="0" borderId="85" xfId="47" applyNumberFormat="1" applyFont="1" applyFill="1" applyBorder="1">
      <alignment/>
      <protection/>
    </xf>
    <xf numFmtId="0" fontId="0" fillId="0" borderId="85" xfId="47" applyFont="1" applyFill="1" applyBorder="1" applyAlignment="1">
      <alignment horizontal="left"/>
      <protection/>
    </xf>
    <xf numFmtId="0" fontId="29" fillId="0" borderId="85" xfId="0" applyFont="1" applyBorder="1" applyAlignment="1">
      <alignment wrapText="1"/>
    </xf>
    <xf numFmtId="2" fontId="29" fillId="0" borderId="85" xfId="0" applyNumberFormat="1" applyFont="1" applyBorder="1" applyAlignment="1">
      <alignment wrapText="1"/>
    </xf>
    <xf numFmtId="0" fontId="0" fillId="0" borderId="85" xfId="0" applyFont="1" applyBorder="1" applyAlignment="1">
      <alignment/>
    </xf>
    <xf numFmtId="4" fontId="0" fillId="0" borderId="85" xfId="0" applyNumberFormat="1" applyFont="1" applyBorder="1" applyAlignment="1">
      <alignment/>
    </xf>
    <xf numFmtId="4" fontId="15" fillId="0" borderId="85" xfId="0" applyNumberFormat="1" applyFont="1" applyBorder="1" applyAlignment="1">
      <alignment horizontal="right"/>
    </xf>
    <xf numFmtId="170" fontId="0" fillId="0" borderId="85" xfId="47" applyNumberFormat="1" applyFont="1" applyFill="1" applyBorder="1" applyAlignment="1">
      <alignment horizontal="right"/>
      <protection/>
    </xf>
    <xf numFmtId="170" fontId="0" fillId="0" borderId="85" xfId="47" applyNumberFormat="1" applyFont="1" applyFill="1" applyBorder="1">
      <alignment/>
      <protection/>
    </xf>
    <xf numFmtId="0" fontId="12" fillId="0" borderId="59" xfId="0" applyFont="1" applyBorder="1" applyAlignment="1">
      <alignment wrapText="1"/>
    </xf>
    <xf numFmtId="0" fontId="18" fillId="0" borderId="71" xfId="0" applyFont="1" applyBorder="1" applyAlignment="1">
      <alignment horizontal="left"/>
    </xf>
    <xf numFmtId="0" fontId="0" fillId="0" borderId="71" xfId="0" applyFont="1" applyBorder="1" applyAlignment="1">
      <alignment wrapText="1"/>
    </xf>
    <xf numFmtId="0" fontId="18" fillId="0" borderId="10" xfId="0" applyFont="1" applyBorder="1" applyAlignment="1">
      <alignment horizontal="left" wrapText="1"/>
    </xf>
    <xf numFmtId="0" fontId="4" fillId="0" borderId="18" xfId="47" applyFont="1" applyFill="1" applyBorder="1" applyAlignment="1">
      <alignment horizontal="center"/>
      <protection/>
    </xf>
    <xf numFmtId="171" fontId="0" fillId="0" borderId="58" xfId="0" applyNumberFormat="1" applyFont="1" applyBorder="1" applyAlignment="1">
      <alignment wrapText="1"/>
    </xf>
    <xf numFmtId="2" fontId="28" fillId="0" borderId="10" xfId="0" applyNumberFormat="1" applyFont="1" applyBorder="1" applyAlignment="1">
      <alignment/>
    </xf>
    <xf numFmtId="2" fontId="28" fillId="0" borderId="0" xfId="0" applyNumberFormat="1" applyFont="1" applyBorder="1" applyAlignment="1">
      <alignment wrapText="1"/>
    </xf>
    <xf numFmtId="0" fontId="0" fillId="0" borderId="70" xfId="47" applyFont="1" applyFill="1" applyBorder="1" applyAlignment="1">
      <alignment horizontal="left"/>
      <protection/>
    </xf>
    <xf numFmtId="0" fontId="28" fillId="0" borderId="49" xfId="0" applyFont="1" applyBorder="1" applyAlignment="1">
      <alignment wrapText="1"/>
    </xf>
    <xf numFmtId="0" fontId="28" fillId="0" borderId="69" xfId="0" applyFont="1" applyBorder="1" applyAlignment="1">
      <alignment wrapText="1"/>
    </xf>
    <xf numFmtId="0" fontId="18" fillId="0" borderId="18" xfId="0" applyFont="1" applyBorder="1" applyAlignment="1">
      <alignment horizontal="left" wrapText="1"/>
    </xf>
    <xf numFmtId="0" fontId="0" fillId="0" borderId="18" xfId="0" applyFont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71" xfId="0" applyBorder="1" applyAlignment="1">
      <alignment wrapText="1"/>
    </xf>
    <xf numFmtId="2" fontId="0" fillId="0" borderId="71" xfId="0" applyNumberFormat="1" applyBorder="1" applyAlignment="1">
      <alignment wrapText="1"/>
    </xf>
    <xf numFmtId="4" fontId="0" fillId="0" borderId="86" xfId="0" applyNumberFormat="1" applyFont="1" applyBorder="1" applyAlignment="1">
      <alignment/>
    </xf>
    <xf numFmtId="0" fontId="0" fillId="0" borderId="0" xfId="47" applyFont="1" applyFill="1" applyBorder="1" applyAlignment="1">
      <alignment horizontal="right"/>
      <protection/>
    </xf>
    <xf numFmtId="49" fontId="18" fillId="0" borderId="73" xfId="47" applyNumberFormat="1" applyFont="1" applyFill="1" applyBorder="1">
      <alignment/>
      <protection/>
    </xf>
    <xf numFmtId="171" fontId="28" fillId="0" borderId="69" xfId="0" applyNumberFormat="1" applyFont="1" applyBorder="1" applyAlignment="1">
      <alignment wrapText="1"/>
    </xf>
    <xf numFmtId="170" fontId="28" fillId="0" borderId="69" xfId="0" applyNumberFormat="1" applyFont="1" applyBorder="1" applyAlignment="1">
      <alignment/>
    </xf>
    <xf numFmtId="49" fontId="18" fillId="0" borderId="87" xfId="47" applyNumberFormat="1" applyFont="1" applyFill="1" applyBorder="1" applyAlignment="1">
      <alignment horizontal="left"/>
      <protection/>
    </xf>
    <xf numFmtId="3" fontId="15" fillId="0" borderId="45" xfId="0" applyNumberFormat="1" applyFont="1" applyFill="1" applyBorder="1" applyAlignment="1">
      <alignment/>
    </xf>
    <xf numFmtId="3" fontId="15" fillId="0" borderId="58" xfId="0" applyNumberFormat="1" applyFont="1" applyFill="1" applyBorder="1" applyAlignment="1">
      <alignment/>
    </xf>
    <xf numFmtId="3" fontId="0" fillId="0" borderId="58" xfId="0" applyNumberFormat="1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49" fontId="18" fillId="0" borderId="81" xfId="47" applyNumberFormat="1" applyFont="1" applyFill="1" applyBorder="1" applyAlignment="1">
      <alignment horizontal="left"/>
      <protection/>
    </xf>
    <xf numFmtId="3" fontId="15" fillId="0" borderId="82" xfId="0" applyNumberFormat="1" applyFont="1" applyFill="1" applyBorder="1" applyAlignment="1">
      <alignment/>
    </xf>
    <xf numFmtId="3" fontId="15" fillId="0" borderId="69" xfId="0" applyNumberFormat="1" applyFont="1" applyFill="1" applyBorder="1" applyAlignment="1">
      <alignment/>
    </xf>
    <xf numFmtId="3" fontId="0" fillId="0" borderId="69" xfId="0" applyNumberFormat="1" applyFont="1" applyFill="1" applyBorder="1" applyAlignment="1">
      <alignment/>
    </xf>
    <xf numFmtId="3" fontId="0" fillId="0" borderId="83" xfId="0" applyNumberFormat="1" applyFont="1" applyFill="1" applyBorder="1" applyAlignment="1">
      <alignment/>
    </xf>
    <xf numFmtId="0" fontId="0" fillId="0" borderId="72" xfId="0" applyFill="1" applyBorder="1" applyAlignment="1">
      <alignment/>
    </xf>
    <xf numFmtId="4" fontId="0" fillId="0" borderId="73" xfId="0" applyNumberFormat="1" applyFill="1" applyBorder="1" applyAlignment="1">
      <alignment/>
    </xf>
    <xf numFmtId="2" fontId="0" fillId="0" borderId="74" xfId="0" applyNumberFormat="1" applyFont="1" applyFill="1" applyBorder="1" applyAlignment="1">
      <alignment horizontal="right"/>
    </xf>
    <xf numFmtId="4" fontId="0" fillId="0" borderId="74" xfId="0" applyNumberFormat="1" applyFont="1" applyFill="1" applyBorder="1" applyAlignment="1">
      <alignment horizontal="right"/>
    </xf>
    <xf numFmtId="0" fontId="0" fillId="0" borderId="58" xfId="47" applyFont="1" applyFill="1" applyBorder="1" applyAlignment="1">
      <alignment horizontal="left"/>
      <protection/>
    </xf>
    <xf numFmtId="0" fontId="29" fillId="0" borderId="18" xfId="0" applyFont="1" applyBorder="1" applyAlignment="1">
      <alignment wrapText="1"/>
    </xf>
    <xf numFmtId="2" fontId="29" fillId="0" borderId="10" xfId="0" applyNumberFormat="1" applyFont="1" applyBorder="1" applyAlignment="1">
      <alignment wrapText="1"/>
    </xf>
    <xf numFmtId="0" fontId="0" fillId="0" borderId="88" xfId="47" applyFont="1" applyFill="1" applyBorder="1" applyAlignment="1">
      <alignment horizontal="left"/>
      <protection/>
    </xf>
    <xf numFmtId="0" fontId="29" fillId="0" borderId="78" xfId="0" applyFont="1" applyBorder="1" applyAlignment="1">
      <alignment wrapText="1"/>
    </xf>
    <xf numFmtId="2" fontId="29" fillId="0" borderId="89" xfId="0" applyNumberFormat="1" applyFont="1" applyBorder="1" applyAlignment="1">
      <alignment wrapText="1"/>
    </xf>
    <xf numFmtId="0" fontId="29" fillId="0" borderId="10" xfId="0" applyFont="1" applyBorder="1" applyAlignment="1">
      <alignment horizontal="right" wrapText="1"/>
    </xf>
    <xf numFmtId="0" fontId="18" fillId="0" borderId="76" xfId="0" applyFont="1" applyBorder="1" applyAlignment="1">
      <alignment horizontal="left"/>
    </xf>
    <xf numFmtId="164" fontId="0" fillId="0" borderId="76" xfId="47" applyNumberFormat="1" applyFont="1" applyFill="1" applyBorder="1">
      <alignment/>
      <protection/>
    </xf>
    <xf numFmtId="0" fontId="18" fillId="0" borderId="76" xfId="0" applyFont="1" applyBorder="1" applyAlignment="1">
      <alignment horizontal="left" wrapText="1"/>
    </xf>
    <xf numFmtId="0" fontId="0" fillId="0" borderId="76" xfId="0" applyFont="1" applyBorder="1" applyAlignment="1">
      <alignment wrapText="1"/>
    </xf>
    <xf numFmtId="0" fontId="0" fillId="0" borderId="76" xfId="0" applyBorder="1" applyAlignment="1">
      <alignment wrapText="1"/>
    </xf>
    <xf numFmtId="2" fontId="29" fillId="0" borderId="71" xfId="0" applyNumberFormat="1" applyFont="1" applyBorder="1" applyAlignment="1">
      <alignment/>
    </xf>
    <xf numFmtId="49" fontId="4" fillId="0" borderId="10" xfId="47" applyNumberFormat="1" applyFont="1" applyFill="1" applyBorder="1">
      <alignment/>
      <protection/>
    </xf>
    <xf numFmtId="2" fontId="28" fillId="0" borderId="0" xfId="0" applyNumberFormat="1" applyFont="1" applyBorder="1" applyAlignment="1">
      <alignment/>
    </xf>
    <xf numFmtId="0" fontId="4" fillId="0" borderId="58" xfId="0" applyFont="1" applyBorder="1" applyAlignment="1">
      <alignment horizontal="left"/>
    </xf>
    <xf numFmtId="4" fontId="0" fillId="0" borderId="17" xfId="47" applyNumberFormat="1" applyFont="1" applyFill="1" applyBorder="1" applyAlignment="1">
      <alignment horizontal="center"/>
      <protection/>
    </xf>
    <xf numFmtId="0" fontId="4" fillId="0" borderId="78" xfId="47" applyFont="1" applyFill="1" applyBorder="1" applyAlignment="1">
      <alignment horizontal="center"/>
      <protection/>
    </xf>
    <xf numFmtId="0" fontId="4" fillId="0" borderId="76" xfId="47" applyFont="1" applyFill="1" applyBorder="1" applyAlignment="1">
      <alignment horizontal="center"/>
      <protection/>
    </xf>
    <xf numFmtId="0" fontId="4" fillId="0" borderId="79" xfId="47" applyFont="1" applyFill="1" applyBorder="1" applyAlignment="1">
      <alignment horizontal="center"/>
      <protection/>
    </xf>
    <xf numFmtId="164" fontId="0" fillId="0" borderId="79" xfId="47" applyNumberFormat="1" applyFont="1" applyFill="1" applyBorder="1">
      <alignment/>
      <protection/>
    </xf>
    <xf numFmtId="0" fontId="4" fillId="0" borderId="76" xfId="47" applyFont="1" applyFill="1" applyBorder="1">
      <alignment/>
      <protection/>
    </xf>
    <xf numFmtId="0" fontId="4" fillId="0" borderId="79" xfId="47" applyFont="1" applyFill="1" applyBorder="1">
      <alignment/>
      <protection/>
    </xf>
    <xf numFmtId="0" fontId="0" fillId="0" borderId="90" xfId="47" applyFont="1" applyFill="1" applyBorder="1" applyAlignment="1">
      <alignment horizontal="left"/>
      <protection/>
    </xf>
    <xf numFmtId="170" fontId="0" fillId="0" borderId="78" xfId="47" applyNumberFormat="1" applyFont="1" applyFill="1" applyBorder="1">
      <alignment/>
      <protection/>
    </xf>
    <xf numFmtId="2" fontId="0" fillId="0" borderId="76" xfId="47" applyNumberFormat="1" applyFont="1" applyFill="1" applyBorder="1" applyAlignment="1">
      <alignment horizontal="right"/>
      <protection/>
    </xf>
    <xf numFmtId="164" fontId="0" fillId="0" borderId="78" xfId="47" applyNumberFormat="1" applyFont="1" applyFill="1" applyBorder="1">
      <alignment/>
      <protection/>
    </xf>
    <xf numFmtId="2" fontId="0" fillId="0" borderId="58" xfId="47" applyNumberFormat="1" applyFont="1" applyFill="1" applyBorder="1" applyAlignment="1">
      <alignment horizontal="right"/>
      <protection/>
    </xf>
    <xf numFmtId="4" fontId="0" fillId="0" borderId="78" xfId="0" applyNumberFormat="1" applyFont="1" applyBorder="1" applyAlignment="1">
      <alignment/>
    </xf>
    <xf numFmtId="4" fontId="15" fillId="0" borderId="78" xfId="0" applyNumberFormat="1" applyFont="1" applyBorder="1" applyAlignment="1">
      <alignment horizontal="right"/>
    </xf>
    <xf numFmtId="170" fontId="0" fillId="0" borderId="78" xfId="47" applyNumberFormat="1" applyFont="1" applyFill="1" applyBorder="1" applyAlignment="1">
      <alignment horizontal="right"/>
      <protection/>
    </xf>
    <xf numFmtId="2" fontId="29" fillId="0" borderId="90" xfId="0" applyNumberFormat="1" applyFont="1" applyBorder="1" applyAlignment="1">
      <alignment wrapText="1"/>
    </xf>
    <xf numFmtId="0" fontId="0" fillId="0" borderId="78" xfId="0" applyFont="1" applyBorder="1" applyAlignment="1">
      <alignment wrapText="1"/>
    </xf>
    <xf numFmtId="0" fontId="0" fillId="0" borderId="71" xfId="0" applyFont="1" applyBorder="1" applyAlignment="1">
      <alignment wrapText="1"/>
    </xf>
    <xf numFmtId="0" fontId="4" fillId="0" borderId="78" xfId="47" applyFont="1" applyFill="1" applyBorder="1">
      <alignment/>
      <protection/>
    </xf>
    <xf numFmtId="0" fontId="0" fillId="0" borderId="79" xfId="0" applyBorder="1" applyAlignment="1">
      <alignment wrapText="1"/>
    </xf>
    <xf numFmtId="0" fontId="29" fillId="0" borderId="76" xfId="0" applyFont="1" applyBorder="1" applyAlignment="1">
      <alignment horizontal="left" wrapText="1"/>
    </xf>
    <xf numFmtId="0" fontId="29" fillId="0" borderId="79" xfId="0" applyFont="1" applyBorder="1" applyAlignment="1">
      <alignment horizontal="left" wrapText="1"/>
    </xf>
    <xf numFmtId="0" fontId="0" fillId="0" borderId="76" xfId="0" applyFont="1" applyBorder="1" applyAlignment="1">
      <alignment wrapText="1"/>
    </xf>
    <xf numFmtId="0" fontId="0" fillId="0" borderId="79" xfId="0" applyFont="1" applyBorder="1" applyAlignment="1">
      <alignment wrapText="1"/>
    </xf>
    <xf numFmtId="2" fontId="0" fillId="0" borderId="79" xfId="0" applyNumberFormat="1" applyFont="1" applyBorder="1" applyAlignment="1">
      <alignment/>
    </xf>
    <xf numFmtId="171" fontId="29" fillId="0" borderId="80" xfId="0" applyNumberFormat="1" applyFont="1" applyBorder="1" applyAlignment="1">
      <alignment horizontal="right"/>
    </xf>
    <xf numFmtId="49" fontId="18" fillId="0" borderId="91" xfId="47" applyNumberFormat="1" applyFont="1" applyFill="1" applyBorder="1" applyAlignment="1">
      <alignment horizontal="left"/>
      <protection/>
    </xf>
    <xf numFmtId="3" fontId="15" fillId="0" borderId="92" xfId="0" applyNumberFormat="1" applyFont="1" applyFill="1" applyBorder="1" applyAlignment="1">
      <alignment/>
    </xf>
    <xf numFmtId="3" fontId="0" fillId="0" borderId="60" xfId="0" applyNumberFormat="1" applyFont="1" applyFill="1" applyBorder="1" applyAlignment="1">
      <alignment/>
    </xf>
    <xf numFmtId="3" fontId="0" fillId="0" borderId="63" xfId="0" applyNumberFormat="1" applyFont="1" applyFill="1" applyBorder="1" applyAlignment="1">
      <alignment/>
    </xf>
    <xf numFmtId="171" fontId="30" fillId="0" borderId="77" xfId="0" applyNumberFormat="1" applyFont="1" applyBorder="1" applyAlignment="1">
      <alignment wrapText="1"/>
    </xf>
    <xf numFmtId="0" fontId="0" fillId="0" borderId="18" xfId="0" applyFont="1" applyBorder="1" applyAlignment="1">
      <alignment wrapText="1"/>
    </xf>
    <xf numFmtId="4" fontId="15" fillId="0" borderId="10" xfId="0" applyNumberFormat="1" applyFont="1" applyBorder="1" applyAlignment="1">
      <alignment wrapText="1"/>
    </xf>
    <xf numFmtId="0" fontId="28" fillId="0" borderId="10" xfId="0" applyFont="1" applyBorder="1" applyAlignment="1">
      <alignment horizontal="left" wrapText="1"/>
    </xf>
    <xf numFmtId="0" fontId="28" fillId="0" borderId="59" xfId="0" applyFont="1" applyBorder="1" applyAlignment="1">
      <alignment/>
    </xf>
    <xf numFmtId="0" fontId="0" fillId="0" borderId="79" xfId="0" applyFont="1" applyBorder="1" applyAlignment="1">
      <alignment wrapText="1"/>
    </xf>
    <xf numFmtId="0" fontId="0" fillId="0" borderId="77" xfId="0" applyFont="1" applyBorder="1" applyAlignment="1">
      <alignment wrapText="1"/>
    </xf>
    <xf numFmtId="0" fontId="0" fillId="0" borderId="76" xfId="0" applyFont="1" applyBorder="1" applyAlignment="1">
      <alignment wrapText="1"/>
    </xf>
    <xf numFmtId="2" fontId="29" fillId="0" borderId="18" xfId="0" applyNumberFormat="1" applyFont="1" applyBorder="1" applyAlignment="1">
      <alignment wrapText="1"/>
    </xf>
    <xf numFmtId="0" fontId="0" fillId="0" borderId="58" xfId="0" applyFont="1" applyBorder="1" applyAlignment="1">
      <alignment wrapText="1"/>
    </xf>
    <xf numFmtId="2" fontId="0" fillId="0" borderId="69" xfId="0" applyNumberFormat="1" applyBorder="1" applyAlignment="1">
      <alignment wrapText="1"/>
    </xf>
    <xf numFmtId="0" fontId="4" fillId="0" borderId="48" xfId="47" applyFont="1" applyFill="1" applyBorder="1">
      <alignment/>
      <protection/>
    </xf>
    <xf numFmtId="4" fontId="0" fillId="0" borderId="70" xfId="0" applyNumberFormat="1" applyFont="1" applyBorder="1" applyAlignment="1">
      <alignment/>
    </xf>
    <xf numFmtId="0" fontId="4" fillId="0" borderId="26" xfId="47" applyFont="1" applyFill="1" applyBorder="1">
      <alignment/>
      <protection/>
    </xf>
    <xf numFmtId="4" fontId="0" fillId="0" borderId="74" xfId="0" applyNumberFormat="1" applyFont="1" applyBorder="1" applyAlignment="1">
      <alignment/>
    </xf>
    <xf numFmtId="0" fontId="4" fillId="0" borderId="49" xfId="47" applyFont="1" applyFill="1" applyBorder="1">
      <alignment/>
      <protection/>
    </xf>
    <xf numFmtId="0" fontId="28" fillId="0" borderId="71" xfId="0" applyFont="1" applyBorder="1" applyAlignment="1">
      <alignment/>
    </xf>
    <xf numFmtId="0" fontId="28" fillId="0" borderId="71" xfId="0" applyFont="1" applyBorder="1" applyAlignment="1">
      <alignment horizontal="left" wrapText="1"/>
    </xf>
    <xf numFmtId="2" fontId="0" fillId="0" borderId="71" xfId="0" applyNumberFormat="1" applyFont="1" applyBorder="1" applyAlignment="1">
      <alignment/>
    </xf>
    <xf numFmtId="2" fontId="29" fillId="0" borderId="69" xfId="0" applyNumberFormat="1" applyFont="1" applyBorder="1" applyAlignment="1">
      <alignment/>
    </xf>
    <xf numFmtId="0" fontId="0" fillId="0" borderId="85" xfId="0" applyFont="1" applyBorder="1" applyAlignment="1">
      <alignment wrapText="1"/>
    </xf>
    <xf numFmtId="0" fontId="4" fillId="0" borderId="16" xfId="47" applyFont="1" applyFill="1" applyBorder="1" applyAlignment="1">
      <alignment horizontal="center"/>
      <protection/>
    </xf>
    <xf numFmtId="0" fontId="28" fillId="0" borderId="58" xfId="0" applyFont="1" applyBorder="1" applyAlignment="1">
      <alignment wrapText="1"/>
    </xf>
    <xf numFmtId="0" fontId="28" fillId="0" borderId="58" xfId="0" applyFont="1" applyBorder="1" applyAlignment="1">
      <alignment horizontal="left" wrapText="1"/>
    </xf>
    <xf numFmtId="0" fontId="0" fillId="0" borderId="69" xfId="0" applyFont="1" applyBorder="1" applyAlignment="1">
      <alignment wrapText="1"/>
    </xf>
    <xf numFmtId="0" fontId="0" fillId="0" borderId="69" xfId="0" applyFont="1" applyBorder="1" applyAlignment="1">
      <alignment vertical="center"/>
    </xf>
    <xf numFmtId="0" fontId="18" fillId="0" borderId="69" xfId="0" applyFont="1" applyBorder="1" applyAlignment="1">
      <alignment horizontal="left" wrapText="1"/>
    </xf>
    <xf numFmtId="0" fontId="29" fillId="0" borderId="69" xfId="0" applyFont="1" applyBorder="1" applyAlignment="1">
      <alignment wrapText="1"/>
    </xf>
    <xf numFmtId="0" fontId="18" fillId="0" borderId="71" xfId="0" applyFont="1" applyBorder="1" applyAlignment="1">
      <alignment horizontal="left" wrapText="1"/>
    </xf>
    <xf numFmtId="0" fontId="0" fillId="0" borderId="71" xfId="0" applyFont="1" applyBorder="1" applyAlignment="1">
      <alignment wrapText="1"/>
    </xf>
    <xf numFmtId="0" fontId="29" fillId="0" borderId="71" xfId="0" applyFont="1" applyBorder="1" applyAlignment="1">
      <alignment wrapText="1"/>
    </xf>
    <xf numFmtId="0" fontId="29" fillId="0" borderId="76" xfId="0" applyFont="1" applyBorder="1" applyAlignment="1">
      <alignment wrapText="1"/>
    </xf>
    <xf numFmtId="2" fontId="0" fillId="0" borderId="76" xfId="0" applyNumberFormat="1" applyFont="1" applyBorder="1" applyAlignment="1">
      <alignment/>
    </xf>
    <xf numFmtId="0" fontId="0" fillId="0" borderId="69" xfId="0" applyBorder="1" applyAlignment="1">
      <alignment wrapText="1"/>
    </xf>
    <xf numFmtId="0" fontId="0" fillId="0" borderId="93" xfId="47" applyFont="1" applyFill="1" applyBorder="1" applyAlignment="1">
      <alignment horizontal="left"/>
      <protection/>
    </xf>
    <xf numFmtId="0" fontId="4" fillId="0" borderId="85" xfId="47" applyFont="1" applyFill="1" applyBorder="1" applyAlignment="1">
      <alignment horizontal="center"/>
      <protection/>
    </xf>
    <xf numFmtId="164" fontId="0" fillId="0" borderId="85" xfId="47" applyNumberFormat="1" applyFont="1" applyFill="1" applyBorder="1">
      <alignment/>
      <protection/>
    </xf>
    <xf numFmtId="0" fontId="28" fillId="0" borderId="18" xfId="0" applyFont="1" applyBorder="1" applyAlignment="1">
      <alignment/>
    </xf>
    <xf numFmtId="0" fontId="0" fillId="0" borderId="18" xfId="47" applyFont="1" applyFill="1" applyBorder="1" applyAlignment="1">
      <alignment horizontal="left"/>
      <protection/>
    </xf>
    <xf numFmtId="2" fontId="0" fillId="0" borderId="18" xfId="47" applyNumberFormat="1" applyFont="1" applyFill="1" applyBorder="1" applyAlignment="1">
      <alignment horizontal="right"/>
      <protection/>
    </xf>
    <xf numFmtId="171" fontId="29" fillId="0" borderId="18" xfId="0" applyNumberFormat="1" applyFont="1" applyBorder="1" applyAlignment="1">
      <alignment wrapText="1"/>
    </xf>
    <xf numFmtId="171" fontId="29" fillId="0" borderId="80" xfId="47" applyNumberFormat="1" applyFont="1" applyFill="1" applyBorder="1" applyAlignment="1">
      <alignment horizontal="right"/>
      <protection/>
    </xf>
    <xf numFmtId="171" fontId="0" fillId="0" borderId="10" xfId="0" applyNumberFormat="1" applyFont="1" applyBorder="1" applyAlignment="1">
      <alignment wrapText="1"/>
    </xf>
    <xf numFmtId="171" fontId="0" fillId="0" borderId="73" xfId="0" applyNumberFormat="1" applyFont="1" applyBorder="1" applyAlignment="1">
      <alignment wrapText="1"/>
    </xf>
    <xf numFmtId="0" fontId="0" fillId="0" borderId="73" xfId="0" applyFont="1" applyBorder="1" applyAlignment="1">
      <alignment wrapText="1"/>
    </xf>
    <xf numFmtId="0" fontId="28" fillId="0" borderId="58" xfId="0" applyFont="1" applyBorder="1" applyAlignment="1">
      <alignment/>
    </xf>
    <xf numFmtId="2" fontId="29" fillId="0" borderId="77" xfId="0" applyNumberFormat="1" applyFont="1" applyBorder="1" applyAlignment="1">
      <alignment wrapText="1"/>
    </xf>
    <xf numFmtId="0" fontId="29" fillId="0" borderId="77" xfId="0" applyFont="1" applyBorder="1" applyAlignment="1">
      <alignment horizontal="left" wrapText="1"/>
    </xf>
    <xf numFmtId="170" fontId="0" fillId="0" borderId="80" xfId="47" applyNumberFormat="1" applyFont="1" applyFill="1" applyBorder="1">
      <alignment/>
      <protection/>
    </xf>
    <xf numFmtId="0" fontId="0" fillId="0" borderId="80" xfId="0" applyFont="1" applyBorder="1" applyAlignment="1">
      <alignment/>
    </xf>
    <xf numFmtId="2" fontId="29" fillId="0" borderId="77" xfId="0" applyNumberFormat="1" applyFont="1" applyBorder="1" applyAlignment="1">
      <alignment/>
    </xf>
    <xf numFmtId="4" fontId="0" fillId="0" borderId="80" xfId="0" applyNumberFormat="1" applyFont="1" applyBorder="1" applyAlignment="1">
      <alignment/>
    </xf>
    <xf numFmtId="4" fontId="15" fillId="0" borderId="80" xfId="0" applyNumberFormat="1" applyFont="1" applyBorder="1" applyAlignment="1">
      <alignment horizontal="right"/>
    </xf>
    <xf numFmtId="0" fontId="0" fillId="0" borderId="59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4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6" xfId="0" applyBorder="1" applyAlignment="1">
      <alignment horizontal="left"/>
    </xf>
    <xf numFmtId="0" fontId="27" fillId="33" borderId="32" xfId="0" applyNumberFormat="1" applyFont="1" applyFill="1" applyBorder="1" applyAlignment="1">
      <alignment horizontal="left"/>
    </xf>
    <xf numFmtId="0" fontId="27" fillId="33" borderId="14" xfId="0" applyNumberFormat="1" applyFont="1" applyFill="1" applyBorder="1" applyAlignment="1">
      <alignment horizontal="left"/>
    </xf>
    <xf numFmtId="0" fontId="27" fillId="33" borderId="16" xfId="0" applyNumberFormat="1" applyFont="1" applyFill="1" applyBorder="1" applyAlignment="1">
      <alignment horizontal="left"/>
    </xf>
    <xf numFmtId="0" fontId="27" fillId="0" borderId="53" xfId="0" applyFont="1" applyFill="1" applyBorder="1" applyAlignment="1">
      <alignment horizontal="left"/>
    </xf>
    <xf numFmtId="0" fontId="27" fillId="0" borderId="57" xfId="0" applyFont="1" applyFill="1" applyBorder="1" applyAlignment="1">
      <alignment horizontal="left"/>
    </xf>
    <xf numFmtId="0" fontId="27" fillId="0" borderId="55" xfId="0" applyFont="1" applyFill="1" applyBorder="1" applyAlignment="1">
      <alignment horizontal="left"/>
    </xf>
    <xf numFmtId="0" fontId="27" fillId="0" borderId="31" xfId="0" applyFont="1" applyFill="1" applyBorder="1" applyAlignment="1">
      <alignment horizontal="left"/>
    </xf>
    <xf numFmtId="0" fontId="27" fillId="0" borderId="19" xfId="0" applyFont="1" applyFill="1" applyBorder="1" applyAlignment="1">
      <alignment horizontal="left"/>
    </xf>
    <xf numFmtId="0" fontId="27" fillId="0" borderId="75" xfId="0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4" fillId="0" borderId="21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94" xfId="0" applyFont="1" applyBorder="1" applyAlignment="1">
      <alignment horizontal="left"/>
    </xf>
    <xf numFmtId="49" fontId="4" fillId="0" borderId="30" xfId="0" applyNumberFormat="1" applyFont="1" applyBorder="1" applyAlignment="1">
      <alignment horizontal="left"/>
    </xf>
    <xf numFmtId="49" fontId="4" fillId="0" borderId="70" xfId="0" applyNumberFormat="1" applyFont="1" applyBorder="1" applyAlignment="1">
      <alignment horizontal="left"/>
    </xf>
    <xf numFmtId="0" fontId="10" fillId="0" borderId="0" xfId="0" applyFont="1" applyAlignment="1">
      <alignment horizontal="left" vertical="top" wrapText="1"/>
    </xf>
    <xf numFmtId="0" fontId="5" fillId="33" borderId="47" xfId="0" applyFont="1" applyFill="1" applyBorder="1" applyAlignment="1">
      <alignment horizontal="left"/>
    </xf>
    <xf numFmtId="0" fontId="5" fillId="33" borderId="48" xfId="0" applyFont="1" applyFill="1" applyBorder="1" applyAlignment="1">
      <alignment horizontal="left"/>
    </xf>
    <xf numFmtId="0" fontId="5" fillId="33" borderId="74" xfId="0" applyFont="1" applyFill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75" xfId="0" applyFont="1" applyBorder="1" applyAlignment="1">
      <alignment horizontal="left"/>
    </xf>
    <xf numFmtId="0" fontId="0" fillId="0" borderId="42" xfId="47" applyFont="1" applyFill="1" applyBorder="1" applyAlignment="1">
      <alignment horizontal="left"/>
      <protection/>
    </xf>
    <xf numFmtId="0" fontId="0" fillId="0" borderId="43" xfId="47" applyFont="1" applyFill="1" applyBorder="1" applyAlignment="1">
      <alignment horizontal="left"/>
      <protection/>
    </xf>
    <xf numFmtId="0" fontId="0" fillId="0" borderId="95" xfId="47" applyFont="1" applyFill="1" applyBorder="1" applyAlignment="1">
      <alignment horizontal="left"/>
      <protection/>
    </xf>
    <xf numFmtId="0" fontId="0" fillId="0" borderId="32" xfId="47" applyFont="1" applyFill="1" applyBorder="1" applyAlignment="1">
      <alignment horizontal="left"/>
      <protection/>
    </xf>
    <xf numFmtId="0" fontId="0" fillId="0" borderId="14" xfId="47" applyFont="1" applyFill="1" applyBorder="1" applyAlignment="1">
      <alignment horizontal="left"/>
      <protection/>
    </xf>
    <xf numFmtId="0" fontId="0" fillId="0" borderId="33" xfId="47" applyFont="1" applyFill="1" applyBorder="1" applyAlignment="1">
      <alignment horizontal="left"/>
      <protection/>
    </xf>
    <xf numFmtId="0" fontId="0" fillId="0" borderId="42" xfId="0" applyFont="1" applyFill="1" applyBorder="1" applyAlignment="1">
      <alignment horizontal="left"/>
    </xf>
    <xf numFmtId="0" fontId="0" fillId="0" borderId="43" xfId="0" applyFont="1" applyFill="1" applyBorder="1" applyAlignment="1">
      <alignment horizontal="left"/>
    </xf>
    <xf numFmtId="0" fontId="0" fillId="0" borderId="95" xfId="0" applyFont="1" applyFill="1" applyBorder="1" applyAlignment="1">
      <alignment horizontal="left"/>
    </xf>
    <xf numFmtId="0" fontId="0" fillId="0" borderId="47" xfId="0" applyFont="1" applyFill="1" applyBorder="1" applyAlignment="1">
      <alignment horizontal="left"/>
    </xf>
    <xf numFmtId="0" fontId="0" fillId="0" borderId="48" xfId="0" applyFont="1" applyFill="1" applyBorder="1" applyAlignment="1">
      <alignment horizontal="left"/>
    </xf>
    <xf numFmtId="0" fontId="0" fillId="0" borderId="96" xfId="0" applyFont="1" applyFill="1" applyBorder="1" applyAlignment="1">
      <alignment horizontal="left"/>
    </xf>
    <xf numFmtId="0" fontId="4" fillId="0" borderId="37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0" fontId="0" fillId="0" borderId="47" xfId="47" applyFont="1" applyFill="1" applyBorder="1" applyAlignment="1">
      <alignment horizontal="left"/>
      <protection/>
    </xf>
    <xf numFmtId="0" fontId="0" fillId="0" borderId="48" xfId="47" applyFont="1" applyFill="1" applyBorder="1" applyAlignment="1">
      <alignment horizontal="left"/>
      <protection/>
    </xf>
    <xf numFmtId="0" fontId="0" fillId="0" borderId="96" xfId="47" applyFont="1" applyFill="1" applyBorder="1" applyAlignment="1">
      <alignment horizontal="left"/>
      <protection/>
    </xf>
    <xf numFmtId="0" fontId="27" fillId="0" borderId="97" xfId="47" applyFont="1" applyBorder="1" applyAlignment="1">
      <alignment horizontal="left"/>
      <protection/>
    </xf>
    <xf numFmtId="0" fontId="27" fillId="0" borderId="13" xfId="47" applyFont="1" applyBorder="1" applyAlignment="1">
      <alignment horizontal="left"/>
      <protection/>
    </xf>
    <xf numFmtId="0" fontId="27" fillId="0" borderId="65" xfId="47" applyFont="1" applyBorder="1" applyAlignment="1">
      <alignment horizontal="left"/>
      <protection/>
    </xf>
    <xf numFmtId="0" fontId="4" fillId="0" borderId="37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0" fontId="0" fillId="0" borderId="46" xfId="47" applyFont="1" applyFill="1" applyBorder="1" applyAlignment="1">
      <alignment horizontal="left"/>
      <protection/>
    </xf>
    <xf numFmtId="0" fontId="0" fillId="0" borderId="17" xfId="47" applyFont="1" applyFill="1" applyBorder="1" applyAlignment="1">
      <alignment horizontal="left"/>
      <protection/>
    </xf>
    <xf numFmtId="0" fontId="0" fillId="0" borderId="94" xfId="47" applyFont="1" applyFill="1" applyBorder="1" applyAlignment="1">
      <alignment horizontal="left"/>
      <protection/>
    </xf>
    <xf numFmtId="0" fontId="4" fillId="0" borderId="53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0" fontId="0" fillId="0" borderId="98" xfId="47" applyFont="1" applyBorder="1" applyAlignment="1">
      <alignment horizontal="left"/>
      <protection/>
    </xf>
    <xf numFmtId="0" fontId="0" fillId="0" borderId="99" xfId="47" applyFont="1" applyBorder="1" applyAlignment="1">
      <alignment horizontal="left"/>
      <protection/>
    </xf>
    <xf numFmtId="49" fontId="0" fillId="0" borderId="100" xfId="47" applyNumberFormat="1" applyFont="1" applyBorder="1" applyAlignment="1">
      <alignment horizontal="left"/>
      <protection/>
    </xf>
    <xf numFmtId="49" fontId="0" fillId="0" borderId="75" xfId="47" applyNumberFormat="1" applyFont="1" applyBorder="1" applyAlignment="1">
      <alignment horizontal="left"/>
      <protection/>
    </xf>
    <xf numFmtId="0" fontId="27" fillId="33" borderId="101" xfId="47" applyFont="1" applyFill="1" applyBorder="1" applyAlignment="1">
      <alignment horizontal="left"/>
      <protection/>
    </xf>
    <xf numFmtId="0" fontId="27" fillId="33" borderId="102" xfId="47" applyFont="1" applyFill="1" applyBorder="1" applyAlignment="1">
      <alignment horizontal="left"/>
      <protection/>
    </xf>
    <xf numFmtId="0" fontId="27" fillId="33" borderId="103" xfId="47" applyFont="1" applyFill="1" applyBorder="1" applyAlignment="1">
      <alignment horizontal="left"/>
      <protection/>
    </xf>
    <xf numFmtId="0" fontId="27" fillId="0" borderId="20" xfId="47" applyFont="1" applyBorder="1" applyAlignment="1">
      <alignment horizontal="left"/>
      <protection/>
    </xf>
    <xf numFmtId="0" fontId="27" fillId="0" borderId="19" xfId="47" applyFont="1" applyBorder="1" applyAlignment="1">
      <alignment horizontal="left"/>
      <protection/>
    </xf>
    <xf numFmtId="0" fontId="27" fillId="0" borderId="104" xfId="47" applyFont="1" applyBorder="1" applyAlignment="1">
      <alignment horizontal="left"/>
      <protection/>
    </xf>
    <xf numFmtId="49" fontId="0" fillId="0" borderId="105" xfId="47" applyNumberFormat="1" applyFont="1" applyBorder="1" applyAlignment="1">
      <alignment horizontal="left"/>
      <protection/>
    </xf>
    <xf numFmtId="49" fontId="0" fillId="0" borderId="106" xfId="47" applyNumberFormat="1" applyFont="1" applyBorder="1" applyAlignment="1">
      <alignment horizontal="left"/>
      <protection/>
    </xf>
    <xf numFmtId="0" fontId="6" fillId="0" borderId="17" xfId="0" applyFont="1" applyBorder="1" applyAlignment="1">
      <alignment horizontal="left"/>
    </xf>
    <xf numFmtId="49" fontId="14" fillId="0" borderId="0" xfId="47" applyNumberFormat="1" applyFont="1" applyBorder="1" applyAlignment="1">
      <alignment horizontal="left"/>
      <protection/>
    </xf>
    <xf numFmtId="0" fontId="6" fillId="0" borderId="14" xfId="0" applyFont="1" applyBorder="1" applyAlignment="1">
      <alignment horizontal="left"/>
    </xf>
    <xf numFmtId="0" fontId="27" fillId="0" borderId="26" xfId="47" applyFont="1" applyFill="1" applyBorder="1" applyAlignment="1">
      <alignment horizontal="left"/>
      <protection/>
    </xf>
    <xf numFmtId="0" fontId="27" fillId="0" borderId="0" xfId="47" applyFont="1" applyFill="1" applyBorder="1" applyAlignment="1">
      <alignment horizontal="left"/>
      <protection/>
    </xf>
    <xf numFmtId="0" fontId="27" fillId="0" borderId="70" xfId="47" applyFont="1" applyFill="1" applyBorder="1" applyAlignment="1">
      <alignment horizontal="left"/>
      <protection/>
    </xf>
    <xf numFmtId="0" fontId="27" fillId="0" borderId="97" xfId="47" applyFont="1" applyFill="1" applyBorder="1" applyAlignment="1">
      <alignment horizontal="left"/>
      <protection/>
    </xf>
    <xf numFmtId="0" fontId="27" fillId="0" borderId="13" xfId="47" applyFont="1" applyFill="1" applyBorder="1" applyAlignment="1">
      <alignment horizontal="left"/>
      <protection/>
    </xf>
    <xf numFmtId="0" fontId="27" fillId="0" borderId="106" xfId="47" applyFont="1" applyFill="1" applyBorder="1" applyAlignment="1">
      <alignment horizontal="left"/>
      <protection/>
    </xf>
    <xf numFmtId="0" fontId="0" fillId="0" borderId="67" xfId="47" applyFont="1" applyBorder="1" applyAlignment="1">
      <alignment horizontal="left"/>
      <protection/>
    </xf>
    <xf numFmtId="0" fontId="0" fillId="0" borderId="70" xfId="47" applyFont="1" applyBorder="1" applyAlignment="1">
      <alignment horizontal="left"/>
      <protection/>
    </xf>
    <xf numFmtId="0" fontId="6" fillId="0" borderId="21" xfId="0" applyFont="1" applyBorder="1" applyAlignment="1">
      <alignment horizontal="left"/>
    </xf>
    <xf numFmtId="0" fontId="6" fillId="0" borderId="43" xfId="0" applyFont="1" applyBorder="1" applyAlignment="1">
      <alignment horizontal="left"/>
    </xf>
    <xf numFmtId="0" fontId="13" fillId="0" borderId="0" xfId="47" applyFont="1" applyAlignment="1">
      <alignment horizontal="left"/>
      <protection/>
    </xf>
    <xf numFmtId="0" fontId="0" fillId="0" borderId="105" xfId="47" applyFont="1" applyBorder="1" applyAlignment="1">
      <alignment horizontal="left"/>
      <protection/>
    </xf>
    <xf numFmtId="0" fontId="0" fillId="0" borderId="106" xfId="47" applyFont="1" applyBorder="1" applyAlignment="1">
      <alignment horizontal="left"/>
      <protection/>
    </xf>
    <xf numFmtId="0" fontId="27" fillId="33" borderId="99" xfId="47" applyFont="1" applyFill="1" applyBorder="1" applyAlignment="1">
      <alignment horizontal="left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ozpo&#269;et%20-%20Formul&#225;&#34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TAKA~1\LOCALS~1\Temp\Rar$DI31.756\SO%2001%20-%20ZTI%20-%20Rozpo&#269;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6">
          <cell r="C6" t="str">
            <v>Vodovod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 1"/>
      <sheetName val="Položky 2"/>
    </sheetNames>
    <sheetDataSet>
      <sheetData sheetId="1">
        <row r="10">
          <cell r="E10">
            <v>0</v>
          </cell>
          <cell r="F10">
            <v>293017.04755400005</v>
          </cell>
          <cell r="G10">
            <v>0</v>
          </cell>
          <cell r="H10">
            <v>0</v>
          </cell>
          <cell r="I10">
            <v>0</v>
          </cell>
        </row>
        <row r="16">
          <cell r="H16">
            <v>8057.968807735002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defaultGridColor="0" zoomScale="140" zoomScaleNormal="140" zoomScalePageLayoutView="0" colorId="12" workbookViewId="0" topLeftCell="A19">
      <selection activeCell="F33" sqref="F33"/>
    </sheetView>
  </sheetViews>
  <sheetFormatPr defaultColWidth="9.00390625" defaultRowHeight="12.75"/>
  <cols>
    <col min="2" max="2" width="15.625" style="0" customWidth="1"/>
    <col min="3" max="3" width="17.75390625" style="0" customWidth="1"/>
    <col min="5" max="5" width="20.375" style="0" customWidth="1"/>
    <col min="6" max="6" width="19.875" style="0" customWidth="1"/>
    <col min="7" max="7" width="13.75390625" style="0" customWidth="1"/>
  </cols>
  <sheetData>
    <row r="1" spans="1:7" ht="18">
      <c r="A1" s="50" t="s">
        <v>66</v>
      </c>
      <c r="B1" s="51"/>
      <c r="C1" s="148"/>
      <c r="D1" s="148"/>
      <c r="E1" s="148"/>
      <c r="F1" s="51"/>
      <c r="G1" s="51"/>
    </row>
    <row r="2" ht="13.5" thickBot="1"/>
    <row r="3" spans="1:7" ht="12.75">
      <c r="A3" s="519" t="s">
        <v>67</v>
      </c>
      <c r="B3" s="520"/>
      <c r="C3" s="520"/>
      <c r="D3" s="520"/>
      <c r="E3" s="521"/>
      <c r="F3" s="517" t="s">
        <v>204</v>
      </c>
      <c r="G3" s="518"/>
    </row>
    <row r="4" spans="1:7" ht="14.25">
      <c r="A4" s="524" t="s">
        <v>441</v>
      </c>
      <c r="B4" s="525"/>
      <c r="C4" s="525"/>
      <c r="D4" s="525"/>
      <c r="E4" s="526"/>
      <c r="F4" s="56"/>
      <c r="G4" s="57"/>
    </row>
    <row r="5" spans="1:7" ht="12.75">
      <c r="A5" s="522" t="s">
        <v>161</v>
      </c>
      <c r="B5" s="512"/>
      <c r="C5" s="512"/>
      <c r="D5" s="512"/>
      <c r="E5" s="523"/>
      <c r="F5" s="46" t="s">
        <v>68</v>
      </c>
      <c r="G5" s="58"/>
    </row>
    <row r="6" spans="1:7" ht="14.25">
      <c r="A6" s="530" t="s">
        <v>304</v>
      </c>
      <c r="B6" s="531"/>
      <c r="C6" s="531"/>
      <c r="D6" s="531"/>
      <c r="E6" s="532"/>
      <c r="F6" s="33"/>
      <c r="G6" s="57"/>
    </row>
    <row r="7" spans="1:7" ht="15.75" customHeight="1" thickBot="1">
      <c r="A7" s="527" t="s">
        <v>303</v>
      </c>
      <c r="B7" s="528"/>
      <c r="C7" s="528"/>
      <c r="D7" s="528"/>
      <c r="E7" s="529"/>
      <c r="F7" s="130"/>
      <c r="G7" s="59"/>
    </row>
    <row r="8" spans="1:7" ht="12.75">
      <c r="A8" s="514" t="s">
        <v>150</v>
      </c>
      <c r="B8" s="515"/>
      <c r="C8" s="515"/>
      <c r="D8" s="516"/>
      <c r="E8" s="61" t="s">
        <v>69</v>
      </c>
      <c r="F8" s="62"/>
      <c r="G8" s="63">
        <v>0</v>
      </c>
    </row>
    <row r="9" spans="1:7" ht="12.75">
      <c r="A9" s="522" t="s">
        <v>151</v>
      </c>
      <c r="B9" s="512"/>
      <c r="C9" s="512"/>
      <c r="D9" s="523"/>
      <c r="E9" s="46" t="s">
        <v>154</v>
      </c>
      <c r="F9" s="45"/>
      <c r="G9" s="65">
        <f>IF(PocetMJ=0,,ROUND((F31+F33)/PocetMJ,1))</f>
        <v>0</v>
      </c>
    </row>
    <row r="10" spans="1:7" ht="12.75">
      <c r="A10" s="66" t="s">
        <v>70</v>
      </c>
      <c r="B10" s="29"/>
      <c r="C10" s="29"/>
      <c r="D10" s="29"/>
      <c r="E10" s="511" t="s">
        <v>301</v>
      </c>
      <c r="F10" s="512"/>
      <c r="G10" s="513"/>
    </row>
    <row r="11" spans="1:7" ht="12.75">
      <c r="A11" s="60" t="s">
        <v>71</v>
      </c>
      <c r="B11" s="33"/>
      <c r="C11" s="33"/>
      <c r="D11" s="33"/>
      <c r="E11" s="56" t="s">
        <v>72</v>
      </c>
      <c r="F11" s="33"/>
      <c r="G11" s="57"/>
    </row>
    <row r="12" spans="1:7" ht="12.75">
      <c r="A12" s="60"/>
      <c r="B12" s="33"/>
      <c r="C12" s="33"/>
      <c r="D12" s="33"/>
      <c r="E12" s="534"/>
      <c r="F12" s="535"/>
      <c r="G12" s="536"/>
    </row>
    <row r="13" spans="1:7" ht="18.75" thickBot="1">
      <c r="A13" s="68" t="s">
        <v>73</v>
      </c>
      <c r="B13" s="69"/>
      <c r="C13" s="69"/>
      <c r="D13" s="69"/>
      <c r="E13" s="70"/>
      <c r="F13" s="70"/>
      <c r="G13" s="71"/>
    </row>
    <row r="14" spans="1:7" ht="13.5" thickBot="1">
      <c r="A14" s="72" t="s">
        <v>74</v>
      </c>
      <c r="B14" s="73"/>
      <c r="C14" s="74"/>
      <c r="D14" s="75" t="s">
        <v>75</v>
      </c>
      <c r="E14" s="76"/>
      <c r="F14" s="76"/>
      <c r="G14" s="74"/>
    </row>
    <row r="15" spans="1:7" ht="12.75">
      <c r="A15" s="77"/>
      <c r="B15" s="41" t="s">
        <v>76</v>
      </c>
      <c r="C15" s="143">
        <f>Dodavka</f>
        <v>0</v>
      </c>
      <c r="D15" s="79"/>
      <c r="E15" s="80"/>
      <c r="F15" s="81"/>
      <c r="G15" s="78"/>
    </row>
    <row r="16" spans="1:7" ht="12.75">
      <c r="A16" s="77" t="s">
        <v>77</v>
      </c>
      <c r="B16" s="41" t="s">
        <v>78</v>
      </c>
      <c r="C16" s="143">
        <f>Mont</f>
        <v>0</v>
      </c>
      <c r="D16" s="66"/>
      <c r="E16" s="82"/>
      <c r="F16" s="44"/>
      <c r="G16" s="78"/>
    </row>
    <row r="17" spans="1:7" ht="12.75">
      <c r="A17" s="77" t="s">
        <v>79</v>
      </c>
      <c r="B17" s="41" t="s">
        <v>80</v>
      </c>
      <c r="C17" s="143">
        <f>SUM(3!G107,3!G100,3!G65,3!G57,3!G44,3!G19)</f>
        <v>0</v>
      </c>
      <c r="D17" s="66"/>
      <c r="E17" s="82"/>
      <c r="F17" s="44"/>
      <c r="G17" s="78"/>
    </row>
    <row r="18" spans="1:7" ht="13.5" thickBot="1">
      <c r="A18" s="83" t="s">
        <v>81</v>
      </c>
      <c r="B18" s="41" t="s">
        <v>82</v>
      </c>
      <c r="C18" s="144">
        <f>SUM(3!G122,3!G143,3!G168,3!G231,3!G254,3!G275,3!G284,3!G293,3!G306)</f>
        <v>0</v>
      </c>
      <c r="D18" s="66"/>
      <c r="E18" s="82"/>
      <c r="F18" s="44"/>
      <c r="G18" s="78"/>
    </row>
    <row r="19" spans="1:7" ht="13.5" thickBot="1">
      <c r="A19" s="84" t="s">
        <v>83</v>
      </c>
      <c r="B19" s="41"/>
      <c r="C19" s="149">
        <f>SUM(C15:C18)</f>
        <v>0</v>
      </c>
      <c r="D19" s="85"/>
      <c r="E19" s="82"/>
      <c r="F19" s="44"/>
      <c r="G19" s="78"/>
    </row>
    <row r="20" spans="1:7" ht="12.75">
      <c r="A20" s="84"/>
      <c r="B20" s="41"/>
      <c r="C20" s="143"/>
      <c r="D20" s="66"/>
      <c r="E20" s="82"/>
      <c r="F20" s="44"/>
      <c r="G20" s="78"/>
    </row>
    <row r="21" spans="1:7" ht="12.75">
      <c r="A21" s="84" t="s">
        <v>84</v>
      </c>
      <c r="B21" s="41"/>
      <c r="C21" s="144"/>
      <c r="D21" s="66"/>
      <c r="E21" s="82"/>
      <c r="F21" s="44"/>
      <c r="G21" s="78"/>
    </row>
    <row r="22" spans="1:7" ht="13.5" thickBot="1">
      <c r="A22" s="60" t="s">
        <v>85</v>
      </c>
      <c r="B22" s="33"/>
      <c r="C22" s="359">
        <f>C19+C21</f>
        <v>0</v>
      </c>
      <c r="D22" s="66" t="s">
        <v>86</v>
      </c>
      <c r="E22" s="82"/>
      <c r="F22" s="44"/>
      <c r="G22" s="144">
        <f>SUM(2!H30:I30)</f>
        <v>0</v>
      </c>
    </row>
    <row r="23" spans="1:7" ht="13.5" thickBot="1">
      <c r="A23" s="66" t="s">
        <v>87</v>
      </c>
      <c r="B23" s="29"/>
      <c r="C23" s="149">
        <f>C22+G23</f>
        <v>0</v>
      </c>
      <c r="D23" s="86" t="s">
        <v>88</v>
      </c>
      <c r="E23" s="87"/>
      <c r="F23" s="110"/>
      <c r="G23" s="149">
        <f>G22</f>
        <v>0</v>
      </c>
    </row>
    <row r="24" spans="1:7" ht="12.75">
      <c r="A24" s="52" t="s">
        <v>89</v>
      </c>
      <c r="B24" s="53"/>
      <c r="C24" s="54" t="s">
        <v>90</v>
      </c>
      <c r="D24" s="53"/>
      <c r="E24" s="54" t="s">
        <v>91</v>
      </c>
      <c r="F24" s="53"/>
      <c r="G24" s="55"/>
    </row>
    <row r="25" spans="1:7" ht="12.75">
      <c r="A25" s="543" t="s">
        <v>92</v>
      </c>
      <c r="B25" s="544"/>
      <c r="C25" s="46" t="s">
        <v>93</v>
      </c>
      <c r="D25" s="45"/>
      <c r="E25" s="46" t="s">
        <v>93</v>
      </c>
      <c r="F25" s="45"/>
      <c r="G25" s="58"/>
    </row>
    <row r="26" spans="1:7" ht="12.75">
      <c r="A26" s="60" t="s">
        <v>94</v>
      </c>
      <c r="B26" s="88"/>
      <c r="C26" s="56" t="s">
        <v>94</v>
      </c>
      <c r="D26" s="33"/>
      <c r="E26" s="56" t="s">
        <v>94</v>
      </c>
      <c r="F26" s="33"/>
      <c r="G26" s="57"/>
    </row>
    <row r="27" spans="1:7" ht="12.75">
      <c r="A27" s="537" t="s">
        <v>302</v>
      </c>
      <c r="B27" s="538"/>
      <c r="C27" s="56" t="s">
        <v>95</v>
      </c>
      <c r="D27" s="33"/>
      <c r="E27" s="56" t="s">
        <v>96</v>
      </c>
      <c r="F27" s="33"/>
      <c r="G27" s="57"/>
    </row>
    <row r="28" spans="1:7" ht="12.75">
      <c r="A28" s="60"/>
      <c r="B28" s="33"/>
      <c r="C28" s="56"/>
      <c r="D28" s="33"/>
      <c r="E28" s="56"/>
      <c r="F28" s="33"/>
      <c r="G28" s="57"/>
    </row>
    <row r="29" spans="1:7" ht="12.75">
      <c r="A29" s="60"/>
      <c r="B29" s="33"/>
      <c r="C29" s="56"/>
      <c r="D29" s="33"/>
      <c r="E29" s="56"/>
      <c r="F29" s="33"/>
      <c r="G29" s="57"/>
    </row>
    <row r="30" spans="1:7" ht="12.75">
      <c r="A30" s="64" t="s">
        <v>97</v>
      </c>
      <c r="B30" s="45"/>
      <c r="C30" s="89">
        <v>0</v>
      </c>
      <c r="D30" s="45" t="s">
        <v>98</v>
      </c>
      <c r="E30" s="46"/>
      <c r="F30" s="145">
        <f>ROUND(PRODUCT(F29,C30/100),1)</f>
        <v>0</v>
      </c>
      <c r="G30" s="58"/>
    </row>
    <row r="31" spans="1:7" ht="12.75">
      <c r="A31" s="64" t="s">
        <v>97</v>
      </c>
      <c r="B31" s="45"/>
      <c r="C31" s="89">
        <v>15</v>
      </c>
      <c r="D31" s="45" t="s">
        <v>98</v>
      </c>
      <c r="E31" s="46"/>
      <c r="F31" s="145">
        <f>ROUND(PRODUCT(F30,C31/100),1)</f>
        <v>0</v>
      </c>
      <c r="G31" s="58"/>
    </row>
    <row r="32" spans="1:7" ht="12.75">
      <c r="A32" s="64" t="s">
        <v>99</v>
      </c>
      <c r="B32" s="45"/>
      <c r="C32" s="89">
        <v>15</v>
      </c>
      <c r="D32" s="45" t="s">
        <v>98</v>
      </c>
      <c r="E32" s="46"/>
      <c r="F32" s="145">
        <f>ROUND(PRODUCT(F31,C32/100),1)</f>
        <v>0</v>
      </c>
      <c r="G32" s="67"/>
    </row>
    <row r="33" spans="1:7" ht="12.75">
      <c r="A33" s="64" t="s">
        <v>97</v>
      </c>
      <c r="B33" s="45"/>
      <c r="C33" s="89">
        <v>21</v>
      </c>
      <c r="D33" s="45" t="s">
        <v>98</v>
      </c>
      <c r="E33" s="46"/>
      <c r="F33" s="145">
        <f>C23</f>
        <v>0</v>
      </c>
      <c r="G33" s="58"/>
    </row>
    <row r="34" spans="1:7" ht="13.5" thickBot="1">
      <c r="A34" s="64" t="s">
        <v>99</v>
      </c>
      <c r="B34" s="45"/>
      <c r="C34" s="89">
        <v>21</v>
      </c>
      <c r="D34" s="45" t="s">
        <v>98</v>
      </c>
      <c r="E34" s="46"/>
      <c r="F34" s="146">
        <f>ROUND(PRODUCT(F33,C34/100),1)</f>
        <v>0</v>
      </c>
      <c r="G34" s="67"/>
    </row>
    <row r="35" spans="1:7" ht="16.5" thickBot="1">
      <c r="A35" s="540" t="s">
        <v>100</v>
      </c>
      <c r="B35" s="541"/>
      <c r="C35" s="541"/>
      <c r="D35" s="542"/>
      <c r="E35" s="90"/>
      <c r="F35" s="147">
        <f>CEILING(SUM(F30:F34),1)</f>
        <v>0</v>
      </c>
      <c r="G35" s="91"/>
    </row>
    <row r="37" spans="1:7" ht="12.75">
      <c r="A37" s="92" t="s">
        <v>101</v>
      </c>
      <c r="B37" s="92"/>
      <c r="C37" s="92"/>
      <c r="D37" s="92"/>
      <c r="E37" s="92"/>
      <c r="F37" s="92"/>
      <c r="G37" s="92"/>
    </row>
    <row r="38" spans="1:7" ht="12.75">
      <c r="A38" s="92"/>
      <c r="B38" s="539"/>
      <c r="C38" s="539"/>
      <c r="D38" s="539"/>
      <c r="E38" s="539"/>
      <c r="F38" s="539"/>
      <c r="G38" s="539"/>
    </row>
    <row r="39" spans="1:7" ht="12.75">
      <c r="A39" s="93"/>
      <c r="B39" s="539"/>
      <c r="C39" s="539"/>
      <c r="D39" s="539"/>
      <c r="E39" s="539"/>
      <c r="F39" s="539"/>
      <c r="G39" s="539"/>
    </row>
    <row r="40" spans="1:7" ht="12.75">
      <c r="A40" s="93"/>
      <c r="B40" s="539"/>
      <c r="C40" s="539"/>
      <c r="D40" s="539"/>
      <c r="E40" s="539"/>
      <c r="F40" s="539"/>
      <c r="G40" s="539"/>
    </row>
    <row r="41" spans="1:7" ht="12.75">
      <c r="A41" s="93"/>
      <c r="B41" s="539"/>
      <c r="C41" s="539"/>
      <c r="D41" s="539"/>
      <c r="E41" s="539"/>
      <c r="F41" s="539"/>
      <c r="G41" s="539"/>
    </row>
    <row r="42" spans="1:7" ht="12.75">
      <c r="A42" s="93"/>
      <c r="B42" s="539"/>
      <c r="C42" s="539"/>
      <c r="D42" s="539"/>
      <c r="E42" s="539"/>
      <c r="F42" s="539"/>
      <c r="G42" s="539"/>
    </row>
    <row r="43" spans="1:7" ht="12.75">
      <c r="A43" s="93"/>
      <c r="B43" s="539"/>
      <c r="C43" s="539"/>
      <c r="D43" s="539"/>
      <c r="E43" s="539"/>
      <c r="F43" s="539"/>
      <c r="G43" s="539"/>
    </row>
    <row r="44" spans="1:7" ht="12.75">
      <c r="A44" s="93"/>
      <c r="B44" s="539"/>
      <c r="C44" s="539"/>
      <c r="D44" s="539"/>
      <c r="E44" s="539"/>
      <c r="F44" s="539"/>
      <c r="G44" s="539"/>
    </row>
    <row r="45" spans="1:7" ht="12.75">
      <c r="A45" s="93"/>
      <c r="B45" s="539"/>
      <c r="C45" s="539"/>
      <c r="D45" s="539"/>
      <c r="E45" s="539"/>
      <c r="F45" s="539"/>
      <c r="G45" s="539"/>
    </row>
    <row r="46" spans="1:7" ht="12.75">
      <c r="A46" s="93"/>
      <c r="B46" s="539"/>
      <c r="C46" s="539"/>
      <c r="D46" s="539"/>
      <c r="E46" s="539"/>
      <c r="F46" s="539"/>
      <c r="G46" s="539"/>
    </row>
    <row r="47" spans="2:7" ht="12.75">
      <c r="B47" s="533"/>
      <c r="C47" s="533"/>
      <c r="D47" s="533"/>
      <c r="E47" s="533"/>
      <c r="F47" s="533"/>
      <c r="G47" s="533"/>
    </row>
    <row r="48" spans="2:7" ht="12.75">
      <c r="B48" s="533"/>
      <c r="C48" s="533"/>
      <c r="D48" s="533"/>
      <c r="E48" s="533"/>
      <c r="F48" s="533"/>
      <c r="G48" s="533"/>
    </row>
    <row r="49" spans="2:7" ht="12.75">
      <c r="B49" s="533"/>
      <c r="C49" s="533"/>
      <c r="D49" s="533"/>
      <c r="E49" s="533"/>
      <c r="F49" s="533"/>
      <c r="G49" s="533"/>
    </row>
    <row r="50" spans="2:7" ht="12.75">
      <c r="B50" s="533"/>
      <c r="C50" s="533"/>
      <c r="D50" s="533"/>
      <c r="E50" s="533"/>
      <c r="F50" s="533"/>
      <c r="G50" s="533"/>
    </row>
  </sheetData>
  <sheetProtection/>
  <mergeCells count="18">
    <mergeCell ref="B48:G48"/>
    <mergeCell ref="B49:G49"/>
    <mergeCell ref="B50:G50"/>
    <mergeCell ref="E12:G12"/>
    <mergeCell ref="A27:B27"/>
    <mergeCell ref="B38:G46"/>
    <mergeCell ref="B47:G47"/>
    <mergeCell ref="A35:D35"/>
    <mergeCell ref="A25:B25"/>
    <mergeCell ref="E10:G10"/>
    <mergeCell ref="A8:D8"/>
    <mergeCell ref="F3:G3"/>
    <mergeCell ref="A3:E3"/>
    <mergeCell ref="A5:E5"/>
    <mergeCell ref="A4:E4"/>
    <mergeCell ref="A7:E7"/>
    <mergeCell ref="A6:E6"/>
    <mergeCell ref="A9:D9"/>
  </mergeCells>
  <printOptions/>
  <pageMargins left="0.787401575" right="0.787401575" top="0.984251969" bottom="0.984251969" header="0.4921259845" footer="0.4921259845"/>
  <pageSetup fitToHeight="1" fitToWidth="1" horizontalDpi="360" verticalDpi="36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defaultGridColor="0" zoomScale="140" zoomScaleNormal="140" zoomScalePageLayoutView="0" colorId="12" workbookViewId="0" topLeftCell="A16">
      <selection activeCell="L30" sqref="L30"/>
    </sheetView>
  </sheetViews>
  <sheetFormatPr defaultColWidth="9.00390625" defaultRowHeight="12.75"/>
  <cols>
    <col min="1" max="1" width="7.25390625" style="0" customWidth="1"/>
    <col min="3" max="3" width="14.875" style="0" customWidth="1"/>
    <col min="4" max="4" width="20.00390625" style="0" customWidth="1"/>
    <col min="5" max="7" width="11.75390625" style="0" customWidth="1"/>
    <col min="8" max="8" width="11.625" style="0" customWidth="1"/>
    <col min="9" max="9" width="12.00390625" style="0" customWidth="1"/>
  </cols>
  <sheetData>
    <row r="1" spans="1:9" ht="15" thickTop="1">
      <c r="A1" s="575" t="s">
        <v>67</v>
      </c>
      <c r="B1" s="576"/>
      <c r="C1" s="579" t="s">
        <v>442</v>
      </c>
      <c r="D1" s="580"/>
      <c r="E1" s="580"/>
      <c r="F1" s="580"/>
      <c r="G1" s="580"/>
      <c r="H1" s="580"/>
      <c r="I1" s="581"/>
    </row>
    <row r="2" spans="1:10" ht="14.25">
      <c r="A2" s="577" t="s">
        <v>162</v>
      </c>
      <c r="B2" s="578"/>
      <c r="C2" s="582" t="s">
        <v>304</v>
      </c>
      <c r="D2" s="583"/>
      <c r="E2" s="583"/>
      <c r="F2" s="583"/>
      <c r="G2" s="583"/>
      <c r="H2" s="583"/>
      <c r="I2" s="584"/>
      <c r="J2" s="164"/>
    </row>
    <row r="3" spans="1:10" ht="15" thickBot="1">
      <c r="A3" s="585"/>
      <c r="B3" s="586"/>
      <c r="C3" s="563" t="s">
        <v>303</v>
      </c>
      <c r="D3" s="564"/>
      <c r="E3" s="564"/>
      <c r="F3" s="564"/>
      <c r="G3" s="564"/>
      <c r="H3" s="564"/>
      <c r="I3" s="565"/>
      <c r="J3" s="164"/>
    </row>
    <row r="4" ht="15" customHeight="1" thickTop="1"/>
    <row r="5" spans="1:9" ht="18">
      <c r="A5" s="94" t="s">
        <v>102</v>
      </c>
      <c r="B5" s="50"/>
      <c r="C5" s="50"/>
      <c r="D5" s="50"/>
      <c r="E5" s="50"/>
      <c r="F5" s="50"/>
      <c r="G5" s="50"/>
      <c r="H5" s="50"/>
      <c r="I5" s="50"/>
    </row>
    <row r="6" ht="10.5" customHeight="1" thickBot="1"/>
    <row r="7" spans="1:10" ht="13.5" thickBot="1">
      <c r="A7" s="106"/>
      <c r="B7" s="557" t="s">
        <v>103</v>
      </c>
      <c r="C7" s="558"/>
      <c r="D7" s="559"/>
      <c r="E7" s="95" t="s">
        <v>104</v>
      </c>
      <c r="F7" s="96" t="s">
        <v>105</v>
      </c>
      <c r="G7" s="96" t="s">
        <v>24</v>
      </c>
      <c r="H7" s="96" t="s">
        <v>106</v>
      </c>
      <c r="I7" s="97" t="s">
        <v>84</v>
      </c>
      <c r="J7" s="33"/>
    </row>
    <row r="8" spans="1:10" ht="12.75">
      <c r="A8" s="161" t="s">
        <v>51</v>
      </c>
      <c r="B8" s="551" t="s">
        <v>195</v>
      </c>
      <c r="C8" s="552"/>
      <c r="D8" s="553"/>
      <c r="E8" s="136">
        <f>SUM(3!G19)</f>
        <v>0</v>
      </c>
      <c r="F8" s="244"/>
      <c r="G8" s="244"/>
      <c r="H8" s="244"/>
      <c r="I8" s="245"/>
      <c r="J8" s="33"/>
    </row>
    <row r="9" spans="1:10" ht="12.75">
      <c r="A9" s="161" t="s">
        <v>57</v>
      </c>
      <c r="B9" s="548" t="s">
        <v>58</v>
      </c>
      <c r="C9" s="549"/>
      <c r="D9" s="550"/>
      <c r="E9" s="136">
        <f>SUM(3!G44)</f>
        <v>0</v>
      </c>
      <c r="F9" s="137"/>
      <c r="G9" s="112"/>
      <c r="H9" s="112"/>
      <c r="I9" s="128"/>
      <c r="J9" s="33"/>
    </row>
    <row r="10" spans="1:10" ht="12.75">
      <c r="A10" s="161" t="s">
        <v>55</v>
      </c>
      <c r="B10" s="548" t="s">
        <v>56</v>
      </c>
      <c r="C10" s="549"/>
      <c r="D10" s="550"/>
      <c r="E10" s="138">
        <f>SUM(3!G57)</f>
        <v>0</v>
      </c>
      <c r="F10" s="137"/>
      <c r="G10" s="111"/>
      <c r="H10" s="111"/>
      <c r="I10" s="129"/>
      <c r="J10" s="33"/>
    </row>
    <row r="11" spans="1:10" ht="12.75">
      <c r="A11" s="161" t="s">
        <v>142</v>
      </c>
      <c r="B11" s="548" t="s">
        <v>143</v>
      </c>
      <c r="C11" s="549"/>
      <c r="D11" s="550"/>
      <c r="E11" s="138">
        <f>SUM(3!G65)</f>
        <v>0</v>
      </c>
      <c r="F11" s="137"/>
      <c r="G11" s="111"/>
      <c r="H11" s="111"/>
      <c r="I11" s="129"/>
      <c r="J11" s="33"/>
    </row>
    <row r="12" spans="1:10" ht="12.75">
      <c r="A12" s="161" t="s">
        <v>39</v>
      </c>
      <c r="B12" s="548" t="s">
        <v>40</v>
      </c>
      <c r="C12" s="549"/>
      <c r="D12" s="550"/>
      <c r="E12" s="138">
        <f>SUM(3!G100)</f>
        <v>0</v>
      </c>
      <c r="F12" s="137"/>
      <c r="G12" s="111"/>
      <c r="H12" s="111"/>
      <c r="I12" s="129"/>
      <c r="J12" s="33"/>
    </row>
    <row r="13" spans="1:10" ht="13.5" thickBot="1">
      <c r="A13" s="403" t="s">
        <v>59</v>
      </c>
      <c r="B13" s="560" t="s">
        <v>60</v>
      </c>
      <c r="C13" s="561"/>
      <c r="D13" s="562"/>
      <c r="E13" s="404">
        <f>SUM(3!G107)</f>
        <v>0</v>
      </c>
      <c r="F13" s="405"/>
      <c r="G13" s="406"/>
      <c r="H13" s="406"/>
      <c r="I13" s="407"/>
      <c r="J13" s="33"/>
    </row>
    <row r="14" spans="1:10" ht="12.75">
      <c r="A14" s="454" t="s">
        <v>286</v>
      </c>
      <c r="B14" s="545" t="s">
        <v>287</v>
      </c>
      <c r="C14" s="546"/>
      <c r="D14" s="547"/>
      <c r="E14" s="455"/>
      <c r="F14" s="400">
        <f>SUM(3!G122)</f>
        <v>0</v>
      </c>
      <c r="G14" s="456"/>
      <c r="H14" s="456"/>
      <c r="I14" s="457"/>
      <c r="J14" s="33"/>
    </row>
    <row r="15" spans="1:10" ht="12.75">
      <c r="A15" s="398" t="s">
        <v>15</v>
      </c>
      <c r="B15" s="569" t="s">
        <v>16</v>
      </c>
      <c r="C15" s="570"/>
      <c r="D15" s="571"/>
      <c r="E15" s="399"/>
      <c r="F15" s="400">
        <f>SUM(3!G143)</f>
        <v>0</v>
      </c>
      <c r="G15" s="401"/>
      <c r="H15" s="401"/>
      <c r="I15" s="402"/>
      <c r="J15" s="33"/>
    </row>
    <row r="16" spans="1:10" ht="12.75">
      <c r="A16" s="161" t="s">
        <v>18</v>
      </c>
      <c r="B16" s="548" t="s">
        <v>17</v>
      </c>
      <c r="C16" s="549"/>
      <c r="D16" s="550"/>
      <c r="E16" s="138"/>
      <c r="F16" s="137">
        <f>SUM(3!G168)</f>
        <v>0</v>
      </c>
      <c r="G16" s="111"/>
      <c r="H16" s="111"/>
      <c r="I16" s="129"/>
      <c r="J16" s="33"/>
    </row>
    <row r="17" spans="1:10" ht="12.75">
      <c r="A17" s="161" t="s">
        <v>20</v>
      </c>
      <c r="B17" s="548" t="s">
        <v>21</v>
      </c>
      <c r="C17" s="549"/>
      <c r="D17" s="550"/>
      <c r="E17" s="138"/>
      <c r="F17" s="137">
        <f>SUM(3!G231)</f>
        <v>0</v>
      </c>
      <c r="G17" s="111"/>
      <c r="H17" s="111"/>
      <c r="I17" s="129"/>
      <c r="J17" s="33"/>
    </row>
    <row r="18" spans="1:10" ht="12.75">
      <c r="A18" s="161" t="s">
        <v>171</v>
      </c>
      <c r="B18" s="548" t="s">
        <v>172</v>
      </c>
      <c r="C18" s="549"/>
      <c r="D18" s="550"/>
      <c r="E18" s="138"/>
      <c r="F18" s="137">
        <f>SUM(3!G254)</f>
        <v>0</v>
      </c>
      <c r="G18" s="111"/>
      <c r="H18" s="111"/>
      <c r="I18" s="129"/>
      <c r="J18" s="33"/>
    </row>
    <row r="19" spans="1:10" ht="12.75">
      <c r="A19" s="161" t="s">
        <v>32</v>
      </c>
      <c r="B19" s="548" t="s">
        <v>33</v>
      </c>
      <c r="C19" s="549"/>
      <c r="D19" s="550"/>
      <c r="E19" s="138"/>
      <c r="F19" s="137">
        <f>SUM(3!G275)</f>
        <v>0</v>
      </c>
      <c r="G19" s="111"/>
      <c r="H19" s="111"/>
      <c r="I19" s="129"/>
      <c r="J19" s="33"/>
    </row>
    <row r="20" spans="1:10" ht="12.75">
      <c r="A20" s="161" t="s">
        <v>198</v>
      </c>
      <c r="B20" s="548" t="s">
        <v>199</v>
      </c>
      <c r="C20" s="549"/>
      <c r="D20" s="550"/>
      <c r="E20" s="138"/>
      <c r="F20" s="137">
        <f>SUM(3!G284)</f>
        <v>0</v>
      </c>
      <c r="G20" s="111"/>
      <c r="H20" s="111"/>
      <c r="I20" s="129"/>
      <c r="J20" s="33"/>
    </row>
    <row r="21" spans="1:10" ht="12.75">
      <c r="A21" s="161" t="s">
        <v>46</v>
      </c>
      <c r="B21" s="548" t="s">
        <v>47</v>
      </c>
      <c r="C21" s="549"/>
      <c r="D21" s="550"/>
      <c r="E21" s="138"/>
      <c r="F21" s="137">
        <f>SUM(3!G293)</f>
        <v>0</v>
      </c>
      <c r="G21" s="111"/>
      <c r="H21" s="111"/>
      <c r="I21" s="129"/>
      <c r="J21" s="33"/>
    </row>
    <row r="22" spans="1:10" ht="13.5" thickBot="1">
      <c r="A22" s="220" t="s">
        <v>182</v>
      </c>
      <c r="B22" s="560" t="s">
        <v>183</v>
      </c>
      <c r="C22" s="561"/>
      <c r="D22" s="562"/>
      <c r="E22" s="217"/>
      <c r="F22" s="137">
        <f>SUM(3!G306)</f>
        <v>0</v>
      </c>
      <c r="G22" s="218"/>
      <c r="H22" s="218"/>
      <c r="I22" s="219"/>
      <c r="J22" s="33"/>
    </row>
    <row r="23" spans="1:10" ht="13.5" thickBot="1">
      <c r="A23" s="99"/>
      <c r="B23" s="557" t="s">
        <v>107</v>
      </c>
      <c r="C23" s="558"/>
      <c r="D23" s="559"/>
      <c r="E23" s="139">
        <f>SUM(E8:E13)</f>
        <v>0</v>
      </c>
      <c r="F23" s="140">
        <f>SUM(F14:F22)</f>
        <v>0</v>
      </c>
      <c r="G23" s="166">
        <f>SUM(G10:G21)</f>
        <v>0</v>
      </c>
      <c r="H23" s="166">
        <f>SUM(H10:H21)</f>
        <v>0</v>
      </c>
      <c r="I23" s="167">
        <f>SUM(I10:I21)</f>
        <v>0</v>
      </c>
      <c r="J23" s="100"/>
    </row>
    <row r="24" spans="1:9" ht="15" customHeight="1">
      <c r="A24" s="98"/>
      <c r="B24" s="98"/>
      <c r="C24" s="98"/>
      <c r="D24" s="98"/>
      <c r="E24" s="98"/>
      <c r="F24" s="98"/>
      <c r="G24" s="98"/>
      <c r="H24" s="98"/>
      <c r="I24" s="98"/>
    </row>
    <row r="25" spans="1:9" ht="18">
      <c r="A25" s="101" t="s">
        <v>108</v>
      </c>
      <c r="B25" s="101"/>
      <c r="C25" s="101"/>
      <c r="D25" s="101"/>
      <c r="E25" s="101"/>
      <c r="F25" s="101"/>
      <c r="G25" s="102"/>
      <c r="H25" s="101"/>
      <c r="I25" s="101"/>
    </row>
    <row r="26" spans="1:9" ht="10.5" customHeight="1" thickBot="1">
      <c r="A26" s="103"/>
      <c r="B26" s="103"/>
      <c r="C26" s="103"/>
      <c r="D26" s="103"/>
      <c r="E26" s="103"/>
      <c r="F26" s="103"/>
      <c r="G26" s="103"/>
      <c r="H26" s="103"/>
      <c r="I26" s="103"/>
    </row>
    <row r="27" spans="1:9" ht="13.5" thickBot="1">
      <c r="A27" s="113"/>
      <c r="B27" s="566" t="s">
        <v>109</v>
      </c>
      <c r="C27" s="567"/>
      <c r="D27" s="568"/>
      <c r="E27" s="117"/>
      <c r="F27" s="118" t="s">
        <v>110</v>
      </c>
      <c r="G27" s="119" t="s">
        <v>111</v>
      </c>
      <c r="H27" s="121"/>
      <c r="I27" s="165" t="s">
        <v>112</v>
      </c>
    </row>
    <row r="28" spans="1:9" ht="12.75">
      <c r="A28" s="104"/>
      <c r="B28" s="551" t="s">
        <v>113</v>
      </c>
      <c r="C28" s="552"/>
      <c r="D28" s="553"/>
      <c r="E28" s="115"/>
      <c r="F28" s="116"/>
      <c r="G28" s="127"/>
      <c r="H28" s="105"/>
      <c r="I28" s="141">
        <f>G28/100*F28</f>
        <v>0</v>
      </c>
    </row>
    <row r="29" spans="1:9" ht="13.5" thickBot="1">
      <c r="A29" s="355"/>
      <c r="B29" s="554" t="s">
        <v>114</v>
      </c>
      <c r="C29" s="555"/>
      <c r="D29" s="556"/>
      <c r="E29" s="356"/>
      <c r="F29" s="410"/>
      <c r="G29" s="357"/>
      <c r="H29" s="411"/>
      <c r="I29" s="358">
        <f>G29/100*F29</f>
        <v>0</v>
      </c>
    </row>
    <row r="30" spans="1:9" ht="13.5" thickBot="1">
      <c r="A30" s="408"/>
      <c r="B30" s="572" t="s">
        <v>115</v>
      </c>
      <c r="C30" s="573"/>
      <c r="D30" s="574"/>
      <c r="E30" s="114"/>
      <c r="F30" s="409"/>
      <c r="G30" s="409"/>
      <c r="H30" s="120"/>
      <c r="I30" s="142">
        <f>SUM(I28:I29)</f>
        <v>0</v>
      </c>
    </row>
    <row r="31" ht="15" customHeight="1"/>
  </sheetData>
  <sheetProtection/>
  <mergeCells count="27">
    <mergeCell ref="B30:D30"/>
    <mergeCell ref="B21:D21"/>
    <mergeCell ref="A1:B1"/>
    <mergeCell ref="B9:D9"/>
    <mergeCell ref="B10:D10"/>
    <mergeCell ref="A2:B2"/>
    <mergeCell ref="B7:D7"/>
    <mergeCell ref="C1:I1"/>
    <mergeCell ref="C2:I2"/>
    <mergeCell ref="A3:B3"/>
    <mergeCell ref="C3:I3"/>
    <mergeCell ref="B8:D8"/>
    <mergeCell ref="B27:D27"/>
    <mergeCell ref="B11:D11"/>
    <mergeCell ref="B19:D19"/>
    <mergeCell ref="B12:D12"/>
    <mergeCell ref="B18:D18"/>
    <mergeCell ref="B13:D13"/>
    <mergeCell ref="B15:D15"/>
    <mergeCell ref="B17:D17"/>
    <mergeCell ref="B14:D14"/>
    <mergeCell ref="B16:D16"/>
    <mergeCell ref="B28:D28"/>
    <mergeCell ref="B29:D29"/>
    <mergeCell ref="B23:D23"/>
    <mergeCell ref="B22:D22"/>
    <mergeCell ref="B20:D20"/>
  </mergeCells>
  <printOptions/>
  <pageMargins left="0.787401575" right="0.787401575" top="0.984251969" bottom="0.984251969" header="0.4921259845" footer="0.4921259845"/>
  <pageSetup fitToHeight="1" fitToWidth="1" horizontalDpi="360" verticalDpi="36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9"/>
  <sheetViews>
    <sheetView tabSelected="1" defaultGridColor="0" zoomScale="140" zoomScaleNormal="140" zoomScalePageLayoutView="0" colorId="12" workbookViewId="0" topLeftCell="A1">
      <selection activeCell="C309" sqref="C309"/>
    </sheetView>
  </sheetViews>
  <sheetFormatPr defaultColWidth="9.00390625" defaultRowHeight="12.75"/>
  <cols>
    <col min="1" max="1" width="5.75390625" style="0" customWidth="1"/>
    <col min="2" max="2" width="18.125" style="0" customWidth="1"/>
    <col min="3" max="3" width="74.125" style="0" customWidth="1"/>
    <col min="5" max="5" width="7.25390625" style="0" customWidth="1"/>
    <col min="6" max="6" width="11.125" style="0" customWidth="1"/>
    <col min="7" max="7" width="13.75390625" style="0" customWidth="1"/>
    <col min="8" max="8" width="14.75390625" style="0" customWidth="1"/>
    <col min="9" max="9" width="17.00390625" style="0" customWidth="1"/>
    <col min="14" max="14" width="11.75390625" style="0" customWidth="1"/>
  </cols>
  <sheetData>
    <row r="1" spans="1:9" ht="15.75">
      <c r="A1" s="600" t="s">
        <v>8</v>
      </c>
      <c r="B1" s="600"/>
      <c r="C1" s="600"/>
      <c r="D1" s="600"/>
      <c r="E1" s="600"/>
      <c r="F1" s="600"/>
      <c r="G1" s="600"/>
      <c r="H1" s="600"/>
      <c r="I1" s="600"/>
    </row>
    <row r="2" spans="1:9" ht="14.25" customHeight="1" thickBot="1">
      <c r="A2" s="1"/>
      <c r="B2" s="2"/>
      <c r="C2" s="3"/>
      <c r="D2" s="3"/>
      <c r="E2" s="4"/>
      <c r="F2" s="3"/>
      <c r="G2" s="3"/>
      <c r="H2" s="1"/>
      <c r="I2" s="1"/>
    </row>
    <row r="3" spans="1:10" ht="14.25" customHeight="1" thickTop="1">
      <c r="A3" s="575" t="s">
        <v>67</v>
      </c>
      <c r="B3" s="576"/>
      <c r="C3" s="579" t="s">
        <v>441</v>
      </c>
      <c r="D3" s="580"/>
      <c r="E3" s="603"/>
      <c r="F3" s="10"/>
      <c r="G3" s="11"/>
      <c r="H3" s="12"/>
      <c r="I3" s="13"/>
      <c r="J3" s="14"/>
    </row>
    <row r="4" spans="1:10" ht="14.25" customHeight="1">
      <c r="A4" s="596" t="s">
        <v>161</v>
      </c>
      <c r="B4" s="597"/>
      <c r="C4" s="590" t="s">
        <v>304</v>
      </c>
      <c r="D4" s="591"/>
      <c r="E4" s="592"/>
      <c r="F4" s="17"/>
      <c r="G4" s="107"/>
      <c r="H4" s="163"/>
      <c r="I4" s="168"/>
      <c r="J4" s="14"/>
    </row>
    <row r="5" spans="1:10" ht="14.25" customHeight="1" thickBot="1">
      <c r="A5" s="601"/>
      <c r="B5" s="602"/>
      <c r="C5" s="593" t="s">
        <v>303</v>
      </c>
      <c r="D5" s="594"/>
      <c r="E5" s="595"/>
      <c r="F5" s="15"/>
      <c r="G5" s="150"/>
      <c r="H5" s="151"/>
      <c r="I5" s="152"/>
      <c r="J5" s="14"/>
    </row>
    <row r="6" spans="1:10" ht="14.25" customHeight="1" thickTop="1">
      <c r="A6" s="16"/>
      <c r="B6" s="107"/>
      <c r="C6" s="5"/>
      <c r="D6" s="17"/>
      <c r="E6" s="18"/>
      <c r="F6" s="17"/>
      <c r="G6" s="19"/>
      <c r="H6" s="19"/>
      <c r="I6" s="19"/>
      <c r="J6" s="14"/>
    </row>
    <row r="7" spans="1:10" ht="14.25" customHeight="1">
      <c r="A7" s="588" t="s">
        <v>134</v>
      </c>
      <c r="B7" s="588"/>
      <c r="C7" s="588"/>
      <c r="D7" s="17"/>
      <c r="E7" s="18"/>
      <c r="F7" s="17"/>
      <c r="G7" s="19"/>
      <c r="H7" s="19"/>
      <c r="I7" s="19"/>
      <c r="J7" s="14"/>
    </row>
    <row r="8" spans="1:10" ht="14.25" customHeight="1">
      <c r="A8" s="221"/>
      <c r="B8" s="221"/>
      <c r="C8" s="221"/>
      <c r="D8" s="17"/>
      <c r="E8" s="18"/>
      <c r="F8" s="17"/>
      <c r="G8" s="19"/>
      <c r="H8" s="19"/>
      <c r="I8" s="19"/>
      <c r="J8" s="14"/>
    </row>
    <row r="9" spans="1:12" ht="15.75" customHeight="1">
      <c r="A9" s="6" t="s">
        <v>11</v>
      </c>
      <c r="B9" s="132" t="s">
        <v>51</v>
      </c>
      <c r="C9" s="133" t="s">
        <v>195</v>
      </c>
      <c r="D9" s="20"/>
      <c r="E9" s="21"/>
      <c r="F9" s="20"/>
      <c r="G9" s="22"/>
      <c r="H9" s="20"/>
      <c r="I9" s="20"/>
      <c r="J9" s="14"/>
      <c r="K9" s="33"/>
      <c r="L9" s="33"/>
    </row>
    <row r="10" spans="1:12" ht="10.5" customHeight="1">
      <c r="A10" s="6"/>
      <c r="B10" s="27"/>
      <c r="C10" s="28"/>
      <c r="D10" s="20"/>
      <c r="E10" s="21"/>
      <c r="F10" s="20"/>
      <c r="G10" s="22"/>
      <c r="H10" s="20"/>
      <c r="I10" s="20"/>
      <c r="J10" s="14"/>
      <c r="K10" s="33"/>
      <c r="L10" s="33"/>
    </row>
    <row r="11" spans="1:14" ht="14.25" customHeight="1" thickBot="1">
      <c r="A11" s="225" t="s">
        <v>0</v>
      </c>
      <c r="B11" s="230" t="s">
        <v>9</v>
      </c>
      <c r="C11" s="230" t="s">
        <v>10</v>
      </c>
      <c r="D11" s="230" t="s">
        <v>1</v>
      </c>
      <c r="E11" s="230" t="s">
        <v>2</v>
      </c>
      <c r="F11" s="230" t="s">
        <v>25</v>
      </c>
      <c r="G11" s="226" t="s">
        <v>26</v>
      </c>
      <c r="H11" s="216" t="s">
        <v>27</v>
      </c>
      <c r="I11" s="216" t="s">
        <v>28</v>
      </c>
      <c r="J11" s="14"/>
      <c r="K11" s="6"/>
      <c r="L11" s="33"/>
      <c r="M11" s="33"/>
      <c r="N11" s="33"/>
    </row>
    <row r="12" spans="1:14" ht="14.25" customHeight="1">
      <c r="A12" s="134" t="s">
        <v>49</v>
      </c>
      <c r="B12" s="271" t="s">
        <v>371</v>
      </c>
      <c r="C12" s="126" t="s">
        <v>372</v>
      </c>
      <c r="D12" s="327">
        <v>0.5</v>
      </c>
      <c r="E12" s="23" t="s">
        <v>48</v>
      </c>
      <c r="F12" s="30"/>
      <c r="G12" s="153">
        <f>SUM(F12*D12)</f>
        <v>0</v>
      </c>
      <c r="H12" s="39">
        <v>0.07063</v>
      </c>
      <c r="I12" s="8">
        <f>SUM(H12*D12)</f>
        <v>0.035315</v>
      </c>
      <c r="J12" s="14"/>
      <c r="K12" s="249"/>
      <c r="L12" s="33"/>
      <c r="M12" s="33"/>
      <c r="N12" s="33"/>
    </row>
    <row r="13" spans="1:14" ht="14.25" customHeight="1">
      <c r="A13" s="134"/>
      <c r="B13" s="377"/>
      <c r="C13" s="283" t="s">
        <v>373</v>
      </c>
      <c r="D13" s="418">
        <v>0.54</v>
      </c>
      <c r="E13" s="126"/>
      <c r="F13" s="30"/>
      <c r="G13" s="25"/>
      <c r="H13" s="9"/>
      <c r="I13" s="9"/>
      <c r="J13" s="14"/>
      <c r="K13" s="6"/>
      <c r="L13" s="33"/>
      <c r="M13" s="33"/>
      <c r="N13" s="33"/>
    </row>
    <row r="14" spans="1:14" ht="14.25" customHeight="1">
      <c r="A14" s="134" t="s">
        <v>50</v>
      </c>
      <c r="B14" s="271" t="s">
        <v>284</v>
      </c>
      <c r="C14" s="24" t="s">
        <v>285</v>
      </c>
      <c r="D14" s="274">
        <v>2.2</v>
      </c>
      <c r="E14" s="23" t="s">
        <v>48</v>
      </c>
      <c r="F14" s="30"/>
      <c r="G14" s="153">
        <f>SUM(F14*D14)</f>
        <v>0</v>
      </c>
      <c r="H14" s="8">
        <v>0.14064</v>
      </c>
      <c r="I14" s="8">
        <f>SUM(H14*D14)</f>
        <v>0.309408</v>
      </c>
      <c r="J14" s="14"/>
      <c r="K14" s="249"/>
      <c r="L14" s="33"/>
      <c r="M14" s="33"/>
      <c r="N14" s="33"/>
    </row>
    <row r="15" spans="1:14" ht="14.25" customHeight="1">
      <c r="A15" s="135"/>
      <c r="B15" s="271"/>
      <c r="C15" s="283" t="s">
        <v>434</v>
      </c>
      <c r="D15" s="284">
        <v>2.16</v>
      </c>
      <c r="E15" s="23"/>
      <c r="F15" s="30"/>
      <c r="G15" s="153"/>
      <c r="H15" s="8"/>
      <c r="I15" s="8"/>
      <c r="J15" s="14"/>
      <c r="K15" s="249"/>
      <c r="L15" s="33"/>
      <c r="M15" s="33"/>
      <c r="N15" s="33"/>
    </row>
    <row r="16" spans="1:14" ht="14.25" customHeight="1">
      <c r="A16" s="134" t="s">
        <v>51</v>
      </c>
      <c r="B16" s="480" t="s">
        <v>381</v>
      </c>
      <c r="C16" s="481" t="s">
        <v>382</v>
      </c>
      <c r="D16" s="481"/>
      <c r="E16" s="481"/>
      <c r="F16" s="186"/>
      <c r="G16" s="481"/>
      <c r="H16" s="233"/>
      <c r="I16" s="188"/>
      <c r="J16" s="14"/>
      <c r="K16" s="267"/>
      <c r="L16" s="33"/>
      <c r="M16" s="33"/>
      <c r="N16" s="33"/>
    </row>
    <row r="17" spans="1:14" ht="14.25" customHeight="1">
      <c r="A17" s="425"/>
      <c r="B17" s="479"/>
      <c r="C17" s="326" t="s">
        <v>383</v>
      </c>
      <c r="D17" s="327">
        <v>3</v>
      </c>
      <c r="E17" s="23" t="s">
        <v>48</v>
      </c>
      <c r="F17" s="160"/>
      <c r="G17" s="153">
        <f>SUM(F17*D17)</f>
        <v>0</v>
      </c>
      <c r="H17" s="32">
        <v>0.02093</v>
      </c>
      <c r="I17" s="8">
        <f>SUM(H17*D17)</f>
        <v>0.06279</v>
      </c>
      <c r="J17" s="14"/>
      <c r="K17" s="267"/>
      <c r="L17" s="33"/>
      <c r="M17" s="33"/>
      <c r="N17" s="33"/>
    </row>
    <row r="18" spans="1:14" ht="14.25" customHeight="1" thickBot="1">
      <c r="A18" s="178"/>
      <c r="B18" s="215"/>
      <c r="C18" s="482" t="s">
        <v>433</v>
      </c>
      <c r="D18" s="325">
        <v>2.98</v>
      </c>
      <c r="E18" s="174"/>
      <c r="F18" s="175"/>
      <c r="G18" s="176"/>
      <c r="H18" s="350"/>
      <c r="I18" s="206"/>
      <c r="J18" s="14"/>
      <c r="K18" s="267"/>
      <c r="L18" s="33"/>
      <c r="M18" s="33"/>
      <c r="N18" s="33"/>
    </row>
    <row r="19" spans="1:14" ht="15" customHeight="1">
      <c r="A19" s="47"/>
      <c r="B19" s="587" t="s">
        <v>196</v>
      </c>
      <c r="C19" s="587"/>
      <c r="D19" s="41"/>
      <c r="E19" s="41"/>
      <c r="F19" s="41"/>
      <c r="G19" s="159">
        <f>SUM(G12:G18)</f>
        <v>0</v>
      </c>
      <c r="H19" s="41"/>
      <c r="I19" s="179">
        <f>SUM(I12:I18)</f>
        <v>0.407513</v>
      </c>
      <c r="J19" s="14"/>
      <c r="K19" s="33"/>
      <c r="L19" s="33"/>
      <c r="M19" s="33"/>
      <c r="N19" s="33"/>
    </row>
    <row r="20" spans="1:14" ht="14.25" customHeight="1">
      <c r="A20" s="221"/>
      <c r="B20" s="221"/>
      <c r="C20" s="221"/>
      <c r="D20" s="17"/>
      <c r="E20" s="18"/>
      <c r="F20" s="17"/>
      <c r="G20" s="19"/>
      <c r="H20" s="19"/>
      <c r="I20" s="19"/>
      <c r="J20" s="14"/>
      <c r="K20" s="33"/>
      <c r="L20" s="33"/>
      <c r="M20" s="33"/>
      <c r="N20" s="33"/>
    </row>
    <row r="21" spans="1:14" ht="14.25" customHeight="1">
      <c r="A21" s="16"/>
      <c r="B21" s="107"/>
      <c r="C21" s="5"/>
      <c r="D21" s="17"/>
      <c r="E21" s="18"/>
      <c r="F21" s="17"/>
      <c r="G21" s="19"/>
      <c r="H21" s="19"/>
      <c r="I21" s="19"/>
      <c r="J21" s="14"/>
      <c r="K21" s="33"/>
      <c r="L21" s="33"/>
      <c r="M21" s="33"/>
      <c r="N21" s="33"/>
    </row>
    <row r="22" spans="1:14" ht="15.75">
      <c r="A22" s="6" t="s">
        <v>11</v>
      </c>
      <c r="B22" s="132" t="s">
        <v>57</v>
      </c>
      <c r="C22" s="133" t="s">
        <v>58</v>
      </c>
      <c r="D22" s="20"/>
      <c r="E22" s="21"/>
      <c r="F22" s="20"/>
      <c r="G22" s="22"/>
      <c r="H22" s="20"/>
      <c r="I22" s="20"/>
      <c r="J22" s="14"/>
      <c r="K22" s="33"/>
      <c r="L22" s="33"/>
      <c r="M22" s="33"/>
      <c r="N22" s="33"/>
    </row>
    <row r="23" spans="1:14" ht="10.5" customHeight="1">
      <c r="A23" s="6"/>
      <c r="B23" s="27"/>
      <c r="C23" s="28"/>
      <c r="D23" s="20"/>
      <c r="E23" s="21"/>
      <c r="F23" s="20"/>
      <c r="G23" s="22"/>
      <c r="H23" s="20"/>
      <c r="I23" s="20"/>
      <c r="J23" s="14"/>
      <c r="K23" s="33"/>
      <c r="L23" s="33"/>
      <c r="M23" s="33"/>
      <c r="N23" s="33"/>
    </row>
    <row r="24" spans="1:14" ht="14.25" customHeight="1" thickBot="1">
      <c r="A24" s="225" t="s">
        <v>0</v>
      </c>
      <c r="B24" s="226" t="s">
        <v>9</v>
      </c>
      <c r="C24" s="226" t="s">
        <v>10</v>
      </c>
      <c r="D24" s="226" t="s">
        <v>1</v>
      </c>
      <c r="E24" s="226" t="s">
        <v>2</v>
      </c>
      <c r="F24" s="226" t="s">
        <v>25</v>
      </c>
      <c r="G24" s="226" t="s">
        <v>26</v>
      </c>
      <c r="H24" s="216" t="s">
        <v>27</v>
      </c>
      <c r="I24" s="216" t="s">
        <v>28</v>
      </c>
      <c r="J24" s="14"/>
      <c r="K24" s="33"/>
      <c r="L24" s="33"/>
      <c r="M24" s="33"/>
      <c r="N24" s="33"/>
    </row>
    <row r="25" spans="1:14" ht="14.25" customHeight="1">
      <c r="A25" s="135" t="s">
        <v>49</v>
      </c>
      <c r="B25" s="124" t="s">
        <v>210</v>
      </c>
      <c r="C25" s="49" t="s">
        <v>218</v>
      </c>
      <c r="D25" s="274">
        <v>77.4</v>
      </c>
      <c r="E25" s="23" t="s">
        <v>48</v>
      </c>
      <c r="F25" s="160"/>
      <c r="G25" s="153">
        <f>SUM(F25*D25)</f>
        <v>0</v>
      </c>
      <c r="H25" s="39">
        <v>0.014</v>
      </c>
      <c r="I25" s="8">
        <f>SUM(H25*D25)</f>
        <v>1.0836000000000001</v>
      </c>
      <c r="J25" s="14"/>
      <c r="K25" s="33"/>
      <c r="L25" s="33"/>
      <c r="M25" s="33"/>
      <c r="N25" s="33"/>
    </row>
    <row r="26" spans="1:14" ht="14.25" customHeight="1">
      <c r="A26" s="301"/>
      <c r="B26" s="302"/>
      <c r="C26" s="465" t="s">
        <v>394</v>
      </c>
      <c r="D26" s="466"/>
      <c r="E26" s="305"/>
      <c r="F26" s="306"/>
      <c r="G26" s="307"/>
      <c r="H26" s="299"/>
      <c r="I26" s="309"/>
      <c r="J26" s="14"/>
      <c r="K26" s="33"/>
      <c r="L26" s="33"/>
      <c r="M26" s="33"/>
      <c r="N26" s="33"/>
    </row>
    <row r="27" spans="1:14" ht="14.25" customHeight="1">
      <c r="A27" s="349"/>
      <c r="B27" s="302"/>
      <c r="C27" s="416" t="s">
        <v>362</v>
      </c>
      <c r="D27" s="324">
        <v>37.98</v>
      </c>
      <c r="E27" s="305"/>
      <c r="F27" s="306"/>
      <c r="G27" s="307"/>
      <c r="H27" s="299"/>
      <c r="I27" s="309"/>
      <c r="J27" s="14"/>
      <c r="K27" s="33"/>
      <c r="L27" s="33"/>
      <c r="M27" s="33"/>
      <c r="N27" s="33"/>
    </row>
    <row r="28" spans="1:14" ht="14.25" customHeight="1">
      <c r="A28" s="349"/>
      <c r="B28" s="302"/>
      <c r="C28" s="444" t="s">
        <v>363</v>
      </c>
      <c r="D28" s="324">
        <v>14.94</v>
      </c>
      <c r="E28" s="305"/>
      <c r="F28" s="306"/>
      <c r="G28" s="307"/>
      <c r="H28" s="299"/>
      <c r="I28" s="309"/>
      <c r="J28" s="14"/>
      <c r="K28" s="33"/>
      <c r="L28" s="33"/>
      <c r="M28" s="33"/>
      <c r="N28" s="33"/>
    </row>
    <row r="29" spans="1:14" ht="14.25" customHeight="1">
      <c r="A29" s="349"/>
      <c r="B29" s="302"/>
      <c r="C29" s="463" t="s">
        <v>364</v>
      </c>
      <c r="D29" s="324">
        <v>11.25</v>
      </c>
      <c r="E29" s="305"/>
      <c r="F29" s="306"/>
      <c r="G29" s="307"/>
      <c r="H29" s="299"/>
      <c r="I29" s="309"/>
      <c r="J29" s="14"/>
      <c r="K29" s="33"/>
      <c r="L29" s="33"/>
      <c r="M29" s="33"/>
      <c r="N29" s="33"/>
    </row>
    <row r="30" spans="1:14" ht="14.25" customHeight="1">
      <c r="A30" s="349"/>
      <c r="B30" s="302"/>
      <c r="C30" s="467" t="s">
        <v>425</v>
      </c>
      <c r="D30" s="504">
        <v>13.23</v>
      </c>
      <c r="E30" s="305"/>
      <c r="F30" s="306"/>
      <c r="G30" s="307"/>
      <c r="H30" s="299"/>
      <c r="I30" s="309"/>
      <c r="J30" s="14"/>
      <c r="K30" s="33"/>
      <c r="L30" s="33"/>
      <c r="M30" s="33"/>
      <c r="N30" s="33"/>
    </row>
    <row r="31" spans="1:14" ht="14.25" customHeight="1">
      <c r="A31" s="135" t="s">
        <v>50</v>
      </c>
      <c r="B31" s="23" t="s">
        <v>194</v>
      </c>
      <c r="C31" s="24" t="s">
        <v>197</v>
      </c>
      <c r="D31" s="274">
        <v>77.7</v>
      </c>
      <c r="E31" s="23" t="s">
        <v>48</v>
      </c>
      <c r="F31" s="160"/>
      <c r="G31" s="153">
        <f>SUM(F31*D31)</f>
        <v>0</v>
      </c>
      <c r="H31" s="8">
        <v>0.006</v>
      </c>
      <c r="I31" s="8">
        <f>SUM(H31*D31)</f>
        <v>0.4662</v>
      </c>
      <c r="J31" s="14"/>
      <c r="K31" s="249"/>
      <c r="L31" s="33"/>
      <c r="M31" s="33"/>
      <c r="N31" s="33"/>
    </row>
    <row r="32" spans="1:14" ht="14.25" customHeight="1">
      <c r="A32" s="285"/>
      <c r="B32" s="286"/>
      <c r="C32" s="465" t="s">
        <v>395</v>
      </c>
      <c r="D32" s="294"/>
      <c r="E32" s="287"/>
      <c r="F32" s="296"/>
      <c r="G32" s="297"/>
      <c r="H32" s="360"/>
      <c r="I32" s="300"/>
      <c r="J32" s="14"/>
      <c r="K32" s="249"/>
      <c r="L32" s="33"/>
      <c r="M32" s="33"/>
      <c r="N32" s="33"/>
    </row>
    <row r="33" spans="1:14" ht="14.25" customHeight="1">
      <c r="A33" s="291"/>
      <c r="B33" s="292"/>
      <c r="C33" s="416" t="s">
        <v>396</v>
      </c>
      <c r="D33" s="443">
        <v>50.22</v>
      </c>
      <c r="E33" s="507"/>
      <c r="F33" s="440"/>
      <c r="G33" s="441"/>
      <c r="H33" s="442"/>
      <c r="I33" s="506"/>
      <c r="J33" s="14"/>
      <c r="K33" s="249"/>
      <c r="L33" s="33"/>
      <c r="M33" s="33"/>
      <c r="N33" s="33"/>
    </row>
    <row r="34" spans="1:14" ht="14.25" customHeight="1">
      <c r="A34" s="291"/>
      <c r="B34" s="292"/>
      <c r="C34" s="444" t="s">
        <v>397</v>
      </c>
      <c r="D34" s="443">
        <v>-9.2</v>
      </c>
      <c r="E34" s="507"/>
      <c r="F34" s="440"/>
      <c r="G34" s="441"/>
      <c r="H34" s="442"/>
      <c r="I34" s="506"/>
      <c r="J34" s="14"/>
      <c r="K34" s="249"/>
      <c r="L34" s="33"/>
      <c r="M34" s="33"/>
      <c r="N34" s="33"/>
    </row>
    <row r="35" spans="1:14" ht="14.25" customHeight="1">
      <c r="A35" s="291"/>
      <c r="B35" s="292"/>
      <c r="C35" s="444" t="s">
        <v>374</v>
      </c>
      <c r="D35" s="417">
        <v>13.16</v>
      </c>
      <c r="E35" s="507"/>
      <c r="F35" s="440"/>
      <c r="G35" s="441"/>
      <c r="H35" s="442"/>
      <c r="I35" s="506"/>
      <c r="J35" s="14"/>
      <c r="K35" s="249"/>
      <c r="L35" s="33"/>
      <c r="M35" s="33"/>
      <c r="N35" s="33"/>
    </row>
    <row r="36" spans="1:14" ht="14.25" customHeight="1">
      <c r="A36" s="291"/>
      <c r="B36" s="292"/>
      <c r="C36" s="444" t="s">
        <v>375</v>
      </c>
      <c r="D36" s="417">
        <v>-0.16</v>
      </c>
      <c r="E36" s="507"/>
      <c r="F36" s="440"/>
      <c r="G36" s="441"/>
      <c r="H36" s="442"/>
      <c r="I36" s="506"/>
      <c r="J36" s="14"/>
      <c r="K36" s="249"/>
      <c r="L36" s="33"/>
      <c r="M36" s="33"/>
      <c r="N36" s="33"/>
    </row>
    <row r="37" spans="1:14" ht="14.25" customHeight="1">
      <c r="A37" s="291"/>
      <c r="B37" s="292"/>
      <c r="C37" s="463" t="s">
        <v>376</v>
      </c>
      <c r="D37" s="304">
        <v>15.47</v>
      </c>
      <c r="E37" s="507"/>
      <c r="F37" s="440"/>
      <c r="G37" s="441"/>
      <c r="H37" s="442"/>
      <c r="I37" s="506"/>
      <c r="J37" s="14"/>
      <c r="K37" s="249"/>
      <c r="L37" s="33"/>
      <c r="M37" s="33"/>
      <c r="N37" s="33"/>
    </row>
    <row r="38" spans="1:14" ht="14.25" customHeight="1">
      <c r="A38" s="291"/>
      <c r="B38" s="292"/>
      <c r="C38" s="444" t="s">
        <v>377</v>
      </c>
      <c r="D38" s="304">
        <v>-0.8</v>
      </c>
      <c r="E38" s="507"/>
      <c r="F38" s="440"/>
      <c r="G38" s="441"/>
      <c r="H38" s="442"/>
      <c r="I38" s="506"/>
      <c r="J38" s="14"/>
      <c r="K38" s="249"/>
      <c r="L38" s="33"/>
      <c r="M38" s="33"/>
      <c r="N38" s="33"/>
    </row>
    <row r="39" spans="1:14" ht="14.25" customHeight="1">
      <c r="A39" s="353"/>
      <c r="B39" s="292"/>
      <c r="C39" s="445" t="s">
        <v>428</v>
      </c>
      <c r="D39" s="293">
        <v>9.19</v>
      </c>
      <c r="E39" s="507"/>
      <c r="F39" s="440"/>
      <c r="G39" s="441"/>
      <c r="H39" s="442"/>
      <c r="I39" s="506"/>
      <c r="J39" s="14"/>
      <c r="K39" s="249"/>
      <c r="L39" s="33"/>
      <c r="M39" s="33"/>
      <c r="N39" s="33"/>
    </row>
    <row r="40" spans="1:14" ht="14.25" customHeight="1">
      <c r="A40" s="310"/>
      <c r="B40" s="292"/>
      <c r="C40" s="464" t="s">
        <v>375</v>
      </c>
      <c r="D40" s="504">
        <v>-0.16</v>
      </c>
      <c r="E40" s="312"/>
      <c r="F40" s="440"/>
      <c r="G40" s="441"/>
      <c r="H40" s="442"/>
      <c r="I40" s="290"/>
      <c r="J40" s="14"/>
      <c r="K40" s="249"/>
      <c r="L40" s="33"/>
      <c r="M40" s="33"/>
      <c r="N40" s="33"/>
    </row>
    <row r="41" spans="1:14" ht="14.25" customHeight="1">
      <c r="A41" s="134" t="s">
        <v>51</v>
      </c>
      <c r="B41" s="23" t="s">
        <v>232</v>
      </c>
      <c r="C41" s="24" t="s">
        <v>233</v>
      </c>
      <c r="D41" s="327">
        <v>35.4</v>
      </c>
      <c r="E41" s="23" t="s">
        <v>48</v>
      </c>
      <c r="F41" s="160"/>
      <c r="G41" s="153">
        <f>SUM(F41*D41)</f>
        <v>0</v>
      </c>
      <c r="H41" s="8">
        <v>0.006</v>
      </c>
      <c r="I41" s="8">
        <f>SUM(H41*D41)</f>
        <v>0.2124</v>
      </c>
      <c r="J41" s="14"/>
      <c r="K41" s="249"/>
      <c r="L41" s="33"/>
      <c r="M41" s="33"/>
      <c r="N41" s="33"/>
    </row>
    <row r="42" spans="1:14" ht="14.25" customHeight="1">
      <c r="A42" s="291"/>
      <c r="B42" s="292"/>
      <c r="C42" s="336" t="s">
        <v>380</v>
      </c>
      <c r="D42" s="304">
        <v>35.41</v>
      </c>
      <c r="E42" s="295"/>
      <c r="F42" s="306"/>
      <c r="G42" s="278"/>
      <c r="H42" s="299"/>
      <c r="I42" s="280"/>
      <c r="J42" s="14"/>
      <c r="K42" s="249"/>
      <c r="L42" s="33"/>
      <c r="M42" s="33"/>
      <c r="N42" s="33"/>
    </row>
    <row r="43" spans="1:14" ht="14.25" customHeight="1" thickBot="1">
      <c r="A43" s="178" t="s">
        <v>52</v>
      </c>
      <c r="B43" s="181" t="s">
        <v>63</v>
      </c>
      <c r="C43" s="181" t="s">
        <v>290</v>
      </c>
      <c r="D43" s="275">
        <v>5</v>
      </c>
      <c r="E43" s="483" t="s">
        <v>48</v>
      </c>
      <c r="F43" s="175"/>
      <c r="G43" s="176">
        <f>SUM(F43*D43)</f>
        <v>0</v>
      </c>
      <c r="H43" s="177">
        <v>0.08632</v>
      </c>
      <c r="I43" s="177">
        <f>SUM(H43*D43)</f>
        <v>0.4316</v>
      </c>
      <c r="J43" s="14"/>
      <c r="K43" s="250"/>
      <c r="L43" s="33"/>
      <c r="M43" s="33"/>
      <c r="N43" s="33"/>
    </row>
    <row r="44" spans="1:14" ht="15" customHeight="1">
      <c r="A44" s="47"/>
      <c r="B44" s="587" t="s">
        <v>116</v>
      </c>
      <c r="C44" s="587"/>
      <c r="D44" s="41"/>
      <c r="E44" s="41"/>
      <c r="F44" s="41"/>
      <c r="G44" s="159">
        <f>SUM(G25:G43)</f>
        <v>0</v>
      </c>
      <c r="H44" s="41"/>
      <c r="I44" s="179">
        <f>SUM(I25:I43)</f>
        <v>2.1938</v>
      </c>
      <c r="J44" s="14"/>
      <c r="K44" s="33"/>
      <c r="L44" s="33"/>
      <c r="M44" s="33"/>
      <c r="N44" s="33"/>
    </row>
    <row r="45" spans="1:14" ht="14.25" customHeight="1">
      <c r="A45" s="33"/>
      <c r="B45" s="34"/>
      <c r="C45" s="35"/>
      <c r="D45" s="33"/>
      <c r="E45" s="33"/>
      <c r="F45" s="33"/>
      <c r="G45" s="36"/>
      <c r="H45" s="33"/>
      <c r="I45" s="33"/>
      <c r="J45" s="14"/>
      <c r="K45" s="33"/>
      <c r="L45" s="33"/>
      <c r="M45" s="33"/>
      <c r="N45" s="33"/>
    </row>
    <row r="46" spans="1:14" ht="14.25" customHeight="1">
      <c r="A46" s="33"/>
      <c r="B46" s="34"/>
      <c r="C46" s="35"/>
      <c r="D46" s="33"/>
      <c r="E46" s="33"/>
      <c r="F46" s="33"/>
      <c r="G46" s="36"/>
      <c r="H46" s="33"/>
      <c r="I46" s="33"/>
      <c r="J46" s="14"/>
      <c r="K46" s="33"/>
      <c r="L46" s="33"/>
      <c r="M46" s="33"/>
      <c r="N46" s="33"/>
    </row>
    <row r="47" spans="1:14" ht="15.75">
      <c r="A47" s="6" t="s">
        <v>11</v>
      </c>
      <c r="B47" s="132" t="s">
        <v>55</v>
      </c>
      <c r="C47" s="133" t="s">
        <v>56</v>
      </c>
      <c r="D47" s="20"/>
      <c r="E47" s="21"/>
      <c r="F47" s="20"/>
      <c r="G47" s="22"/>
      <c r="H47" s="20"/>
      <c r="I47" s="20"/>
      <c r="J47" s="14"/>
      <c r="K47" s="33"/>
      <c r="L47" s="33"/>
      <c r="M47" s="33"/>
      <c r="N47" s="33"/>
    </row>
    <row r="48" spans="1:14" ht="10.5" customHeight="1">
      <c r="A48" s="6"/>
      <c r="B48" s="27"/>
      <c r="C48" s="28"/>
      <c r="D48" s="20"/>
      <c r="E48" s="21"/>
      <c r="F48" s="20"/>
      <c r="G48" s="22"/>
      <c r="H48" s="20"/>
      <c r="I48" s="20"/>
      <c r="J48" s="14"/>
      <c r="K48" s="33"/>
      <c r="L48" s="33"/>
      <c r="M48" s="33"/>
      <c r="N48" s="33"/>
    </row>
    <row r="49" spans="1:14" ht="14.25" customHeight="1" thickBot="1">
      <c r="A49" s="225" t="s">
        <v>0</v>
      </c>
      <c r="B49" s="226" t="s">
        <v>9</v>
      </c>
      <c r="C49" s="226" t="s">
        <v>10</v>
      </c>
      <c r="D49" s="226" t="s">
        <v>1</v>
      </c>
      <c r="E49" s="226" t="s">
        <v>2</v>
      </c>
      <c r="F49" s="226" t="s">
        <v>25</v>
      </c>
      <c r="G49" s="226" t="s">
        <v>26</v>
      </c>
      <c r="H49" s="216" t="s">
        <v>27</v>
      </c>
      <c r="I49" s="216" t="s">
        <v>28</v>
      </c>
      <c r="J49" s="14"/>
      <c r="K49" s="33"/>
      <c r="L49" s="33"/>
      <c r="M49" s="33"/>
      <c r="N49" s="33"/>
    </row>
    <row r="50" spans="1:14" ht="14.25" customHeight="1">
      <c r="A50" s="183">
        <v>1</v>
      </c>
      <c r="B50" s="185" t="s">
        <v>61</v>
      </c>
      <c r="C50" s="173" t="s">
        <v>62</v>
      </c>
      <c r="D50" s="257">
        <v>39.1</v>
      </c>
      <c r="E50" s="185" t="s">
        <v>48</v>
      </c>
      <c r="F50" s="160"/>
      <c r="G50" s="224">
        <f>SUM(F50*D50)</f>
        <v>0</v>
      </c>
      <c r="H50" s="188">
        <v>0.00205</v>
      </c>
      <c r="I50" s="188">
        <f>SUM(H50*D50)</f>
        <v>0.080155</v>
      </c>
      <c r="J50" s="14"/>
      <c r="K50" s="249"/>
      <c r="L50" s="33"/>
      <c r="M50" s="33"/>
      <c r="N50" s="33"/>
    </row>
    <row r="51" spans="1:14" ht="14.25" customHeight="1">
      <c r="A51" s="419"/>
      <c r="B51" s="287"/>
      <c r="C51" s="336" t="s">
        <v>435</v>
      </c>
      <c r="D51" s="304">
        <v>39.07</v>
      </c>
      <c r="E51" s="287"/>
      <c r="F51" s="296"/>
      <c r="G51" s="297"/>
      <c r="H51" s="420"/>
      <c r="I51" s="420"/>
      <c r="J51" s="14"/>
      <c r="K51" s="249"/>
      <c r="L51" s="33"/>
      <c r="M51" s="33"/>
      <c r="N51" s="33"/>
    </row>
    <row r="52" spans="1:14" ht="14.25" customHeight="1">
      <c r="A52" s="380">
        <v>2</v>
      </c>
      <c r="B52" s="222" t="s">
        <v>234</v>
      </c>
      <c r="C52" s="222" t="s">
        <v>235</v>
      </c>
      <c r="D52" s="30">
        <v>28.7</v>
      </c>
      <c r="E52" s="23" t="s">
        <v>48</v>
      </c>
      <c r="F52" s="30"/>
      <c r="G52" s="153">
        <f>SUM(F52*D52)</f>
        <v>0</v>
      </c>
      <c r="H52" s="8"/>
      <c r="I52" s="8">
        <f>SUM(H52*D52)</f>
        <v>0</v>
      </c>
      <c r="J52" s="14"/>
      <c r="K52" s="250"/>
      <c r="L52" s="33"/>
      <c r="M52" s="33"/>
      <c r="N52" s="33"/>
    </row>
    <row r="53" spans="1:14" ht="14.25" customHeight="1">
      <c r="A53" s="421"/>
      <c r="B53" s="422"/>
      <c r="C53" s="489" t="s">
        <v>384</v>
      </c>
      <c r="D53" s="424">
        <v>10.32</v>
      </c>
      <c r="E53" s="287"/>
      <c r="F53" s="490"/>
      <c r="G53" s="297"/>
      <c r="H53" s="420"/>
      <c r="I53" s="420"/>
      <c r="J53" s="14"/>
      <c r="K53" s="250"/>
      <c r="L53" s="33"/>
      <c r="M53" s="33"/>
      <c r="N53" s="33"/>
    </row>
    <row r="54" spans="1:14" ht="14.25" customHeight="1">
      <c r="A54" s="486"/>
      <c r="B54" s="487"/>
      <c r="C54" s="488" t="s">
        <v>385</v>
      </c>
      <c r="D54" s="508">
        <v>18.4</v>
      </c>
      <c r="E54" s="240"/>
      <c r="F54" s="476"/>
      <c r="G54" s="278"/>
      <c r="H54" s="315"/>
      <c r="I54" s="315"/>
      <c r="J54" s="14"/>
      <c r="K54" s="250"/>
      <c r="L54" s="33"/>
      <c r="M54" s="33"/>
      <c r="N54" s="33"/>
    </row>
    <row r="55" spans="1:14" ht="14.25" customHeight="1">
      <c r="A55" s="388">
        <v>3</v>
      </c>
      <c r="B55" s="389" t="s">
        <v>64</v>
      </c>
      <c r="C55" s="222" t="s">
        <v>65</v>
      </c>
      <c r="D55" s="30">
        <v>39.1</v>
      </c>
      <c r="E55" s="43" t="s">
        <v>48</v>
      </c>
      <c r="F55" s="277"/>
      <c r="G55" s="256">
        <f>SUM(F55*D55)</f>
        <v>0</v>
      </c>
      <c r="H55" s="259"/>
      <c r="I55" s="259">
        <f>SUM(H55*D55)</f>
        <v>0</v>
      </c>
      <c r="J55" s="14"/>
      <c r="K55" s="250"/>
      <c r="L55" s="33"/>
      <c r="M55" s="33"/>
      <c r="N55" s="33"/>
    </row>
    <row r="56" spans="1:14" ht="14.25" customHeight="1" thickBot="1">
      <c r="A56" s="484"/>
      <c r="B56" s="181"/>
      <c r="C56" s="485" t="s">
        <v>435</v>
      </c>
      <c r="D56" s="325">
        <v>39.07</v>
      </c>
      <c r="E56" s="174"/>
      <c r="F56" s="175"/>
      <c r="G56" s="176"/>
      <c r="H56" s="177"/>
      <c r="I56" s="177"/>
      <c r="J56" s="14"/>
      <c r="K56" s="250"/>
      <c r="L56" s="33"/>
      <c r="M56" s="33"/>
      <c r="N56" s="33"/>
    </row>
    <row r="57" spans="1:14" ht="15" customHeight="1">
      <c r="A57" s="47"/>
      <c r="B57" s="587" t="s">
        <v>117</v>
      </c>
      <c r="C57" s="587"/>
      <c r="D57" s="38"/>
      <c r="E57" s="41"/>
      <c r="F57" s="41"/>
      <c r="G57" s="159">
        <f>SUM(G50:G56)</f>
        <v>0</v>
      </c>
      <c r="H57" s="41"/>
      <c r="I57" s="179">
        <f>SUM(I50:I56)</f>
        <v>0.080155</v>
      </c>
      <c r="J57" s="14"/>
      <c r="K57" s="33"/>
      <c r="L57" s="33"/>
      <c r="M57" s="33"/>
      <c r="N57" s="33"/>
    </row>
    <row r="58" spans="1:14" ht="14.25" customHeight="1">
      <c r="A58" s="33"/>
      <c r="B58" s="34"/>
      <c r="C58" s="35"/>
      <c r="D58" s="33"/>
      <c r="E58" s="33"/>
      <c r="F58" s="33"/>
      <c r="G58" s="36"/>
      <c r="H58" s="33"/>
      <c r="I58" s="33"/>
      <c r="J58" s="14"/>
      <c r="K58" s="33"/>
      <c r="L58" s="33"/>
      <c r="M58" s="33"/>
      <c r="N58" s="33"/>
    </row>
    <row r="59" spans="1:14" ht="14.25" customHeight="1">
      <c r="A59" s="33"/>
      <c r="B59" s="34"/>
      <c r="C59" s="35"/>
      <c r="D59" s="33"/>
      <c r="E59" s="33"/>
      <c r="F59" s="33"/>
      <c r="G59" s="36"/>
      <c r="H59" s="33"/>
      <c r="I59" s="33"/>
      <c r="J59" s="14"/>
      <c r="K59" s="33"/>
      <c r="L59" s="33"/>
      <c r="M59" s="33"/>
      <c r="N59" s="33"/>
    </row>
    <row r="60" spans="1:14" ht="15.75" customHeight="1">
      <c r="A60" s="6" t="s">
        <v>11</v>
      </c>
      <c r="B60" s="132" t="s">
        <v>142</v>
      </c>
      <c r="C60" s="133" t="s">
        <v>143</v>
      </c>
      <c r="D60" s="20"/>
      <c r="E60" s="21"/>
      <c r="F60" s="20"/>
      <c r="G60" s="22"/>
      <c r="H60" s="20"/>
      <c r="I60" s="20"/>
      <c r="J60" s="14"/>
      <c r="K60" s="33"/>
      <c r="L60" s="33"/>
      <c r="M60" s="33"/>
      <c r="N60" s="33"/>
    </row>
    <row r="61" spans="1:14" ht="10.5" customHeight="1">
      <c r="A61" s="6"/>
      <c r="B61" s="27"/>
      <c r="C61" s="28"/>
      <c r="D61" s="20"/>
      <c r="E61" s="21"/>
      <c r="F61" s="20"/>
      <c r="G61" s="22"/>
      <c r="H61" s="20"/>
      <c r="I61" s="20"/>
      <c r="J61" s="14"/>
      <c r="K61" s="33"/>
      <c r="L61" s="33"/>
      <c r="M61" s="33"/>
      <c r="N61" s="33"/>
    </row>
    <row r="62" spans="1:14" ht="14.25" customHeight="1" thickBot="1">
      <c r="A62" s="225" t="s">
        <v>0</v>
      </c>
      <c r="B62" s="226" t="s">
        <v>9</v>
      </c>
      <c r="C62" s="226" t="s">
        <v>10</v>
      </c>
      <c r="D62" s="226" t="s">
        <v>1</v>
      </c>
      <c r="E62" s="226" t="s">
        <v>2</v>
      </c>
      <c r="F62" s="226" t="s">
        <v>25</v>
      </c>
      <c r="G62" s="226" t="s">
        <v>26</v>
      </c>
      <c r="H62" s="216" t="s">
        <v>27</v>
      </c>
      <c r="I62" s="216" t="s">
        <v>28</v>
      </c>
      <c r="J62" s="14"/>
      <c r="K62" s="33"/>
      <c r="L62" s="33"/>
      <c r="M62" s="33"/>
      <c r="N62" s="33"/>
    </row>
    <row r="63" spans="1:14" ht="14.25" customHeight="1">
      <c r="A63" s="378">
        <v>1</v>
      </c>
      <c r="B63" s="390" t="s">
        <v>144</v>
      </c>
      <c r="C63" s="391" t="s">
        <v>147</v>
      </c>
      <c r="D63" s="392">
        <v>39.1</v>
      </c>
      <c r="E63" s="240" t="s">
        <v>48</v>
      </c>
      <c r="F63" s="393"/>
      <c r="G63" s="278">
        <f>SUM(F63*D63)</f>
        <v>0</v>
      </c>
      <c r="H63" s="315">
        <v>0.00166</v>
      </c>
      <c r="I63" s="315">
        <f>SUM(H63*D63)</f>
        <v>0.064906</v>
      </c>
      <c r="J63" s="14"/>
      <c r="K63" s="249"/>
      <c r="L63" s="33"/>
      <c r="M63" s="33"/>
      <c r="N63" s="33"/>
    </row>
    <row r="64" spans="1:14" ht="14.25" customHeight="1" thickBot="1">
      <c r="A64" s="180"/>
      <c r="B64" s="491"/>
      <c r="C64" s="485" t="s">
        <v>435</v>
      </c>
      <c r="D64" s="325">
        <v>39.07</v>
      </c>
      <c r="E64" s="174"/>
      <c r="F64" s="175"/>
      <c r="G64" s="176"/>
      <c r="H64" s="177"/>
      <c r="I64" s="177"/>
      <c r="J64" s="14"/>
      <c r="K64" s="249"/>
      <c r="L64" s="33"/>
      <c r="M64" s="33"/>
      <c r="N64" s="33"/>
    </row>
    <row r="65" spans="1:14" ht="15" customHeight="1">
      <c r="A65" s="47"/>
      <c r="B65" s="587" t="s">
        <v>145</v>
      </c>
      <c r="C65" s="587"/>
      <c r="D65" s="38"/>
      <c r="E65" s="41"/>
      <c r="F65" s="41"/>
      <c r="G65" s="159">
        <f>SUM(G63:G64)</f>
        <v>0</v>
      </c>
      <c r="H65" s="41"/>
      <c r="I65" s="179">
        <f>SUM(I63:I64)</f>
        <v>0.064906</v>
      </c>
      <c r="J65" s="14"/>
      <c r="K65" s="33"/>
      <c r="L65" s="33"/>
      <c r="M65" s="33"/>
      <c r="N65" s="33"/>
    </row>
    <row r="66" spans="1:14" ht="14.25" customHeight="1">
      <c r="A66" s="33"/>
      <c r="B66" s="34"/>
      <c r="C66" s="34"/>
      <c r="D66" s="35"/>
      <c r="E66" s="33"/>
      <c r="F66" s="33"/>
      <c r="G66" s="158"/>
      <c r="H66" s="33"/>
      <c r="I66" s="156"/>
      <c r="J66" s="14"/>
      <c r="K66" s="33"/>
      <c r="L66" s="33"/>
      <c r="M66" s="33"/>
      <c r="N66" s="33"/>
    </row>
    <row r="67" spans="1:14" ht="14.25" customHeight="1">
      <c r="A67" s="33"/>
      <c r="B67" s="34"/>
      <c r="C67" s="35"/>
      <c r="D67" s="33"/>
      <c r="E67" s="33"/>
      <c r="F67" s="33"/>
      <c r="G67" s="36"/>
      <c r="H67" s="33"/>
      <c r="I67" s="33"/>
      <c r="J67" s="14"/>
      <c r="K67" s="33"/>
      <c r="L67" s="33"/>
      <c r="M67" s="33"/>
      <c r="N67" s="33"/>
    </row>
    <row r="68" spans="1:14" ht="15.75" customHeight="1">
      <c r="A68" s="6" t="s">
        <v>11</v>
      </c>
      <c r="B68" s="132" t="s">
        <v>39</v>
      </c>
      <c r="C68" s="133" t="s">
        <v>40</v>
      </c>
      <c r="D68" s="20"/>
      <c r="E68" s="21"/>
      <c r="F68" s="20"/>
      <c r="G68" s="22"/>
      <c r="H68" s="20"/>
      <c r="I68" s="20"/>
      <c r="J68" s="14"/>
      <c r="K68" s="33"/>
      <c r="L68" s="33"/>
      <c r="M68" s="33"/>
      <c r="N68" s="33"/>
    </row>
    <row r="69" spans="1:14" ht="10.5" customHeight="1">
      <c r="A69" s="6"/>
      <c r="B69" s="27"/>
      <c r="C69" s="28"/>
      <c r="D69" s="20"/>
      <c r="E69" s="21"/>
      <c r="F69" s="20"/>
      <c r="G69" s="22"/>
      <c r="H69" s="20"/>
      <c r="I69" s="20"/>
      <c r="J69" s="14"/>
      <c r="K69" s="33"/>
      <c r="L69" s="33"/>
      <c r="M69" s="33"/>
      <c r="N69" s="33"/>
    </row>
    <row r="70" spans="1:14" ht="14.25" customHeight="1" thickBot="1">
      <c r="A70" s="225" t="s">
        <v>0</v>
      </c>
      <c r="B70" s="226" t="s">
        <v>9</v>
      </c>
      <c r="C70" s="226" t="s">
        <v>10</v>
      </c>
      <c r="D70" s="226" t="s">
        <v>1</v>
      </c>
      <c r="E70" s="226" t="s">
        <v>2</v>
      </c>
      <c r="F70" s="226" t="s">
        <v>25</v>
      </c>
      <c r="G70" s="226" t="s">
        <v>26</v>
      </c>
      <c r="H70" s="216" t="s">
        <v>27</v>
      </c>
      <c r="I70" s="216" t="s">
        <v>28</v>
      </c>
      <c r="J70" s="14"/>
      <c r="K70" s="33"/>
      <c r="L70" s="33"/>
      <c r="M70" s="33"/>
      <c r="N70" s="33"/>
    </row>
    <row r="71" spans="1:14" ht="14.25" customHeight="1">
      <c r="A71" s="134" t="s">
        <v>49</v>
      </c>
      <c r="B71" s="155" t="s">
        <v>226</v>
      </c>
      <c r="C71" s="42" t="s">
        <v>236</v>
      </c>
      <c r="D71" s="327">
        <v>2.1</v>
      </c>
      <c r="E71" s="23" t="s">
        <v>48</v>
      </c>
      <c r="F71" s="160"/>
      <c r="G71" s="153">
        <f>F71*D71</f>
        <v>0</v>
      </c>
      <c r="H71" s="9"/>
      <c r="I71" s="9"/>
      <c r="J71" s="14"/>
      <c r="K71" s="351"/>
      <c r="L71" s="351"/>
      <c r="M71" s="351">
        <v>0.131</v>
      </c>
      <c r="N71" s="337">
        <f>SUM(D71*M71)</f>
        <v>0.2751</v>
      </c>
    </row>
    <row r="72" spans="1:14" ht="14.25" customHeight="1">
      <c r="A72" s="425"/>
      <c r="B72" s="381"/>
      <c r="C72" s="338" t="s">
        <v>387</v>
      </c>
      <c r="D72" s="339">
        <v>2.13</v>
      </c>
      <c r="E72" s="381"/>
      <c r="F72" s="381"/>
      <c r="G72" s="381"/>
      <c r="H72" s="213"/>
      <c r="I72" s="213"/>
      <c r="J72" s="14"/>
      <c r="K72" s="33"/>
      <c r="L72" s="33"/>
      <c r="M72" s="33"/>
      <c r="N72" s="337"/>
    </row>
    <row r="73" spans="1:14" ht="14.25" customHeight="1">
      <c r="A73" s="134" t="s">
        <v>50</v>
      </c>
      <c r="B73" s="23" t="s">
        <v>192</v>
      </c>
      <c r="C73" s="24" t="s">
        <v>193</v>
      </c>
      <c r="D73" s="223">
        <v>39.1</v>
      </c>
      <c r="E73" s="23" t="s">
        <v>48</v>
      </c>
      <c r="F73" s="160"/>
      <c r="G73" s="153">
        <f>F73*D73</f>
        <v>0</v>
      </c>
      <c r="H73" s="8"/>
      <c r="I73" s="8"/>
      <c r="J73" s="14"/>
      <c r="K73" s="249"/>
      <c r="L73" s="33"/>
      <c r="M73" s="162">
        <v>0.02</v>
      </c>
      <c r="N73" s="162">
        <f>SUM(D73*M73)</f>
        <v>0.782</v>
      </c>
    </row>
    <row r="74" spans="1:14" ht="14.25" customHeight="1">
      <c r="A74" s="134"/>
      <c r="B74" s="271"/>
      <c r="C74" s="336" t="s">
        <v>435</v>
      </c>
      <c r="D74" s="304">
        <v>39.07</v>
      </c>
      <c r="E74" s="23"/>
      <c r="F74" s="160"/>
      <c r="G74" s="153"/>
      <c r="H74" s="8"/>
      <c r="I74" s="8"/>
      <c r="J74" s="14"/>
      <c r="K74" s="249"/>
      <c r="L74" s="33"/>
      <c r="M74" s="162"/>
      <c r="N74" s="162"/>
    </row>
    <row r="75" spans="1:14" ht="14.25" customHeight="1">
      <c r="A75" s="134" t="s">
        <v>51</v>
      </c>
      <c r="B75" s="155" t="s">
        <v>237</v>
      </c>
      <c r="C75" s="42" t="s">
        <v>238</v>
      </c>
      <c r="D75" s="327">
        <v>2.4</v>
      </c>
      <c r="E75" s="23" t="s">
        <v>48</v>
      </c>
      <c r="F75" s="160"/>
      <c r="G75" s="153">
        <f>F75*D75</f>
        <v>0</v>
      </c>
      <c r="H75" s="9"/>
      <c r="I75" s="9"/>
      <c r="J75" s="14"/>
      <c r="K75" s="351"/>
      <c r="L75" s="351"/>
      <c r="M75" s="351">
        <v>0.076</v>
      </c>
      <c r="N75" s="337">
        <f>SUM(D75*M75)</f>
        <v>0.18239999999999998</v>
      </c>
    </row>
    <row r="76" spans="1:14" ht="14.25" customHeight="1">
      <c r="A76" s="134"/>
      <c r="B76" s="155"/>
      <c r="C76" s="338" t="s">
        <v>386</v>
      </c>
      <c r="D76" s="339">
        <v>2.4</v>
      </c>
      <c r="E76" s="23"/>
      <c r="F76" s="160"/>
      <c r="G76" s="153"/>
      <c r="H76" s="9"/>
      <c r="I76" s="9"/>
      <c r="J76" s="14"/>
      <c r="K76" s="351"/>
      <c r="L76" s="351"/>
      <c r="M76" s="351"/>
      <c r="N76" s="337"/>
    </row>
    <row r="77" spans="1:14" ht="14.25" customHeight="1">
      <c r="A77" s="134" t="s">
        <v>52</v>
      </c>
      <c r="B77" s="270" t="s">
        <v>221</v>
      </c>
      <c r="C77" s="24" t="s">
        <v>222</v>
      </c>
      <c r="D77" s="30">
        <v>30</v>
      </c>
      <c r="E77" s="49" t="s">
        <v>3</v>
      </c>
      <c r="F77" s="160"/>
      <c r="G77" s="153">
        <f>F77*D77</f>
        <v>0</v>
      </c>
      <c r="H77" s="8">
        <v>0.001</v>
      </c>
      <c r="I77" s="188">
        <f>SUM(H77*D77)</f>
        <v>0.03</v>
      </c>
      <c r="J77" s="14"/>
      <c r="K77" s="249"/>
      <c r="L77" s="33"/>
      <c r="M77" s="162">
        <v>0.018</v>
      </c>
      <c r="N77" s="162">
        <f>SUM(D77*M77)</f>
        <v>0.5399999999999999</v>
      </c>
    </row>
    <row r="78" spans="1:14" ht="14.25" customHeight="1">
      <c r="A78" s="134" t="s">
        <v>124</v>
      </c>
      <c r="B78" s="124" t="s">
        <v>158</v>
      </c>
      <c r="C78" s="49" t="s">
        <v>159</v>
      </c>
      <c r="D78" s="30">
        <v>21.6</v>
      </c>
      <c r="E78" s="23" t="s">
        <v>48</v>
      </c>
      <c r="F78" s="160"/>
      <c r="G78" s="153">
        <f>F78*D78</f>
        <v>0</v>
      </c>
      <c r="H78" s="9"/>
      <c r="I78" s="9"/>
      <c r="J78" s="14"/>
      <c r="K78" s="33"/>
      <c r="L78" s="33"/>
      <c r="M78" s="33">
        <v>0.046</v>
      </c>
      <c r="N78" s="162">
        <f>SUM(D78*M78)</f>
        <v>0.9936</v>
      </c>
    </row>
    <row r="79" spans="1:14" ht="14.25" customHeight="1">
      <c r="A79" s="285"/>
      <c r="B79" s="423"/>
      <c r="C79" s="465" t="s">
        <v>399</v>
      </c>
      <c r="D79" s="294">
        <v>6.69</v>
      </c>
      <c r="E79" s="287"/>
      <c r="F79" s="296"/>
      <c r="G79" s="297"/>
      <c r="H79" s="433"/>
      <c r="I79" s="433"/>
      <c r="J79" s="14"/>
      <c r="K79" s="33"/>
      <c r="L79" s="33"/>
      <c r="M79" s="33"/>
      <c r="N79" s="162"/>
    </row>
    <row r="80" spans="1:14" ht="14.25" customHeight="1">
      <c r="A80" s="301"/>
      <c r="B80" s="447"/>
      <c r="C80" s="444" t="s">
        <v>398</v>
      </c>
      <c r="D80" s="293">
        <v>2.49</v>
      </c>
      <c r="E80" s="305"/>
      <c r="F80" s="306"/>
      <c r="G80" s="307"/>
      <c r="H80" s="434"/>
      <c r="I80" s="434"/>
      <c r="J80" s="14"/>
      <c r="K80" s="33"/>
      <c r="L80" s="33"/>
      <c r="M80" s="33"/>
      <c r="N80" s="162"/>
    </row>
    <row r="81" spans="1:14" ht="14.25" customHeight="1">
      <c r="A81" s="301"/>
      <c r="B81" s="447"/>
      <c r="C81" s="463" t="s">
        <v>364</v>
      </c>
      <c r="D81" s="324">
        <v>2.25</v>
      </c>
      <c r="E81" s="305"/>
      <c r="F81" s="306"/>
      <c r="G81" s="307"/>
      <c r="H81" s="434"/>
      <c r="I81" s="434"/>
      <c r="J81" s="14"/>
      <c r="K81" s="33"/>
      <c r="L81" s="33"/>
      <c r="M81" s="33"/>
      <c r="N81" s="162"/>
    </row>
    <row r="82" spans="1:14" ht="14.25" customHeight="1">
      <c r="A82" s="349"/>
      <c r="B82" s="447"/>
      <c r="C82" s="467" t="s">
        <v>437</v>
      </c>
      <c r="D82" s="504">
        <v>10.13</v>
      </c>
      <c r="E82" s="305"/>
      <c r="F82" s="306"/>
      <c r="G82" s="307"/>
      <c r="H82" s="434"/>
      <c r="I82" s="434"/>
      <c r="J82" s="14"/>
      <c r="K82" s="33"/>
      <c r="L82" s="33"/>
      <c r="M82" s="33"/>
      <c r="N82" s="162"/>
    </row>
    <row r="83" spans="1:14" ht="14.25" customHeight="1">
      <c r="A83" s="135" t="s">
        <v>57</v>
      </c>
      <c r="B83" s="155" t="s">
        <v>152</v>
      </c>
      <c r="C83" s="42" t="s">
        <v>153</v>
      </c>
      <c r="D83" s="30">
        <v>57.9</v>
      </c>
      <c r="E83" s="23" t="s">
        <v>48</v>
      </c>
      <c r="F83" s="160"/>
      <c r="G83" s="153">
        <f>F83*D83</f>
        <v>0</v>
      </c>
      <c r="H83" s="9"/>
      <c r="I83" s="9"/>
      <c r="J83" s="14"/>
      <c r="K83" s="33"/>
      <c r="L83" s="33"/>
      <c r="M83" s="33">
        <v>0.068</v>
      </c>
      <c r="N83" s="162">
        <f>SUM(D83*M83)</f>
        <v>3.9372000000000003</v>
      </c>
    </row>
    <row r="84" spans="1:14" ht="14.25" customHeight="1">
      <c r="A84" s="285"/>
      <c r="B84" s="286"/>
      <c r="C84" s="465" t="s">
        <v>400</v>
      </c>
      <c r="D84" s="324">
        <v>31.29</v>
      </c>
      <c r="E84" s="287"/>
      <c r="F84" s="296"/>
      <c r="G84" s="297"/>
      <c r="H84" s="433"/>
      <c r="I84" s="433"/>
      <c r="J84" s="14"/>
      <c r="K84" s="33"/>
      <c r="L84" s="33"/>
      <c r="M84" s="33"/>
      <c r="N84" s="162"/>
    </row>
    <row r="85" spans="1:14" ht="14.25" customHeight="1">
      <c r="A85" s="291"/>
      <c r="B85" s="292"/>
      <c r="C85" s="416" t="s">
        <v>362</v>
      </c>
      <c r="D85" s="324"/>
      <c r="E85" s="295"/>
      <c r="F85" s="440"/>
      <c r="G85" s="441"/>
      <c r="H85" s="446"/>
      <c r="I85" s="446"/>
      <c r="J85" s="14"/>
      <c r="K85" s="33"/>
      <c r="L85" s="33"/>
      <c r="M85" s="33"/>
      <c r="N85" s="162"/>
    </row>
    <row r="86" spans="1:14" ht="14.25" customHeight="1">
      <c r="A86" s="301"/>
      <c r="B86" s="302"/>
      <c r="C86" s="444" t="s">
        <v>401</v>
      </c>
      <c r="D86" s="324">
        <v>12.45</v>
      </c>
      <c r="E86" s="305"/>
      <c r="F86" s="306"/>
      <c r="G86" s="307"/>
      <c r="H86" s="446"/>
      <c r="I86" s="446"/>
      <c r="J86" s="14"/>
      <c r="K86" s="33"/>
      <c r="L86" s="33"/>
      <c r="M86" s="33"/>
      <c r="N86" s="162"/>
    </row>
    <row r="87" spans="1:14" ht="14.25" customHeight="1">
      <c r="A87" s="301"/>
      <c r="B87" s="302"/>
      <c r="C87" s="463" t="s">
        <v>364</v>
      </c>
      <c r="D87" s="324">
        <v>11.25</v>
      </c>
      <c r="E87" s="305"/>
      <c r="F87" s="306"/>
      <c r="G87" s="307"/>
      <c r="H87" s="446"/>
      <c r="I87" s="446"/>
      <c r="J87" s="14"/>
      <c r="K87" s="33"/>
      <c r="L87" s="33"/>
      <c r="M87" s="33"/>
      <c r="N87" s="162"/>
    </row>
    <row r="88" spans="1:14" ht="14.25" customHeight="1">
      <c r="A88" s="301"/>
      <c r="B88" s="302"/>
      <c r="C88" s="467" t="s">
        <v>436</v>
      </c>
      <c r="D88" s="504">
        <v>2.93</v>
      </c>
      <c r="E88" s="305"/>
      <c r="F88" s="306"/>
      <c r="G88" s="307"/>
      <c r="H88" s="446"/>
      <c r="I88" s="446"/>
      <c r="J88" s="14"/>
      <c r="K88" s="33"/>
      <c r="L88" s="33"/>
      <c r="M88" s="33"/>
      <c r="N88" s="162"/>
    </row>
    <row r="89" spans="1:14" ht="14.25" customHeight="1">
      <c r="A89" s="135" t="s">
        <v>125</v>
      </c>
      <c r="B89" s="23" t="s">
        <v>160</v>
      </c>
      <c r="C89" s="24" t="s">
        <v>180</v>
      </c>
      <c r="D89" s="382">
        <v>7.549</v>
      </c>
      <c r="E89" s="24" t="s">
        <v>14</v>
      </c>
      <c r="F89" s="160"/>
      <c r="G89" s="153">
        <f>F89*D89</f>
        <v>0</v>
      </c>
      <c r="H89" s="8"/>
      <c r="I89" s="8"/>
      <c r="J89" s="14"/>
      <c r="K89" s="249"/>
      <c r="L89" s="33"/>
      <c r="M89" s="162"/>
      <c r="N89" s="162">
        <f aca="true" t="shared" si="0" ref="N89:N98">SUM(D89*M89)</f>
        <v>0</v>
      </c>
    </row>
    <row r="90" spans="1:14" ht="14.25" customHeight="1">
      <c r="A90" s="285"/>
      <c r="B90" s="287"/>
      <c r="C90" s="448" t="s">
        <v>291</v>
      </c>
      <c r="D90" s="498">
        <v>6.71</v>
      </c>
      <c r="E90" s="450"/>
      <c r="F90" s="296"/>
      <c r="G90" s="297"/>
      <c r="H90" s="420"/>
      <c r="I90" s="420"/>
      <c r="J90" s="14"/>
      <c r="K90" s="249"/>
      <c r="L90" s="33"/>
      <c r="M90" s="162"/>
      <c r="N90" s="162">
        <f t="shared" si="0"/>
        <v>0</v>
      </c>
    </row>
    <row r="91" spans="1:14" ht="14.25" customHeight="1">
      <c r="A91" s="301"/>
      <c r="B91" s="305"/>
      <c r="C91" s="449" t="s">
        <v>292</v>
      </c>
      <c r="D91" s="499">
        <v>0.299</v>
      </c>
      <c r="E91" s="451"/>
      <c r="F91" s="306"/>
      <c r="G91" s="307"/>
      <c r="H91" s="432"/>
      <c r="I91" s="432"/>
      <c r="J91" s="14"/>
      <c r="K91" s="249"/>
      <c r="L91" s="33"/>
      <c r="M91" s="162"/>
      <c r="N91" s="162">
        <f t="shared" si="0"/>
        <v>0</v>
      </c>
    </row>
    <row r="92" spans="1:14" ht="14.25" customHeight="1">
      <c r="A92" s="301"/>
      <c r="B92" s="305"/>
      <c r="C92" s="449" t="s">
        <v>293</v>
      </c>
      <c r="D92" s="453">
        <v>0.19</v>
      </c>
      <c r="E92" s="451"/>
      <c r="F92" s="452"/>
      <c r="G92" s="307"/>
      <c r="H92" s="432"/>
      <c r="I92" s="432"/>
      <c r="J92" s="14"/>
      <c r="K92" s="249"/>
      <c r="L92" s="33"/>
      <c r="M92" s="162"/>
      <c r="N92" s="162">
        <f t="shared" si="0"/>
        <v>0</v>
      </c>
    </row>
    <row r="93" spans="1:14" ht="14.25" customHeight="1">
      <c r="A93" s="310"/>
      <c r="B93" s="312"/>
      <c r="C93" s="505" t="s">
        <v>294</v>
      </c>
      <c r="D93" s="458">
        <v>0.35</v>
      </c>
      <c r="E93" s="451"/>
      <c r="F93" s="452"/>
      <c r="G93" s="307"/>
      <c r="H93" s="432"/>
      <c r="I93" s="432"/>
      <c r="J93" s="14"/>
      <c r="K93" s="249"/>
      <c r="L93" s="33"/>
      <c r="M93" s="162"/>
      <c r="N93" s="162">
        <f t="shared" si="0"/>
        <v>0</v>
      </c>
    </row>
    <row r="94" spans="1:14" ht="14.25" customHeight="1">
      <c r="A94" s="134" t="s">
        <v>126</v>
      </c>
      <c r="B94" s="185" t="s">
        <v>403</v>
      </c>
      <c r="C94" s="173" t="s">
        <v>404</v>
      </c>
      <c r="D94" s="500">
        <v>7.549</v>
      </c>
      <c r="E94" s="24" t="s">
        <v>14</v>
      </c>
      <c r="F94" s="30"/>
      <c r="G94" s="153">
        <f aca="true" t="shared" si="1" ref="G94:G99">F94*D94</f>
        <v>0</v>
      </c>
      <c r="H94" s="8"/>
      <c r="I94" s="8"/>
      <c r="J94" s="14"/>
      <c r="K94" s="249"/>
      <c r="L94" s="33"/>
      <c r="M94" s="162"/>
      <c r="N94" s="162"/>
    </row>
    <row r="95" spans="1:14" ht="14.25" customHeight="1">
      <c r="A95" s="134" t="s">
        <v>127</v>
      </c>
      <c r="B95" s="23" t="s">
        <v>41</v>
      </c>
      <c r="C95" s="24" t="s">
        <v>54</v>
      </c>
      <c r="D95" s="382">
        <v>7.549</v>
      </c>
      <c r="E95" s="24" t="s">
        <v>14</v>
      </c>
      <c r="F95" s="160"/>
      <c r="G95" s="153">
        <f t="shared" si="1"/>
        <v>0</v>
      </c>
      <c r="H95" s="8"/>
      <c r="I95" s="8"/>
      <c r="J95" s="14"/>
      <c r="K95" s="249"/>
      <c r="L95" s="33"/>
      <c r="M95" s="162"/>
      <c r="N95" s="162">
        <f t="shared" si="0"/>
        <v>0</v>
      </c>
    </row>
    <row r="96" spans="1:14" ht="14.25" customHeight="1">
      <c r="A96" s="135" t="s">
        <v>128</v>
      </c>
      <c r="B96" s="23" t="s">
        <v>42</v>
      </c>
      <c r="C96" s="24" t="s">
        <v>438</v>
      </c>
      <c r="D96" s="500">
        <v>75.49</v>
      </c>
      <c r="E96" s="24" t="s">
        <v>14</v>
      </c>
      <c r="F96" s="160"/>
      <c r="G96" s="153">
        <f t="shared" si="1"/>
        <v>0</v>
      </c>
      <c r="H96" s="8"/>
      <c r="I96" s="8"/>
      <c r="J96" s="14"/>
      <c r="K96" s="249"/>
      <c r="L96" s="33"/>
      <c r="M96" s="162"/>
      <c r="N96" s="162">
        <f t="shared" si="0"/>
        <v>0</v>
      </c>
    </row>
    <row r="97" spans="1:14" ht="14.25" customHeight="1">
      <c r="A97" s="134" t="s">
        <v>129</v>
      </c>
      <c r="B97" s="23"/>
      <c r="C97" s="24" t="s">
        <v>181</v>
      </c>
      <c r="D97" s="382">
        <v>7.549</v>
      </c>
      <c r="E97" s="24" t="s">
        <v>14</v>
      </c>
      <c r="F97" s="160"/>
      <c r="G97" s="153">
        <f t="shared" si="1"/>
        <v>0</v>
      </c>
      <c r="H97" s="8"/>
      <c r="I97" s="8"/>
      <c r="J97" s="14"/>
      <c r="K97" s="249"/>
      <c r="L97" s="33"/>
      <c r="M97" s="162"/>
      <c r="N97" s="162">
        <f t="shared" si="0"/>
        <v>0</v>
      </c>
    </row>
    <row r="98" spans="1:14" ht="14.25" customHeight="1">
      <c r="A98" s="134" t="s">
        <v>130</v>
      </c>
      <c r="B98" s="23" t="s">
        <v>43</v>
      </c>
      <c r="C98" s="24" t="s">
        <v>44</v>
      </c>
      <c r="D98" s="382">
        <v>7.549</v>
      </c>
      <c r="E98" s="24" t="s">
        <v>14</v>
      </c>
      <c r="F98" s="160"/>
      <c r="G98" s="153">
        <f t="shared" si="1"/>
        <v>0</v>
      </c>
      <c r="H98" s="8"/>
      <c r="I98" s="8"/>
      <c r="J98" s="14"/>
      <c r="K98" s="249"/>
      <c r="L98" s="33"/>
      <c r="M98" s="162"/>
      <c r="N98" s="162">
        <f t="shared" si="0"/>
        <v>0</v>
      </c>
    </row>
    <row r="99" spans="1:14" ht="14.25" customHeight="1" thickBot="1">
      <c r="A99" s="395" t="s">
        <v>131</v>
      </c>
      <c r="B99" s="174" t="s">
        <v>45</v>
      </c>
      <c r="C99" s="172" t="s">
        <v>402</v>
      </c>
      <c r="D99" s="501">
        <v>75.49</v>
      </c>
      <c r="E99" s="174" t="s">
        <v>14</v>
      </c>
      <c r="F99" s="175"/>
      <c r="G99" s="176">
        <f t="shared" si="1"/>
        <v>0</v>
      </c>
      <c r="H99" s="177"/>
      <c r="I99" s="177"/>
      <c r="J99" s="14"/>
      <c r="K99" s="249"/>
      <c r="L99" s="33"/>
      <c r="M99" s="335"/>
      <c r="N99" s="335">
        <f>SUM(D99*M99)</f>
        <v>0</v>
      </c>
    </row>
    <row r="100" spans="1:14" ht="15" customHeight="1">
      <c r="A100" s="47"/>
      <c r="B100" s="589" t="s">
        <v>118</v>
      </c>
      <c r="C100" s="589"/>
      <c r="D100" s="41"/>
      <c r="E100" s="29"/>
      <c r="F100" s="207"/>
      <c r="G100" s="154">
        <f>SUM(G71:G99)</f>
        <v>0</v>
      </c>
      <c r="H100" s="29"/>
      <c r="I100" s="179">
        <f>SUM(I71:I99)</f>
        <v>0.03</v>
      </c>
      <c r="J100" s="14"/>
      <c r="K100" s="33"/>
      <c r="L100" s="33"/>
      <c r="M100" s="33"/>
      <c r="N100" s="162">
        <f>SUM(N71:N99)</f>
        <v>6.7103</v>
      </c>
    </row>
    <row r="101" spans="1:14" ht="14.25" customHeight="1">
      <c r="A101" s="33"/>
      <c r="B101" s="34"/>
      <c r="C101" s="34"/>
      <c r="D101" s="33"/>
      <c r="E101" s="33"/>
      <c r="F101" s="33"/>
      <c r="G101" s="157"/>
      <c r="H101" s="33"/>
      <c r="I101" s="33"/>
      <c r="J101" s="14"/>
      <c r="K101" s="33"/>
      <c r="L101" s="33"/>
      <c r="M101" s="33"/>
      <c r="N101" s="162"/>
    </row>
    <row r="102" spans="1:14" ht="14.25" customHeight="1">
      <c r="A102" s="33"/>
      <c r="B102" s="34"/>
      <c r="C102" s="35"/>
      <c r="D102" s="33"/>
      <c r="E102" s="33"/>
      <c r="F102" s="33"/>
      <c r="G102" s="36"/>
      <c r="H102" s="33"/>
      <c r="I102" s="33"/>
      <c r="J102" s="14"/>
      <c r="K102" s="33"/>
      <c r="L102" s="33"/>
      <c r="M102" s="33"/>
      <c r="N102" s="33"/>
    </row>
    <row r="103" spans="1:14" ht="15.75">
      <c r="A103" s="6" t="s">
        <v>11</v>
      </c>
      <c r="B103" s="132" t="s">
        <v>59</v>
      </c>
      <c r="C103" s="133" t="s">
        <v>60</v>
      </c>
      <c r="D103" s="20"/>
      <c r="E103" s="21"/>
      <c r="F103" s="20"/>
      <c r="G103" s="22"/>
      <c r="H103" s="20"/>
      <c r="I103" s="20"/>
      <c r="J103" s="14"/>
      <c r="K103" s="33"/>
      <c r="L103" s="33"/>
      <c r="M103" s="33"/>
      <c r="N103" s="33"/>
    </row>
    <row r="104" spans="1:14" ht="10.5" customHeight="1">
      <c r="A104" s="6"/>
      <c r="B104" s="27"/>
      <c r="C104" s="28"/>
      <c r="D104" s="20"/>
      <c r="E104" s="21"/>
      <c r="F104" s="20"/>
      <c r="G104" s="22"/>
      <c r="H104" s="20"/>
      <c r="I104" s="20"/>
      <c r="J104" s="14"/>
      <c r="K104" s="33"/>
      <c r="L104" s="33"/>
      <c r="M104" s="33"/>
      <c r="N104" s="33"/>
    </row>
    <row r="105" spans="1:14" ht="14.25" customHeight="1" thickBot="1">
      <c r="A105" s="225" t="s">
        <v>0</v>
      </c>
      <c r="B105" s="230" t="s">
        <v>9</v>
      </c>
      <c r="C105" s="230" t="s">
        <v>10</v>
      </c>
      <c r="D105" s="230" t="s">
        <v>1</v>
      </c>
      <c r="E105" s="230" t="s">
        <v>2</v>
      </c>
      <c r="F105" s="230" t="s">
        <v>25</v>
      </c>
      <c r="G105" s="226" t="s">
        <v>26</v>
      </c>
      <c r="H105" s="216" t="s">
        <v>27</v>
      </c>
      <c r="I105" s="216" t="s">
        <v>28</v>
      </c>
      <c r="J105" s="14"/>
      <c r="K105" s="33"/>
      <c r="L105" s="33"/>
      <c r="M105" s="33"/>
      <c r="N105" s="33"/>
    </row>
    <row r="106" spans="1:14" ht="14.25" customHeight="1" thickBot="1">
      <c r="A106" s="227">
        <v>1</v>
      </c>
      <c r="B106" s="228" t="s">
        <v>405</v>
      </c>
      <c r="C106" s="502" t="s">
        <v>406</v>
      </c>
      <c r="D106" s="243">
        <f>SUM(I100,I65,I57,I44,I19,)</f>
        <v>2.7763739999999997</v>
      </c>
      <c r="E106" s="228" t="s">
        <v>14</v>
      </c>
      <c r="F106" s="266"/>
      <c r="G106" s="242">
        <f>SUM(D106*F106)</f>
        <v>0</v>
      </c>
      <c r="H106" s="229"/>
      <c r="I106" s="229"/>
      <c r="J106" s="14"/>
      <c r="K106" s="249"/>
      <c r="L106" s="33"/>
      <c r="M106" s="33"/>
      <c r="N106" s="33"/>
    </row>
    <row r="107" spans="1:14" ht="15" customHeight="1">
      <c r="A107" s="47"/>
      <c r="B107" s="587" t="s">
        <v>146</v>
      </c>
      <c r="C107" s="587"/>
      <c r="D107" s="38"/>
      <c r="E107" s="41"/>
      <c r="F107" s="41"/>
      <c r="G107" s="159">
        <f>SUM(G106)</f>
        <v>0</v>
      </c>
      <c r="H107" s="41"/>
      <c r="I107" s="182"/>
      <c r="J107" s="14"/>
      <c r="K107" s="33"/>
      <c r="L107" s="33"/>
      <c r="M107" s="33"/>
      <c r="N107" s="33"/>
    </row>
    <row r="108" spans="1:14" ht="13.5" customHeight="1">
      <c r="A108" s="33"/>
      <c r="B108" s="34"/>
      <c r="C108" s="35"/>
      <c r="D108" s="33"/>
      <c r="E108" s="33"/>
      <c r="F108" s="33"/>
      <c r="G108" s="36"/>
      <c r="H108" s="33"/>
      <c r="I108" s="33"/>
      <c r="J108" s="14"/>
      <c r="K108" s="33"/>
      <c r="L108" s="33"/>
      <c r="M108" s="33"/>
      <c r="N108" s="33"/>
    </row>
    <row r="109" spans="1:14" ht="13.5" customHeight="1">
      <c r="A109" s="33"/>
      <c r="B109" s="34"/>
      <c r="C109" s="35"/>
      <c r="D109" s="33"/>
      <c r="E109" s="33"/>
      <c r="F109" s="33"/>
      <c r="G109" s="36"/>
      <c r="H109" s="33"/>
      <c r="I109" s="33"/>
      <c r="J109" s="14"/>
      <c r="K109" s="33"/>
      <c r="L109" s="33"/>
      <c r="M109" s="33"/>
      <c r="N109" s="33"/>
    </row>
    <row r="110" spans="1:14" ht="14.25" customHeight="1">
      <c r="A110" s="588" t="s">
        <v>135</v>
      </c>
      <c r="B110" s="588"/>
      <c r="C110" s="588"/>
      <c r="D110" s="33"/>
      <c r="E110" s="33"/>
      <c r="F110" s="33"/>
      <c r="G110" s="36"/>
      <c r="H110" s="33"/>
      <c r="I110" s="33"/>
      <c r="J110" s="14"/>
      <c r="K110" s="33"/>
      <c r="L110" s="33"/>
      <c r="M110" s="33"/>
      <c r="N110" s="33"/>
    </row>
    <row r="111" spans="1:14" ht="14.25" customHeight="1">
      <c r="A111" s="221"/>
      <c r="B111" s="221"/>
      <c r="C111" s="221"/>
      <c r="D111" s="33"/>
      <c r="E111" s="33"/>
      <c r="F111" s="33"/>
      <c r="G111" s="36"/>
      <c r="H111" s="33"/>
      <c r="I111" s="33"/>
      <c r="J111" s="14"/>
      <c r="K111" s="33"/>
      <c r="L111" s="33"/>
      <c r="M111" s="33"/>
      <c r="N111" s="33"/>
    </row>
    <row r="112" spans="1:14" ht="15" customHeight="1">
      <c r="A112" s="6" t="s">
        <v>11</v>
      </c>
      <c r="B112" s="132" t="s">
        <v>286</v>
      </c>
      <c r="C112" s="133" t="s">
        <v>287</v>
      </c>
      <c r="D112" s="20"/>
      <c r="E112" s="21"/>
      <c r="F112" s="20"/>
      <c r="G112" s="22"/>
      <c r="H112" s="20"/>
      <c r="I112" s="20"/>
      <c r="J112" s="331"/>
      <c r="K112" s="33"/>
      <c r="L112" s="33"/>
      <c r="M112" s="33"/>
      <c r="N112" s="33"/>
    </row>
    <row r="113" spans="1:14" ht="10.5" customHeight="1">
      <c r="A113" s="6"/>
      <c r="B113" s="27"/>
      <c r="C113" s="28"/>
      <c r="D113" s="20"/>
      <c r="E113" s="21"/>
      <c r="F113" s="20"/>
      <c r="G113" s="22"/>
      <c r="H113" s="20"/>
      <c r="I113" s="20"/>
      <c r="J113" s="331"/>
      <c r="K113" s="33"/>
      <c r="L113" s="33"/>
      <c r="M113" s="33"/>
      <c r="N113" s="33"/>
    </row>
    <row r="114" spans="1:14" ht="14.25" customHeight="1" thickBot="1">
      <c r="A114" s="225" t="s">
        <v>0</v>
      </c>
      <c r="B114" s="226" t="s">
        <v>9</v>
      </c>
      <c r="C114" s="226" t="s">
        <v>10</v>
      </c>
      <c r="D114" s="226" t="s">
        <v>1</v>
      </c>
      <c r="E114" s="226" t="s">
        <v>2</v>
      </c>
      <c r="F114" s="226" t="s">
        <v>25</v>
      </c>
      <c r="G114" s="226" t="s">
        <v>26</v>
      </c>
      <c r="H114" s="216" t="s">
        <v>27</v>
      </c>
      <c r="I114" s="216" t="s">
        <v>28</v>
      </c>
      <c r="J114" s="331"/>
      <c r="K114" s="33"/>
      <c r="L114" s="33"/>
      <c r="M114" s="33"/>
      <c r="N114" s="33"/>
    </row>
    <row r="115" spans="1:14" ht="14.25" customHeight="1">
      <c r="A115" s="134" t="s">
        <v>49</v>
      </c>
      <c r="B115" s="31" t="s">
        <v>186</v>
      </c>
      <c r="C115" s="31" t="s">
        <v>289</v>
      </c>
      <c r="D115" s="169">
        <v>6.6</v>
      </c>
      <c r="E115" s="185" t="s">
        <v>48</v>
      </c>
      <c r="F115" s="439"/>
      <c r="G115" s="153">
        <f>F115*D115</f>
        <v>0</v>
      </c>
      <c r="H115" s="233">
        <v>0.0015</v>
      </c>
      <c r="I115" s="188">
        <f>D115*H115</f>
        <v>0.009899999999999999</v>
      </c>
      <c r="J115" s="14"/>
      <c r="K115" s="33"/>
      <c r="L115" s="33"/>
      <c r="M115" s="33"/>
      <c r="N115" s="33"/>
    </row>
    <row r="116" spans="1:14" ht="14.25" customHeight="1">
      <c r="A116" s="285"/>
      <c r="B116" s="415"/>
      <c r="C116" s="415" t="s">
        <v>388</v>
      </c>
      <c r="D116" s="437"/>
      <c r="E116" s="287"/>
      <c r="F116" s="430"/>
      <c r="G116" s="430"/>
      <c r="H116" s="300"/>
      <c r="I116" s="420"/>
      <c r="J116" s="14"/>
      <c r="K116" s="33"/>
      <c r="L116" s="33"/>
      <c r="M116" s="33"/>
      <c r="N116" s="33"/>
    </row>
    <row r="117" spans="1:14" ht="14.25" customHeight="1">
      <c r="A117" s="291"/>
      <c r="B117" s="435"/>
      <c r="C117" s="303" t="s">
        <v>389</v>
      </c>
      <c r="D117" s="293">
        <v>1.13</v>
      </c>
      <c r="E117" s="295"/>
      <c r="F117" s="429"/>
      <c r="G117" s="429"/>
      <c r="H117" s="436"/>
      <c r="I117" s="438"/>
      <c r="J117" s="14"/>
      <c r="K117" s="33"/>
      <c r="L117" s="33"/>
      <c r="M117" s="33"/>
      <c r="N117" s="33"/>
    </row>
    <row r="118" spans="1:14" ht="14.25" customHeight="1">
      <c r="A118" s="301"/>
      <c r="B118" s="302"/>
      <c r="C118" s="302" t="s">
        <v>390</v>
      </c>
      <c r="D118" s="304"/>
      <c r="E118" s="305"/>
      <c r="F118" s="431"/>
      <c r="G118" s="431"/>
      <c r="H118" s="309"/>
      <c r="I118" s="432"/>
      <c r="J118" s="14"/>
      <c r="K118" s="33"/>
      <c r="L118" s="33"/>
      <c r="M118" s="33"/>
      <c r="N118" s="33"/>
    </row>
    <row r="119" spans="1:14" ht="14.25" customHeight="1" thickBot="1">
      <c r="A119" s="368"/>
      <c r="B119" s="492"/>
      <c r="C119" s="370" t="s">
        <v>391</v>
      </c>
      <c r="D119" s="371">
        <v>5.49</v>
      </c>
      <c r="E119" s="372"/>
      <c r="F119" s="493"/>
      <c r="G119" s="493"/>
      <c r="H119" s="376"/>
      <c r="I119" s="494"/>
      <c r="J119" s="14"/>
      <c r="K119" s="33"/>
      <c r="L119" s="33"/>
      <c r="M119" s="33"/>
      <c r="N119" s="33"/>
    </row>
    <row r="120" spans="1:14" ht="14.25" customHeight="1">
      <c r="A120" s="427"/>
      <c r="B120" s="184" t="s">
        <v>37</v>
      </c>
      <c r="C120" s="173"/>
      <c r="D120" s="122"/>
      <c r="E120" s="185"/>
      <c r="F120" s="314"/>
      <c r="G120" s="187">
        <f>SUM(G115:G119)</f>
        <v>0</v>
      </c>
      <c r="H120" s="188"/>
      <c r="I120" s="189">
        <f>SUM(I115:I119)</f>
        <v>0.009899999999999999</v>
      </c>
      <c r="J120" s="14"/>
      <c r="K120" s="33"/>
      <c r="L120" s="33"/>
      <c r="M120" s="33"/>
      <c r="N120" s="33"/>
    </row>
    <row r="121" spans="1:14" ht="14.25" customHeight="1" thickBot="1">
      <c r="A121" s="180">
        <v>2</v>
      </c>
      <c r="B121" s="174" t="s">
        <v>423</v>
      </c>
      <c r="C121" s="172" t="s">
        <v>424</v>
      </c>
      <c r="D121" s="197">
        <f>SUM(I120)</f>
        <v>0.009899999999999999</v>
      </c>
      <c r="E121" s="174" t="s">
        <v>14</v>
      </c>
      <c r="F121" s="175"/>
      <c r="G121" s="176">
        <f>SUM(D121*F121)</f>
        <v>0</v>
      </c>
      <c r="H121" s="177"/>
      <c r="I121" s="177"/>
      <c r="J121" s="14"/>
      <c r="K121" s="123"/>
      <c r="L121" s="33"/>
      <c r="M121" s="33"/>
      <c r="N121" s="33"/>
    </row>
    <row r="122" spans="1:14" ht="15" customHeight="1">
      <c r="A122" s="598" t="s">
        <v>288</v>
      </c>
      <c r="B122" s="587"/>
      <c r="C122" s="587"/>
      <c r="D122" s="428"/>
      <c r="E122" s="192"/>
      <c r="F122" s="193"/>
      <c r="G122" s="365">
        <f>SUM(G120:G121)</f>
        <v>0</v>
      </c>
      <c r="H122" s="195"/>
      <c r="I122" s="196"/>
      <c r="J122" s="14"/>
      <c r="K122" s="33"/>
      <c r="L122" s="33"/>
      <c r="M122" s="33"/>
      <c r="N122" s="33"/>
    </row>
    <row r="123" spans="1:14" ht="14.25" customHeight="1">
      <c r="A123" s="221"/>
      <c r="B123" s="221"/>
      <c r="C123" s="221"/>
      <c r="D123" s="33"/>
      <c r="E123" s="33"/>
      <c r="F123" s="33"/>
      <c r="G123" s="36"/>
      <c r="H123" s="33"/>
      <c r="I123" s="33"/>
      <c r="J123" s="14"/>
      <c r="K123" s="33"/>
      <c r="L123" s="33"/>
      <c r="M123" s="33"/>
      <c r="N123" s="33"/>
    </row>
    <row r="124" spans="1:14" ht="14.25" customHeight="1">
      <c r="A124" s="16"/>
      <c r="B124" s="107"/>
      <c r="C124" s="5"/>
      <c r="D124" s="17"/>
      <c r="E124" s="18"/>
      <c r="F124" s="17"/>
      <c r="G124" s="19"/>
      <c r="H124" s="19"/>
      <c r="I124" s="19"/>
      <c r="J124" s="14"/>
      <c r="K124" s="33"/>
      <c r="L124" s="33"/>
      <c r="M124" s="33"/>
      <c r="N124" s="33"/>
    </row>
    <row r="125" spans="1:14" ht="15.75">
      <c r="A125" s="6" t="s">
        <v>11</v>
      </c>
      <c r="B125" s="132" t="s">
        <v>15</v>
      </c>
      <c r="C125" s="133" t="s">
        <v>16</v>
      </c>
      <c r="D125" s="20"/>
      <c r="E125" s="21"/>
      <c r="F125" s="20"/>
      <c r="G125" s="22"/>
      <c r="H125" s="20"/>
      <c r="I125" s="20"/>
      <c r="J125" s="14"/>
      <c r="K125" s="33"/>
      <c r="L125" s="33"/>
      <c r="M125" s="33"/>
      <c r="N125" s="33"/>
    </row>
    <row r="126" spans="1:14" ht="10.5" customHeight="1">
      <c r="A126" s="6"/>
      <c r="B126" s="27"/>
      <c r="C126" s="28"/>
      <c r="D126" s="20"/>
      <c r="E126" s="21"/>
      <c r="F126" s="20"/>
      <c r="G126" s="22"/>
      <c r="H126" s="20"/>
      <c r="I126" s="20"/>
      <c r="J126" s="14"/>
      <c r="K126" s="33"/>
      <c r="L126" s="33"/>
      <c r="M126" s="33"/>
      <c r="N126" s="33"/>
    </row>
    <row r="127" spans="1:14" ht="14.25" customHeight="1" thickBot="1">
      <c r="A127" s="225" t="s">
        <v>0</v>
      </c>
      <c r="B127" s="226" t="s">
        <v>9</v>
      </c>
      <c r="C127" s="226" t="s">
        <v>10</v>
      </c>
      <c r="D127" s="226" t="s">
        <v>1</v>
      </c>
      <c r="E127" s="226" t="s">
        <v>2</v>
      </c>
      <c r="F127" s="226" t="s">
        <v>25</v>
      </c>
      <c r="G127" s="226" t="s">
        <v>26</v>
      </c>
      <c r="H127" s="216" t="s">
        <v>27</v>
      </c>
      <c r="I127" s="216" t="s">
        <v>28</v>
      </c>
      <c r="J127" s="14"/>
      <c r="K127" s="33"/>
      <c r="L127" s="33"/>
      <c r="M127" s="33"/>
      <c r="N127" s="33"/>
    </row>
    <row r="128" spans="1:14" ht="14.25" customHeight="1">
      <c r="A128" s="134" t="s">
        <v>49</v>
      </c>
      <c r="B128" s="31" t="s">
        <v>12</v>
      </c>
      <c r="C128" s="31" t="s">
        <v>265</v>
      </c>
      <c r="D128" s="169">
        <v>10</v>
      </c>
      <c r="E128" s="31" t="s">
        <v>3</v>
      </c>
      <c r="F128" s="276"/>
      <c r="G128" s="224">
        <f aca="true" t="shared" si="2" ref="G128:G140">SUM(D128*F128)</f>
        <v>0</v>
      </c>
      <c r="H128" s="231">
        <v>0.00034</v>
      </c>
      <c r="I128" s="188">
        <f aca="true" t="shared" si="3" ref="I128:I140">SUM(H128*D128)</f>
        <v>0.0034000000000000002</v>
      </c>
      <c r="J128" s="14"/>
      <c r="K128" s="251"/>
      <c r="L128" s="33"/>
      <c r="M128" s="33"/>
      <c r="N128" s="33"/>
    </row>
    <row r="129" spans="1:14" ht="14.25" customHeight="1">
      <c r="A129" s="134" t="s">
        <v>50</v>
      </c>
      <c r="B129" s="31" t="s">
        <v>164</v>
      </c>
      <c r="C129" s="31" t="s">
        <v>266</v>
      </c>
      <c r="D129" s="169">
        <v>10</v>
      </c>
      <c r="E129" s="37" t="s">
        <v>3</v>
      </c>
      <c r="F129" s="160"/>
      <c r="G129" s="153">
        <f t="shared" si="2"/>
        <v>0</v>
      </c>
      <c r="H129" s="32">
        <v>0.00049</v>
      </c>
      <c r="I129" s="8">
        <f t="shared" si="3"/>
        <v>0.0049</v>
      </c>
      <c r="J129" s="14"/>
      <c r="K129" s="251"/>
      <c r="L129" s="33"/>
      <c r="M129" s="33"/>
      <c r="N129" s="33"/>
    </row>
    <row r="130" spans="1:14" ht="14.25" customHeight="1">
      <c r="A130" s="134" t="s">
        <v>51</v>
      </c>
      <c r="B130" s="31" t="s">
        <v>163</v>
      </c>
      <c r="C130" s="31" t="s">
        <v>267</v>
      </c>
      <c r="D130" s="169">
        <v>15</v>
      </c>
      <c r="E130" s="37" t="s">
        <v>3</v>
      </c>
      <c r="F130" s="160"/>
      <c r="G130" s="153">
        <f t="shared" si="2"/>
        <v>0</v>
      </c>
      <c r="H130" s="32">
        <v>0.00212</v>
      </c>
      <c r="I130" s="8">
        <f t="shared" si="3"/>
        <v>0.0318</v>
      </c>
      <c r="J130" s="14"/>
      <c r="K130" s="251"/>
      <c r="L130" s="33"/>
      <c r="M130" s="33"/>
      <c r="N130" s="33"/>
    </row>
    <row r="131" spans="1:14" ht="14.25" customHeight="1">
      <c r="A131" s="134" t="s">
        <v>52</v>
      </c>
      <c r="B131" s="42" t="s">
        <v>155</v>
      </c>
      <c r="C131" s="42" t="s">
        <v>167</v>
      </c>
      <c r="D131" s="169">
        <v>10</v>
      </c>
      <c r="E131" s="42" t="s">
        <v>4</v>
      </c>
      <c r="F131" s="160"/>
      <c r="G131" s="153">
        <f t="shared" si="2"/>
        <v>0</v>
      </c>
      <c r="H131" s="32"/>
      <c r="I131" s="8">
        <f t="shared" si="3"/>
        <v>0</v>
      </c>
      <c r="J131" s="14"/>
      <c r="K131" s="251"/>
      <c r="L131" s="33"/>
      <c r="M131" s="33"/>
      <c r="N131" s="33"/>
    </row>
    <row r="132" spans="1:14" ht="14.25" customHeight="1">
      <c r="A132" s="134" t="s">
        <v>124</v>
      </c>
      <c r="B132" s="31" t="s">
        <v>165</v>
      </c>
      <c r="C132" s="31" t="s">
        <v>166</v>
      </c>
      <c r="D132" s="169">
        <v>1</v>
      </c>
      <c r="E132" s="37" t="s">
        <v>4</v>
      </c>
      <c r="F132" s="160"/>
      <c r="G132" s="153">
        <f t="shared" si="2"/>
        <v>0</v>
      </c>
      <c r="H132" s="32"/>
      <c r="I132" s="8">
        <f t="shared" si="3"/>
        <v>0</v>
      </c>
      <c r="J132" s="14"/>
      <c r="K132" s="251"/>
      <c r="L132" s="33"/>
      <c r="M132" s="33"/>
      <c r="N132" s="33"/>
    </row>
    <row r="133" spans="1:14" ht="14.25" customHeight="1">
      <c r="A133" s="134" t="s">
        <v>57</v>
      </c>
      <c r="B133" s="31" t="s">
        <v>268</v>
      </c>
      <c r="C133" s="31" t="s">
        <v>269</v>
      </c>
      <c r="D133" s="169">
        <v>8</v>
      </c>
      <c r="E133" s="37" t="s">
        <v>4</v>
      </c>
      <c r="F133" s="160"/>
      <c r="G133" s="153">
        <f t="shared" si="2"/>
        <v>0</v>
      </c>
      <c r="H133" s="32"/>
      <c r="I133" s="8">
        <f t="shared" si="3"/>
        <v>0</v>
      </c>
      <c r="J133" s="14"/>
      <c r="K133" s="251"/>
      <c r="L133" s="33"/>
      <c r="M133" s="33"/>
      <c r="N133" s="33"/>
    </row>
    <row r="134" spans="1:14" ht="14.25" customHeight="1">
      <c r="A134" s="135" t="s">
        <v>125</v>
      </c>
      <c r="B134" s="23" t="s">
        <v>13</v>
      </c>
      <c r="C134" s="24" t="s">
        <v>189</v>
      </c>
      <c r="D134" s="169">
        <v>35</v>
      </c>
      <c r="E134" s="23" t="s">
        <v>3</v>
      </c>
      <c r="F134" s="160"/>
      <c r="G134" s="153">
        <f t="shared" si="2"/>
        <v>0</v>
      </c>
      <c r="H134" s="8">
        <v>0.0158</v>
      </c>
      <c r="I134" s="8">
        <f t="shared" si="3"/>
        <v>0.553</v>
      </c>
      <c r="J134" s="14"/>
      <c r="K134" s="123"/>
      <c r="L134" s="33"/>
      <c r="M134" s="33"/>
      <c r="N134" s="33"/>
    </row>
    <row r="135" spans="1:14" ht="14.25" customHeight="1">
      <c r="A135" s="135" t="s">
        <v>126</v>
      </c>
      <c r="B135" s="23" t="s">
        <v>258</v>
      </c>
      <c r="C135" s="24" t="s">
        <v>259</v>
      </c>
      <c r="D135" s="246">
        <v>35</v>
      </c>
      <c r="E135" s="23" t="s">
        <v>3</v>
      </c>
      <c r="F135" s="160"/>
      <c r="G135" s="153">
        <f t="shared" si="2"/>
        <v>0</v>
      </c>
      <c r="H135" s="8"/>
      <c r="I135" s="8">
        <f t="shared" si="3"/>
        <v>0</v>
      </c>
      <c r="J135" s="14"/>
      <c r="K135" s="123"/>
      <c r="L135" s="33"/>
      <c r="M135" s="33"/>
      <c r="N135" s="33"/>
    </row>
    <row r="136" spans="1:14" ht="14.25" customHeight="1">
      <c r="A136" s="134"/>
      <c r="B136" s="240"/>
      <c r="C136" s="379"/>
      <c r="D136" s="239"/>
      <c r="E136" s="240"/>
      <c r="F136" s="262"/>
      <c r="G136" s="278"/>
      <c r="H136" s="315"/>
      <c r="I136" s="315"/>
      <c r="J136" s="14"/>
      <c r="K136" s="123"/>
      <c r="L136" s="33"/>
      <c r="M136" s="33"/>
      <c r="N136" s="33"/>
    </row>
    <row r="137" spans="1:14" ht="14.25" customHeight="1">
      <c r="A137" s="135" t="s">
        <v>127</v>
      </c>
      <c r="B137" s="23" t="s">
        <v>219</v>
      </c>
      <c r="C137" s="24" t="s">
        <v>270</v>
      </c>
      <c r="D137" s="264">
        <v>15</v>
      </c>
      <c r="E137" s="23" t="s">
        <v>3</v>
      </c>
      <c r="F137" s="160"/>
      <c r="G137" s="153">
        <f>SUM(D137*F137)</f>
        <v>0</v>
      </c>
      <c r="H137" s="8"/>
      <c r="I137" s="8">
        <f>SUM(H137*D137)</f>
        <v>0</v>
      </c>
      <c r="J137" s="14"/>
      <c r="K137" s="123"/>
      <c r="L137" s="33"/>
      <c r="M137" s="162">
        <v>0.015</v>
      </c>
      <c r="N137" s="162">
        <f>SUM(D137*M137)</f>
        <v>0.22499999999999998</v>
      </c>
    </row>
    <row r="138" spans="1:14" ht="14.25" customHeight="1">
      <c r="A138" s="135" t="s">
        <v>128</v>
      </c>
      <c r="B138" s="23" t="s">
        <v>207</v>
      </c>
      <c r="C138" s="24" t="s">
        <v>271</v>
      </c>
      <c r="D138" s="264">
        <v>20</v>
      </c>
      <c r="E138" s="23" t="s">
        <v>3</v>
      </c>
      <c r="F138" s="160"/>
      <c r="G138" s="153">
        <f t="shared" si="2"/>
        <v>0</v>
      </c>
      <c r="H138" s="8"/>
      <c r="I138" s="8">
        <f t="shared" si="3"/>
        <v>0</v>
      </c>
      <c r="J138" s="14"/>
      <c r="K138" s="123"/>
      <c r="L138" s="33"/>
      <c r="M138" s="162">
        <v>0.002</v>
      </c>
      <c r="N138" s="162">
        <f>SUM(D138*M138)</f>
        <v>0.04</v>
      </c>
    </row>
    <row r="139" spans="1:14" ht="14.25" customHeight="1">
      <c r="A139" s="135" t="s">
        <v>129</v>
      </c>
      <c r="B139" s="23" t="s">
        <v>208</v>
      </c>
      <c r="C139" s="24" t="s">
        <v>209</v>
      </c>
      <c r="D139" s="264">
        <v>11</v>
      </c>
      <c r="E139" s="37" t="s">
        <v>4</v>
      </c>
      <c r="F139" s="160"/>
      <c r="G139" s="153">
        <f t="shared" si="2"/>
        <v>0</v>
      </c>
      <c r="H139" s="8"/>
      <c r="I139" s="8">
        <f t="shared" si="3"/>
        <v>0</v>
      </c>
      <c r="J139" s="14"/>
      <c r="K139" s="123"/>
      <c r="L139" s="33"/>
      <c r="M139" s="162">
        <v>0.0031</v>
      </c>
      <c r="N139" s="162">
        <f>SUM(D139*M139)</f>
        <v>0.0341</v>
      </c>
    </row>
    <row r="140" spans="1:14" ht="14.25" customHeight="1" thickBot="1">
      <c r="A140" s="178" t="s">
        <v>130</v>
      </c>
      <c r="B140" s="174" t="s">
        <v>407</v>
      </c>
      <c r="C140" s="172" t="s">
        <v>408</v>
      </c>
      <c r="D140" s="248">
        <v>0.299</v>
      </c>
      <c r="E140" s="174" t="s">
        <v>14</v>
      </c>
      <c r="F140" s="175"/>
      <c r="G140" s="176">
        <f t="shared" si="2"/>
        <v>0</v>
      </c>
      <c r="H140" s="177"/>
      <c r="I140" s="177">
        <f t="shared" si="3"/>
        <v>0</v>
      </c>
      <c r="J140" s="14"/>
      <c r="K140" s="123"/>
      <c r="L140" s="33"/>
      <c r="M140" s="334"/>
      <c r="N140" s="334"/>
    </row>
    <row r="141" spans="1:14" ht="14.25" customHeight="1">
      <c r="A141" s="183"/>
      <c r="B141" s="184" t="s">
        <v>37</v>
      </c>
      <c r="C141" s="173"/>
      <c r="D141" s="122"/>
      <c r="E141" s="185"/>
      <c r="F141" s="186"/>
      <c r="G141" s="187">
        <f>SUM(G128:G140)</f>
        <v>0</v>
      </c>
      <c r="H141" s="188"/>
      <c r="I141" s="189">
        <f>SUM(I128:I140)</f>
        <v>0.5931000000000001</v>
      </c>
      <c r="J141" s="14"/>
      <c r="K141" s="123"/>
      <c r="L141" s="33"/>
      <c r="M141" s="33"/>
      <c r="N141" s="162">
        <f>SUM(N137:N140)</f>
        <v>0.2991</v>
      </c>
    </row>
    <row r="142" spans="1:14" ht="14.25" customHeight="1" thickBot="1">
      <c r="A142" s="180">
        <v>13</v>
      </c>
      <c r="B142" s="174" t="s">
        <v>409</v>
      </c>
      <c r="C142" s="172" t="s">
        <v>410</v>
      </c>
      <c r="D142" s="197">
        <f>SUM(I141)</f>
        <v>0.5931000000000001</v>
      </c>
      <c r="E142" s="174" t="s">
        <v>14</v>
      </c>
      <c r="F142" s="175"/>
      <c r="G142" s="176">
        <f>SUM(D142*F142)</f>
        <v>0</v>
      </c>
      <c r="H142" s="177"/>
      <c r="I142" s="177"/>
      <c r="J142" s="14"/>
      <c r="K142" s="123"/>
      <c r="L142" s="33"/>
      <c r="M142" s="33"/>
      <c r="N142" s="33"/>
    </row>
    <row r="143" spans="1:14" ht="15" customHeight="1">
      <c r="A143" s="361"/>
      <c r="B143" s="599" t="s">
        <v>119</v>
      </c>
      <c r="C143" s="599"/>
      <c r="D143" s="362"/>
      <c r="E143" s="363"/>
      <c r="F143" s="364"/>
      <c r="G143" s="365">
        <f>SUM(G141:G142)</f>
        <v>0</v>
      </c>
      <c r="H143" s="366"/>
      <c r="I143" s="367"/>
      <c r="J143" s="14"/>
      <c r="K143" s="33"/>
      <c r="L143" s="33"/>
      <c r="M143" s="33"/>
      <c r="N143" s="33"/>
    </row>
    <row r="144" spans="1:14" ht="14.2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33"/>
      <c r="L144" s="33"/>
      <c r="M144" s="33"/>
      <c r="N144" s="33"/>
    </row>
    <row r="145" spans="11:14" ht="14.25" customHeight="1">
      <c r="K145" s="33"/>
      <c r="L145" s="33"/>
      <c r="M145" s="33"/>
      <c r="N145" s="33"/>
    </row>
    <row r="146" spans="1:14" ht="15.75">
      <c r="A146" s="6" t="s">
        <v>11</v>
      </c>
      <c r="B146" s="132" t="s">
        <v>18</v>
      </c>
      <c r="C146" s="133" t="s">
        <v>17</v>
      </c>
      <c r="D146" s="20"/>
      <c r="E146" s="21"/>
      <c r="F146" s="20"/>
      <c r="G146" s="22"/>
      <c r="H146" s="20"/>
      <c r="I146" s="20"/>
      <c r="K146" s="33"/>
      <c r="L146" s="33"/>
      <c r="M146" s="33"/>
      <c r="N146" s="33"/>
    </row>
    <row r="147" spans="1:14" ht="10.5" customHeight="1">
      <c r="A147" s="6"/>
      <c r="B147" s="27"/>
      <c r="C147" s="28"/>
      <c r="D147" s="20"/>
      <c r="E147" s="21"/>
      <c r="F147" s="20"/>
      <c r="G147" s="22"/>
      <c r="H147" s="20"/>
      <c r="I147" s="20"/>
      <c r="K147" s="33"/>
      <c r="L147" s="33"/>
      <c r="M147" s="33"/>
      <c r="N147" s="33"/>
    </row>
    <row r="148" spans="1:14" ht="14.25" customHeight="1" thickBot="1">
      <c r="A148" s="225" t="s">
        <v>0</v>
      </c>
      <c r="B148" s="230" t="s">
        <v>9</v>
      </c>
      <c r="C148" s="230" t="s">
        <v>10</v>
      </c>
      <c r="D148" s="230" t="s">
        <v>1</v>
      </c>
      <c r="E148" s="230" t="s">
        <v>2</v>
      </c>
      <c r="F148" s="230" t="s">
        <v>25</v>
      </c>
      <c r="G148" s="226" t="s">
        <v>26</v>
      </c>
      <c r="H148" s="216" t="s">
        <v>27</v>
      </c>
      <c r="I148" s="216" t="s">
        <v>28</v>
      </c>
      <c r="K148" s="6"/>
      <c r="L148" s="33"/>
      <c r="M148" s="33"/>
      <c r="N148" s="33"/>
    </row>
    <row r="149" spans="1:14" ht="14.25" customHeight="1">
      <c r="A149" s="134" t="s">
        <v>49</v>
      </c>
      <c r="B149" s="37" t="s">
        <v>260</v>
      </c>
      <c r="C149" s="37" t="s">
        <v>305</v>
      </c>
      <c r="D149" s="122">
        <v>20</v>
      </c>
      <c r="E149" s="37" t="s">
        <v>3</v>
      </c>
      <c r="F149" s="160"/>
      <c r="G149" s="224">
        <f>F149*D149</f>
        <v>0</v>
      </c>
      <c r="H149" s="32">
        <v>0.00488</v>
      </c>
      <c r="I149" s="8">
        <f>SUM(H149*D149)</f>
        <v>0.09759999999999999</v>
      </c>
      <c r="J149" s="331"/>
      <c r="K149" s="394"/>
      <c r="L149" s="33"/>
      <c r="M149" s="33"/>
      <c r="N149" s="33"/>
    </row>
    <row r="150" spans="1:14" ht="14.25" customHeight="1">
      <c r="A150" s="134" t="s">
        <v>50</v>
      </c>
      <c r="B150" s="37" t="s">
        <v>261</v>
      </c>
      <c r="C150" s="37" t="s">
        <v>306</v>
      </c>
      <c r="D150" s="122">
        <v>10</v>
      </c>
      <c r="E150" s="37" t="s">
        <v>3</v>
      </c>
      <c r="F150" s="160"/>
      <c r="G150" s="224">
        <f>F150*D150</f>
        <v>0</v>
      </c>
      <c r="H150" s="32">
        <v>0.00483</v>
      </c>
      <c r="I150" s="8">
        <f>SUM(H150*D150)</f>
        <v>0.0483</v>
      </c>
      <c r="J150" s="331"/>
      <c r="K150" s="394"/>
      <c r="L150" s="33"/>
      <c r="M150" s="33"/>
      <c r="N150" s="33"/>
    </row>
    <row r="151" spans="1:14" ht="14.25" customHeight="1">
      <c r="A151" s="134" t="s">
        <v>51</v>
      </c>
      <c r="B151" s="37" t="s">
        <v>262</v>
      </c>
      <c r="C151" s="37" t="s">
        <v>307</v>
      </c>
      <c r="D151" s="122">
        <v>35</v>
      </c>
      <c r="E151" s="37" t="s">
        <v>3</v>
      </c>
      <c r="F151" s="160"/>
      <c r="G151" s="224">
        <f>F151*D151</f>
        <v>0</v>
      </c>
      <c r="H151" s="32">
        <v>0.00362</v>
      </c>
      <c r="I151" s="8">
        <f>SUM(H151*D151)</f>
        <v>0.1267</v>
      </c>
      <c r="J151" s="331"/>
      <c r="K151" s="394"/>
      <c r="L151" s="33"/>
      <c r="M151" s="33"/>
      <c r="N151" s="33"/>
    </row>
    <row r="152" spans="1:14" ht="14.25" customHeight="1">
      <c r="A152" s="134" t="s">
        <v>52</v>
      </c>
      <c r="B152" s="37" t="s">
        <v>263</v>
      </c>
      <c r="C152" s="37" t="s">
        <v>308</v>
      </c>
      <c r="D152" s="122">
        <v>20</v>
      </c>
      <c r="E152" s="37" t="s">
        <v>3</v>
      </c>
      <c r="F152" s="160"/>
      <c r="G152" s="224">
        <f>F152*D152</f>
        <v>0</v>
      </c>
      <c r="H152" s="32">
        <v>0.00322</v>
      </c>
      <c r="I152" s="8">
        <f>SUM(H152*D152)</f>
        <v>0.0644</v>
      </c>
      <c r="J152" s="331"/>
      <c r="K152" s="394"/>
      <c r="L152" s="33"/>
      <c r="M152" s="33"/>
      <c r="N152" s="33"/>
    </row>
    <row r="153" spans="1:14" ht="14.25" customHeight="1">
      <c r="A153" s="134" t="s">
        <v>124</v>
      </c>
      <c r="B153" s="23" t="s">
        <v>19</v>
      </c>
      <c r="C153" s="24" t="s">
        <v>34</v>
      </c>
      <c r="D153" s="25">
        <v>85</v>
      </c>
      <c r="E153" s="23" t="s">
        <v>3</v>
      </c>
      <c r="F153" s="160"/>
      <c r="G153" s="153">
        <f aca="true" t="shared" si="4" ref="G153:G165">F153*D153</f>
        <v>0</v>
      </c>
      <c r="H153" s="8"/>
      <c r="I153" s="8">
        <f aca="true" t="shared" si="5" ref="I153:I165">D153*H153</f>
        <v>0</v>
      </c>
      <c r="K153" s="123"/>
      <c r="L153" s="33"/>
      <c r="M153" s="33"/>
      <c r="N153" s="33"/>
    </row>
    <row r="154" spans="1:14" ht="14.25" customHeight="1">
      <c r="A154" s="134" t="s">
        <v>57</v>
      </c>
      <c r="B154" s="49" t="s">
        <v>299</v>
      </c>
      <c r="C154" s="49" t="s">
        <v>228</v>
      </c>
      <c r="D154" s="25">
        <v>55</v>
      </c>
      <c r="E154" s="23" t="s">
        <v>3</v>
      </c>
      <c r="F154" s="160"/>
      <c r="G154" s="153">
        <f t="shared" si="4"/>
        <v>0</v>
      </c>
      <c r="H154" s="8">
        <v>6E-05</v>
      </c>
      <c r="I154" s="8">
        <f t="shared" si="5"/>
        <v>0.0033</v>
      </c>
      <c r="K154" s="123"/>
      <c r="L154" s="33"/>
      <c r="M154" s="33"/>
      <c r="N154" s="33"/>
    </row>
    <row r="155" spans="1:14" ht="14.25" customHeight="1">
      <c r="A155" s="134" t="s">
        <v>125</v>
      </c>
      <c r="B155" s="49" t="s">
        <v>300</v>
      </c>
      <c r="C155" s="49" t="s">
        <v>229</v>
      </c>
      <c r="D155" s="25">
        <v>30</v>
      </c>
      <c r="E155" s="23" t="s">
        <v>3</v>
      </c>
      <c r="F155" s="160"/>
      <c r="G155" s="153">
        <f t="shared" si="4"/>
        <v>0</v>
      </c>
      <c r="H155" s="8">
        <v>6E-05</v>
      </c>
      <c r="I155" s="8">
        <f t="shared" si="5"/>
        <v>0.0018</v>
      </c>
      <c r="K155" s="123"/>
      <c r="L155" s="33"/>
      <c r="M155" s="33"/>
      <c r="N155" s="33"/>
    </row>
    <row r="156" spans="1:14" ht="14.25" customHeight="1">
      <c r="A156" s="134" t="s">
        <v>126</v>
      </c>
      <c r="B156" s="49" t="s">
        <v>156</v>
      </c>
      <c r="C156" s="49" t="s">
        <v>157</v>
      </c>
      <c r="D156" s="122">
        <v>32</v>
      </c>
      <c r="E156" s="23" t="s">
        <v>4</v>
      </c>
      <c r="F156" s="160"/>
      <c r="G156" s="153">
        <f t="shared" si="4"/>
        <v>0</v>
      </c>
      <c r="H156" s="8"/>
      <c r="I156" s="8">
        <f t="shared" si="5"/>
        <v>0</v>
      </c>
      <c r="K156" s="123"/>
      <c r="L156" s="33"/>
      <c r="M156" s="33"/>
      <c r="N156" s="33"/>
    </row>
    <row r="157" spans="1:14" ht="14.25" customHeight="1">
      <c r="A157" s="134" t="s">
        <v>127</v>
      </c>
      <c r="B157" s="37" t="s">
        <v>255</v>
      </c>
      <c r="C157" s="37" t="s">
        <v>256</v>
      </c>
      <c r="D157" s="25">
        <v>6</v>
      </c>
      <c r="E157" s="37" t="s">
        <v>257</v>
      </c>
      <c r="F157" s="160"/>
      <c r="G157" s="224">
        <f t="shared" si="4"/>
        <v>0</v>
      </c>
      <c r="H157" s="32">
        <v>0.00156</v>
      </c>
      <c r="I157" s="8">
        <f>SUM(H157*D157)</f>
        <v>0.00936</v>
      </c>
      <c r="J157" s="331"/>
      <c r="K157" s="394"/>
      <c r="L157" s="33"/>
      <c r="M157" s="33"/>
      <c r="N157" s="33"/>
    </row>
    <row r="158" spans="1:14" ht="14.25" customHeight="1">
      <c r="A158" s="134" t="s">
        <v>128</v>
      </c>
      <c r="B158" s="49" t="s">
        <v>190</v>
      </c>
      <c r="C158" s="49" t="s">
        <v>191</v>
      </c>
      <c r="D158" s="122">
        <v>4</v>
      </c>
      <c r="E158" s="23" t="s">
        <v>4</v>
      </c>
      <c r="F158" s="160"/>
      <c r="G158" s="153">
        <f t="shared" si="4"/>
        <v>0</v>
      </c>
      <c r="H158" s="8">
        <v>2E-05</v>
      </c>
      <c r="I158" s="8">
        <f t="shared" si="5"/>
        <v>8E-05</v>
      </c>
      <c r="K158" s="123"/>
      <c r="L158" s="33"/>
      <c r="M158" s="33"/>
      <c r="N158" s="33"/>
    </row>
    <row r="159" spans="1:14" ht="14.25" customHeight="1">
      <c r="A159" s="134" t="s">
        <v>129</v>
      </c>
      <c r="B159" s="7" t="s">
        <v>24</v>
      </c>
      <c r="C159" s="49" t="s">
        <v>224</v>
      </c>
      <c r="D159" s="122">
        <v>4</v>
      </c>
      <c r="E159" s="23" t="s">
        <v>4</v>
      </c>
      <c r="F159" s="160"/>
      <c r="G159" s="153">
        <f t="shared" si="4"/>
        <v>0</v>
      </c>
      <c r="H159" s="8">
        <v>0.0005</v>
      </c>
      <c r="I159" s="8">
        <f t="shared" si="5"/>
        <v>0.002</v>
      </c>
      <c r="K159" s="123"/>
      <c r="L159" s="33"/>
      <c r="M159" s="33"/>
      <c r="N159" s="33"/>
    </row>
    <row r="160" spans="1:14" ht="14.25" customHeight="1">
      <c r="A160" s="134" t="s">
        <v>130</v>
      </c>
      <c r="B160" s="23" t="s">
        <v>5</v>
      </c>
      <c r="C160" s="24" t="s">
        <v>6</v>
      </c>
      <c r="D160" s="122">
        <v>85</v>
      </c>
      <c r="E160" s="23" t="s">
        <v>3</v>
      </c>
      <c r="F160" s="160"/>
      <c r="G160" s="153">
        <f t="shared" si="4"/>
        <v>0</v>
      </c>
      <c r="H160" s="8">
        <v>0.01019</v>
      </c>
      <c r="I160" s="8">
        <f t="shared" si="5"/>
        <v>0.86615</v>
      </c>
      <c r="K160" s="123"/>
      <c r="L160" s="33"/>
      <c r="M160" s="33"/>
      <c r="N160" s="33"/>
    </row>
    <row r="161" spans="1:14" ht="14.25" customHeight="1">
      <c r="A161" s="134" t="s">
        <v>131</v>
      </c>
      <c r="B161" s="23" t="s">
        <v>7</v>
      </c>
      <c r="C161" s="24" t="s">
        <v>169</v>
      </c>
      <c r="D161" s="122">
        <v>85</v>
      </c>
      <c r="E161" s="23" t="s">
        <v>3</v>
      </c>
      <c r="F161" s="160"/>
      <c r="G161" s="153">
        <f t="shared" si="4"/>
        <v>0</v>
      </c>
      <c r="H161" s="8">
        <v>0.03601</v>
      </c>
      <c r="I161" s="8">
        <f t="shared" si="5"/>
        <v>3.06085</v>
      </c>
      <c r="K161" s="123"/>
      <c r="L161" s="33"/>
      <c r="M161" s="33"/>
      <c r="N161" s="33"/>
    </row>
    <row r="162" spans="1:14" ht="14.25" customHeight="1">
      <c r="A162" s="134"/>
      <c r="B162" s="23"/>
      <c r="C162" s="24"/>
      <c r="D162" s="122"/>
      <c r="E162" s="23"/>
      <c r="F162" s="160"/>
      <c r="G162" s="153"/>
      <c r="H162" s="8"/>
      <c r="I162" s="8"/>
      <c r="K162" s="123"/>
      <c r="L162" s="33"/>
      <c r="M162" s="33"/>
      <c r="N162" s="33"/>
    </row>
    <row r="163" spans="1:14" ht="14.25" customHeight="1">
      <c r="A163" s="135" t="s">
        <v>205</v>
      </c>
      <c r="B163" s="23" t="s">
        <v>29</v>
      </c>
      <c r="C163" s="24" t="s">
        <v>239</v>
      </c>
      <c r="D163" s="122">
        <v>85</v>
      </c>
      <c r="E163" s="23" t="s">
        <v>3</v>
      </c>
      <c r="F163" s="160"/>
      <c r="G163" s="153">
        <f t="shared" si="4"/>
        <v>0</v>
      </c>
      <c r="H163" s="8"/>
      <c r="I163" s="8">
        <f t="shared" si="5"/>
        <v>0</v>
      </c>
      <c r="K163" s="123"/>
      <c r="L163" s="33"/>
      <c r="M163" s="162">
        <v>0.002</v>
      </c>
      <c r="N163" s="162">
        <f>SUM(D163*M163)</f>
        <v>0.17</v>
      </c>
    </row>
    <row r="164" spans="1:14" ht="14.25" customHeight="1">
      <c r="A164" s="134" t="s">
        <v>206</v>
      </c>
      <c r="B164" s="23" t="s">
        <v>30</v>
      </c>
      <c r="C164" s="24" t="s">
        <v>170</v>
      </c>
      <c r="D164" s="122">
        <v>85</v>
      </c>
      <c r="E164" s="23" t="s">
        <v>3</v>
      </c>
      <c r="F164" s="160"/>
      <c r="G164" s="153">
        <f t="shared" si="4"/>
        <v>0</v>
      </c>
      <c r="H164" s="8"/>
      <c r="I164" s="8">
        <f t="shared" si="5"/>
        <v>0</v>
      </c>
      <c r="K164" s="123"/>
      <c r="L164" s="33"/>
      <c r="M164" s="33">
        <v>0.00023</v>
      </c>
      <c r="N164" s="162">
        <f>SUM(D164*M164)</f>
        <v>0.01955</v>
      </c>
    </row>
    <row r="165" spans="1:14" ht="14.25" customHeight="1" thickBot="1">
      <c r="A165" s="395" t="s">
        <v>168</v>
      </c>
      <c r="B165" s="174" t="s">
        <v>411</v>
      </c>
      <c r="C165" s="172" t="s">
        <v>412</v>
      </c>
      <c r="D165" s="197">
        <v>0.19</v>
      </c>
      <c r="E165" s="174" t="s">
        <v>14</v>
      </c>
      <c r="F165" s="175"/>
      <c r="G165" s="176">
        <f t="shared" si="4"/>
        <v>0</v>
      </c>
      <c r="H165" s="177"/>
      <c r="I165" s="177">
        <f t="shared" si="5"/>
        <v>0</v>
      </c>
      <c r="K165" s="123"/>
      <c r="L165" s="33"/>
      <c r="M165" s="334"/>
      <c r="N165" s="334"/>
    </row>
    <row r="166" spans="1:14" ht="14.25" customHeight="1">
      <c r="A166" s="183"/>
      <c r="B166" s="184" t="s">
        <v>37</v>
      </c>
      <c r="C166" s="173"/>
      <c r="D166" s="122"/>
      <c r="E166" s="185"/>
      <c r="F166" s="186"/>
      <c r="G166" s="187">
        <f>SUM(G149:G165)</f>
        <v>0</v>
      </c>
      <c r="H166" s="188"/>
      <c r="I166" s="189">
        <f>SUM(I149:I165)</f>
        <v>4.28054</v>
      </c>
      <c r="K166" s="123"/>
      <c r="L166" s="33"/>
      <c r="M166" s="33"/>
      <c r="N166" s="162">
        <f>SUM(N163:N165)</f>
        <v>0.18955000000000002</v>
      </c>
    </row>
    <row r="167" spans="1:14" ht="14.25" customHeight="1" thickBot="1">
      <c r="A167" s="180">
        <v>17</v>
      </c>
      <c r="B167" s="174" t="s">
        <v>413</v>
      </c>
      <c r="C167" s="172" t="s">
        <v>414</v>
      </c>
      <c r="D167" s="197">
        <f>SUM(I166)</f>
        <v>4.28054</v>
      </c>
      <c r="E167" s="174" t="s">
        <v>14</v>
      </c>
      <c r="F167" s="175"/>
      <c r="G167" s="176">
        <f>F167*D167</f>
        <v>0</v>
      </c>
      <c r="H167" s="177"/>
      <c r="I167" s="177"/>
      <c r="K167" s="123"/>
      <c r="L167" s="33"/>
      <c r="M167" s="33"/>
      <c r="N167" s="33"/>
    </row>
    <row r="168" spans="1:14" ht="15" customHeight="1">
      <c r="A168" s="190"/>
      <c r="B168" s="587" t="s">
        <v>120</v>
      </c>
      <c r="C168" s="587"/>
      <c r="D168" s="191"/>
      <c r="E168" s="192"/>
      <c r="F168" s="193"/>
      <c r="G168" s="194">
        <f>SUM(G166:G167)</f>
        <v>0</v>
      </c>
      <c r="H168" s="195"/>
      <c r="I168" s="196"/>
      <c r="K168" s="252"/>
      <c r="L168" s="33"/>
      <c r="M168" s="33"/>
      <c r="N168" s="33"/>
    </row>
    <row r="169" spans="1:14" ht="14.25" customHeight="1">
      <c r="A169" s="14"/>
      <c r="B169" s="14"/>
      <c r="C169" s="14"/>
      <c r="D169" s="14"/>
      <c r="E169" s="14"/>
      <c r="F169" s="14"/>
      <c r="G169" s="14"/>
      <c r="H169" s="14"/>
      <c r="I169" s="14"/>
      <c r="K169" s="33"/>
      <c r="L169" s="33"/>
      <c r="M169" s="33"/>
      <c r="N169" s="33"/>
    </row>
    <row r="170" spans="1:14" ht="14.25" customHeight="1">
      <c r="A170" s="14"/>
      <c r="B170" s="14"/>
      <c r="C170" s="14"/>
      <c r="D170" s="14"/>
      <c r="E170" s="14"/>
      <c r="F170" s="14"/>
      <c r="G170" s="14"/>
      <c r="H170" s="14"/>
      <c r="I170" s="14"/>
      <c r="K170" s="33"/>
      <c r="L170" s="33"/>
      <c r="M170" s="33"/>
      <c r="N170" s="33"/>
    </row>
    <row r="171" spans="1:14" ht="15.75">
      <c r="A171" s="6" t="s">
        <v>11</v>
      </c>
      <c r="B171" s="132" t="s">
        <v>20</v>
      </c>
      <c r="C171" s="133" t="s">
        <v>21</v>
      </c>
      <c r="D171" s="20"/>
      <c r="E171" s="21"/>
      <c r="F171" s="20"/>
      <c r="G171" s="22"/>
      <c r="H171" s="20"/>
      <c r="I171" s="20"/>
      <c r="K171" s="33"/>
      <c r="L171" s="33"/>
      <c r="M171" s="33"/>
      <c r="N171" s="33"/>
    </row>
    <row r="172" spans="1:14" ht="10.5" customHeight="1">
      <c r="A172" s="6"/>
      <c r="B172" s="27"/>
      <c r="C172" s="28"/>
      <c r="D172" s="20"/>
      <c r="E172" s="21"/>
      <c r="F172" s="20"/>
      <c r="G172" s="22"/>
      <c r="H172" s="20"/>
      <c r="I172" s="20"/>
      <c r="K172" s="33"/>
      <c r="L172" s="33"/>
      <c r="M172" s="33"/>
      <c r="N172" s="33"/>
    </row>
    <row r="173" spans="1:14" ht="14.25" customHeight="1" thickBot="1">
      <c r="A173" s="225" t="s">
        <v>0</v>
      </c>
      <c r="B173" s="226" t="s">
        <v>9</v>
      </c>
      <c r="C173" s="226" t="s">
        <v>10</v>
      </c>
      <c r="D173" s="226" t="s">
        <v>1</v>
      </c>
      <c r="E173" s="226" t="s">
        <v>2</v>
      </c>
      <c r="F173" s="226" t="s">
        <v>25</v>
      </c>
      <c r="G173" s="226" t="s">
        <v>26</v>
      </c>
      <c r="H173" s="216" t="s">
        <v>27</v>
      </c>
      <c r="I173" s="216" t="s">
        <v>28</v>
      </c>
      <c r="K173" s="6"/>
      <c r="L173" s="33"/>
      <c r="M173" s="33"/>
      <c r="N173" s="33"/>
    </row>
    <row r="174" spans="1:14" ht="14.25" customHeight="1">
      <c r="A174" s="134" t="s">
        <v>49</v>
      </c>
      <c r="B174" s="23" t="s">
        <v>211</v>
      </c>
      <c r="C174" s="24" t="s">
        <v>212</v>
      </c>
      <c r="D174" s="25">
        <v>10</v>
      </c>
      <c r="E174" s="23" t="s">
        <v>22</v>
      </c>
      <c r="F174" s="160"/>
      <c r="G174" s="153">
        <f aca="true" t="shared" si="6" ref="G174:G181">F174*D174</f>
        <v>0</v>
      </c>
      <c r="H174" s="8">
        <v>0.00128</v>
      </c>
      <c r="I174" s="8">
        <f aca="true" t="shared" si="7" ref="I174:I179">D174*H174</f>
        <v>0.0128</v>
      </c>
      <c r="K174" s="123"/>
      <c r="L174" s="33"/>
      <c r="M174" s="33"/>
      <c r="N174" s="33"/>
    </row>
    <row r="175" spans="1:14" ht="14.25" customHeight="1">
      <c r="A175" s="134" t="s">
        <v>50</v>
      </c>
      <c r="B175" s="7" t="s">
        <v>24</v>
      </c>
      <c r="C175" s="7" t="s">
        <v>240</v>
      </c>
      <c r="D175" s="25">
        <v>1</v>
      </c>
      <c r="E175" s="7" t="s">
        <v>4</v>
      </c>
      <c r="F175" s="160"/>
      <c r="G175" s="153">
        <f t="shared" si="6"/>
        <v>0</v>
      </c>
      <c r="H175" s="40">
        <v>0.032</v>
      </c>
      <c r="I175" s="8">
        <f t="shared" si="7"/>
        <v>0.032</v>
      </c>
      <c r="K175" s="123"/>
      <c r="L175" s="33"/>
      <c r="M175" s="33"/>
      <c r="N175" s="33"/>
    </row>
    <row r="176" spans="1:14" ht="14.25" customHeight="1">
      <c r="A176" s="134" t="s">
        <v>51</v>
      </c>
      <c r="B176" s="7" t="s">
        <v>24</v>
      </c>
      <c r="C176" s="7" t="s">
        <v>241</v>
      </c>
      <c r="D176" s="25">
        <v>9</v>
      </c>
      <c r="E176" s="7" t="s">
        <v>4</v>
      </c>
      <c r="F176" s="160"/>
      <c r="G176" s="153">
        <f t="shared" si="6"/>
        <v>0</v>
      </c>
      <c r="H176" s="40">
        <v>0.025</v>
      </c>
      <c r="I176" s="8">
        <f t="shared" si="7"/>
        <v>0.225</v>
      </c>
      <c r="K176" s="123"/>
      <c r="L176" s="33"/>
      <c r="M176" s="33"/>
      <c r="N176" s="33"/>
    </row>
    <row r="177" spans="1:14" ht="14.25" customHeight="1">
      <c r="A177" s="134" t="s">
        <v>52</v>
      </c>
      <c r="B177" s="23" t="s">
        <v>24</v>
      </c>
      <c r="C177" s="24" t="s">
        <v>213</v>
      </c>
      <c r="D177" s="25">
        <v>10</v>
      </c>
      <c r="E177" s="23" t="s">
        <v>214</v>
      </c>
      <c r="F177" s="160"/>
      <c r="G177" s="153">
        <f t="shared" si="6"/>
        <v>0</v>
      </c>
      <c r="H177" s="8"/>
      <c r="I177" s="8">
        <f t="shared" si="7"/>
        <v>0</v>
      </c>
      <c r="K177" s="123"/>
      <c r="L177" s="33"/>
      <c r="M177" s="33"/>
      <c r="N177" s="33"/>
    </row>
    <row r="178" spans="1:14" ht="14.25" customHeight="1">
      <c r="A178" s="134" t="s">
        <v>124</v>
      </c>
      <c r="B178" s="23" t="s">
        <v>23</v>
      </c>
      <c r="C178" s="24" t="s">
        <v>35</v>
      </c>
      <c r="D178" s="25">
        <v>10</v>
      </c>
      <c r="E178" s="23" t="s">
        <v>4</v>
      </c>
      <c r="F178" s="160"/>
      <c r="G178" s="153">
        <f t="shared" si="6"/>
        <v>0</v>
      </c>
      <c r="H178" s="8">
        <v>0.0158</v>
      </c>
      <c r="I178" s="8">
        <f t="shared" si="7"/>
        <v>0.15800000000000003</v>
      </c>
      <c r="K178" s="123"/>
      <c r="L178" s="33"/>
      <c r="M178" s="33"/>
      <c r="N178" s="33"/>
    </row>
    <row r="179" spans="1:14" ht="14.25" customHeight="1">
      <c r="A179" s="134" t="s">
        <v>57</v>
      </c>
      <c r="B179" s="48" t="s">
        <v>24</v>
      </c>
      <c r="C179" s="48" t="s">
        <v>36</v>
      </c>
      <c r="D179" s="25">
        <v>10</v>
      </c>
      <c r="E179" s="26" t="s">
        <v>4</v>
      </c>
      <c r="F179" s="160"/>
      <c r="G179" s="153">
        <f t="shared" si="6"/>
        <v>0</v>
      </c>
      <c r="H179" s="39">
        <v>0.0014</v>
      </c>
      <c r="I179" s="8">
        <f t="shared" si="7"/>
        <v>0.014</v>
      </c>
      <c r="K179" s="123"/>
      <c r="L179" s="33"/>
      <c r="M179" s="33"/>
      <c r="N179" s="33"/>
    </row>
    <row r="180" spans="1:14" ht="14.25" customHeight="1">
      <c r="A180" s="134" t="s">
        <v>125</v>
      </c>
      <c r="B180" s="7" t="s">
        <v>242</v>
      </c>
      <c r="C180" s="49" t="s">
        <v>311</v>
      </c>
      <c r="D180" s="25">
        <v>2</v>
      </c>
      <c r="E180" s="23" t="s">
        <v>4</v>
      </c>
      <c r="F180" s="160"/>
      <c r="G180" s="153">
        <f t="shared" si="6"/>
        <v>0</v>
      </c>
      <c r="H180" s="40">
        <v>4E-05</v>
      </c>
      <c r="I180" s="8">
        <v>4E-05</v>
      </c>
      <c r="K180" s="125"/>
      <c r="L180" s="33"/>
      <c r="M180" s="33"/>
      <c r="N180" s="33"/>
    </row>
    <row r="181" spans="1:14" ht="14.25" customHeight="1">
      <c r="A181" s="134" t="s">
        <v>126</v>
      </c>
      <c r="B181" s="7" t="s">
        <v>24</v>
      </c>
      <c r="C181" s="269" t="s">
        <v>243</v>
      </c>
      <c r="D181" s="25">
        <v>2</v>
      </c>
      <c r="E181" s="23" t="s">
        <v>4</v>
      </c>
      <c r="F181" s="160"/>
      <c r="G181" s="153">
        <f t="shared" si="6"/>
        <v>0</v>
      </c>
      <c r="H181" s="40">
        <v>0.00134</v>
      </c>
      <c r="I181" s="8">
        <v>0.00134</v>
      </c>
      <c r="K181" s="125"/>
      <c r="L181" s="33"/>
      <c r="M181" s="33"/>
      <c r="N181" s="33"/>
    </row>
    <row r="182" spans="1:14" ht="14.25" customHeight="1">
      <c r="A182" s="134" t="s">
        <v>127</v>
      </c>
      <c r="B182" s="326" t="s">
        <v>244</v>
      </c>
      <c r="C182" s="326" t="s">
        <v>246</v>
      </c>
      <c r="D182" s="25">
        <v>4</v>
      </c>
      <c r="E182" s="326" t="s">
        <v>22</v>
      </c>
      <c r="F182" s="160"/>
      <c r="G182" s="153">
        <f>F182*D182</f>
        <v>0</v>
      </c>
      <c r="H182" s="326">
        <v>8E-05</v>
      </c>
      <c r="I182" s="8">
        <f aca="true" t="shared" si="8" ref="I182:I187">D182*H182</f>
        <v>0.00032</v>
      </c>
      <c r="J182" s="331"/>
      <c r="K182" s="384"/>
      <c r="L182" s="33"/>
      <c r="M182" s="33"/>
      <c r="N182" s="33"/>
    </row>
    <row r="183" spans="1:14" ht="14.25" customHeight="1">
      <c r="A183" s="134" t="s">
        <v>128</v>
      </c>
      <c r="B183" s="328" t="s">
        <v>24</v>
      </c>
      <c r="C183" s="326" t="s">
        <v>254</v>
      </c>
      <c r="D183" s="25">
        <v>4</v>
      </c>
      <c r="E183" s="23" t="s">
        <v>4</v>
      </c>
      <c r="F183" s="160"/>
      <c r="G183" s="153">
        <f>D183*F183</f>
        <v>0</v>
      </c>
      <c r="H183" s="330">
        <v>0.001</v>
      </c>
      <c r="I183" s="8">
        <f t="shared" si="8"/>
        <v>0.004</v>
      </c>
      <c r="J183" s="331"/>
      <c r="K183" s="332"/>
      <c r="L183" s="33"/>
      <c r="M183" s="33"/>
      <c r="N183" s="33"/>
    </row>
    <row r="184" spans="1:14" ht="14.25" customHeight="1">
      <c r="A184" s="134" t="s">
        <v>129</v>
      </c>
      <c r="B184" s="333" t="s">
        <v>312</v>
      </c>
      <c r="C184" s="326" t="s">
        <v>313</v>
      </c>
      <c r="D184" s="25">
        <v>8</v>
      </c>
      <c r="E184" s="26" t="s">
        <v>4</v>
      </c>
      <c r="F184" s="160"/>
      <c r="G184" s="153">
        <f>F184*D184</f>
        <v>0</v>
      </c>
      <c r="H184" s="39">
        <v>8E-05</v>
      </c>
      <c r="I184" s="8">
        <f t="shared" si="8"/>
        <v>0.00064</v>
      </c>
      <c r="J184" s="331"/>
      <c r="K184" s="123"/>
      <c r="L184" s="33"/>
      <c r="M184" s="33"/>
      <c r="N184" s="33"/>
    </row>
    <row r="185" spans="1:14" ht="14.25" customHeight="1">
      <c r="A185" s="134" t="s">
        <v>130</v>
      </c>
      <c r="B185" s="48" t="s">
        <v>24</v>
      </c>
      <c r="C185" s="326" t="s">
        <v>314</v>
      </c>
      <c r="D185" s="25">
        <v>8</v>
      </c>
      <c r="E185" s="26" t="s">
        <v>4</v>
      </c>
      <c r="F185" s="160"/>
      <c r="G185" s="153">
        <f>F185*D185</f>
        <v>0</v>
      </c>
      <c r="H185" s="39">
        <v>0.00011</v>
      </c>
      <c r="I185" s="8">
        <f t="shared" si="8"/>
        <v>0.00088</v>
      </c>
      <c r="J185" s="331"/>
      <c r="K185" s="123"/>
      <c r="L185" s="33"/>
      <c r="M185" s="33"/>
      <c r="N185" s="33"/>
    </row>
    <row r="186" spans="1:14" ht="14.25" customHeight="1">
      <c r="A186" s="134" t="s">
        <v>131</v>
      </c>
      <c r="B186" s="333" t="s">
        <v>315</v>
      </c>
      <c r="C186" s="326" t="s">
        <v>316</v>
      </c>
      <c r="D186" s="246">
        <v>1</v>
      </c>
      <c r="E186" s="26" t="s">
        <v>4</v>
      </c>
      <c r="F186" s="160"/>
      <c r="G186" s="460">
        <f>F186*D186</f>
        <v>0</v>
      </c>
      <c r="H186" s="39">
        <v>0.00012</v>
      </c>
      <c r="I186" s="8">
        <f t="shared" si="8"/>
        <v>0.00012</v>
      </c>
      <c r="J186" s="331"/>
      <c r="K186" s="123"/>
      <c r="L186" s="33"/>
      <c r="M186" s="33"/>
      <c r="N186" s="33"/>
    </row>
    <row r="187" spans="1:14" ht="14.25" customHeight="1">
      <c r="A187" s="134" t="s">
        <v>205</v>
      </c>
      <c r="B187" s="48" t="s">
        <v>24</v>
      </c>
      <c r="C187" s="326" t="s">
        <v>317</v>
      </c>
      <c r="D187" s="246">
        <v>1</v>
      </c>
      <c r="E187" s="26" t="s">
        <v>4</v>
      </c>
      <c r="F187" s="160"/>
      <c r="G187" s="460">
        <f>F187*D187</f>
        <v>0</v>
      </c>
      <c r="H187" s="39">
        <v>0.0031</v>
      </c>
      <c r="I187" s="8">
        <f t="shared" si="8"/>
        <v>0.0031</v>
      </c>
      <c r="J187" s="331"/>
      <c r="K187" s="123"/>
      <c r="L187" s="33"/>
      <c r="M187" s="33"/>
      <c r="N187" s="33"/>
    </row>
    <row r="188" spans="1:14" ht="14.25" customHeight="1">
      <c r="A188" s="134"/>
      <c r="B188" s="7"/>
      <c r="C188" s="49"/>
      <c r="D188" s="25"/>
      <c r="E188" s="7"/>
      <c r="F188" s="160"/>
      <c r="G188" s="153"/>
      <c r="H188" s="40"/>
      <c r="I188" s="8"/>
      <c r="K188" s="125"/>
      <c r="L188" s="33"/>
      <c r="M188" s="33"/>
      <c r="N188" s="33"/>
    </row>
    <row r="189" spans="1:14" ht="14.25" customHeight="1">
      <c r="A189" s="134" t="s">
        <v>206</v>
      </c>
      <c r="B189" s="333" t="s">
        <v>327</v>
      </c>
      <c r="C189" s="326" t="s">
        <v>328</v>
      </c>
      <c r="D189" s="383">
        <v>1</v>
      </c>
      <c r="E189" s="23" t="s">
        <v>4</v>
      </c>
      <c r="F189" s="160"/>
      <c r="G189" s="153">
        <f aca="true" t="shared" si="9" ref="G189:G195">D189*F189</f>
        <v>0</v>
      </c>
      <c r="H189" s="330">
        <v>0.00076</v>
      </c>
      <c r="I189" s="8">
        <f aca="true" t="shared" si="10" ref="I189:I195">D189*H189</f>
        <v>0.00076</v>
      </c>
      <c r="J189" s="331"/>
      <c r="K189" s="332"/>
      <c r="L189" s="33"/>
      <c r="M189" s="33"/>
      <c r="N189" s="33"/>
    </row>
    <row r="190" spans="1:14" ht="14.25" customHeight="1">
      <c r="A190" s="134" t="s">
        <v>168</v>
      </c>
      <c r="B190" s="328" t="s">
        <v>24</v>
      </c>
      <c r="C190" s="326" t="s">
        <v>330</v>
      </c>
      <c r="D190" s="383">
        <v>1</v>
      </c>
      <c r="E190" s="326" t="s">
        <v>22</v>
      </c>
      <c r="F190" s="160"/>
      <c r="G190" s="153">
        <f t="shared" si="9"/>
        <v>0</v>
      </c>
      <c r="H190" s="330">
        <v>0.0235</v>
      </c>
      <c r="I190" s="8">
        <f t="shared" si="10"/>
        <v>0.0235</v>
      </c>
      <c r="J190" s="331"/>
      <c r="K190" s="332"/>
      <c r="L190" s="33"/>
      <c r="M190" s="33"/>
      <c r="N190" s="33"/>
    </row>
    <row r="191" spans="1:14" ht="14.25" customHeight="1">
      <c r="A191" s="134" t="s">
        <v>272</v>
      </c>
      <c r="B191" s="333" t="s">
        <v>332</v>
      </c>
      <c r="C191" s="326" t="s">
        <v>333</v>
      </c>
      <c r="D191" s="383">
        <v>1</v>
      </c>
      <c r="E191" s="23" t="s">
        <v>4</v>
      </c>
      <c r="F191" s="160"/>
      <c r="G191" s="460">
        <f t="shared" si="9"/>
        <v>0</v>
      </c>
      <c r="H191" s="330">
        <v>0.00013</v>
      </c>
      <c r="I191" s="8">
        <f t="shared" si="10"/>
        <v>0.00013</v>
      </c>
      <c r="J191" s="331"/>
      <c r="K191" s="332"/>
      <c r="L191" s="33"/>
      <c r="M191" s="33"/>
      <c r="N191" s="33"/>
    </row>
    <row r="192" spans="1:14" ht="14.25" customHeight="1">
      <c r="A192" s="134" t="s">
        <v>225</v>
      </c>
      <c r="B192" s="328" t="s">
        <v>24</v>
      </c>
      <c r="C192" s="326" t="s">
        <v>335</v>
      </c>
      <c r="D192" s="383">
        <v>1</v>
      </c>
      <c r="E192" s="23" t="s">
        <v>4</v>
      </c>
      <c r="F192" s="160"/>
      <c r="G192" s="460">
        <f t="shared" si="9"/>
        <v>0</v>
      </c>
      <c r="H192" s="330">
        <v>0.00134</v>
      </c>
      <c r="I192" s="8">
        <f t="shared" si="10"/>
        <v>0.00134</v>
      </c>
      <c r="J192" s="331"/>
      <c r="K192" s="332"/>
      <c r="L192" s="33"/>
      <c r="M192" s="33"/>
      <c r="N192" s="33"/>
    </row>
    <row r="193" spans="1:14" ht="14.25" customHeight="1">
      <c r="A193" s="134" t="s">
        <v>273</v>
      </c>
      <c r="B193" s="328" t="s">
        <v>24</v>
      </c>
      <c r="C193" s="326" t="s">
        <v>337</v>
      </c>
      <c r="D193" s="383">
        <v>1</v>
      </c>
      <c r="E193" s="326" t="s">
        <v>22</v>
      </c>
      <c r="F193" s="160"/>
      <c r="G193" s="460">
        <f t="shared" si="9"/>
        <v>0</v>
      </c>
      <c r="H193" s="330">
        <v>0.00034</v>
      </c>
      <c r="I193" s="8">
        <f t="shared" si="10"/>
        <v>0.00034</v>
      </c>
      <c r="J193" s="331"/>
      <c r="K193" s="332"/>
      <c r="L193" s="33"/>
      <c r="M193" s="33"/>
      <c r="N193" s="33"/>
    </row>
    <row r="194" spans="1:14" ht="14.25" customHeight="1">
      <c r="A194" s="134" t="s">
        <v>347</v>
      </c>
      <c r="B194" s="333" t="s">
        <v>339</v>
      </c>
      <c r="C194" s="461" t="s">
        <v>340</v>
      </c>
      <c r="D194" s="461"/>
      <c r="E194" s="461"/>
      <c r="F194" s="30"/>
      <c r="G194" s="460"/>
      <c r="H194" s="330"/>
      <c r="I194" s="8"/>
      <c r="J194" s="331"/>
      <c r="K194" s="332"/>
      <c r="L194" s="33"/>
      <c r="M194" s="33"/>
      <c r="N194" s="33"/>
    </row>
    <row r="195" spans="1:14" ht="14.25" customHeight="1">
      <c r="A195" s="134"/>
      <c r="B195" s="462"/>
      <c r="C195" s="326" t="s">
        <v>341</v>
      </c>
      <c r="D195" s="383">
        <v>1</v>
      </c>
      <c r="E195" s="326" t="s">
        <v>22</v>
      </c>
      <c r="F195" s="160"/>
      <c r="G195" s="460">
        <f t="shared" si="9"/>
        <v>0</v>
      </c>
      <c r="H195" s="330">
        <v>0.00033</v>
      </c>
      <c r="I195" s="8">
        <f t="shared" si="10"/>
        <v>0.00033</v>
      </c>
      <c r="J195" s="331"/>
      <c r="K195" s="332"/>
      <c r="L195" s="33"/>
      <c r="M195" s="33"/>
      <c r="N195" s="33"/>
    </row>
    <row r="196" spans="1:14" ht="14.25" customHeight="1">
      <c r="A196" s="134"/>
      <c r="B196" s="23"/>
      <c r="C196" s="49"/>
      <c r="D196" s="122"/>
      <c r="E196" s="7"/>
      <c r="F196" s="160"/>
      <c r="G196" s="153"/>
      <c r="H196" s="40"/>
      <c r="I196" s="8"/>
      <c r="K196" s="125"/>
      <c r="L196" s="33"/>
      <c r="M196" s="33"/>
      <c r="N196" s="33"/>
    </row>
    <row r="197" spans="1:14" ht="14.25" customHeight="1">
      <c r="A197" s="135" t="s">
        <v>348</v>
      </c>
      <c r="B197" s="328" t="s">
        <v>186</v>
      </c>
      <c r="C197" s="326" t="s">
        <v>318</v>
      </c>
      <c r="D197" s="329">
        <v>2</v>
      </c>
      <c r="E197" s="328" t="s">
        <v>179</v>
      </c>
      <c r="F197" s="160"/>
      <c r="G197" s="153">
        <f>D197*F197</f>
        <v>0</v>
      </c>
      <c r="H197" s="330">
        <v>0.032</v>
      </c>
      <c r="I197" s="8">
        <f>D197*H197</f>
        <v>0.064</v>
      </c>
      <c r="J197" s="331"/>
      <c r="K197" s="384"/>
      <c r="L197" s="33"/>
      <c r="M197" s="33"/>
      <c r="N197" s="33"/>
    </row>
    <row r="198" spans="1:14" ht="14.25" customHeight="1">
      <c r="A198" s="135" t="s">
        <v>349</v>
      </c>
      <c r="B198" s="328" t="s">
        <v>186</v>
      </c>
      <c r="C198" s="326" t="s">
        <v>319</v>
      </c>
      <c r="D198" s="329">
        <v>2</v>
      </c>
      <c r="E198" s="328" t="s">
        <v>179</v>
      </c>
      <c r="F198" s="160"/>
      <c r="G198" s="153">
        <f>D198*F198</f>
        <v>0</v>
      </c>
      <c r="H198" s="330">
        <v>0.0245</v>
      </c>
      <c r="I198" s="8">
        <f>D198*H198</f>
        <v>0.049</v>
      </c>
      <c r="J198" s="331"/>
      <c r="K198" s="384"/>
      <c r="L198" s="33"/>
      <c r="M198" s="33"/>
      <c r="N198" s="33"/>
    </row>
    <row r="199" spans="1:14" ht="14.25" customHeight="1">
      <c r="A199" s="135" t="s">
        <v>350</v>
      </c>
      <c r="B199" s="23" t="s">
        <v>24</v>
      </c>
      <c r="C199" s="326" t="s">
        <v>320</v>
      </c>
      <c r="D199" s="329">
        <v>2</v>
      </c>
      <c r="E199" s="326" t="s">
        <v>22</v>
      </c>
      <c r="F199" s="160"/>
      <c r="G199" s="153">
        <f>F199*D199</f>
        <v>0</v>
      </c>
      <c r="H199" s="330">
        <v>0.00084</v>
      </c>
      <c r="I199" s="8">
        <f>D199*H199</f>
        <v>0.00168</v>
      </c>
      <c r="J199" s="331"/>
      <c r="K199" s="384"/>
      <c r="L199" s="33"/>
      <c r="M199" s="33"/>
      <c r="N199" s="33"/>
    </row>
    <row r="200" spans="1:14" ht="14.25" customHeight="1">
      <c r="A200" s="135" t="s">
        <v>351</v>
      </c>
      <c r="B200" s="23" t="s">
        <v>24</v>
      </c>
      <c r="C200" s="326" t="s">
        <v>321</v>
      </c>
      <c r="D200" s="329">
        <v>2</v>
      </c>
      <c r="E200" s="328" t="s">
        <v>179</v>
      </c>
      <c r="F200" s="160"/>
      <c r="G200" s="153">
        <f>F200*D200</f>
        <v>0</v>
      </c>
      <c r="H200" s="330">
        <v>0.0005</v>
      </c>
      <c r="I200" s="8">
        <f>D200*H200</f>
        <v>0.001</v>
      </c>
      <c r="J200" s="331"/>
      <c r="K200" s="384"/>
      <c r="L200" s="33"/>
      <c r="M200" s="33"/>
      <c r="N200" s="33"/>
    </row>
    <row r="201" spans="1:14" ht="14.25" customHeight="1">
      <c r="A201" s="134"/>
      <c r="B201" s="23"/>
      <c r="C201" s="326"/>
      <c r="D201" s="272"/>
      <c r="E201" s="328"/>
      <c r="F201" s="160"/>
      <c r="G201" s="153"/>
      <c r="H201" s="330"/>
      <c r="I201" s="8"/>
      <c r="J201" s="331"/>
      <c r="K201" s="384"/>
      <c r="L201" s="33"/>
      <c r="M201" s="33"/>
      <c r="N201" s="33"/>
    </row>
    <row r="202" spans="1:14" ht="14.25" customHeight="1">
      <c r="A202" s="134" t="s">
        <v>352</v>
      </c>
      <c r="B202" s="333" t="s">
        <v>242</v>
      </c>
      <c r="C202" s="326" t="s">
        <v>353</v>
      </c>
      <c r="D202" s="329">
        <v>2</v>
      </c>
      <c r="E202" s="328" t="s">
        <v>179</v>
      </c>
      <c r="F202" s="160"/>
      <c r="G202" s="153">
        <f>F202*D202</f>
        <v>0</v>
      </c>
      <c r="H202" s="330">
        <v>4E-05</v>
      </c>
      <c r="I202" s="8">
        <f>D202*H202</f>
        <v>8E-05</v>
      </c>
      <c r="J202" s="331"/>
      <c r="K202" s="384"/>
      <c r="L202" s="33"/>
      <c r="M202" s="33"/>
      <c r="N202" s="33"/>
    </row>
    <row r="203" spans="1:14" ht="14.25" customHeight="1">
      <c r="A203" s="135" t="s">
        <v>274</v>
      </c>
      <c r="B203" s="23" t="s">
        <v>24</v>
      </c>
      <c r="C203" s="326" t="s">
        <v>346</v>
      </c>
      <c r="D203" s="329">
        <v>2</v>
      </c>
      <c r="E203" s="328" t="s">
        <v>179</v>
      </c>
      <c r="F203" s="160"/>
      <c r="G203" s="153">
        <f>F203*D203</f>
        <v>0</v>
      </c>
      <c r="H203" s="330">
        <v>0.0015</v>
      </c>
      <c r="I203" s="8">
        <f>D203*H203</f>
        <v>0.003</v>
      </c>
      <c r="J203" s="331"/>
      <c r="K203" s="384"/>
      <c r="L203" s="33"/>
      <c r="M203" s="33"/>
      <c r="N203" s="33"/>
    </row>
    <row r="204" spans="1:14" ht="14.25" customHeight="1">
      <c r="A204" s="134"/>
      <c r="B204" s="23"/>
      <c r="C204" s="326"/>
      <c r="D204" s="272"/>
      <c r="E204" s="328"/>
      <c r="F204" s="160"/>
      <c r="G204" s="153"/>
      <c r="H204" s="330"/>
      <c r="I204" s="8"/>
      <c r="K204" s="125"/>
      <c r="L204" s="33"/>
      <c r="M204" s="33"/>
      <c r="N204" s="33"/>
    </row>
    <row r="205" spans="1:14" ht="14.25" customHeight="1">
      <c r="A205" s="135" t="s">
        <v>275</v>
      </c>
      <c r="B205" s="326" t="s">
        <v>295</v>
      </c>
      <c r="C205" s="326" t="s">
        <v>296</v>
      </c>
      <c r="D205" s="329">
        <v>5</v>
      </c>
      <c r="E205" s="326" t="s">
        <v>22</v>
      </c>
      <c r="F205" s="160"/>
      <c r="G205" s="153">
        <f>F205*D205</f>
        <v>0</v>
      </c>
      <c r="H205" s="326">
        <v>0.00204</v>
      </c>
      <c r="I205" s="8">
        <f aca="true" t="shared" si="11" ref="I205:I212">D205*H205</f>
        <v>0.0102</v>
      </c>
      <c r="J205" s="331"/>
      <c r="K205" s="384"/>
      <c r="L205" s="33"/>
      <c r="M205" s="33"/>
      <c r="N205" s="33"/>
    </row>
    <row r="206" spans="1:14" ht="14.25" customHeight="1">
      <c r="A206" s="135" t="s">
        <v>276</v>
      </c>
      <c r="B206" s="23" t="s">
        <v>24</v>
      </c>
      <c r="C206" s="326" t="s">
        <v>322</v>
      </c>
      <c r="D206" s="329">
        <v>5</v>
      </c>
      <c r="E206" s="326" t="s">
        <v>22</v>
      </c>
      <c r="F206" s="160"/>
      <c r="G206" s="153">
        <f>F206*D206</f>
        <v>0</v>
      </c>
      <c r="H206" s="330">
        <v>0.024</v>
      </c>
      <c r="I206" s="8">
        <f t="shared" si="11"/>
        <v>0.12</v>
      </c>
      <c r="J206" s="331"/>
      <c r="K206" s="384"/>
      <c r="L206" s="33"/>
      <c r="M206" s="33"/>
      <c r="N206" s="33"/>
    </row>
    <row r="207" spans="1:14" ht="14.25" customHeight="1">
      <c r="A207" s="135" t="s">
        <v>277</v>
      </c>
      <c r="B207" s="23" t="s">
        <v>24</v>
      </c>
      <c r="C207" s="326" t="s">
        <v>323</v>
      </c>
      <c r="D207" s="329">
        <v>5</v>
      </c>
      <c r="E207" s="326" t="s">
        <v>4</v>
      </c>
      <c r="F207" s="160"/>
      <c r="G207" s="153">
        <f>F207*D207</f>
        <v>0</v>
      </c>
      <c r="H207" s="330">
        <v>0.00084</v>
      </c>
      <c r="I207" s="8">
        <f t="shared" si="11"/>
        <v>0.004200000000000001</v>
      </c>
      <c r="J207" s="331"/>
      <c r="K207" s="384"/>
      <c r="L207" s="33"/>
      <c r="M207" s="33"/>
      <c r="N207" s="33"/>
    </row>
    <row r="208" spans="1:14" ht="14.25" customHeight="1">
      <c r="A208" s="135" t="s">
        <v>278</v>
      </c>
      <c r="B208" s="326" t="s">
        <v>244</v>
      </c>
      <c r="C208" s="326" t="s">
        <v>246</v>
      </c>
      <c r="D208" s="329">
        <v>5</v>
      </c>
      <c r="E208" s="326" t="s">
        <v>22</v>
      </c>
      <c r="F208" s="160"/>
      <c r="G208" s="153">
        <f>F208*D208</f>
        <v>0</v>
      </c>
      <c r="H208" s="326">
        <v>8E-05</v>
      </c>
      <c r="I208" s="8">
        <f t="shared" si="11"/>
        <v>0.0004</v>
      </c>
      <c r="J208" s="331"/>
      <c r="K208" s="384"/>
      <c r="L208" s="33"/>
      <c r="M208" s="33"/>
      <c r="N208" s="33"/>
    </row>
    <row r="209" spans="1:14" ht="14.25" customHeight="1">
      <c r="A209" s="135" t="s">
        <v>279</v>
      </c>
      <c r="B209" s="328" t="s">
        <v>24</v>
      </c>
      <c r="C209" s="326" t="s">
        <v>245</v>
      </c>
      <c r="D209" s="329">
        <v>5</v>
      </c>
      <c r="E209" s="23" t="s">
        <v>4</v>
      </c>
      <c r="F209" s="160"/>
      <c r="G209" s="153">
        <f>D209*F209</f>
        <v>0</v>
      </c>
      <c r="H209" s="330">
        <v>0.001</v>
      </c>
      <c r="I209" s="8">
        <f t="shared" si="11"/>
        <v>0.005</v>
      </c>
      <c r="J209" s="331"/>
      <c r="K209" s="332"/>
      <c r="L209" s="33"/>
      <c r="M209" s="33"/>
      <c r="N209" s="33"/>
    </row>
    <row r="210" spans="1:14" ht="14.25" customHeight="1">
      <c r="A210" s="135" t="s">
        <v>280</v>
      </c>
      <c r="B210" s="333" t="s">
        <v>247</v>
      </c>
      <c r="C210" s="326" t="s">
        <v>443</v>
      </c>
      <c r="D210" s="329">
        <v>5</v>
      </c>
      <c r="E210" s="23" t="s">
        <v>4</v>
      </c>
      <c r="F210" s="160"/>
      <c r="G210" s="153">
        <f>D210*F210</f>
        <v>0</v>
      </c>
      <c r="H210" s="330">
        <v>0.00071</v>
      </c>
      <c r="I210" s="8">
        <f t="shared" si="11"/>
        <v>0.00355</v>
      </c>
      <c r="J210" s="331"/>
      <c r="K210" s="332"/>
      <c r="L210" s="33"/>
      <c r="M210" s="33"/>
      <c r="N210" s="33"/>
    </row>
    <row r="211" spans="1:14" ht="14.25" customHeight="1">
      <c r="A211" s="135" t="s">
        <v>281</v>
      </c>
      <c r="B211" s="328" t="s">
        <v>24</v>
      </c>
      <c r="C211" s="326" t="s">
        <v>444</v>
      </c>
      <c r="D211" s="329">
        <v>5</v>
      </c>
      <c r="E211" s="23" t="s">
        <v>4</v>
      </c>
      <c r="F211" s="160"/>
      <c r="G211" s="153">
        <f>D211*F211</f>
        <v>0</v>
      </c>
      <c r="H211" s="330">
        <v>0.0023</v>
      </c>
      <c r="I211" s="8">
        <f t="shared" si="11"/>
        <v>0.0115</v>
      </c>
      <c r="J211" s="331"/>
      <c r="K211" s="332"/>
      <c r="L211" s="33"/>
      <c r="M211" s="33"/>
      <c r="N211" s="33"/>
    </row>
    <row r="212" spans="1:14" ht="14.25" customHeight="1">
      <c r="A212" s="135" t="s">
        <v>282</v>
      </c>
      <c r="B212" s="328" t="s">
        <v>186</v>
      </c>
      <c r="C212" s="326" t="s">
        <v>325</v>
      </c>
      <c r="D212" s="329">
        <v>6</v>
      </c>
      <c r="E212" s="23" t="s">
        <v>4</v>
      </c>
      <c r="F212" s="160"/>
      <c r="G212" s="153">
        <f>D212*F212</f>
        <v>0</v>
      </c>
      <c r="H212" s="330">
        <v>0.00335</v>
      </c>
      <c r="I212" s="8">
        <f t="shared" si="11"/>
        <v>0.0201</v>
      </c>
      <c r="J212" s="331"/>
      <c r="K212" s="332"/>
      <c r="L212" s="33"/>
      <c r="M212" s="33"/>
      <c r="N212" s="33"/>
    </row>
    <row r="213" spans="1:14" ht="14.25" customHeight="1">
      <c r="A213" s="134"/>
      <c r="B213" s="328"/>
      <c r="C213" s="326"/>
      <c r="D213" s="272"/>
      <c r="E213" s="23"/>
      <c r="F213" s="160"/>
      <c r="G213" s="153"/>
      <c r="H213" s="330"/>
      <c r="I213" s="8"/>
      <c r="J213" s="331"/>
      <c r="K213" s="332"/>
      <c r="L213" s="33"/>
      <c r="M213" s="33"/>
      <c r="N213" s="33"/>
    </row>
    <row r="214" spans="1:14" ht="14.25" customHeight="1">
      <c r="A214" s="134" t="s">
        <v>283</v>
      </c>
      <c r="B214" s="333" t="s">
        <v>345</v>
      </c>
      <c r="C214" s="326" t="s">
        <v>354</v>
      </c>
      <c r="D214" s="383">
        <v>1</v>
      </c>
      <c r="E214" s="23" t="s">
        <v>4</v>
      </c>
      <c r="F214" s="160"/>
      <c r="G214" s="460">
        <f>D214*F214</f>
        <v>0</v>
      </c>
      <c r="H214" s="330">
        <v>0.02757</v>
      </c>
      <c r="I214" s="8">
        <f aca="true" t="shared" si="12" ref="I214:I220">D214*H214</f>
        <v>0.02757</v>
      </c>
      <c r="J214" s="331"/>
      <c r="K214" s="332"/>
      <c r="L214" s="33"/>
      <c r="M214" s="33"/>
      <c r="N214" s="33"/>
    </row>
    <row r="215" spans="1:14" ht="14.25" customHeight="1">
      <c r="A215" s="134" t="s">
        <v>324</v>
      </c>
      <c r="B215" s="326" t="s">
        <v>244</v>
      </c>
      <c r="C215" s="326" t="s">
        <v>246</v>
      </c>
      <c r="D215" s="383">
        <v>1</v>
      </c>
      <c r="E215" s="326" t="s">
        <v>22</v>
      </c>
      <c r="F215" s="160"/>
      <c r="G215" s="153">
        <f>F215*D215</f>
        <v>0</v>
      </c>
      <c r="H215" s="326">
        <v>8E-05</v>
      </c>
      <c r="I215" s="8">
        <f t="shared" si="12"/>
        <v>8E-05</v>
      </c>
      <c r="J215" s="331"/>
      <c r="K215" s="384"/>
      <c r="L215" s="33"/>
      <c r="M215" s="33"/>
      <c r="N215" s="33"/>
    </row>
    <row r="216" spans="1:14" ht="14.25" customHeight="1">
      <c r="A216" s="134" t="s">
        <v>326</v>
      </c>
      <c r="B216" s="328" t="s">
        <v>24</v>
      </c>
      <c r="C216" s="326" t="s">
        <v>245</v>
      </c>
      <c r="D216" s="383">
        <v>1</v>
      </c>
      <c r="E216" s="23" t="s">
        <v>4</v>
      </c>
      <c r="F216" s="160"/>
      <c r="G216" s="153">
        <f>D216*F216</f>
        <v>0</v>
      </c>
      <c r="H216" s="330">
        <v>0.001</v>
      </c>
      <c r="I216" s="8">
        <f t="shared" si="12"/>
        <v>0.001</v>
      </c>
      <c r="J216" s="331"/>
      <c r="K216" s="332"/>
      <c r="L216" s="33"/>
      <c r="M216" s="33"/>
      <c r="N216" s="33"/>
    </row>
    <row r="217" spans="1:14" ht="14.25" customHeight="1">
      <c r="A217" s="134" t="s">
        <v>329</v>
      </c>
      <c r="B217" s="333" t="s">
        <v>247</v>
      </c>
      <c r="C217" s="326" t="s">
        <v>248</v>
      </c>
      <c r="D217" s="383">
        <v>1</v>
      </c>
      <c r="E217" s="23" t="s">
        <v>4</v>
      </c>
      <c r="F217" s="160"/>
      <c r="G217" s="153">
        <f>D217*F217</f>
        <v>0</v>
      </c>
      <c r="H217" s="330">
        <v>0.00071</v>
      </c>
      <c r="I217" s="8">
        <f t="shared" si="12"/>
        <v>0.00071</v>
      </c>
      <c r="J217" s="331"/>
      <c r="K217" s="332"/>
      <c r="L217" s="33"/>
      <c r="M217" s="33"/>
      <c r="N217" s="33"/>
    </row>
    <row r="218" spans="1:14" ht="14.25" customHeight="1">
      <c r="A218" s="134" t="s">
        <v>331</v>
      </c>
      <c r="B218" s="328" t="s">
        <v>24</v>
      </c>
      <c r="C218" s="326" t="s">
        <v>249</v>
      </c>
      <c r="D218" s="383">
        <v>1</v>
      </c>
      <c r="E218" s="23" t="s">
        <v>4</v>
      </c>
      <c r="F218" s="160"/>
      <c r="G218" s="153">
        <f>D218*F218</f>
        <v>0</v>
      </c>
      <c r="H218" s="330">
        <v>0.0023</v>
      </c>
      <c r="I218" s="8">
        <f t="shared" si="12"/>
        <v>0.0023</v>
      </c>
      <c r="J218" s="331"/>
      <c r="K218" s="332"/>
      <c r="L218" s="33"/>
      <c r="M218" s="33"/>
      <c r="N218" s="33"/>
    </row>
    <row r="219" spans="1:14" ht="14.25" customHeight="1">
      <c r="A219" s="134" t="s">
        <v>334</v>
      </c>
      <c r="B219" s="333" t="s">
        <v>215</v>
      </c>
      <c r="C219" s="326" t="s">
        <v>309</v>
      </c>
      <c r="D219" s="383">
        <v>1</v>
      </c>
      <c r="E219" s="23" t="s">
        <v>4</v>
      </c>
      <c r="F219" s="160"/>
      <c r="G219" s="153">
        <f>D219*F219</f>
        <v>0</v>
      </c>
      <c r="H219" s="330">
        <v>0.00012</v>
      </c>
      <c r="I219" s="8">
        <f t="shared" si="12"/>
        <v>0.00012</v>
      </c>
      <c r="J219" s="331"/>
      <c r="K219" s="332"/>
      <c r="L219" s="33"/>
      <c r="M219" s="33"/>
      <c r="N219" s="33"/>
    </row>
    <row r="220" spans="1:14" ht="14.25" customHeight="1">
      <c r="A220" s="134" t="s">
        <v>336</v>
      </c>
      <c r="B220" s="328" t="s">
        <v>24</v>
      </c>
      <c r="C220" s="24" t="s">
        <v>310</v>
      </c>
      <c r="D220" s="383">
        <v>1</v>
      </c>
      <c r="E220" s="23" t="s">
        <v>4</v>
      </c>
      <c r="F220" s="160"/>
      <c r="G220" s="153">
        <f>D220*F220</f>
        <v>0</v>
      </c>
      <c r="H220" s="330">
        <v>0.00134</v>
      </c>
      <c r="I220" s="8">
        <f t="shared" si="12"/>
        <v>0.00134</v>
      </c>
      <c r="J220" s="331"/>
      <c r="K220" s="332"/>
      <c r="L220" s="33"/>
      <c r="M220" s="33"/>
      <c r="N220" s="33"/>
    </row>
    <row r="221" spans="1:14" ht="14.25" customHeight="1">
      <c r="A221" s="134"/>
      <c r="B221" s="328"/>
      <c r="C221" s="326"/>
      <c r="D221" s="272"/>
      <c r="E221" s="23"/>
      <c r="F221" s="160"/>
      <c r="G221" s="153"/>
      <c r="H221" s="330"/>
      <c r="I221" s="8"/>
      <c r="J221" s="331"/>
      <c r="K221" s="332"/>
      <c r="L221" s="33"/>
      <c r="M221" s="33"/>
      <c r="N221" s="33"/>
    </row>
    <row r="222" spans="1:14" ht="14.25" customHeight="1">
      <c r="A222" s="134" t="s">
        <v>338</v>
      </c>
      <c r="B222" s="462" t="s">
        <v>343</v>
      </c>
      <c r="C222" s="326" t="s">
        <v>344</v>
      </c>
      <c r="D222" s="383">
        <v>1</v>
      </c>
      <c r="E222" s="326" t="s">
        <v>4</v>
      </c>
      <c r="F222" s="30"/>
      <c r="G222" s="460">
        <f>D222*F222</f>
        <v>0</v>
      </c>
      <c r="H222" s="330">
        <v>0.00027</v>
      </c>
      <c r="I222" s="8">
        <f>D222*H222</f>
        <v>0.00027</v>
      </c>
      <c r="J222" s="331"/>
      <c r="K222" s="332"/>
      <c r="L222" s="33"/>
      <c r="M222" s="33"/>
      <c r="N222" s="33"/>
    </row>
    <row r="223" spans="1:14" ht="14.25" customHeight="1">
      <c r="A223" s="134"/>
      <c r="B223" s="23"/>
      <c r="C223" s="49"/>
      <c r="D223" s="122"/>
      <c r="E223" s="7"/>
      <c r="F223" s="160"/>
      <c r="G223" s="153"/>
      <c r="H223" s="40"/>
      <c r="I223" s="8"/>
      <c r="K223" s="125"/>
      <c r="L223" s="33"/>
      <c r="M223" s="33"/>
      <c r="N223" s="33"/>
    </row>
    <row r="224" spans="1:14" ht="14.25" customHeight="1">
      <c r="A224" s="135" t="s">
        <v>342</v>
      </c>
      <c r="B224" s="7" t="s">
        <v>138</v>
      </c>
      <c r="C224" s="7" t="s">
        <v>139</v>
      </c>
      <c r="D224" s="122">
        <v>10</v>
      </c>
      <c r="E224" s="7" t="s">
        <v>22</v>
      </c>
      <c r="F224" s="160"/>
      <c r="G224" s="153">
        <f>F224*D224</f>
        <v>0</v>
      </c>
      <c r="H224" s="7"/>
      <c r="I224" s="8">
        <f>D224*H224</f>
        <v>0</v>
      </c>
      <c r="K224" s="123"/>
      <c r="L224" s="33"/>
      <c r="M224" s="162">
        <v>0.017</v>
      </c>
      <c r="N224" s="162">
        <f>SUM(D224*M224)</f>
        <v>0.17</v>
      </c>
    </row>
    <row r="225" spans="1:14" ht="14.25" customHeight="1">
      <c r="A225" s="135" t="s">
        <v>355</v>
      </c>
      <c r="B225" s="326" t="s">
        <v>250</v>
      </c>
      <c r="C225" s="326" t="s">
        <v>251</v>
      </c>
      <c r="D225" s="329">
        <v>7</v>
      </c>
      <c r="E225" s="326" t="s">
        <v>22</v>
      </c>
      <c r="F225" s="160"/>
      <c r="G225" s="273">
        <f>F225*D225</f>
        <v>0</v>
      </c>
      <c r="H225" s="326"/>
      <c r="I225" s="8">
        <f>D225*H225</f>
        <v>0</v>
      </c>
      <c r="J225" s="331"/>
      <c r="K225" s="384"/>
      <c r="L225" s="351"/>
      <c r="M225" s="337">
        <v>0.024</v>
      </c>
      <c r="N225" s="337">
        <f>SUM(D225*M225)</f>
        <v>0.168</v>
      </c>
    </row>
    <row r="226" spans="1:14" ht="14.25" customHeight="1">
      <c r="A226" s="135" t="s">
        <v>356</v>
      </c>
      <c r="B226" s="7" t="s">
        <v>140</v>
      </c>
      <c r="C226" s="7" t="s">
        <v>141</v>
      </c>
      <c r="D226" s="122">
        <v>8</v>
      </c>
      <c r="E226" s="7" t="s">
        <v>4</v>
      </c>
      <c r="F226" s="160"/>
      <c r="G226" s="153">
        <f>F226*D226</f>
        <v>0</v>
      </c>
      <c r="H226" s="7"/>
      <c r="I226" s="8">
        <f>D226*H226</f>
        <v>0</v>
      </c>
      <c r="K226" s="123"/>
      <c r="L226" s="33"/>
      <c r="M226" s="131">
        <v>0.00049</v>
      </c>
      <c r="N226" s="162">
        <f>SUM(D226*M226)</f>
        <v>0.00392</v>
      </c>
    </row>
    <row r="227" spans="1:14" ht="14.25" customHeight="1">
      <c r="A227" s="135" t="s">
        <v>357</v>
      </c>
      <c r="B227" s="46" t="s">
        <v>216</v>
      </c>
      <c r="C227" s="268" t="s">
        <v>217</v>
      </c>
      <c r="D227" s="122">
        <v>5</v>
      </c>
      <c r="E227" s="7" t="s">
        <v>22</v>
      </c>
      <c r="F227" s="160"/>
      <c r="G227" s="153">
        <f>F227*D227</f>
        <v>0</v>
      </c>
      <c r="H227" s="268"/>
      <c r="I227" s="8">
        <f>D227*H227</f>
        <v>0</v>
      </c>
      <c r="K227" s="123"/>
      <c r="L227" s="33"/>
      <c r="M227" s="131">
        <v>0.00156</v>
      </c>
      <c r="N227" s="162">
        <f>SUM(D227*M227)</f>
        <v>0.0078</v>
      </c>
    </row>
    <row r="228" spans="1:14" ht="14.25" customHeight="1" thickBot="1">
      <c r="A228" s="178" t="s">
        <v>358</v>
      </c>
      <c r="B228" s="386" t="s">
        <v>415</v>
      </c>
      <c r="C228" s="387" t="s">
        <v>416</v>
      </c>
      <c r="D228" s="396">
        <v>0.35</v>
      </c>
      <c r="E228" s="387" t="s">
        <v>14</v>
      </c>
      <c r="F228" s="175"/>
      <c r="G228" s="202">
        <f>F228*D228</f>
        <v>0</v>
      </c>
      <c r="H228" s="397"/>
      <c r="I228" s="177">
        <f>D228*H228</f>
        <v>0</v>
      </c>
      <c r="J228" s="331"/>
      <c r="K228" s="332"/>
      <c r="L228" s="33"/>
      <c r="M228" s="334"/>
      <c r="N228" s="334"/>
    </row>
    <row r="229" spans="1:14" ht="14.25" customHeight="1">
      <c r="A229" s="198"/>
      <c r="B229" s="184" t="s">
        <v>37</v>
      </c>
      <c r="C229" s="503"/>
      <c r="D229" s="199"/>
      <c r="E229" s="182"/>
      <c r="F229" s="186"/>
      <c r="G229" s="200">
        <f>SUM(G174:G228)</f>
        <v>0</v>
      </c>
      <c r="H229" s="182"/>
      <c r="I229" s="201">
        <f>SUM(I174:I228)</f>
        <v>0.8057399999999999</v>
      </c>
      <c r="K229" s="253"/>
      <c r="L229" s="33"/>
      <c r="M229" s="33"/>
      <c r="N229" s="162">
        <f>SUM(N224:N228)</f>
        <v>0.34972</v>
      </c>
    </row>
    <row r="230" spans="1:14" ht="14.25" customHeight="1" thickBot="1">
      <c r="A230" s="180">
        <v>48</v>
      </c>
      <c r="B230" s="174" t="s">
        <v>417</v>
      </c>
      <c r="C230" s="172" t="s">
        <v>418</v>
      </c>
      <c r="D230" s="197">
        <f>I229</f>
        <v>0.8057399999999999</v>
      </c>
      <c r="E230" s="174" t="s">
        <v>14</v>
      </c>
      <c r="F230" s="175"/>
      <c r="G230" s="202">
        <f>F230*D230</f>
        <v>0</v>
      </c>
      <c r="H230" s="177"/>
      <c r="I230" s="177"/>
      <c r="J230" s="331"/>
      <c r="K230" s="123"/>
      <c r="L230" s="33"/>
      <c r="M230" s="33"/>
      <c r="N230" s="33"/>
    </row>
    <row r="231" spans="1:14" ht="15" customHeight="1">
      <c r="A231" s="203"/>
      <c r="B231" s="587" t="s">
        <v>121</v>
      </c>
      <c r="C231" s="587"/>
      <c r="D231" s="38"/>
      <c r="E231" s="41"/>
      <c r="F231" s="41"/>
      <c r="G231" s="204">
        <f>SUM(G229:G230)</f>
        <v>0</v>
      </c>
      <c r="H231" s="41"/>
      <c r="I231" s="182"/>
      <c r="K231" s="33"/>
      <c r="L231" s="33"/>
      <c r="M231" s="33"/>
      <c r="N231" s="33"/>
    </row>
    <row r="232" spans="1:14" ht="14.25" customHeight="1">
      <c r="A232" s="109"/>
      <c r="B232" s="34"/>
      <c r="C232" s="34"/>
      <c r="D232" s="35"/>
      <c r="E232" s="33"/>
      <c r="F232" s="33"/>
      <c r="G232" s="171"/>
      <c r="H232" s="33"/>
      <c r="I232" s="33"/>
      <c r="K232" s="33"/>
      <c r="L232" s="33"/>
      <c r="M232" s="33"/>
      <c r="N232" s="33"/>
    </row>
    <row r="233" spans="1:14" ht="14.25" customHeight="1">
      <c r="A233" s="109"/>
      <c r="B233" s="34"/>
      <c r="C233" s="34"/>
      <c r="D233" s="35"/>
      <c r="E233" s="33"/>
      <c r="F233" s="33"/>
      <c r="G233" s="171"/>
      <c r="H233" s="33"/>
      <c r="I233" s="33"/>
      <c r="K233" s="33"/>
      <c r="L233" s="33"/>
      <c r="M233" s="33"/>
      <c r="N233" s="33"/>
    </row>
    <row r="234" spans="1:14" ht="15.75" customHeight="1">
      <c r="A234" s="6" t="s">
        <v>11</v>
      </c>
      <c r="B234" s="132" t="s">
        <v>171</v>
      </c>
      <c r="C234" s="133" t="s">
        <v>172</v>
      </c>
      <c r="D234" s="20"/>
      <c r="E234" s="21"/>
      <c r="F234" s="20"/>
      <c r="G234" s="22"/>
      <c r="H234" s="20"/>
      <c r="I234" s="20"/>
      <c r="K234" s="33"/>
      <c r="L234" s="33"/>
      <c r="M234" s="33"/>
      <c r="N234" s="33"/>
    </row>
    <row r="235" spans="1:14" ht="10.5" customHeight="1">
      <c r="A235" s="6"/>
      <c r="B235" s="27"/>
      <c r="C235" s="28"/>
      <c r="D235" s="20"/>
      <c r="E235" s="21"/>
      <c r="F235" s="20"/>
      <c r="G235" s="22"/>
      <c r="H235" s="20"/>
      <c r="I235" s="20"/>
      <c r="K235" s="33"/>
      <c r="L235" s="33"/>
      <c r="M235" s="33"/>
      <c r="N235" s="33"/>
    </row>
    <row r="236" spans="1:14" ht="14.25" customHeight="1" thickBot="1">
      <c r="A236" s="225" t="s">
        <v>0</v>
      </c>
      <c r="B236" s="230" t="s">
        <v>9</v>
      </c>
      <c r="C236" s="230" t="s">
        <v>10</v>
      </c>
      <c r="D236" s="230" t="s">
        <v>1</v>
      </c>
      <c r="E236" s="230" t="s">
        <v>2</v>
      </c>
      <c r="F236" s="230" t="s">
        <v>25</v>
      </c>
      <c r="G236" s="226" t="s">
        <v>26</v>
      </c>
      <c r="H236" s="216" t="s">
        <v>27</v>
      </c>
      <c r="I236" s="216" t="s">
        <v>28</v>
      </c>
      <c r="K236" s="33"/>
      <c r="L236" s="33"/>
      <c r="M236" s="33"/>
      <c r="N236" s="33"/>
    </row>
    <row r="237" spans="1:14" ht="14.25" customHeight="1">
      <c r="A237" s="265" t="s">
        <v>49</v>
      </c>
      <c r="B237" s="31" t="s">
        <v>174</v>
      </c>
      <c r="C237" s="31" t="s">
        <v>175</v>
      </c>
      <c r="D237" s="246">
        <v>39.1</v>
      </c>
      <c r="E237" s="23" t="s">
        <v>48</v>
      </c>
      <c r="F237" s="160"/>
      <c r="G237" s="153">
        <f>F237*D237</f>
        <v>0</v>
      </c>
      <c r="H237" s="170">
        <v>0.00531</v>
      </c>
      <c r="I237" s="39">
        <f>H237*D237</f>
        <v>0.207621</v>
      </c>
      <c r="K237" s="254"/>
      <c r="L237" s="33"/>
      <c r="M237" s="33"/>
      <c r="N237" s="33"/>
    </row>
    <row r="238" spans="1:14" ht="14.25" customHeight="1">
      <c r="A238" s="285"/>
      <c r="B238" s="286"/>
      <c r="C238" s="459" t="s">
        <v>359</v>
      </c>
      <c r="D238" s="294">
        <v>28.42</v>
      </c>
      <c r="E238" s="287"/>
      <c r="F238" s="296"/>
      <c r="G238" s="297"/>
      <c r="H238" s="298"/>
      <c r="I238" s="300"/>
      <c r="K238" s="254"/>
      <c r="L238" s="33"/>
      <c r="M238" s="33"/>
      <c r="N238" s="33"/>
    </row>
    <row r="239" spans="1:14" ht="14.25" customHeight="1">
      <c r="A239" s="291"/>
      <c r="B239" s="292"/>
      <c r="C239" s="463" t="s">
        <v>360</v>
      </c>
      <c r="D239" s="324">
        <v>3.38</v>
      </c>
      <c r="E239" s="305"/>
      <c r="F239" s="306"/>
      <c r="G239" s="307"/>
      <c r="H239" s="299"/>
      <c r="I239" s="309"/>
      <c r="K239" s="254"/>
      <c r="L239" s="33"/>
      <c r="M239" s="33"/>
      <c r="N239" s="33"/>
    </row>
    <row r="240" spans="1:14" ht="14.25" customHeight="1">
      <c r="A240" s="291"/>
      <c r="B240" s="292"/>
      <c r="C240" s="444" t="s">
        <v>361</v>
      </c>
      <c r="D240" s="324">
        <v>3.61</v>
      </c>
      <c r="E240" s="305"/>
      <c r="F240" s="306"/>
      <c r="G240" s="307"/>
      <c r="H240" s="299"/>
      <c r="I240" s="309"/>
      <c r="K240" s="254"/>
      <c r="L240" s="33"/>
      <c r="M240" s="33"/>
      <c r="N240" s="33"/>
    </row>
    <row r="241" spans="1:14" ht="14.25" customHeight="1">
      <c r="A241" s="134"/>
      <c r="B241" s="412"/>
      <c r="C241" s="464" t="s">
        <v>429</v>
      </c>
      <c r="D241" s="504">
        <v>3.66</v>
      </c>
      <c r="E241" s="185"/>
      <c r="F241" s="288"/>
      <c r="G241" s="224"/>
      <c r="H241" s="313"/>
      <c r="I241" s="233"/>
      <c r="K241" s="254"/>
      <c r="L241" s="33"/>
      <c r="M241" s="33"/>
      <c r="N241" s="33"/>
    </row>
    <row r="242" spans="1:14" ht="14.25" customHeight="1">
      <c r="A242" s="134" t="s">
        <v>50</v>
      </c>
      <c r="B242" s="31" t="s">
        <v>298</v>
      </c>
      <c r="C242" s="31" t="s">
        <v>173</v>
      </c>
      <c r="D242" s="247">
        <v>40.7</v>
      </c>
      <c r="E242" s="185" t="s">
        <v>48</v>
      </c>
      <c r="F242" s="186"/>
      <c r="G242" s="224">
        <f>F242*D242</f>
        <v>0</v>
      </c>
      <c r="H242" s="232">
        <v>0.019</v>
      </c>
      <c r="I242" s="233">
        <f>H242*D242</f>
        <v>0.7733</v>
      </c>
      <c r="K242" s="254"/>
      <c r="L242" s="33"/>
      <c r="M242" s="33"/>
      <c r="N242" s="33"/>
    </row>
    <row r="243" spans="1:14" ht="14.25" customHeight="1">
      <c r="A243" s="134"/>
      <c r="B243" s="31"/>
      <c r="C243" s="283" t="s">
        <v>430</v>
      </c>
      <c r="D243" s="284">
        <v>40.66</v>
      </c>
      <c r="E243" s="185"/>
      <c r="F243" s="186"/>
      <c r="G243" s="224"/>
      <c r="H243" s="232"/>
      <c r="I243" s="233"/>
      <c r="K243" s="254"/>
      <c r="L243" s="33"/>
      <c r="M243" s="33"/>
      <c r="N243" s="33"/>
    </row>
    <row r="244" spans="1:14" ht="14.25" customHeight="1">
      <c r="A244" s="134" t="s">
        <v>51</v>
      </c>
      <c r="B244" s="333" t="s">
        <v>252</v>
      </c>
      <c r="C244" s="326" t="s">
        <v>253</v>
      </c>
      <c r="D244" s="169">
        <v>10.7</v>
      </c>
      <c r="E244" s="23" t="s">
        <v>48</v>
      </c>
      <c r="F244" s="160"/>
      <c r="G244" s="153">
        <f>F244*D244</f>
        <v>0</v>
      </c>
      <c r="H244" s="170"/>
      <c r="I244" s="39">
        <f>H244*D244</f>
        <v>0</v>
      </c>
      <c r="J244" s="331"/>
      <c r="K244" s="426"/>
      <c r="L244" s="33"/>
      <c r="M244" s="33"/>
      <c r="N244" s="33"/>
    </row>
    <row r="245" spans="1:14" ht="14.25" customHeight="1">
      <c r="A245" s="353"/>
      <c r="B245" s="385"/>
      <c r="C245" s="413" t="s">
        <v>431</v>
      </c>
      <c r="D245" s="414">
        <v>10.65</v>
      </c>
      <c r="E245" s="240"/>
      <c r="F245" s="262"/>
      <c r="G245" s="278"/>
      <c r="H245" s="279"/>
      <c r="I245" s="280"/>
      <c r="K245" s="254"/>
      <c r="L245" s="33"/>
      <c r="M245" s="33"/>
      <c r="N245" s="33"/>
    </row>
    <row r="246" spans="1:14" ht="14.25" customHeight="1">
      <c r="A246" s="135" t="s">
        <v>52</v>
      </c>
      <c r="B246" s="23" t="s">
        <v>176</v>
      </c>
      <c r="C246" s="24" t="s">
        <v>177</v>
      </c>
      <c r="D246" s="246">
        <v>39.1</v>
      </c>
      <c r="E246" s="23" t="s">
        <v>48</v>
      </c>
      <c r="F246" s="160"/>
      <c r="G246" s="153">
        <f>F246*D246</f>
        <v>0</v>
      </c>
      <c r="H246" s="8">
        <v>0.0008</v>
      </c>
      <c r="I246" s="39">
        <f>H246*D246</f>
        <v>0.03128</v>
      </c>
      <c r="K246" s="254"/>
      <c r="L246" s="33"/>
      <c r="M246" s="33"/>
      <c r="N246" s="33"/>
    </row>
    <row r="247" spans="1:14" ht="14.25" customHeight="1">
      <c r="A247" s="134" t="s">
        <v>124</v>
      </c>
      <c r="B247" s="261" t="s">
        <v>203</v>
      </c>
      <c r="C247" s="236" t="s">
        <v>264</v>
      </c>
      <c r="D247" s="314">
        <v>44.2</v>
      </c>
      <c r="E247" s="236" t="s">
        <v>3</v>
      </c>
      <c r="F247" s="186"/>
      <c r="G247" s="224">
        <f>D247*F247</f>
        <v>0</v>
      </c>
      <c r="H247" s="188">
        <v>4E-05</v>
      </c>
      <c r="I247" s="233">
        <f>H247*D247</f>
        <v>0.0017680000000000003</v>
      </c>
      <c r="K247" s="254"/>
      <c r="L247" s="33"/>
      <c r="M247" s="33"/>
      <c r="N247" s="33"/>
    </row>
    <row r="248" spans="1:14" ht="14.25" customHeight="1">
      <c r="A248" s="291"/>
      <c r="B248" s="292"/>
      <c r="C248" s="465" t="s">
        <v>366</v>
      </c>
      <c r="D248" s="466">
        <v>22.75</v>
      </c>
      <c r="E248" s="240"/>
      <c r="F248" s="296"/>
      <c r="G248" s="278"/>
      <c r="H248" s="279"/>
      <c r="I248" s="280"/>
      <c r="K248" s="254"/>
      <c r="L248" s="33"/>
      <c r="M248" s="33"/>
      <c r="N248" s="33"/>
    </row>
    <row r="249" spans="1:14" ht="14.25" customHeight="1">
      <c r="A249" s="291"/>
      <c r="B249" s="292"/>
      <c r="C249" s="463" t="s">
        <v>367</v>
      </c>
      <c r="D249" s="304">
        <v>8.3</v>
      </c>
      <c r="E249" s="305"/>
      <c r="F249" s="440"/>
      <c r="G249" s="307"/>
      <c r="H249" s="299"/>
      <c r="I249" s="309"/>
      <c r="K249" s="254"/>
      <c r="L249" s="33"/>
      <c r="M249" s="33"/>
      <c r="N249" s="33"/>
    </row>
    <row r="250" spans="1:14" ht="14.25" customHeight="1">
      <c r="A250" s="301"/>
      <c r="B250" s="302"/>
      <c r="C250" s="463" t="s">
        <v>368</v>
      </c>
      <c r="D250" s="304">
        <v>7.5</v>
      </c>
      <c r="E250" s="305"/>
      <c r="F250" s="306"/>
      <c r="G250" s="307"/>
      <c r="H250" s="299"/>
      <c r="I250" s="309"/>
      <c r="K250" s="254"/>
      <c r="L250" s="33"/>
      <c r="M250" s="33"/>
      <c r="N250" s="33"/>
    </row>
    <row r="251" spans="1:14" ht="14.25" customHeight="1" thickBot="1">
      <c r="A251" s="368"/>
      <c r="B251" s="369"/>
      <c r="C251" s="478" t="s">
        <v>432</v>
      </c>
      <c r="D251" s="371">
        <v>5.65</v>
      </c>
      <c r="E251" s="372"/>
      <c r="F251" s="373"/>
      <c r="G251" s="374"/>
      <c r="H251" s="375"/>
      <c r="I251" s="376"/>
      <c r="K251" s="254"/>
      <c r="L251" s="33"/>
      <c r="M251" s="33"/>
      <c r="N251" s="33"/>
    </row>
    <row r="252" spans="1:14" ht="14.25" customHeight="1">
      <c r="A252" s="198"/>
      <c r="B252" s="184" t="s">
        <v>37</v>
      </c>
      <c r="C252" s="182"/>
      <c r="D252" s="199"/>
      <c r="E252" s="182"/>
      <c r="F252" s="186"/>
      <c r="G252" s="205">
        <f>SUM(G237:G251)</f>
        <v>0</v>
      </c>
      <c r="H252" s="182"/>
      <c r="I252" s="201">
        <f>SUM(I237:I251)</f>
        <v>1.013969</v>
      </c>
      <c r="K252" s="254"/>
      <c r="L252" s="33"/>
      <c r="M252" s="33"/>
      <c r="N252" s="33"/>
    </row>
    <row r="253" spans="1:14" ht="14.25" customHeight="1" thickBot="1">
      <c r="A253" s="180">
        <v>6</v>
      </c>
      <c r="B253" s="174" t="s">
        <v>419</v>
      </c>
      <c r="C253" s="172" t="s">
        <v>420</v>
      </c>
      <c r="D253" s="197">
        <f>I252</f>
        <v>1.013969</v>
      </c>
      <c r="E253" s="174" t="s">
        <v>14</v>
      </c>
      <c r="F253" s="175"/>
      <c r="G253" s="176">
        <f>F253*D253</f>
        <v>0</v>
      </c>
      <c r="H253" s="177"/>
      <c r="I253" s="177"/>
      <c r="J253" s="331"/>
      <c r="K253" s="426"/>
      <c r="L253" s="33"/>
      <c r="M253" s="33"/>
      <c r="N253" s="33"/>
    </row>
    <row r="254" spans="1:14" ht="15" customHeight="1">
      <c r="A254" s="203"/>
      <c r="B254" s="587" t="s">
        <v>178</v>
      </c>
      <c r="C254" s="587"/>
      <c r="D254" s="41"/>
      <c r="E254" s="41"/>
      <c r="F254" s="41"/>
      <c r="G254" s="159">
        <f>SUM(G252:G253)</f>
        <v>0</v>
      </c>
      <c r="H254" s="41"/>
      <c r="I254" s="182"/>
      <c r="K254" s="33"/>
      <c r="L254" s="33"/>
      <c r="M254" s="33"/>
      <c r="N254" s="33"/>
    </row>
    <row r="255" spans="1:14" ht="14.25" customHeight="1">
      <c r="A255" s="109"/>
      <c r="B255" s="34"/>
      <c r="C255" s="35"/>
      <c r="D255" s="33"/>
      <c r="E255" s="33"/>
      <c r="F255" s="33"/>
      <c r="G255" s="36"/>
      <c r="H255" s="33"/>
      <c r="I255" s="33"/>
      <c r="K255" s="33"/>
      <c r="L255" s="33"/>
      <c r="M255" s="33"/>
      <c r="N255" s="33"/>
    </row>
    <row r="256" spans="1:14" ht="14.25" customHeight="1">
      <c r="A256" s="109"/>
      <c r="B256" s="34"/>
      <c r="C256" s="34"/>
      <c r="D256" s="351"/>
      <c r="E256" s="351"/>
      <c r="F256" s="351"/>
      <c r="G256" s="157"/>
      <c r="H256" s="351"/>
      <c r="I256" s="351"/>
      <c r="J256" s="331"/>
      <c r="K256" s="351"/>
      <c r="L256" s="33"/>
      <c r="M256" s="33"/>
      <c r="N256" s="33"/>
    </row>
    <row r="257" spans="1:14" ht="15.75">
      <c r="A257" s="6" t="s">
        <v>11</v>
      </c>
      <c r="B257" s="132" t="s">
        <v>32</v>
      </c>
      <c r="C257" s="133" t="s">
        <v>33</v>
      </c>
      <c r="D257" s="20"/>
      <c r="E257" s="21"/>
      <c r="F257" s="20"/>
      <c r="G257" s="22"/>
      <c r="H257" s="20"/>
      <c r="I257" s="20"/>
      <c r="K257" s="33"/>
      <c r="L257" s="33"/>
      <c r="M257" s="33"/>
      <c r="N257" s="33"/>
    </row>
    <row r="258" spans="1:14" ht="10.5" customHeight="1">
      <c r="A258" s="6"/>
      <c r="B258" s="27"/>
      <c r="C258" s="28"/>
      <c r="D258" s="20"/>
      <c r="E258" s="21"/>
      <c r="F258" s="20"/>
      <c r="G258" s="22"/>
      <c r="H258" s="20"/>
      <c r="I258" s="20"/>
      <c r="K258" s="33"/>
      <c r="L258" s="33"/>
      <c r="M258" s="33"/>
      <c r="N258" s="33"/>
    </row>
    <row r="259" spans="1:14" ht="14.25" customHeight="1" thickBot="1">
      <c r="A259" s="225" t="s">
        <v>0</v>
      </c>
      <c r="B259" s="230" t="s">
        <v>9</v>
      </c>
      <c r="C259" s="230" t="s">
        <v>10</v>
      </c>
      <c r="D259" s="230" t="s">
        <v>1</v>
      </c>
      <c r="E259" s="230" t="s">
        <v>2</v>
      </c>
      <c r="F259" s="230" t="s">
        <v>25</v>
      </c>
      <c r="G259" s="226" t="s">
        <v>26</v>
      </c>
      <c r="H259" s="216" t="s">
        <v>27</v>
      </c>
      <c r="I259" s="216" t="s">
        <v>28</v>
      </c>
      <c r="K259" s="33"/>
      <c r="L259" s="33"/>
      <c r="M259" s="33"/>
      <c r="N259" s="33"/>
    </row>
    <row r="260" spans="1:14" ht="14.25" customHeight="1">
      <c r="A260" s="134" t="s">
        <v>49</v>
      </c>
      <c r="B260" s="23" t="s">
        <v>31</v>
      </c>
      <c r="C260" s="24" t="s">
        <v>38</v>
      </c>
      <c r="D260" s="30">
        <v>77.4</v>
      </c>
      <c r="E260" s="23" t="s">
        <v>48</v>
      </c>
      <c r="F260" s="186"/>
      <c r="G260" s="153">
        <f>D260*F260</f>
        <v>0</v>
      </c>
      <c r="H260" s="8">
        <v>0.002</v>
      </c>
      <c r="I260" s="8">
        <f>D260*H260</f>
        <v>0.15480000000000002</v>
      </c>
      <c r="K260" s="33"/>
      <c r="L260" s="33"/>
      <c r="M260" s="33"/>
      <c r="N260" s="33"/>
    </row>
    <row r="261" spans="1:14" ht="14.25" customHeight="1">
      <c r="A261" s="301"/>
      <c r="B261" s="302"/>
      <c r="C261" s="465" t="s">
        <v>394</v>
      </c>
      <c r="D261" s="466"/>
      <c r="E261" s="240"/>
      <c r="F261" s="262"/>
      <c r="G261" s="278"/>
      <c r="H261" s="308"/>
      <c r="I261" s="280"/>
      <c r="K261" s="33"/>
      <c r="L261" s="33"/>
      <c r="M261" s="33"/>
      <c r="N261" s="33"/>
    </row>
    <row r="262" spans="1:14" ht="14.25" customHeight="1">
      <c r="A262" s="301"/>
      <c r="B262" s="302"/>
      <c r="C262" s="416" t="s">
        <v>362</v>
      </c>
      <c r="D262" s="324">
        <v>37.98</v>
      </c>
      <c r="E262" s="507"/>
      <c r="F262" s="509"/>
      <c r="G262" s="510"/>
      <c r="H262" s="299"/>
      <c r="I262" s="506"/>
      <c r="K262" s="33"/>
      <c r="L262" s="33"/>
      <c r="M262" s="33"/>
      <c r="N262" s="33"/>
    </row>
    <row r="263" spans="1:14" ht="14.25" customHeight="1">
      <c r="A263" s="301"/>
      <c r="B263" s="302"/>
      <c r="C263" s="444" t="s">
        <v>363</v>
      </c>
      <c r="D263" s="324">
        <v>14.94</v>
      </c>
      <c r="E263" s="507"/>
      <c r="F263" s="509"/>
      <c r="G263" s="510"/>
      <c r="H263" s="299"/>
      <c r="I263" s="506"/>
      <c r="K263" s="33"/>
      <c r="L263" s="33"/>
      <c r="M263" s="33"/>
      <c r="N263" s="33"/>
    </row>
    <row r="264" spans="1:14" ht="14.25" customHeight="1">
      <c r="A264" s="301"/>
      <c r="B264" s="302"/>
      <c r="C264" s="463" t="s">
        <v>364</v>
      </c>
      <c r="D264" s="324">
        <v>11.25</v>
      </c>
      <c r="E264" s="305"/>
      <c r="F264" s="306"/>
      <c r="G264" s="307"/>
      <c r="H264" s="299"/>
      <c r="I264" s="309"/>
      <c r="K264" s="33"/>
      <c r="L264" s="33"/>
      <c r="M264" s="33"/>
      <c r="N264" s="33"/>
    </row>
    <row r="265" spans="1:14" ht="14.25" customHeight="1">
      <c r="A265" s="310"/>
      <c r="B265" s="311"/>
      <c r="C265" s="467" t="s">
        <v>439</v>
      </c>
      <c r="D265" s="504">
        <v>13.23</v>
      </c>
      <c r="E265" s="312"/>
      <c r="F265" s="288"/>
      <c r="G265" s="289"/>
      <c r="H265" s="313"/>
      <c r="I265" s="290"/>
      <c r="K265" s="33"/>
      <c r="L265" s="33"/>
      <c r="M265" s="33"/>
      <c r="N265" s="33"/>
    </row>
    <row r="266" spans="1:14" ht="14.25" customHeight="1">
      <c r="A266" s="134" t="s">
        <v>50</v>
      </c>
      <c r="B266" s="185" t="s">
        <v>297</v>
      </c>
      <c r="C266" s="173" t="s">
        <v>53</v>
      </c>
      <c r="D266" s="314">
        <v>80.5</v>
      </c>
      <c r="E266" s="185" t="s">
        <v>48</v>
      </c>
      <c r="F266" s="186"/>
      <c r="G266" s="224">
        <f>D266*F266</f>
        <v>0</v>
      </c>
      <c r="H266" s="188">
        <v>0.01</v>
      </c>
      <c r="I266" s="188">
        <f>D266*H266</f>
        <v>0.805</v>
      </c>
      <c r="K266" s="123"/>
      <c r="L266" s="33"/>
      <c r="M266" s="33"/>
      <c r="N266" s="33"/>
    </row>
    <row r="267" spans="1:14" ht="14.25" customHeight="1">
      <c r="A267" s="7"/>
      <c r="B267" s="7"/>
      <c r="C267" s="283" t="s">
        <v>426</v>
      </c>
      <c r="D267" s="284">
        <v>80.5</v>
      </c>
      <c r="E267" s="7"/>
      <c r="F267" s="7"/>
      <c r="G267" s="7"/>
      <c r="H267" s="7"/>
      <c r="I267" s="7"/>
      <c r="K267" s="123"/>
      <c r="L267" s="33"/>
      <c r="M267" s="33"/>
      <c r="N267" s="33"/>
    </row>
    <row r="268" spans="1:14" ht="14.25" customHeight="1">
      <c r="A268" s="134" t="s">
        <v>51</v>
      </c>
      <c r="B268" s="261" t="s">
        <v>148</v>
      </c>
      <c r="C268" s="236" t="s">
        <v>149</v>
      </c>
      <c r="D268" s="314">
        <v>77.4</v>
      </c>
      <c r="E268" s="185" t="s">
        <v>48</v>
      </c>
      <c r="F268" s="186"/>
      <c r="G268" s="224">
        <f>D268*F268</f>
        <v>0</v>
      </c>
      <c r="H268" s="188">
        <v>0.0004</v>
      </c>
      <c r="I268" s="188">
        <f>D268*H268</f>
        <v>0.030960000000000005</v>
      </c>
      <c r="K268" s="123"/>
      <c r="L268" s="33"/>
      <c r="M268" s="33"/>
      <c r="N268" s="33"/>
    </row>
    <row r="269" spans="1:14" ht="14.25" customHeight="1">
      <c r="A269" s="212" t="s">
        <v>52</v>
      </c>
      <c r="B269" s="260" t="s">
        <v>136</v>
      </c>
      <c r="C269" s="49" t="s">
        <v>137</v>
      </c>
      <c r="D269" s="30">
        <v>25.7</v>
      </c>
      <c r="E269" s="43" t="s">
        <v>48</v>
      </c>
      <c r="F269" s="186"/>
      <c r="G269" s="256">
        <f>D269*F269</f>
        <v>0</v>
      </c>
      <c r="H269" s="259"/>
      <c r="I269" s="259">
        <f>D269*H269</f>
        <v>0</v>
      </c>
      <c r="K269" s="123"/>
      <c r="L269" s="33"/>
      <c r="M269" s="33"/>
      <c r="N269" s="33"/>
    </row>
    <row r="270" spans="1:14" ht="14.25" customHeight="1">
      <c r="A270" s="135"/>
      <c r="B270" s="124"/>
      <c r="C270" s="283" t="s">
        <v>365</v>
      </c>
      <c r="D270" s="339">
        <v>25.74</v>
      </c>
      <c r="E270" s="23"/>
      <c r="F270" s="160"/>
      <c r="G270" s="153"/>
      <c r="H270" s="8"/>
      <c r="I270" s="8"/>
      <c r="K270" s="123"/>
      <c r="L270" s="33"/>
      <c r="M270" s="33"/>
      <c r="N270" s="33"/>
    </row>
    <row r="271" spans="1:14" ht="14.25" customHeight="1">
      <c r="A271" s="353" t="s">
        <v>124</v>
      </c>
      <c r="B271" s="474" t="s">
        <v>186</v>
      </c>
      <c r="C271" s="475" t="s">
        <v>378</v>
      </c>
      <c r="D271" s="476">
        <v>0.5</v>
      </c>
      <c r="E271" s="240" t="s">
        <v>48</v>
      </c>
      <c r="F271" s="262"/>
      <c r="G271" s="278">
        <f>D271*F271</f>
        <v>0</v>
      </c>
      <c r="H271" s="315">
        <v>0.0053</v>
      </c>
      <c r="I271" s="280">
        <f>H271*D271</f>
        <v>0.00265</v>
      </c>
      <c r="K271" s="254"/>
      <c r="L271" s="33"/>
      <c r="M271" s="33"/>
      <c r="N271" s="33"/>
    </row>
    <row r="272" spans="1:14" ht="14.25" customHeight="1" thickBot="1">
      <c r="A272" s="178"/>
      <c r="B272" s="352"/>
      <c r="C272" s="316" t="s">
        <v>379</v>
      </c>
      <c r="D272" s="477">
        <v>0.5</v>
      </c>
      <c r="E272" s="174"/>
      <c r="F272" s="175"/>
      <c r="G272" s="176"/>
      <c r="H272" s="177"/>
      <c r="I272" s="206"/>
      <c r="K272" s="254"/>
      <c r="L272" s="33"/>
      <c r="M272" s="33"/>
      <c r="N272" s="33"/>
    </row>
    <row r="273" spans="1:14" ht="14.25" customHeight="1">
      <c r="A273" s="198"/>
      <c r="B273" s="184" t="s">
        <v>37</v>
      </c>
      <c r="C273" s="182"/>
      <c r="D273" s="199"/>
      <c r="E273" s="182"/>
      <c r="F273" s="186"/>
      <c r="G273" s="205">
        <f>SUM(G260:G272)</f>
        <v>0</v>
      </c>
      <c r="H273" s="182"/>
      <c r="I273" s="201">
        <f>SUM(I260:I272)</f>
        <v>0.9934100000000001</v>
      </c>
      <c r="K273" s="123"/>
      <c r="L273" s="33"/>
      <c r="M273" s="33"/>
      <c r="N273" s="33"/>
    </row>
    <row r="274" spans="1:14" ht="14.25" customHeight="1" thickBot="1">
      <c r="A274" s="180">
        <v>6</v>
      </c>
      <c r="B274" s="174" t="s">
        <v>421</v>
      </c>
      <c r="C274" s="172" t="s">
        <v>422</v>
      </c>
      <c r="D274" s="197">
        <f>I273</f>
        <v>0.9934100000000001</v>
      </c>
      <c r="E274" s="174" t="s">
        <v>14</v>
      </c>
      <c r="F274" s="175"/>
      <c r="G274" s="176">
        <f>D274*F274</f>
        <v>0</v>
      </c>
      <c r="H274" s="177"/>
      <c r="I274" s="177"/>
      <c r="K274" s="123"/>
      <c r="L274" s="33"/>
      <c r="M274" s="33"/>
      <c r="N274" s="33"/>
    </row>
    <row r="275" spans="1:14" ht="15" customHeight="1">
      <c r="A275" s="203"/>
      <c r="B275" s="587" t="s">
        <v>122</v>
      </c>
      <c r="C275" s="587"/>
      <c r="D275" s="41"/>
      <c r="E275" s="41"/>
      <c r="F275" s="207"/>
      <c r="G275" s="159">
        <f>SUM(G273:G274)</f>
        <v>0</v>
      </c>
      <c r="H275" s="41"/>
      <c r="I275" s="182"/>
      <c r="K275" s="33"/>
      <c r="L275" s="33"/>
      <c r="M275" s="33"/>
      <c r="N275" s="33"/>
    </row>
    <row r="276" spans="1:14" ht="14.25" customHeight="1">
      <c r="A276" s="108"/>
      <c r="K276" s="33"/>
      <c r="L276" s="33"/>
      <c r="M276" s="33"/>
      <c r="N276" s="33"/>
    </row>
    <row r="277" spans="1:14" ht="14.25" customHeight="1">
      <c r="A277" s="108"/>
      <c r="K277" s="33"/>
      <c r="L277" s="33"/>
      <c r="M277" s="33"/>
      <c r="N277" s="33"/>
    </row>
    <row r="278" spans="1:14" ht="15.75" customHeight="1">
      <c r="A278" s="6" t="s">
        <v>11</v>
      </c>
      <c r="B278" s="132" t="s">
        <v>198</v>
      </c>
      <c r="C278" s="133" t="s">
        <v>199</v>
      </c>
      <c r="D278" s="20"/>
      <c r="E278" s="21"/>
      <c r="F278" s="20"/>
      <c r="G278" s="22"/>
      <c r="H278" s="20"/>
      <c r="I278" s="20"/>
      <c r="K278" s="33"/>
      <c r="L278" s="33"/>
      <c r="M278" s="33"/>
      <c r="N278" s="33"/>
    </row>
    <row r="279" spans="1:14" ht="10.5" customHeight="1">
      <c r="A279" s="6"/>
      <c r="B279" s="27"/>
      <c r="C279" s="28"/>
      <c r="D279" s="20"/>
      <c r="E279" s="21"/>
      <c r="F279" s="20"/>
      <c r="G279" s="22"/>
      <c r="H279" s="20"/>
      <c r="I279" s="20"/>
      <c r="K279" s="33"/>
      <c r="L279" s="33"/>
      <c r="M279" s="33"/>
      <c r="N279" s="33"/>
    </row>
    <row r="280" spans="1:14" ht="14.25" customHeight="1" thickBot="1">
      <c r="A280" s="225" t="s">
        <v>0</v>
      </c>
      <c r="B280" s="226" t="s">
        <v>9</v>
      </c>
      <c r="C280" s="226" t="s">
        <v>10</v>
      </c>
      <c r="D280" s="226" t="s">
        <v>1</v>
      </c>
      <c r="E280" s="226" t="s">
        <v>2</v>
      </c>
      <c r="F280" s="226" t="s">
        <v>25</v>
      </c>
      <c r="G280" s="226" t="s">
        <v>26</v>
      </c>
      <c r="H280" s="216" t="s">
        <v>27</v>
      </c>
      <c r="I280" s="216" t="s">
        <v>28</v>
      </c>
      <c r="K280" s="33"/>
      <c r="L280" s="33"/>
      <c r="M280" s="33"/>
      <c r="N280" s="33"/>
    </row>
    <row r="281" spans="1:14" ht="14.25" customHeight="1">
      <c r="A281" s="319">
        <v>1</v>
      </c>
      <c r="B281" s="320" t="s">
        <v>200</v>
      </c>
      <c r="C281" s="320" t="s">
        <v>201</v>
      </c>
      <c r="D281" s="258">
        <v>6</v>
      </c>
      <c r="E281" s="281" t="s">
        <v>48</v>
      </c>
      <c r="F281" s="160"/>
      <c r="G281" s="282">
        <f>D281*F281</f>
        <v>0</v>
      </c>
      <c r="H281" s="321"/>
      <c r="I281" s="321"/>
      <c r="K281" s="251"/>
      <c r="L281" s="33"/>
      <c r="M281" s="33"/>
      <c r="N281" s="33"/>
    </row>
    <row r="282" spans="1:14" ht="14.25" customHeight="1">
      <c r="A282" s="317"/>
      <c r="B282" s="318"/>
      <c r="C282" s="323" t="s">
        <v>427</v>
      </c>
      <c r="D282" s="322">
        <v>6</v>
      </c>
      <c r="E282" s="240"/>
      <c r="F282" s="186"/>
      <c r="G282" s="278"/>
      <c r="H282" s="9"/>
      <c r="I282" s="241"/>
      <c r="K282" s="251"/>
      <c r="L282" s="33"/>
      <c r="M282" s="33"/>
      <c r="N282" s="33"/>
    </row>
    <row r="283" spans="1:14" ht="14.25" customHeight="1" thickBot="1">
      <c r="A283" s="178" t="s">
        <v>50</v>
      </c>
      <c r="B283" s="215" t="s">
        <v>369</v>
      </c>
      <c r="C283" s="387" t="s">
        <v>370</v>
      </c>
      <c r="D283" s="468">
        <v>4</v>
      </c>
      <c r="E283" s="483" t="s">
        <v>48</v>
      </c>
      <c r="F283" s="175"/>
      <c r="G283" s="176">
        <f>D283*F283</f>
        <v>0</v>
      </c>
      <c r="H283" s="469"/>
      <c r="I283" s="216"/>
      <c r="K283" s="251"/>
      <c r="L283" s="33"/>
      <c r="M283" s="33"/>
      <c r="N283" s="33"/>
    </row>
    <row r="284" spans="1:14" ht="15" customHeight="1">
      <c r="A284" s="203"/>
      <c r="B284" s="587" t="s">
        <v>202</v>
      </c>
      <c r="C284" s="587"/>
      <c r="D284" s="41"/>
      <c r="E284" s="41"/>
      <c r="F284" s="207"/>
      <c r="G284" s="159">
        <f>SUM(G281:G283)</f>
        <v>0</v>
      </c>
      <c r="H284" s="41"/>
      <c r="I284" s="182"/>
      <c r="K284" s="33"/>
      <c r="L284" s="33"/>
      <c r="M284" s="33"/>
      <c r="N284" s="33"/>
    </row>
    <row r="285" spans="1:14" ht="14.25" customHeight="1">
      <c r="A285" s="108"/>
      <c r="K285" s="33"/>
      <c r="L285" s="33"/>
      <c r="M285" s="33"/>
      <c r="N285" s="33"/>
    </row>
    <row r="286" spans="1:20" ht="14.25" customHeight="1">
      <c r="A286" s="109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</row>
    <row r="287" spans="1:14" ht="15.75">
      <c r="A287" s="6" t="s">
        <v>11</v>
      </c>
      <c r="B287" s="132" t="s">
        <v>46</v>
      </c>
      <c r="C287" s="133" t="s">
        <v>47</v>
      </c>
      <c r="D287" s="20"/>
      <c r="E287" s="21"/>
      <c r="F287" s="20"/>
      <c r="G287" s="22"/>
      <c r="H287" s="20"/>
      <c r="I287" s="20"/>
      <c r="K287" s="33"/>
      <c r="L287" s="33"/>
      <c r="M287" s="33"/>
      <c r="N287" s="33"/>
    </row>
    <row r="288" spans="1:14" ht="10.5" customHeight="1">
      <c r="A288" s="6"/>
      <c r="B288" s="27"/>
      <c r="C288" s="28"/>
      <c r="D288" s="20"/>
      <c r="E288" s="21"/>
      <c r="F288" s="20"/>
      <c r="G288" s="22"/>
      <c r="H288" s="20"/>
      <c r="I288" s="20"/>
      <c r="K288" s="33"/>
      <c r="L288" s="33"/>
      <c r="M288" s="33"/>
      <c r="N288" s="33"/>
    </row>
    <row r="289" spans="1:14" ht="14.25" customHeight="1" thickBot="1">
      <c r="A289" s="225" t="s">
        <v>0</v>
      </c>
      <c r="B289" s="230" t="s">
        <v>9</v>
      </c>
      <c r="C289" s="230" t="s">
        <v>10</v>
      </c>
      <c r="D289" s="230" t="s">
        <v>1</v>
      </c>
      <c r="E289" s="230" t="s">
        <v>2</v>
      </c>
      <c r="F289" s="230" t="s">
        <v>25</v>
      </c>
      <c r="G289" s="226" t="s">
        <v>26</v>
      </c>
      <c r="H289" s="216" t="s">
        <v>27</v>
      </c>
      <c r="I289" s="216" t="s">
        <v>28</v>
      </c>
      <c r="K289" s="33"/>
      <c r="L289" s="33"/>
      <c r="M289" s="33"/>
      <c r="N289" s="33"/>
    </row>
    <row r="290" spans="1:14" ht="14.25" customHeight="1">
      <c r="A290" s="234">
        <v>1</v>
      </c>
      <c r="B290" s="235" t="s">
        <v>132</v>
      </c>
      <c r="C290" s="236" t="s">
        <v>220</v>
      </c>
      <c r="D290" s="236"/>
      <c r="E290" s="236"/>
      <c r="F290" s="236"/>
      <c r="G290" s="236"/>
      <c r="H290" s="237"/>
      <c r="I290" s="237"/>
      <c r="K290" s="255"/>
      <c r="L290" s="33"/>
      <c r="M290" s="33"/>
      <c r="N290" s="33"/>
    </row>
    <row r="291" spans="1:14" ht="14.25" customHeight="1">
      <c r="A291" s="340"/>
      <c r="B291" s="341"/>
      <c r="C291" s="342" t="s">
        <v>133</v>
      </c>
      <c r="D291" s="343">
        <v>113.1</v>
      </c>
      <c r="E291" s="344" t="s">
        <v>48</v>
      </c>
      <c r="F291" s="277"/>
      <c r="G291" s="256">
        <f>D291*F291</f>
        <v>0</v>
      </c>
      <c r="H291" s="345"/>
      <c r="I291" s="345"/>
      <c r="K291" s="123"/>
      <c r="L291" s="33"/>
      <c r="M291" s="33"/>
      <c r="N291" s="33"/>
    </row>
    <row r="292" spans="1:14" ht="14.25" customHeight="1" thickBot="1">
      <c r="A292" s="209"/>
      <c r="B292" s="346"/>
      <c r="C292" s="347" t="s">
        <v>440</v>
      </c>
      <c r="D292" s="348">
        <v>113.1</v>
      </c>
      <c r="E292" s="210"/>
      <c r="F292" s="175"/>
      <c r="G292" s="176"/>
      <c r="H292" s="211"/>
      <c r="I292" s="211"/>
      <c r="K292" s="255"/>
      <c r="L292" s="33"/>
      <c r="M292" s="33"/>
      <c r="N292" s="33"/>
    </row>
    <row r="293" spans="1:14" ht="15" customHeight="1">
      <c r="A293" s="203"/>
      <c r="B293" s="587" t="s">
        <v>123</v>
      </c>
      <c r="C293" s="587"/>
      <c r="D293" s="41"/>
      <c r="E293" s="41"/>
      <c r="F293" s="207"/>
      <c r="G293" s="208">
        <f>SUM(G290:G292)</f>
        <v>0</v>
      </c>
      <c r="H293" s="47"/>
      <c r="I293" s="182"/>
      <c r="K293" s="33"/>
      <c r="L293" s="33"/>
      <c r="M293" s="33"/>
      <c r="N293" s="33"/>
    </row>
    <row r="294" spans="1:14" ht="14.25" customHeight="1">
      <c r="A294" s="109"/>
      <c r="B294" s="34"/>
      <c r="C294" s="34"/>
      <c r="D294" s="33"/>
      <c r="E294" s="33"/>
      <c r="F294" s="33"/>
      <c r="G294" s="157"/>
      <c r="H294" s="33"/>
      <c r="I294" s="33"/>
      <c r="K294" s="33"/>
      <c r="L294" s="33"/>
      <c r="M294" s="33"/>
      <c r="N294" s="33"/>
    </row>
    <row r="295" spans="1:14" ht="14.25" customHeight="1">
      <c r="A295" s="108"/>
      <c r="K295" s="33"/>
      <c r="L295" s="33"/>
      <c r="M295" s="33"/>
      <c r="N295" s="33"/>
    </row>
    <row r="296" spans="1:14" ht="15.75">
      <c r="A296" s="6" t="s">
        <v>11</v>
      </c>
      <c r="B296" s="132" t="s">
        <v>182</v>
      </c>
      <c r="C296" s="133" t="s">
        <v>183</v>
      </c>
      <c r="D296" s="20"/>
      <c r="E296" s="21"/>
      <c r="F296" s="20"/>
      <c r="G296" s="22"/>
      <c r="H296" s="20"/>
      <c r="I296" s="20"/>
      <c r="K296" s="33"/>
      <c r="L296" s="33"/>
      <c r="M296" s="33"/>
      <c r="N296" s="33"/>
    </row>
    <row r="297" spans="1:14" ht="10.5" customHeight="1">
      <c r="A297" s="6"/>
      <c r="B297" s="27"/>
      <c r="C297" s="28"/>
      <c r="D297" s="20"/>
      <c r="E297" s="21"/>
      <c r="F297" s="20"/>
      <c r="G297" s="22"/>
      <c r="H297" s="20"/>
      <c r="I297" s="20"/>
      <c r="K297" s="33"/>
      <c r="L297" s="33"/>
      <c r="M297" s="33"/>
      <c r="N297" s="33"/>
    </row>
    <row r="298" spans="1:14" ht="15" customHeight="1" thickBot="1">
      <c r="A298" s="225" t="s">
        <v>0</v>
      </c>
      <c r="B298" s="226" t="s">
        <v>9</v>
      </c>
      <c r="C298" s="226" t="s">
        <v>10</v>
      </c>
      <c r="D298" s="230" t="s">
        <v>1</v>
      </c>
      <c r="E298" s="226" t="s">
        <v>2</v>
      </c>
      <c r="F298" s="230" t="s">
        <v>25</v>
      </c>
      <c r="G298" s="226" t="s">
        <v>26</v>
      </c>
      <c r="H298" s="216" t="s">
        <v>27</v>
      </c>
      <c r="I298" s="216" t="s">
        <v>28</v>
      </c>
      <c r="K298" s="33"/>
      <c r="L298" s="33"/>
      <c r="M298" s="33"/>
      <c r="N298" s="33"/>
    </row>
    <row r="299" spans="1:14" ht="14.25" customHeight="1">
      <c r="A299" s="134" t="s">
        <v>49</v>
      </c>
      <c r="B299" s="238" t="s">
        <v>184</v>
      </c>
      <c r="C299" s="320" t="s">
        <v>185</v>
      </c>
      <c r="D299" s="239">
        <v>7</v>
      </c>
      <c r="E299" s="185" t="s">
        <v>4</v>
      </c>
      <c r="F299" s="160"/>
      <c r="G299" s="224">
        <f aca="true" t="shared" si="13" ref="G299:G305">D299*F299</f>
        <v>0</v>
      </c>
      <c r="H299" s="241"/>
      <c r="I299" s="241"/>
      <c r="K299" s="33"/>
      <c r="L299" s="33"/>
      <c r="M299" s="33"/>
      <c r="N299" s="33"/>
    </row>
    <row r="300" spans="1:14" ht="14.25" customHeight="1">
      <c r="A300" s="135" t="s">
        <v>50</v>
      </c>
      <c r="B300" s="7" t="s">
        <v>186</v>
      </c>
      <c r="C300" s="42" t="s">
        <v>223</v>
      </c>
      <c r="D300" s="246">
        <v>7</v>
      </c>
      <c r="E300" s="43" t="s">
        <v>4</v>
      </c>
      <c r="F300" s="263"/>
      <c r="G300" s="153">
        <f t="shared" si="13"/>
        <v>0</v>
      </c>
      <c r="H300" s="214"/>
      <c r="I300" s="213"/>
      <c r="K300" s="33"/>
      <c r="L300" s="33"/>
      <c r="M300" s="33"/>
      <c r="N300" s="33"/>
    </row>
    <row r="301" spans="1:14" ht="14.25" customHeight="1">
      <c r="A301" s="135" t="s">
        <v>51</v>
      </c>
      <c r="B301" s="42" t="s">
        <v>187</v>
      </c>
      <c r="C301" s="42" t="s">
        <v>227</v>
      </c>
      <c r="D301" s="246">
        <v>30</v>
      </c>
      <c r="E301" s="23" t="s">
        <v>3</v>
      </c>
      <c r="F301" s="160"/>
      <c r="G301" s="153">
        <f t="shared" si="13"/>
        <v>0</v>
      </c>
      <c r="H301" s="9"/>
      <c r="I301" s="9"/>
      <c r="K301" s="254"/>
      <c r="L301" s="33"/>
      <c r="M301" s="33"/>
      <c r="N301" s="33"/>
    </row>
    <row r="302" spans="1:14" ht="14.25" customHeight="1">
      <c r="A302" s="212" t="s">
        <v>52</v>
      </c>
      <c r="B302" s="495" t="s">
        <v>392</v>
      </c>
      <c r="C302" s="496" t="s">
        <v>393</v>
      </c>
      <c r="D302" s="497">
        <v>1</v>
      </c>
      <c r="E302" s="43" t="s">
        <v>4</v>
      </c>
      <c r="F302" s="277"/>
      <c r="G302" s="256">
        <f t="shared" si="13"/>
        <v>0</v>
      </c>
      <c r="H302" s="471"/>
      <c r="I302" s="241"/>
      <c r="K302" s="254"/>
      <c r="L302" s="33"/>
      <c r="M302" s="33"/>
      <c r="N302" s="33"/>
    </row>
    <row r="303" spans="1:14" ht="14.25" customHeight="1">
      <c r="A303" s="135" t="s">
        <v>124</v>
      </c>
      <c r="B303" s="328" t="s">
        <v>392</v>
      </c>
      <c r="C303" s="42" t="s">
        <v>445</v>
      </c>
      <c r="D303" s="246">
        <v>1</v>
      </c>
      <c r="E303" s="23" t="s">
        <v>4</v>
      </c>
      <c r="F303" s="160"/>
      <c r="G303" s="153">
        <f t="shared" si="13"/>
        <v>0</v>
      </c>
      <c r="H303" s="9"/>
      <c r="I303" s="9"/>
      <c r="K303" s="254"/>
      <c r="L303" s="33"/>
      <c r="M303" s="33"/>
      <c r="N303" s="33"/>
    </row>
    <row r="304" spans="1:14" ht="14.25" customHeight="1">
      <c r="A304" s="134" t="s">
        <v>57</v>
      </c>
      <c r="B304" s="240"/>
      <c r="C304" s="238" t="s">
        <v>230</v>
      </c>
      <c r="D304" s="247">
        <v>7</v>
      </c>
      <c r="E304" s="240" t="s">
        <v>4</v>
      </c>
      <c r="F304" s="470"/>
      <c r="G304" s="224">
        <f t="shared" si="13"/>
        <v>0</v>
      </c>
      <c r="H304" s="471"/>
      <c r="I304" s="241"/>
      <c r="K304" s="251"/>
      <c r="L304" s="33"/>
      <c r="M304" s="33"/>
      <c r="N304" s="33"/>
    </row>
    <row r="305" spans="1:14" ht="14.25" customHeight="1" thickBot="1">
      <c r="A305" s="178" t="s">
        <v>125</v>
      </c>
      <c r="B305" s="174"/>
      <c r="C305" s="215" t="s">
        <v>231</v>
      </c>
      <c r="D305" s="354">
        <v>7</v>
      </c>
      <c r="E305" s="174" t="s">
        <v>4</v>
      </c>
      <c r="F305" s="472"/>
      <c r="G305" s="176">
        <f t="shared" si="13"/>
        <v>0</v>
      </c>
      <c r="H305" s="473"/>
      <c r="I305" s="216"/>
      <c r="K305" s="251"/>
      <c r="L305" s="33"/>
      <c r="M305" s="33"/>
      <c r="N305" s="33"/>
    </row>
    <row r="306" spans="1:14" ht="15">
      <c r="A306" s="203"/>
      <c r="B306" s="587" t="s">
        <v>188</v>
      </c>
      <c r="C306" s="587"/>
      <c r="D306" s="41"/>
      <c r="E306" s="41"/>
      <c r="F306" s="207"/>
      <c r="G306" s="208">
        <f>SUM(G299:G305)</f>
        <v>0</v>
      </c>
      <c r="H306" s="47"/>
      <c r="I306" s="182"/>
      <c r="K306" s="33"/>
      <c r="L306" s="33"/>
      <c r="M306" s="33"/>
      <c r="N306" s="33"/>
    </row>
    <row r="307" spans="11:14" ht="12.75">
      <c r="K307" s="33"/>
      <c r="L307" s="33"/>
      <c r="M307" s="33"/>
      <c r="N307" s="33"/>
    </row>
    <row r="308" spans="11:14" ht="12.75">
      <c r="K308" s="33"/>
      <c r="L308" s="33"/>
      <c r="M308" s="33"/>
      <c r="N308" s="33"/>
    </row>
    <row r="309" spans="11:14" ht="12.75">
      <c r="K309" s="33"/>
      <c r="L309" s="33"/>
      <c r="M309" s="33"/>
      <c r="N309" s="33"/>
    </row>
    <row r="310" spans="11:14" ht="12.75">
      <c r="K310" s="33"/>
      <c r="L310" s="33"/>
      <c r="M310" s="33"/>
      <c r="N310" s="33"/>
    </row>
    <row r="311" spans="11:14" ht="12.75">
      <c r="K311" s="33"/>
      <c r="L311" s="33"/>
      <c r="M311" s="33"/>
      <c r="N311" s="33"/>
    </row>
    <row r="312" spans="11:14" ht="12.75">
      <c r="K312" s="33"/>
      <c r="L312" s="33"/>
      <c r="M312" s="33"/>
      <c r="N312" s="33"/>
    </row>
    <row r="313" spans="11:14" ht="12.75">
      <c r="K313" s="33"/>
      <c r="L313" s="33"/>
      <c r="M313" s="33"/>
      <c r="N313" s="33"/>
    </row>
    <row r="314" spans="11:14" ht="12.75">
      <c r="K314" s="33"/>
      <c r="L314" s="33"/>
      <c r="M314" s="33"/>
      <c r="N314" s="33"/>
    </row>
    <row r="315" spans="11:14" ht="12.75">
      <c r="K315" s="33"/>
      <c r="L315" s="33"/>
      <c r="M315" s="33"/>
      <c r="N315" s="33"/>
    </row>
    <row r="316" spans="11:14" ht="12.75">
      <c r="K316" s="33"/>
      <c r="L316" s="33"/>
      <c r="M316" s="33"/>
      <c r="N316" s="33"/>
    </row>
    <row r="317" spans="11:14" ht="12.75">
      <c r="K317" s="33"/>
      <c r="L317" s="33"/>
      <c r="M317" s="33"/>
      <c r="N317" s="33"/>
    </row>
    <row r="318" spans="11:14" ht="12.75">
      <c r="K318" s="33"/>
      <c r="L318" s="33"/>
      <c r="M318" s="33"/>
      <c r="N318" s="33"/>
    </row>
    <row r="319" spans="11:14" ht="12.75">
      <c r="K319" s="33"/>
      <c r="L319" s="33"/>
      <c r="M319" s="33"/>
      <c r="N319" s="33"/>
    </row>
  </sheetData>
  <sheetProtection/>
  <mergeCells count="24">
    <mergeCell ref="A1:I1"/>
    <mergeCell ref="A3:B3"/>
    <mergeCell ref="B44:C44"/>
    <mergeCell ref="B57:C57"/>
    <mergeCell ref="A5:B5"/>
    <mergeCell ref="C3:E3"/>
    <mergeCell ref="B306:C306"/>
    <mergeCell ref="B293:C293"/>
    <mergeCell ref="B275:C275"/>
    <mergeCell ref="B254:C254"/>
    <mergeCell ref="B284:C284"/>
    <mergeCell ref="B19:C19"/>
    <mergeCell ref="A122:C122"/>
    <mergeCell ref="B143:C143"/>
    <mergeCell ref="B168:C168"/>
    <mergeCell ref="B231:C231"/>
    <mergeCell ref="B107:C107"/>
    <mergeCell ref="A110:C110"/>
    <mergeCell ref="B100:C100"/>
    <mergeCell ref="B65:C65"/>
    <mergeCell ref="C4:E4"/>
    <mergeCell ref="C5:E5"/>
    <mergeCell ref="A4:B4"/>
    <mergeCell ref="A7:C7"/>
  </mergeCells>
  <printOptions/>
  <pageMargins left="0.72" right="0.787401575" top="0.49" bottom="0.3" header="0.4921259845" footer="0.3"/>
  <pageSetup fitToHeight="0" fitToWidth="1" horizontalDpi="360" verticalDpi="36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Kvasna</dc:creator>
  <cp:keywords/>
  <dc:description/>
  <cp:lastModifiedBy>Bártová Radka</cp:lastModifiedBy>
  <cp:lastPrinted>2016-04-05T05:51:51Z</cp:lastPrinted>
  <dcterms:created xsi:type="dcterms:W3CDTF">2006-08-20T21:53:24Z</dcterms:created>
  <dcterms:modified xsi:type="dcterms:W3CDTF">2017-02-01T12:02:40Z</dcterms:modified>
  <cp:category/>
  <cp:version/>
  <cp:contentType/>
  <cp:contentStatus/>
</cp:coreProperties>
</file>