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O:\Investice\Investiční akce\akce 2026\VZ_jiných odborů\ODKS_Rekonstrukce veřejného osvětlení a chodníků ul na Příkopech\01_ZD\"/>
    </mc:Choice>
  </mc:AlternateContent>
  <bookViews>
    <workbookView xWindow="0" yWindow="0" windowWidth="21570" windowHeight="7965" activeTab="2"/>
  </bookViews>
  <sheets>
    <sheet name="Rekapitulace stavby" sheetId="1" r:id="rId1"/>
    <sheet name="SO 104 - KOMUNIKACE ul. N..." sheetId="2" r:id="rId2"/>
    <sheet name="SO 404 - VO ul. Na Příkopech" sheetId="3" r:id="rId3"/>
    <sheet name="Pokyny pro vyplnění" sheetId="4" r:id="rId4"/>
  </sheets>
  <definedNames>
    <definedName name="_xlnm._FilterDatabase" localSheetId="1" hidden="1">'SO 104 - KOMUNIKACE ul. N...'!$C$89:$K$339</definedName>
    <definedName name="_xlnm._FilterDatabase" localSheetId="2" hidden="1">'SO 404 - VO ul. Na Příkopech'!$C$93:$K$753</definedName>
    <definedName name="_xlnm.Print_Titles" localSheetId="0">'Rekapitulace stavby'!$52:$52</definedName>
    <definedName name="_xlnm.Print_Titles" localSheetId="1">'SO 104 - KOMUNIKACE ul. N...'!$89:$89</definedName>
    <definedName name="_xlnm.Print_Titles" localSheetId="2">'SO 404 - VO ul. Na Příkopech'!$93:$93</definedName>
    <definedName name="_xlnm.Print_Area" localSheetId="3">'Pokyny pro vyplnění'!$B$2:$K$71,'Pokyny pro vyplnění'!$B$74:$K$118,'Pokyny pro vyplnění'!$B$121:$K$161,'Pokyny pro vyplnění'!$B$164:$K$219</definedName>
    <definedName name="_xlnm.Print_Area" localSheetId="0">'Rekapitulace stavby'!$D$4:$AO$36,'Rekapitulace stavby'!$C$42:$AQ$57</definedName>
    <definedName name="_xlnm.Print_Area" localSheetId="1">'SO 104 - KOMUNIKACE ul. N...'!$C$4:$J$39,'SO 104 - KOMUNIKACE ul. N...'!$C$45:$J$71,'SO 104 - KOMUNIKACE ul. N...'!$C$77:$K$339</definedName>
    <definedName name="_xlnm.Print_Area" localSheetId="2">'SO 404 - VO ul. Na Příkopech'!$C$4:$J$39,'SO 404 - VO ul. Na Příkopech'!$C$45:$J$75,'SO 404 - VO ul. Na Příkopech'!$C$81:$K$753</definedName>
  </definedNames>
  <calcPr calcId="162913"/>
</workbook>
</file>

<file path=xl/calcChain.xml><?xml version="1.0" encoding="utf-8"?>
<calcChain xmlns="http://schemas.openxmlformats.org/spreadsheetml/2006/main">
  <c r="J37" i="3" l="1"/>
  <c r="J36" i="3"/>
  <c r="AY56" i="1"/>
  <c r="J35" i="3"/>
  <c r="AX56" i="1"/>
  <c r="BI751" i="3"/>
  <c r="BH751" i="3"/>
  <c r="BG751" i="3"/>
  <c r="BF751" i="3"/>
  <c r="T751" i="3"/>
  <c r="R751" i="3"/>
  <c r="P751" i="3"/>
  <c r="BI748" i="3"/>
  <c r="BH748" i="3"/>
  <c r="BG748" i="3"/>
  <c r="BF748" i="3"/>
  <c r="T748" i="3"/>
  <c r="R748" i="3"/>
  <c r="P748" i="3"/>
  <c r="BI746" i="3"/>
  <c r="BH746" i="3"/>
  <c r="BG746" i="3"/>
  <c r="BF746" i="3"/>
  <c r="T746" i="3"/>
  <c r="R746" i="3"/>
  <c r="P746" i="3"/>
  <c r="BI741" i="3"/>
  <c r="BH741" i="3"/>
  <c r="BG741" i="3"/>
  <c r="BF741" i="3"/>
  <c r="T741" i="3"/>
  <c r="R741" i="3"/>
  <c r="P741" i="3"/>
  <c r="BI739" i="3"/>
  <c r="BH739" i="3"/>
  <c r="BG739" i="3"/>
  <c r="BF739" i="3"/>
  <c r="T739" i="3"/>
  <c r="R739" i="3"/>
  <c r="P739" i="3"/>
  <c r="BI736" i="3"/>
  <c r="BH736" i="3"/>
  <c r="BG736" i="3"/>
  <c r="BF736" i="3"/>
  <c r="T736" i="3"/>
  <c r="R736" i="3"/>
  <c r="P736" i="3"/>
  <c r="BI734" i="3"/>
  <c r="BH734" i="3"/>
  <c r="BG734" i="3"/>
  <c r="BF734" i="3"/>
  <c r="T734" i="3"/>
  <c r="R734" i="3"/>
  <c r="P734" i="3"/>
  <c r="BI732" i="3"/>
  <c r="BH732" i="3"/>
  <c r="BG732" i="3"/>
  <c r="BF732" i="3"/>
  <c r="T732" i="3"/>
  <c r="R732" i="3"/>
  <c r="P732" i="3"/>
  <c r="BI728" i="3"/>
  <c r="BH728" i="3"/>
  <c r="BG728" i="3"/>
  <c r="BF728" i="3"/>
  <c r="T728" i="3"/>
  <c r="R728" i="3"/>
  <c r="P728" i="3"/>
  <c r="BI725" i="3"/>
  <c r="BH725" i="3"/>
  <c r="BG725" i="3"/>
  <c r="BF725" i="3"/>
  <c r="T725" i="3"/>
  <c r="R725" i="3"/>
  <c r="P725" i="3"/>
  <c r="BI720" i="3"/>
  <c r="BH720" i="3"/>
  <c r="BG720" i="3"/>
  <c r="BF720" i="3"/>
  <c r="T720" i="3"/>
  <c r="R720" i="3"/>
  <c r="P720" i="3"/>
  <c r="BI716" i="3"/>
  <c r="BH716" i="3"/>
  <c r="BG716" i="3"/>
  <c r="BF716" i="3"/>
  <c r="T716" i="3"/>
  <c r="R716" i="3"/>
  <c r="P716" i="3"/>
  <c r="BI712" i="3"/>
  <c r="BH712" i="3"/>
  <c r="BG712" i="3"/>
  <c r="BF712" i="3"/>
  <c r="T712" i="3"/>
  <c r="R712" i="3"/>
  <c r="P712" i="3"/>
  <c r="BI709" i="3"/>
  <c r="BH709" i="3"/>
  <c r="BG709" i="3"/>
  <c r="BF709" i="3"/>
  <c r="T709" i="3"/>
  <c r="R709" i="3"/>
  <c r="P709" i="3"/>
  <c r="BI705" i="3"/>
  <c r="BH705" i="3"/>
  <c r="BG705" i="3"/>
  <c r="BF705" i="3"/>
  <c r="T705" i="3"/>
  <c r="R705" i="3"/>
  <c r="P705" i="3"/>
  <c r="BI703" i="3"/>
  <c r="BH703" i="3"/>
  <c r="BG703" i="3"/>
  <c r="BF703" i="3"/>
  <c r="T703" i="3"/>
  <c r="R703" i="3"/>
  <c r="P703" i="3"/>
  <c r="BI699" i="3"/>
  <c r="BH699" i="3"/>
  <c r="BG699" i="3"/>
  <c r="BF699" i="3"/>
  <c r="T699" i="3"/>
  <c r="R699" i="3"/>
  <c r="P699" i="3"/>
  <c r="BI693" i="3"/>
  <c r="BH693" i="3"/>
  <c r="BG693" i="3"/>
  <c r="BF693" i="3"/>
  <c r="T693" i="3"/>
  <c r="R693" i="3"/>
  <c r="P693" i="3"/>
  <c r="BI689" i="3"/>
  <c r="BH689" i="3"/>
  <c r="BG689" i="3"/>
  <c r="BF689" i="3"/>
  <c r="T689" i="3"/>
  <c r="R689" i="3"/>
  <c r="P689" i="3"/>
  <c r="BI684" i="3"/>
  <c r="BH684" i="3"/>
  <c r="BG684" i="3"/>
  <c r="BF684" i="3"/>
  <c r="T684" i="3"/>
  <c r="R684" i="3"/>
  <c r="P684" i="3"/>
  <c r="BI679" i="3"/>
  <c r="BH679" i="3"/>
  <c r="BG679" i="3"/>
  <c r="BF679" i="3"/>
  <c r="T679" i="3"/>
  <c r="R679" i="3"/>
  <c r="P679" i="3"/>
  <c r="BI674" i="3"/>
  <c r="BH674" i="3"/>
  <c r="BG674" i="3"/>
  <c r="BF674" i="3"/>
  <c r="T674" i="3"/>
  <c r="R674" i="3"/>
  <c r="P674" i="3"/>
  <c r="BI666" i="3"/>
  <c r="BH666" i="3"/>
  <c r="BG666" i="3"/>
  <c r="BF666" i="3"/>
  <c r="T666" i="3"/>
  <c r="R666" i="3"/>
  <c r="P666" i="3"/>
  <c r="BI660" i="3"/>
  <c r="BH660" i="3"/>
  <c r="BG660" i="3"/>
  <c r="BF660" i="3"/>
  <c r="T660" i="3"/>
  <c r="R660" i="3"/>
  <c r="P660" i="3"/>
  <c r="BI656" i="3"/>
  <c r="BH656" i="3"/>
  <c r="BG656" i="3"/>
  <c r="BF656" i="3"/>
  <c r="T656" i="3"/>
  <c r="R656" i="3"/>
  <c r="P656" i="3"/>
  <c r="BI653" i="3"/>
  <c r="BH653" i="3"/>
  <c r="BG653" i="3"/>
  <c r="BF653" i="3"/>
  <c r="T653" i="3"/>
  <c r="R653" i="3"/>
  <c r="P653" i="3"/>
  <c r="BI647" i="3"/>
  <c r="BH647" i="3"/>
  <c r="BG647" i="3"/>
  <c r="BF647" i="3"/>
  <c r="T647" i="3"/>
  <c r="R647" i="3"/>
  <c r="P647" i="3"/>
  <c r="BI641" i="3"/>
  <c r="BH641" i="3"/>
  <c r="BG641" i="3"/>
  <c r="BF641" i="3"/>
  <c r="T641" i="3"/>
  <c r="R641" i="3"/>
  <c r="P641" i="3"/>
  <c r="BI638" i="3"/>
  <c r="BH638" i="3"/>
  <c r="BG638" i="3"/>
  <c r="BF638" i="3"/>
  <c r="T638" i="3"/>
  <c r="R638" i="3"/>
  <c r="P638" i="3"/>
  <c r="BI634" i="3"/>
  <c r="BH634" i="3"/>
  <c r="BG634" i="3"/>
  <c r="BF634" i="3"/>
  <c r="T634" i="3"/>
  <c r="R634" i="3"/>
  <c r="P634" i="3"/>
  <c r="BI627" i="3"/>
  <c r="BH627" i="3"/>
  <c r="BG627" i="3"/>
  <c r="BF627" i="3"/>
  <c r="T627" i="3"/>
  <c r="R627" i="3"/>
  <c r="P627" i="3"/>
  <c r="BI622" i="3"/>
  <c r="BH622" i="3"/>
  <c r="BG622" i="3"/>
  <c r="BF622" i="3"/>
  <c r="T622" i="3"/>
  <c r="R622" i="3"/>
  <c r="P622" i="3"/>
  <c r="BI619" i="3"/>
  <c r="BH619" i="3"/>
  <c r="BG619" i="3"/>
  <c r="BF619" i="3"/>
  <c r="T619" i="3"/>
  <c r="R619" i="3"/>
  <c r="P619" i="3"/>
  <c r="BI614" i="3"/>
  <c r="BH614" i="3"/>
  <c r="BG614" i="3"/>
  <c r="BF614" i="3"/>
  <c r="T614" i="3"/>
  <c r="R614" i="3"/>
  <c r="P614" i="3"/>
  <c r="BI609" i="3"/>
  <c r="BH609" i="3"/>
  <c r="BG609" i="3"/>
  <c r="BF609" i="3"/>
  <c r="T609" i="3"/>
  <c r="R609" i="3"/>
  <c r="P609" i="3"/>
  <c r="BI606" i="3"/>
  <c r="BH606" i="3"/>
  <c r="BG606" i="3"/>
  <c r="BF606" i="3"/>
  <c r="T606" i="3"/>
  <c r="R606" i="3"/>
  <c r="P606" i="3"/>
  <c r="BI602" i="3"/>
  <c r="BH602" i="3"/>
  <c r="BG602" i="3"/>
  <c r="BF602" i="3"/>
  <c r="T602" i="3"/>
  <c r="R602" i="3"/>
  <c r="P602" i="3"/>
  <c r="BI598" i="3"/>
  <c r="BH598" i="3"/>
  <c r="BG598" i="3"/>
  <c r="BF598" i="3"/>
  <c r="T598" i="3"/>
  <c r="R598" i="3"/>
  <c r="P598" i="3"/>
  <c r="BI590" i="3"/>
  <c r="BH590" i="3"/>
  <c r="BG590" i="3"/>
  <c r="BF590" i="3"/>
  <c r="T590" i="3"/>
  <c r="R590" i="3"/>
  <c r="P590" i="3"/>
  <c r="BI581" i="3"/>
  <c r="BH581" i="3"/>
  <c r="BG581" i="3"/>
  <c r="BF581" i="3"/>
  <c r="T581" i="3"/>
  <c r="R581" i="3"/>
  <c r="P581" i="3"/>
  <c r="BI572" i="3"/>
  <c r="BH572" i="3"/>
  <c r="BG572" i="3"/>
  <c r="BF572" i="3"/>
  <c r="T572" i="3"/>
  <c r="R572" i="3"/>
  <c r="P572" i="3"/>
  <c r="BI568" i="3"/>
  <c r="BH568" i="3"/>
  <c r="BG568" i="3"/>
  <c r="BF568" i="3"/>
  <c r="T568" i="3"/>
  <c r="R568" i="3"/>
  <c r="P568" i="3"/>
  <c r="BI565" i="3"/>
  <c r="BH565" i="3"/>
  <c r="BG565" i="3"/>
  <c r="BF565" i="3"/>
  <c r="T565" i="3"/>
  <c r="R565" i="3"/>
  <c r="P565" i="3"/>
  <c r="BI560" i="3"/>
  <c r="BH560" i="3"/>
  <c r="BG560" i="3"/>
  <c r="BF560" i="3"/>
  <c r="T560" i="3"/>
  <c r="R560" i="3"/>
  <c r="P560" i="3"/>
  <c r="BI557" i="3"/>
  <c r="BH557" i="3"/>
  <c r="BG557" i="3"/>
  <c r="BF557" i="3"/>
  <c r="T557" i="3"/>
  <c r="R557" i="3"/>
  <c r="P557" i="3"/>
  <c r="BI551" i="3"/>
  <c r="BH551" i="3"/>
  <c r="BG551" i="3"/>
  <c r="BF551" i="3"/>
  <c r="T551" i="3"/>
  <c r="R551" i="3"/>
  <c r="P551" i="3"/>
  <c r="BI549" i="3"/>
  <c r="BH549" i="3"/>
  <c r="BG549" i="3"/>
  <c r="BF549" i="3"/>
  <c r="T549" i="3"/>
  <c r="R549" i="3"/>
  <c r="P549" i="3"/>
  <c r="BI543" i="3"/>
  <c r="BH543" i="3"/>
  <c r="BG543" i="3"/>
  <c r="BF543" i="3"/>
  <c r="T543" i="3"/>
  <c r="R543" i="3"/>
  <c r="P543" i="3"/>
  <c r="BI538" i="3"/>
  <c r="BH538" i="3"/>
  <c r="BG538" i="3"/>
  <c r="BF538" i="3"/>
  <c r="T538" i="3"/>
  <c r="R538" i="3"/>
  <c r="P538" i="3"/>
  <c r="BI535" i="3"/>
  <c r="BH535" i="3"/>
  <c r="BG535" i="3"/>
  <c r="BF535" i="3"/>
  <c r="T535" i="3"/>
  <c r="R535" i="3"/>
  <c r="P535" i="3"/>
  <c r="BI530" i="3"/>
  <c r="BH530" i="3"/>
  <c r="BG530" i="3"/>
  <c r="BF530" i="3"/>
  <c r="T530" i="3"/>
  <c r="R530" i="3"/>
  <c r="P530" i="3"/>
  <c r="BI525" i="3"/>
  <c r="BH525" i="3"/>
  <c r="BG525" i="3"/>
  <c r="BF525" i="3"/>
  <c r="T525" i="3"/>
  <c r="R525" i="3"/>
  <c r="P525" i="3"/>
  <c r="BI522" i="3"/>
  <c r="BH522" i="3"/>
  <c r="BG522" i="3"/>
  <c r="BF522" i="3"/>
  <c r="T522" i="3"/>
  <c r="R522" i="3"/>
  <c r="P522" i="3"/>
  <c r="BI517" i="3"/>
  <c r="BH517" i="3"/>
  <c r="BG517" i="3"/>
  <c r="BF517" i="3"/>
  <c r="T517" i="3"/>
  <c r="R517" i="3"/>
  <c r="P517" i="3"/>
  <c r="BI512" i="3"/>
  <c r="BH512" i="3"/>
  <c r="BG512" i="3"/>
  <c r="BF512" i="3"/>
  <c r="T512" i="3"/>
  <c r="R512" i="3"/>
  <c r="P512" i="3"/>
  <c r="BI508" i="3"/>
  <c r="BH508" i="3"/>
  <c r="BG508" i="3"/>
  <c r="BF508" i="3"/>
  <c r="T508" i="3"/>
  <c r="R508" i="3"/>
  <c r="P508" i="3"/>
  <c r="BI503" i="3"/>
  <c r="BH503" i="3"/>
  <c r="BG503" i="3"/>
  <c r="BF503" i="3"/>
  <c r="T503" i="3"/>
  <c r="R503" i="3"/>
  <c r="P503" i="3"/>
  <c r="BI501" i="3"/>
  <c r="BH501" i="3"/>
  <c r="BG501" i="3"/>
  <c r="BF501" i="3"/>
  <c r="T501" i="3"/>
  <c r="R501" i="3"/>
  <c r="P501" i="3"/>
  <c r="BI496" i="3"/>
  <c r="BH496" i="3"/>
  <c r="BG496" i="3"/>
  <c r="BF496" i="3"/>
  <c r="T496" i="3"/>
  <c r="R496" i="3"/>
  <c r="P496" i="3"/>
  <c r="BI491" i="3"/>
  <c r="BH491" i="3"/>
  <c r="BG491" i="3"/>
  <c r="BF491" i="3"/>
  <c r="T491" i="3"/>
  <c r="R491" i="3"/>
  <c r="P491" i="3"/>
  <c r="BI486" i="3"/>
  <c r="BH486" i="3"/>
  <c r="BG486" i="3"/>
  <c r="BF486" i="3"/>
  <c r="T486" i="3"/>
  <c r="R486" i="3"/>
  <c r="P486" i="3"/>
  <c r="BI481" i="3"/>
  <c r="BH481" i="3"/>
  <c r="BG481" i="3"/>
  <c r="BF481" i="3"/>
  <c r="T481" i="3"/>
  <c r="R481" i="3"/>
  <c r="P481" i="3"/>
  <c r="BI474" i="3"/>
  <c r="BH474" i="3"/>
  <c r="BG474" i="3"/>
  <c r="BF474" i="3"/>
  <c r="T474" i="3"/>
  <c r="R474" i="3"/>
  <c r="P474" i="3"/>
  <c r="BI469" i="3"/>
  <c r="BH469" i="3"/>
  <c r="BG469" i="3"/>
  <c r="BF469" i="3"/>
  <c r="T469" i="3"/>
  <c r="R469" i="3"/>
  <c r="P469" i="3"/>
  <c r="BI466" i="3"/>
  <c r="BH466" i="3"/>
  <c r="BG466" i="3"/>
  <c r="BF466" i="3"/>
  <c r="T466" i="3"/>
  <c r="R466" i="3"/>
  <c r="P466" i="3"/>
  <c r="BI462" i="3"/>
  <c r="BH462" i="3"/>
  <c r="BG462" i="3"/>
  <c r="BF462" i="3"/>
  <c r="T462" i="3"/>
  <c r="R462" i="3"/>
  <c r="P462" i="3"/>
  <c r="BI459" i="3"/>
  <c r="BH459" i="3"/>
  <c r="BG459" i="3"/>
  <c r="BF459" i="3"/>
  <c r="T459" i="3"/>
  <c r="R459" i="3"/>
  <c r="P459" i="3"/>
  <c r="BI457" i="3"/>
  <c r="BH457" i="3"/>
  <c r="BG457" i="3"/>
  <c r="BF457" i="3"/>
  <c r="T457" i="3"/>
  <c r="R457" i="3"/>
  <c r="P457" i="3"/>
  <c r="BI454" i="3"/>
  <c r="BH454" i="3"/>
  <c r="BG454" i="3"/>
  <c r="BF454" i="3"/>
  <c r="T454" i="3"/>
  <c r="R454" i="3"/>
  <c r="P454" i="3"/>
  <c r="BI452" i="3"/>
  <c r="BH452" i="3"/>
  <c r="BG452" i="3"/>
  <c r="BF452" i="3"/>
  <c r="T452" i="3"/>
  <c r="R452" i="3"/>
  <c r="P452" i="3"/>
  <c r="BI449" i="3"/>
  <c r="BH449" i="3"/>
  <c r="BG449" i="3"/>
  <c r="BF449" i="3"/>
  <c r="T449" i="3"/>
  <c r="R449" i="3"/>
  <c r="P449" i="3"/>
  <c r="BI445" i="3"/>
  <c r="BH445" i="3"/>
  <c r="BG445" i="3"/>
  <c r="BF445" i="3"/>
  <c r="T445" i="3"/>
  <c r="R445" i="3"/>
  <c r="P445" i="3"/>
  <c r="BI442" i="3"/>
  <c r="BH442" i="3"/>
  <c r="BG442" i="3"/>
  <c r="BF442" i="3"/>
  <c r="T442" i="3"/>
  <c r="R442" i="3"/>
  <c r="P442" i="3"/>
  <c r="BI439" i="3"/>
  <c r="BH439" i="3"/>
  <c r="BG439" i="3"/>
  <c r="BF439" i="3"/>
  <c r="T439" i="3"/>
  <c r="R439" i="3"/>
  <c r="P439" i="3"/>
  <c r="BI437" i="3"/>
  <c r="BH437" i="3"/>
  <c r="BG437" i="3"/>
  <c r="BF437" i="3"/>
  <c r="T437" i="3"/>
  <c r="R437" i="3"/>
  <c r="P437" i="3"/>
  <c r="BI434" i="3"/>
  <c r="BH434" i="3"/>
  <c r="BG434" i="3"/>
  <c r="BF434" i="3"/>
  <c r="T434" i="3"/>
  <c r="R434" i="3"/>
  <c r="P434" i="3"/>
  <c r="BI431" i="3"/>
  <c r="BH431" i="3"/>
  <c r="BG431" i="3"/>
  <c r="BF431" i="3"/>
  <c r="T431" i="3"/>
  <c r="R431" i="3"/>
  <c r="P431" i="3"/>
  <c r="BI429" i="3"/>
  <c r="BH429" i="3"/>
  <c r="BG429" i="3"/>
  <c r="BF429" i="3"/>
  <c r="T429" i="3"/>
  <c r="R429" i="3"/>
  <c r="P429" i="3"/>
  <c r="BI425" i="3"/>
  <c r="BH425" i="3"/>
  <c r="BG425" i="3"/>
  <c r="BF425" i="3"/>
  <c r="T425" i="3"/>
  <c r="R425" i="3"/>
  <c r="P425" i="3"/>
  <c r="BI420" i="3"/>
  <c r="BH420" i="3"/>
  <c r="BG420" i="3"/>
  <c r="BF420" i="3"/>
  <c r="T420" i="3"/>
  <c r="R420" i="3"/>
  <c r="P420" i="3"/>
  <c r="BI415" i="3"/>
  <c r="BH415" i="3"/>
  <c r="BG415" i="3"/>
  <c r="BF415" i="3"/>
  <c r="T415" i="3"/>
  <c r="R415" i="3"/>
  <c r="P415" i="3"/>
  <c r="BI410" i="3"/>
  <c r="BH410" i="3"/>
  <c r="BG410" i="3"/>
  <c r="BF410" i="3"/>
  <c r="T410" i="3"/>
  <c r="R410" i="3"/>
  <c r="P410" i="3"/>
  <c r="BI404" i="3"/>
  <c r="BH404" i="3"/>
  <c r="BG404" i="3"/>
  <c r="BF404" i="3"/>
  <c r="T404" i="3"/>
  <c r="R404" i="3"/>
  <c r="P404" i="3"/>
  <c r="BI398" i="3"/>
  <c r="BH398" i="3"/>
  <c r="BG398" i="3"/>
  <c r="BF398" i="3"/>
  <c r="T398" i="3"/>
  <c r="R398" i="3"/>
  <c r="P398" i="3"/>
  <c r="BI393" i="3"/>
  <c r="BH393" i="3"/>
  <c r="BG393" i="3"/>
  <c r="BF393" i="3"/>
  <c r="T393" i="3"/>
  <c r="R393" i="3"/>
  <c r="P393" i="3"/>
  <c r="BI388" i="3"/>
  <c r="BH388" i="3"/>
  <c r="BG388" i="3"/>
  <c r="BF388" i="3"/>
  <c r="T388" i="3"/>
  <c r="R388" i="3"/>
  <c r="P388" i="3"/>
  <c r="BI385" i="3"/>
  <c r="BH385" i="3"/>
  <c r="BG385" i="3"/>
  <c r="BF385" i="3"/>
  <c r="T385" i="3"/>
  <c r="R385" i="3"/>
  <c r="P385" i="3"/>
  <c r="BI382" i="3"/>
  <c r="BH382" i="3"/>
  <c r="BG382" i="3"/>
  <c r="BF382" i="3"/>
  <c r="T382" i="3"/>
  <c r="R382" i="3"/>
  <c r="P382" i="3"/>
  <c r="BI379" i="3"/>
  <c r="BH379" i="3"/>
  <c r="BG379" i="3"/>
  <c r="BF379" i="3"/>
  <c r="T379" i="3"/>
  <c r="R379" i="3"/>
  <c r="P379" i="3"/>
  <c r="BI372" i="3"/>
  <c r="BH372" i="3"/>
  <c r="BG372" i="3"/>
  <c r="BF372" i="3"/>
  <c r="T372" i="3"/>
  <c r="R372" i="3"/>
  <c r="P372" i="3"/>
  <c r="BI367" i="3"/>
  <c r="BH367" i="3"/>
  <c r="BG367" i="3"/>
  <c r="BF367" i="3"/>
  <c r="T367" i="3"/>
  <c r="R367" i="3"/>
  <c r="P367" i="3"/>
  <c r="BI362" i="3"/>
  <c r="BH362" i="3"/>
  <c r="BG362" i="3"/>
  <c r="BF362" i="3"/>
  <c r="T362" i="3"/>
  <c r="R362" i="3"/>
  <c r="P362" i="3"/>
  <c r="BI357" i="3"/>
  <c r="BH357" i="3"/>
  <c r="BG357" i="3"/>
  <c r="BF357" i="3"/>
  <c r="T357" i="3"/>
  <c r="R357" i="3"/>
  <c r="P357" i="3"/>
  <c r="BI352" i="3"/>
  <c r="BH352" i="3"/>
  <c r="BG352" i="3"/>
  <c r="BF352" i="3"/>
  <c r="T352" i="3"/>
  <c r="R352" i="3"/>
  <c r="P352" i="3"/>
  <c r="BI347" i="3"/>
  <c r="BH347" i="3"/>
  <c r="BG347" i="3"/>
  <c r="BF347" i="3"/>
  <c r="T347" i="3"/>
  <c r="R347" i="3"/>
  <c r="P347" i="3"/>
  <c r="BI345" i="3"/>
  <c r="BH345" i="3"/>
  <c r="BG345" i="3"/>
  <c r="BF345" i="3"/>
  <c r="T345" i="3"/>
  <c r="R345" i="3"/>
  <c r="P345" i="3"/>
  <c r="BI337" i="3"/>
  <c r="BH337" i="3"/>
  <c r="BG337" i="3"/>
  <c r="BF337" i="3"/>
  <c r="T337" i="3"/>
  <c r="R337" i="3"/>
  <c r="P337" i="3"/>
  <c r="BI329" i="3"/>
  <c r="BH329" i="3"/>
  <c r="BG329" i="3"/>
  <c r="BF329" i="3"/>
  <c r="T329" i="3"/>
  <c r="R329" i="3"/>
  <c r="P329" i="3"/>
  <c r="BI327" i="3"/>
  <c r="BH327" i="3"/>
  <c r="BG327" i="3"/>
  <c r="BF327" i="3"/>
  <c r="T327" i="3"/>
  <c r="R327" i="3"/>
  <c r="P327" i="3"/>
  <c r="BI325" i="3"/>
  <c r="BH325" i="3"/>
  <c r="BG325" i="3"/>
  <c r="BF325" i="3"/>
  <c r="T325" i="3"/>
  <c r="R325" i="3"/>
  <c r="P325" i="3"/>
  <c r="BI320" i="3"/>
  <c r="BH320" i="3"/>
  <c r="BG320" i="3"/>
  <c r="BF320" i="3"/>
  <c r="T320" i="3"/>
  <c r="R320" i="3"/>
  <c r="P320" i="3"/>
  <c r="BI317" i="3"/>
  <c r="BH317" i="3"/>
  <c r="BG317" i="3"/>
  <c r="BF317" i="3"/>
  <c r="T317" i="3"/>
  <c r="R317" i="3"/>
  <c r="P317" i="3"/>
  <c r="BI313" i="3"/>
  <c r="BH313" i="3"/>
  <c r="BG313" i="3"/>
  <c r="BF313" i="3"/>
  <c r="T313" i="3"/>
  <c r="R313" i="3"/>
  <c r="P313" i="3"/>
  <c r="BI310" i="3"/>
  <c r="BH310" i="3"/>
  <c r="BG310" i="3"/>
  <c r="BF310" i="3"/>
  <c r="T310" i="3"/>
  <c r="R310" i="3"/>
  <c r="P310" i="3"/>
  <c r="BI306" i="3"/>
  <c r="BH306" i="3"/>
  <c r="BG306" i="3"/>
  <c r="BF306" i="3"/>
  <c r="T306" i="3"/>
  <c r="R306" i="3"/>
  <c r="P306" i="3"/>
  <c r="BI303" i="3"/>
  <c r="BH303" i="3"/>
  <c r="BG303" i="3"/>
  <c r="BF303" i="3"/>
  <c r="T303" i="3"/>
  <c r="R303" i="3"/>
  <c r="P303" i="3"/>
  <c r="BI299" i="3"/>
  <c r="BH299" i="3"/>
  <c r="BG299" i="3"/>
  <c r="BF299" i="3"/>
  <c r="T299" i="3"/>
  <c r="R299" i="3"/>
  <c r="P299" i="3"/>
  <c r="BI296" i="3"/>
  <c r="BH296" i="3"/>
  <c r="BG296" i="3"/>
  <c r="BF296" i="3"/>
  <c r="T296" i="3"/>
  <c r="R296" i="3"/>
  <c r="P296" i="3"/>
  <c r="BI291" i="3"/>
  <c r="BH291" i="3"/>
  <c r="BG291" i="3"/>
  <c r="BF291" i="3"/>
  <c r="T291" i="3"/>
  <c r="R291" i="3"/>
  <c r="P291" i="3"/>
  <c r="BI288" i="3"/>
  <c r="BH288" i="3"/>
  <c r="BG288" i="3"/>
  <c r="BF288" i="3"/>
  <c r="T288" i="3"/>
  <c r="R288" i="3"/>
  <c r="P288" i="3"/>
  <c r="BI284" i="3"/>
  <c r="BH284" i="3"/>
  <c r="BG284" i="3"/>
  <c r="BF284" i="3"/>
  <c r="T284" i="3"/>
  <c r="R284" i="3"/>
  <c r="P284" i="3"/>
  <c r="BI279" i="3"/>
  <c r="BH279" i="3"/>
  <c r="BG279" i="3"/>
  <c r="BF279" i="3"/>
  <c r="T279" i="3"/>
  <c r="R279" i="3"/>
  <c r="P279" i="3"/>
  <c r="BI276" i="3"/>
  <c r="BH276" i="3"/>
  <c r="BG276" i="3"/>
  <c r="BF276" i="3"/>
  <c r="T276" i="3"/>
  <c r="R276" i="3"/>
  <c r="P276" i="3"/>
  <c r="BI271" i="3"/>
  <c r="BH271" i="3"/>
  <c r="BG271" i="3"/>
  <c r="BF271" i="3"/>
  <c r="T271" i="3"/>
  <c r="R271" i="3"/>
  <c r="P271" i="3"/>
  <c r="BI268" i="3"/>
  <c r="BH268" i="3"/>
  <c r="BG268" i="3"/>
  <c r="BF268" i="3"/>
  <c r="T268" i="3"/>
  <c r="R268" i="3"/>
  <c r="P268" i="3"/>
  <c r="BI265" i="3"/>
  <c r="BH265" i="3"/>
  <c r="BG265" i="3"/>
  <c r="BF265" i="3"/>
  <c r="T265" i="3"/>
  <c r="R265" i="3"/>
  <c r="P265" i="3"/>
  <c r="BI257" i="3"/>
  <c r="BH257" i="3"/>
  <c r="BG257" i="3"/>
  <c r="BF257" i="3"/>
  <c r="T257" i="3"/>
  <c r="R257" i="3"/>
  <c r="P257" i="3"/>
  <c r="BI254" i="3"/>
  <c r="BH254" i="3"/>
  <c r="BG254" i="3"/>
  <c r="BF254" i="3"/>
  <c r="T254" i="3"/>
  <c r="R254" i="3"/>
  <c r="P254" i="3"/>
  <c r="BI250" i="3"/>
  <c r="BH250" i="3"/>
  <c r="BG250" i="3"/>
  <c r="BF250" i="3"/>
  <c r="T250" i="3"/>
  <c r="R250" i="3"/>
  <c r="P250" i="3"/>
  <c r="BI243" i="3"/>
  <c r="BH243" i="3"/>
  <c r="BG243" i="3"/>
  <c r="BF243" i="3"/>
  <c r="T243" i="3"/>
  <c r="R243" i="3"/>
  <c r="P243" i="3"/>
  <c r="BI239" i="3"/>
  <c r="BH239" i="3"/>
  <c r="BG239" i="3"/>
  <c r="BF239" i="3"/>
  <c r="T239" i="3"/>
  <c r="R239" i="3"/>
  <c r="P239" i="3"/>
  <c r="BI233" i="3"/>
  <c r="BH233" i="3"/>
  <c r="BG233" i="3"/>
  <c r="BF233" i="3"/>
  <c r="T233" i="3"/>
  <c r="R233" i="3"/>
  <c r="P233" i="3"/>
  <c r="BI231" i="3"/>
  <c r="BH231" i="3"/>
  <c r="BG231" i="3"/>
  <c r="BF231" i="3"/>
  <c r="T231" i="3"/>
  <c r="R231" i="3"/>
  <c r="P231" i="3"/>
  <c r="BI228" i="3"/>
  <c r="BH228" i="3"/>
  <c r="BG228" i="3"/>
  <c r="BF228" i="3"/>
  <c r="T228" i="3"/>
  <c r="R228" i="3"/>
  <c r="P228" i="3"/>
  <c r="BI225" i="3"/>
  <c r="BH225" i="3"/>
  <c r="BG225" i="3"/>
  <c r="BF225" i="3"/>
  <c r="T225" i="3"/>
  <c r="R225" i="3"/>
  <c r="P225" i="3"/>
  <c r="BI222" i="3"/>
  <c r="BH222" i="3"/>
  <c r="BG222" i="3"/>
  <c r="BF222" i="3"/>
  <c r="T222" i="3"/>
  <c r="R222" i="3"/>
  <c r="P222" i="3"/>
  <c r="BI219" i="3"/>
  <c r="BH219" i="3"/>
  <c r="BG219" i="3"/>
  <c r="BF219" i="3"/>
  <c r="T219" i="3"/>
  <c r="R219" i="3"/>
  <c r="P219" i="3"/>
  <c r="BI216" i="3"/>
  <c r="BH216" i="3"/>
  <c r="BG216" i="3"/>
  <c r="BF216" i="3"/>
  <c r="T216" i="3"/>
  <c r="R216" i="3"/>
  <c r="P216" i="3"/>
  <c r="BI213" i="3"/>
  <c r="BH213" i="3"/>
  <c r="BG213" i="3"/>
  <c r="BF213" i="3"/>
  <c r="T213" i="3"/>
  <c r="R213" i="3"/>
  <c r="P213" i="3"/>
  <c r="BI210" i="3"/>
  <c r="BH210" i="3"/>
  <c r="BG210" i="3"/>
  <c r="BF210" i="3"/>
  <c r="T210" i="3"/>
  <c r="R210" i="3"/>
  <c r="P210" i="3"/>
  <c r="BI205" i="3"/>
  <c r="BH205" i="3"/>
  <c r="BG205" i="3"/>
  <c r="BF205" i="3"/>
  <c r="T205" i="3"/>
  <c r="R205" i="3"/>
  <c r="P205" i="3"/>
  <c r="BI202" i="3"/>
  <c r="BH202" i="3"/>
  <c r="BG202" i="3"/>
  <c r="BF202" i="3"/>
  <c r="T202" i="3"/>
  <c r="R202" i="3"/>
  <c r="P202" i="3"/>
  <c r="BI198" i="3"/>
  <c r="BH198" i="3"/>
  <c r="BG198" i="3"/>
  <c r="BF198" i="3"/>
  <c r="T198" i="3"/>
  <c r="R198" i="3"/>
  <c r="P198" i="3"/>
  <c r="BI193" i="3"/>
  <c r="BH193" i="3"/>
  <c r="BG193" i="3"/>
  <c r="BF193" i="3"/>
  <c r="T193" i="3"/>
  <c r="R193" i="3"/>
  <c r="P193" i="3"/>
  <c r="BI188" i="3"/>
  <c r="BH188" i="3"/>
  <c r="BG188" i="3"/>
  <c r="BF188" i="3"/>
  <c r="T188" i="3"/>
  <c r="R188" i="3"/>
  <c r="P188" i="3"/>
  <c r="BI184" i="3"/>
  <c r="BH184" i="3"/>
  <c r="BG184" i="3"/>
  <c r="BF184" i="3"/>
  <c r="T184" i="3"/>
  <c r="R184" i="3"/>
  <c r="P184" i="3"/>
  <c r="BI180" i="3"/>
  <c r="BH180" i="3"/>
  <c r="BG180" i="3"/>
  <c r="BF180" i="3"/>
  <c r="T180" i="3"/>
  <c r="R180" i="3"/>
  <c r="P180" i="3"/>
  <c r="BI176" i="3"/>
  <c r="BH176" i="3"/>
  <c r="BG176" i="3"/>
  <c r="BF176" i="3"/>
  <c r="T176" i="3"/>
  <c r="R176" i="3"/>
  <c r="P176" i="3"/>
  <c r="BI173" i="3"/>
  <c r="BH173" i="3"/>
  <c r="BG173" i="3"/>
  <c r="BF173" i="3"/>
  <c r="T173" i="3"/>
  <c r="R173" i="3"/>
  <c r="P173" i="3"/>
  <c r="BI169" i="3"/>
  <c r="BH169" i="3"/>
  <c r="BG169" i="3"/>
  <c r="BF169" i="3"/>
  <c r="T169" i="3"/>
  <c r="R169" i="3"/>
  <c r="P169" i="3"/>
  <c r="BI166" i="3"/>
  <c r="BH166" i="3"/>
  <c r="BG166" i="3"/>
  <c r="BF166" i="3"/>
  <c r="T166" i="3"/>
  <c r="R166" i="3"/>
  <c r="P166" i="3"/>
  <c r="BI163" i="3"/>
  <c r="BH163" i="3"/>
  <c r="BG163" i="3"/>
  <c r="BF163" i="3"/>
  <c r="T163" i="3"/>
  <c r="R163" i="3"/>
  <c r="P163" i="3"/>
  <c r="BI160" i="3"/>
  <c r="BH160" i="3"/>
  <c r="BG160" i="3"/>
  <c r="BF160" i="3"/>
  <c r="T160" i="3"/>
  <c r="R160" i="3"/>
  <c r="P160" i="3"/>
  <c r="BI157" i="3"/>
  <c r="BH157" i="3"/>
  <c r="BG157" i="3"/>
  <c r="BF157" i="3"/>
  <c r="T157" i="3"/>
  <c r="R157" i="3"/>
  <c r="P157" i="3"/>
  <c r="BI152" i="3"/>
  <c r="BH152" i="3"/>
  <c r="BG152" i="3"/>
  <c r="BF152" i="3"/>
  <c r="T152" i="3"/>
  <c r="R152" i="3"/>
  <c r="P152" i="3"/>
  <c r="BI149" i="3"/>
  <c r="BH149" i="3"/>
  <c r="BG149" i="3"/>
  <c r="BF149" i="3"/>
  <c r="T149" i="3"/>
  <c r="R149" i="3"/>
  <c r="P149" i="3"/>
  <c r="BI143" i="3"/>
  <c r="BH143" i="3"/>
  <c r="BG143" i="3"/>
  <c r="BF143" i="3"/>
  <c r="T143" i="3"/>
  <c r="R143" i="3"/>
  <c r="P143" i="3"/>
  <c r="BI139" i="3"/>
  <c r="BH139" i="3"/>
  <c r="BG139" i="3"/>
  <c r="BF139" i="3"/>
  <c r="T139" i="3"/>
  <c r="R139" i="3"/>
  <c r="P139" i="3"/>
  <c r="BI133" i="3"/>
  <c r="BH133" i="3"/>
  <c r="BG133" i="3"/>
  <c r="BF133" i="3"/>
  <c r="T133" i="3"/>
  <c r="R133" i="3"/>
  <c r="P133" i="3"/>
  <c r="BI129" i="3"/>
  <c r="BH129" i="3"/>
  <c r="BG129" i="3"/>
  <c r="BF129" i="3"/>
  <c r="T129" i="3"/>
  <c r="R129" i="3"/>
  <c r="P129" i="3"/>
  <c r="BI125" i="3"/>
  <c r="BH125" i="3"/>
  <c r="BG125" i="3"/>
  <c r="BF125" i="3"/>
  <c r="T125" i="3"/>
  <c r="R125" i="3"/>
  <c r="P125" i="3"/>
  <c r="BI122" i="3"/>
  <c r="BH122" i="3"/>
  <c r="BG122" i="3"/>
  <c r="BF122" i="3"/>
  <c r="T122" i="3"/>
  <c r="R122" i="3"/>
  <c r="P122" i="3"/>
  <c r="BI117" i="3"/>
  <c r="BH117" i="3"/>
  <c r="BG117" i="3"/>
  <c r="BF117" i="3"/>
  <c r="T117" i="3"/>
  <c r="R117" i="3"/>
  <c r="P117" i="3"/>
  <c r="BI114" i="3"/>
  <c r="BH114" i="3"/>
  <c r="BG114" i="3"/>
  <c r="BF114" i="3"/>
  <c r="T114" i="3"/>
  <c r="R114" i="3"/>
  <c r="P114" i="3"/>
  <c r="BI109" i="3"/>
  <c r="BH109" i="3"/>
  <c r="BG109" i="3"/>
  <c r="BF109" i="3"/>
  <c r="T109" i="3"/>
  <c r="R109" i="3"/>
  <c r="P109" i="3"/>
  <c r="BI106" i="3"/>
  <c r="BH106" i="3"/>
  <c r="BG106" i="3"/>
  <c r="BF106" i="3"/>
  <c r="T106" i="3"/>
  <c r="R106" i="3"/>
  <c r="P106" i="3"/>
  <c r="BI104" i="3"/>
  <c r="BH104" i="3"/>
  <c r="BG104" i="3"/>
  <c r="BF104" i="3"/>
  <c r="T104" i="3"/>
  <c r="R104" i="3"/>
  <c r="P104" i="3"/>
  <c r="BI97" i="3"/>
  <c r="BH97" i="3"/>
  <c r="BG97" i="3"/>
  <c r="BF97" i="3"/>
  <c r="T97" i="3"/>
  <c r="R97" i="3"/>
  <c r="P97" i="3"/>
  <c r="J91" i="3"/>
  <c r="J90" i="3"/>
  <c r="F90" i="3"/>
  <c r="F88" i="3"/>
  <c r="E86" i="3"/>
  <c r="J55" i="3"/>
  <c r="J54" i="3"/>
  <c r="F54" i="3"/>
  <c r="F52" i="3"/>
  <c r="E50" i="3"/>
  <c r="J18" i="3"/>
  <c r="E18" i="3"/>
  <c r="F55" i="3" s="1"/>
  <c r="J17" i="3"/>
  <c r="J12" i="3"/>
  <c r="J52" i="3"/>
  <c r="E7" i="3"/>
  <c r="E48" i="3" s="1"/>
  <c r="J37" i="2"/>
  <c r="J36" i="2"/>
  <c r="AY55" i="1" s="1"/>
  <c r="J35" i="2"/>
  <c r="AX55" i="1"/>
  <c r="BI337" i="2"/>
  <c r="BH337" i="2"/>
  <c r="BG337" i="2"/>
  <c r="BF337" i="2"/>
  <c r="T337" i="2"/>
  <c r="R337" i="2"/>
  <c r="P337" i="2"/>
  <c r="BI334" i="2"/>
  <c r="BH334" i="2"/>
  <c r="BG334" i="2"/>
  <c r="BF334" i="2"/>
  <c r="T334" i="2"/>
  <c r="R334" i="2"/>
  <c r="P334" i="2"/>
  <c r="BI332" i="2"/>
  <c r="BH332" i="2"/>
  <c r="BG332" i="2"/>
  <c r="BF332" i="2"/>
  <c r="T332" i="2"/>
  <c r="R332" i="2"/>
  <c r="P332" i="2"/>
  <c r="BI327" i="2"/>
  <c r="BH327" i="2"/>
  <c r="BG327" i="2"/>
  <c r="BF327" i="2"/>
  <c r="T327" i="2"/>
  <c r="T326" i="2"/>
  <c r="R327" i="2"/>
  <c r="R326" i="2" s="1"/>
  <c r="P327" i="2"/>
  <c r="P326" i="2" s="1"/>
  <c r="BI324" i="2"/>
  <c r="BH324" i="2"/>
  <c r="BG324" i="2"/>
  <c r="BF324" i="2"/>
  <c r="T324" i="2"/>
  <c r="R324" i="2"/>
  <c r="P324" i="2"/>
  <c r="BI322" i="2"/>
  <c r="BH322" i="2"/>
  <c r="BG322" i="2"/>
  <c r="BF322" i="2"/>
  <c r="T322" i="2"/>
  <c r="R322" i="2"/>
  <c r="P322" i="2"/>
  <c r="BI320" i="2"/>
  <c r="BH320" i="2"/>
  <c r="BG320" i="2"/>
  <c r="BF320" i="2"/>
  <c r="T320" i="2"/>
  <c r="R320" i="2"/>
  <c r="P320" i="2"/>
  <c r="BI316" i="2"/>
  <c r="BH316" i="2"/>
  <c r="BG316" i="2"/>
  <c r="BF316" i="2"/>
  <c r="T316" i="2"/>
  <c r="R316" i="2"/>
  <c r="P316" i="2"/>
  <c r="BI313" i="2"/>
  <c r="BH313" i="2"/>
  <c r="BG313" i="2"/>
  <c r="BF313" i="2"/>
  <c r="T313" i="2"/>
  <c r="R313" i="2"/>
  <c r="P313" i="2"/>
  <c r="BI308" i="2"/>
  <c r="BH308" i="2"/>
  <c r="BG308" i="2"/>
  <c r="BF308" i="2"/>
  <c r="T308" i="2"/>
  <c r="R308" i="2"/>
  <c r="P308" i="2"/>
  <c r="BI304" i="2"/>
  <c r="BH304" i="2"/>
  <c r="BG304" i="2"/>
  <c r="BF304" i="2"/>
  <c r="T304" i="2"/>
  <c r="R304" i="2"/>
  <c r="P304" i="2"/>
  <c r="BI300" i="2"/>
  <c r="BH300" i="2"/>
  <c r="BG300" i="2"/>
  <c r="BF300" i="2"/>
  <c r="T300" i="2"/>
  <c r="R300" i="2"/>
  <c r="P300" i="2"/>
  <c r="BI297" i="2"/>
  <c r="BH297" i="2"/>
  <c r="BG297" i="2"/>
  <c r="BF297" i="2"/>
  <c r="T297" i="2"/>
  <c r="R297" i="2"/>
  <c r="P297" i="2"/>
  <c r="BI293" i="2"/>
  <c r="BH293" i="2"/>
  <c r="BG293" i="2"/>
  <c r="BF293" i="2"/>
  <c r="T293" i="2"/>
  <c r="R293" i="2"/>
  <c r="P293" i="2"/>
  <c r="BI291" i="2"/>
  <c r="BH291" i="2"/>
  <c r="BG291" i="2"/>
  <c r="BF291" i="2"/>
  <c r="T291" i="2"/>
  <c r="R291" i="2"/>
  <c r="P291" i="2"/>
  <c r="BI287" i="2"/>
  <c r="BH287" i="2"/>
  <c r="BG287" i="2"/>
  <c r="BF287" i="2"/>
  <c r="T287" i="2"/>
  <c r="R287" i="2"/>
  <c r="P287" i="2"/>
  <c r="BI279" i="2"/>
  <c r="BH279" i="2"/>
  <c r="BG279" i="2"/>
  <c r="BF279" i="2"/>
  <c r="T279" i="2"/>
  <c r="R279" i="2"/>
  <c r="P279" i="2"/>
  <c r="BI275" i="2"/>
  <c r="BH275" i="2"/>
  <c r="BG275" i="2"/>
  <c r="BF275" i="2"/>
  <c r="T275" i="2"/>
  <c r="R275" i="2"/>
  <c r="P275" i="2"/>
  <c r="BI272" i="2"/>
  <c r="BH272" i="2"/>
  <c r="BG272" i="2"/>
  <c r="BF272" i="2"/>
  <c r="T272" i="2"/>
  <c r="R272" i="2"/>
  <c r="P272" i="2"/>
  <c r="BI268" i="2"/>
  <c r="BH268" i="2"/>
  <c r="BG268" i="2"/>
  <c r="BF268" i="2"/>
  <c r="T268" i="2"/>
  <c r="R268" i="2"/>
  <c r="P268" i="2"/>
  <c r="BI265" i="2"/>
  <c r="BH265" i="2"/>
  <c r="BG265" i="2"/>
  <c r="BF265" i="2"/>
  <c r="T265" i="2"/>
  <c r="R265" i="2"/>
  <c r="P265" i="2"/>
  <c r="BI261" i="2"/>
  <c r="BH261" i="2"/>
  <c r="BG261" i="2"/>
  <c r="BF261" i="2"/>
  <c r="T261" i="2"/>
  <c r="R261" i="2"/>
  <c r="P261" i="2"/>
  <c r="BI256" i="2"/>
  <c r="BH256" i="2"/>
  <c r="BG256" i="2"/>
  <c r="BF256" i="2"/>
  <c r="T256" i="2"/>
  <c r="R256" i="2"/>
  <c r="P256" i="2"/>
  <c r="BI252" i="2"/>
  <c r="BH252" i="2"/>
  <c r="BG252" i="2"/>
  <c r="BF252" i="2"/>
  <c r="T252" i="2"/>
  <c r="R252" i="2"/>
  <c r="P252" i="2"/>
  <c r="BI247" i="2"/>
  <c r="BH247" i="2"/>
  <c r="BG247" i="2"/>
  <c r="BF247" i="2"/>
  <c r="T247" i="2"/>
  <c r="R247" i="2"/>
  <c r="P247" i="2"/>
  <c r="BI242" i="2"/>
  <c r="BH242" i="2"/>
  <c r="BG242" i="2"/>
  <c r="BF242" i="2"/>
  <c r="T242" i="2"/>
  <c r="R242" i="2"/>
  <c r="P242" i="2"/>
  <c r="BI235" i="2"/>
  <c r="BH235" i="2"/>
  <c r="BG235" i="2"/>
  <c r="BF235" i="2"/>
  <c r="T235" i="2"/>
  <c r="R235" i="2"/>
  <c r="P235" i="2"/>
  <c r="BI229" i="2"/>
  <c r="BH229" i="2"/>
  <c r="BG229" i="2"/>
  <c r="BF229" i="2"/>
  <c r="T229" i="2"/>
  <c r="R229" i="2"/>
  <c r="P229" i="2"/>
  <c r="BI224" i="2"/>
  <c r="BH224" i="2"/>
  <c r="BG224" i="2"/>
  <c r="BF224" i="2"/>
  <c r="T224" i="2"/>
  <c r="R224" i="2"/>
  <c r="P224" i="2"/>
  <c r="BI220" i="2"/>
  <c r="BH220" i="2"/>
  <c r="BG220" i="2"/>
  <c r="BF220" i="2"/>
  <c r="T220" i="2"/>
  <c r="R220" i="2"/>
  <c r="P220" i="2"/>
  <c r="BI215" i="2"/>
  <c r="BH215" i="2"/>
  <c r="BG215" i="2"/>
  <c r="BF215" i="2"/>
  <c r="T215" i="2"/>
  <c r="R215" i="2"/>
  <c r="P215" i="2"/>
  <c r="BI209" i="2"/>
  <c r="BH209" i="2"/>
  <c r="BG209" i="2"/>
  <c r="BF209" i="2"/>
  <c r="T209" i="2"/>
  <c r="R209" i="2"/>
  <c r="P209" i="2"/>
  <c r="BI204" i="2"/>
  <c r="BH204" i="2"/>
  <c r="BG204" i="2"/>
  <c r="BF204" i="2"/>
  <c r="T204" i="2"/>
  <c r="R204" i="2"/>
  <c r="P204" i="2"/>
  <c r="BI201" i="2"/>
  <c r="BH201" i="2"/>
  <c r="BG201" i="2"/>
  <c r="BF201" i="2"/>
  <c r="T201" i="2"/>
  <c r="R201" i="2"/>
  <c r="P201" i="2"/>
  <c r="BI196" i="2"/>
  <c r="BH196" i="2"/>
  <c r="BG196" i="2"/>
  <c r="BF196" i="2"/>
  <c r="T196" i="2"/>
  <c r="R196" i="2"/>
  <c r="P196" i="2"/>
  <c r="BI193" i="2"/>
  <c r="BH193" i="2"/>
  <c r="BG193" i="2"/>
  <c r="BF193" i="2"/>
  <c r="T193" i="2"/>
  <c r="R193" i="2"/>
  <c r="P193" i="2"/>
  <c r="BI189" i="2"/>
  <c r="BH189" i="2"/>
  <c r="BG189" i="2"/>
  <c r="BF189" i="2"/>
  <c r="T189" i="2"/>
  <c r="R189" i="2"/>
  <c r="P189" i="2"/>
  <c r="BI186" i="2"/>
  <c r="BH186" i="2"/>
  <c r="BG186" i="2"/>
  <c r="BF186" i="2"/>
  <c r="T186" i="2"/>
  <c r="R186" i="2"/>
  <c r="P186" i="2"/>
  <c r="BI183" i="2"/>
  <c r="BH183" i="2"/>
  <c r="BG183" i="2"/>
  <c r="BF183" i="2"/>
  <c r="T183" i="2"/>
  <c r="R183" i="2"/>
  <c r="P183" i="2"/>
  <c r="BI180" i="2"/>
  <c r="BH180" i="2"/>
  <c r="BG180" i="2"/>
  <c r="BF180" i="2"/>
  <c r="T180" i="2"/>
  <c r="R180" i="2"/>
  <c r="P180" i="2"/>
  <c r="BI173" i="2"/>
  <c r="BH173" i="2"/>
  <c r="BG173" i="2"/>
  <c r="BF173" i="2"/>
  <c r="T173" i="2"/>
  <c r="R173" i="2"/>
  <c r="P173" i="2"/>
  <c r="BI169" i="2"/>
  <c r="BH169" i="2"/>
  <c r="BG169" i="2"/>
  <c r="BF169" i="2"/>
  <c r="T169" i="2"/>
  <c r="R169" i="2"/>
  <c r="P169" i="2"/>
  <c r="BI165" i="2"/>
  <c r="BH165" i="2"/>
  <c r="BG165" i="2"/>
  <c r="BF165" i="2"/>
  <c r="T165" i="2"/>
  <c r="R165" i="2"/>
  <c r="P165" i="2"/>
  <c r="BI158" i="2"/>
  <c r="BH158" i="2"/>
  <c r="BG158" i="2"/>
  <c r="BF158" i="2"/>
  <c r="T158" i="2"/>
  <c r="R158" i="2"/>
  <c r="P158" i="2"/>
  <c r="BI151" i="2"/>
  <c r="BH151" i="2"/>
  <c r="BG151" i="2"/>
  <c r="BF151" i="2"/>
  <c r="T151" i="2"/>
  <c r="R151" i="2"/>
  <c r="P151" i="2"/>
  <c r="BI144" i="2"/>
  <c r="BH144" i="2"/>
  <c r="BG144" i="2"/>
  <c r="BF144" i="2"/>
  <c r="T144" i="2"/>
  <c r="R144" i="2"/>
  <c r="P144" i="2"/>
  <c r="BI137" i="2"/>
  <c r="BH137" i="2"/>
  <c r="BG137" i="2"/>
  <c r="BF137" i="2"/>
  <c r="T137" i="2"/>
  <c r="R137" i="2"/>
  <c r="P137" i="2"/>
  <c r="BI132" i="2"/>
  <c r="BH132" i="2"/>
  <c r="BG132" i="2"/>
  <c r="BF132" i="2"/>
  <c r="T132" i="2"/>
  <c r="R132" i="2"/>
  <c r="P132" i="2"/>
  <c r="BI129" i="2"/>
  <c r="BH129" i="2"/>
  <c r="BG129" i="2"/>
  <c r="BF129" i="2"/>
  <c r="T129" i="2"/>
  <c r="R129" i="2"/>
  <c r="P129" i="2"/>
  <c r="BI127" i="2"/>
  <c r="BH127" i="2"/>
  <c r="BG127" i="2"/>
  <c r="BF127" i="2"/>
  <c r="T127" i="2"/>
  <c r="R127" i="2"/>
  <c r="P127" i="2"/>
  <c r="BI124" i="2"/>
  <c r="BH124" i="2"/>
  <c r="BG124" i="2"/>
  <c r="BF124" i="2"/>
  <c r="T124" i="2"/>
  <c r="R124" i="2"/>
  <c r="P124" i="2"/>
  <c r="BI121" i="2"/>
  <c r="BH121" i="2"/>
  <c r="BG121" i="2"/>
  <c r="BF121" i="2"/>
  <c r="T121" i="2"/>
  <c r="R121" i="2"/>
  <c r="P121" i="2"/>
  <c r="BI119" i="2"/>
  <c r="BH119" i="2"/>
  <c r="BG119" i="2"/>
  <c r="BF119" i="2"/>
  <c r="T119" i="2"/>
  <c r="R119" i="2"/>
  <c r="P119" i="2"/>
  <c r="BI112" i="2"/>
  <c r="BH112" i="2"/>
  <c r="BG112" i="2"/>
  <c r="BF112" i="2"/>
  <c r="T112" i="2"/>
  <c r="R112" i="2"/>
  <c r="P112" i="2"/>
  <c r="BI106" i="2"/>
  <c r="BH106" i="2"/>
  <c r="BG106" i="2"/>
  <c r="BF106" i="2"/>
  <c r="T106" i="2"/>
  <c r="R106" i="2"/>
  <c r="P106" i="2"/>
  <c r="BI101" i="2"/>
  <c r="BH101" i="2"/>
  <c r="BG101" i="2"/>
  <c r="BF101" i="2"/>
  <c r="T101" i="2"/>
  <c r="R101" i="2"/>
  <c r="P101" i="2"/>
  <c r="BI97" i="2"/>
  <c r="BH97" i="2"/>
  <c r="BG97" i="2"/>
  <c r="BF97" i="2"/>
  <c r="T97" i="2"/>
  <c r="R97" i="2"/>
  <c r="P97" i="2"/>
  <c r="BI93" i="2"/>
  <c r="BH93" i="2"/>
  <c r="BG93" i="2"/>
  <c r="BF93" i="2"/>
  <c r="T93" i="2"/>
  <c r="R93" i="2"/>
  <c r="P93" i="2"/>
  <c r="J87" i="2"/>
  <c r="J86" i="2"/>
  <c r="F86" i="2"/>
  <c r="F84" i="2"/>
  <c r="E82" i="2"/>
  <c r="J55" i="2"/>
  <c r="J54" i="2"/>
  <c r="F54" i="2"/>
  <c r="F52" i="2"/>
  <c r="E50" i="2"/>
  <c r="J18" i="2"/>
  <c r="E18" i="2"/>
  <c r="F87" i="2"/>
  <c r="J17" i="2"/>
  <c r="J12" i="2"/>
  <c r="J52" i="2" s="1"/>
  <c r="E7" i="2"/>
  <c r="E48" i="2"/>
  <c r="L50" i="1"/>
  <c r="AM50" i="1"/>
  <c r="AM49" i="1"/>
  <c r="L49" i="1"/>
  <c r="AM47" i="1"/>
  <c r="L47" i="1"/>
  <c r="L45" i="1"/>
  <c r="L44" i="1"/>
  <c r="BK725" i="3"/>
  <c r="J169" i="3"/>
  <c r="J268" i="2"/>
  <c r="BK732" i="3"/>
  <c r="BK543" i="3"/>
  <c r="J388" i="3"/>
  <c r="BK322" i="2"/>
  <c r="J256" i="2"/>
  <c r="J215" i="2"/>
  <c r="J732" i="3"/>
  <c r="BK684" i="3"/>
  <c r="BK549" i="3"/>
  <c r="BK183" i="2"/>
  <c r="J144" i="2"/>
  <c r="BK660" i="3"/>
  <c r="BK512" i="3"/>
  <c r="BK622" i="3"/>
  <c r="J474" i="3"/>
  <c r="BK388" i="3"/>
  <c r="J239" i="3"/>
  <c r="J332" i="2"/>
  <c r="J725" i="3"/>
  <c r="J557" i="3"/>
  <c r="BK398" i="3"/>
  <c r="J257" i="3"/>
  <c r="BK117" i="3"/>
  <c r="J734" i="3"/>
  <c r="J606" i="3"/>
  <c r="J442" i="3"/>
  <c r="BK268" i="3"/>
  <c r="J180" i="3"/>
  <c r="BK261" i="2"/>
  <c r="J641" i="3"/>
  <c r="BK429" i="3"/>
  <c r="J303" i="3"/>
  <c r="J512" i="3"/>
  <c r="J462" i="3"/>
  <c r="J445" i="3"/>
  <c r="J372" i="3"/>
  <c r="BK320" i="3"/>
  <c r="BK279" i="3"/>
  <c r="J210" i="3"/>
  <c r="BK125" i="3"/>
  <c r="J279" i="2"/>
  <c r="BK231" i="3"/>
  <c r="BK313" i="2"/>
  <c r="J235" i="2"/>
  <c r="BK327" i="3"/>
  <c r="BK257" i="3"/>
  <c r="BK736" i="3"/>
  <c r="BK703" i="3"/>
  <c r="J176" i="3"/>
  <c r="J166" i="3"/>
  <c r="J287" i="2"/>
  <c r="J189" i="2"/>
  <c r="J728" i="3"/>
  <c r="BK699" i="3"/>
  <c r="J551" i="3"/>
  <c r="J469" i="3"/>
  <c r="J404" i="3"/>
  <c r="J163" i="3"/>
  <c r="J313" i="2"/>
  <c r="J291" i="2"/>
  <c r="BK252" i="2"/>
  <c r="BK224" i="2"/>
  <c r="J193" i="2"/>
  <c r="AS54" i="1"/>
  <c r="BK647" i="3"/>
  <c r="BK560" i="3"/>
  <c r="J530" i="3"/>
  <c r="BK215" i="2"/>
  <c r="BK169" i="2"/>
  <c r="J137" i="2"/>
  <c r="J124" i="2"/>
  <c r="J627" i="3"/>
  <c r="BK557" i="3"/>
  <c r="J522" i="3"/>
  <c r="BK739" i="3"/>
  <c r="BK709" i="3"/>
  <c r="BK634" i="3"/>
  <c r="J491" i="3"/>
  <c r="J439" i="3"/>
  <c r="J362" i="3"/>
  <c r="BK265" i="3"/>
  <c r="J337" i="2"/>
  <c r="J173" i="2"/>
  <c r="BK112" i="2"/>
  <c r="BK598" i="3"/>
  <c r="BK581" i="3"/>
  <c r="BK496" i="3"/>
  <c r="J327" i="3"/>
  <c r="BK254" i="3"/>
  <c r="BK122" i="3"/>
  <c r="BK106" i="2"/>
  <c r="J751" i="3"/>
  <c r="BK693" i="3"/>
  <c r="BK609" i="3"/>
  <c r="J568" i="3"/>
  <c r="BK503" i="3"/>
  <c r="BK437" i="3"/>
  <c r="BK362" i="3"/>
  <c r="BK239" i="3"/>
  <c r="J188" i="3"/>
  <c r="J160" i="3"/>
  <c r="J109" i="3"/>
  <c r="BK97" i="2"/>
  <c r="BK666" i="3"/>
  <c r="J598" i="3"/>
  <c r="J398" i="3"/>
  <c r="J310" i="3"/>
  <c r="J276" i="3"/>
  <c r="J572" i="3"/>
  <c r="J535" i="3"/>
  <c r="J496" i="3"/>
  <c r="J466" i="3"/>
  <c r="BK459" i="3"/>
  <c r="BK457" i="3"/>
  <c r="J437" i="3"/>
  <c r="J425" i="3"/>
  <c r="J367" i="3"/>
  <c r="BK345" i="3"/>
  <c r="BK317" i="3"/>
  <c r="BK291" i="3"/>
  <c r="J231" i="3"/>
  <c r="J216" i="3"/>
  <c r="BK149" i="3"/>
  <c r="BK129" i="3"/>
  <c r="J322" i="2"/>
  <c r="BK300" i="2"/>
  <c r="BK410" i="3"/>
  <c r="J271" i="3"/>
  <c r="J125" i="3"/>
  <c r="BK304" i="2"/>
  <c r="J297" i="2"/>
  <c r="BK209" i="2"/>
  <c r="BK127" i="2"/>
  <c r="J320" i="3"/>
  <c r="J299" i="3"/>
  <c r="J279" i="3"/>
  <c r="BK219" i="3"/>
  <c r="BK210" i="3"/>
  <c r="BK180" i="3"/>
  <c r="J122" i="3"/>
  <c r="J114" i="3"/>
  <c r="BK332" i="2"/>
  <c r="J320" i="2"/>
  <c r="BK256" i="2"/>
  <c r="J229" i="2"/>
  <c r="BK204" i="2"/>
  <c r="BK193" i="2"/>
  <c r="J169" i="2"/>
  <c r="J129" i="2"/>
  <c r="BK299" i="3"/>
  <c r="J202" i="3"/>
  <c r="J300" i="2"/>
  <c r="J272" i="2"/>
  <c r="BK189" i="2"/>
  <c r="BK734" i="3"/>
  <c r="BK205" i="3"/>
  <c r="J304" i="2"/>
  <c r="BK741" i="3"/>
  <c r="J666" i="3"/>
  <c r="J449" i="3"/>
  <c r="J149" i="3"/>
  <c r="BK279" i="2"/>
  <c r="J196" i="2"/>
  <c r="BK716" i="3"/>
  <c r="J653" i="3"/>
  <c r="BK522" i="3"/>
  <c r="BK158" i="2"/>
  <c r="BK638" i="3"/>
  <c r="J517" i="3"/>
  <c r="J679" i="3"/>
  <c r="J486" i="3"/>
  <c r="BK372" i="3"/>
  <c r="BK173" i="3"/>
  <c r="J204" i="2"/>
  <c r="J647" i="3"/>
  <c r="BK530" i="3"/>
  <c r="J420" i="3"/>
  <c r="J379" i="3"/>
  <c r="BK163" i="3"/>
  <c r="BK751" i="3"/>
  <c r="BK656" i="3"/>
  <c r="J565" i="3"/>
  <c r="BK385" i="3"/>
  <c r="BK243" i="3"/>
  <c r="BK133" i="3"/>
  <c r="J699" i="3"/>
  <c r="BK602" i="3"/>
  <c r="J317" i="3"/>
  <c r="BK551" i="3"/>
  <c r="BK466" i="3"/>
  <c r="BK454" i="3"/>
  <c r="BK415" i="3"/>
  <c r="BK347" i="3"/>
  <c r="BK310" i="3"/>
  <c r="BK228" i="3"/>
  <c r="BK152" i="3"/>
  <c r="BK327" i="2"/>
  <c r="J382" i="3"/>
  <c r="BK222" i="3"/>
  <c r="BK265" i="2"/>
  <c r="J186" i="2"/>
  <c r="J127" i="2"/>
  <c r="BK109" i="3"/>
  <c r="J741" i="3"/>
  <c r="BK198" i="3"/>
  <c r="J157" i="3"/>
  <c r="BK201" i="2"/>
  <c r="J703" i="3"/>
  <c r="J501" i="3"/>
  <c r="J296" i="3"/>
  <c r="J104" i="3"/>
  <c r="BK235" i="2"/>
  <c r="J121" i="2"/>
  <c r="BK720" i="3"/>
  <c r="BK568" i="3"/>
  <c r="BK508" i="3"/>
  <c r="BK129" i="2"/>
  <c r="BK590" i="3"/>
  <c r="BK501" i="3"/>
  <c r="BK674" i="3"/>
  <c r="J452" i="3"/>
  <c r="J347" i="3"/>
  <c r="BK104" i="3"/>
  <c r="J132" i="2"/>
  <c r="BK641" i="3"/>
  <c r="BK525" i="3"/>
  <c r="J415" i="3"/>
  <c r="J325" i="3"/>
  <c r="J143" i="3"/>
  <c r="BK746" i="3"/>
  <c r="J634" i="3"/>
  <c r="BK469" i="3"/>
  <c r="J254" i="3"/>
  <c r="BK157" i="3"/>
  <c r="J712" i="3"/>
  <c r="BK452" i="3"/>
  <c r="BK367" i="3"/>
  <c r="J581" i="3"/>
  <c r="J508" i="3"/>
  <c r="J459" i="3"/>
  <c r="BK439" i="3"/>
  <c r="BK352" i="3"/>
  <c r="BK325" i="3"/>
  <c r="BK276" i="3"/>
  <c r="J213" i="3"/>
  <c r="J139" i="3"/>
  <c r="BK297" i="2"/>
  <c r="BK357" i="3"/>
  <c r="J316" i="2"/>
  <c r="BK196" i="2"/>
  <c r="J313" i="3"/>
  <c r="J288" i="3"/>
  <c r="BK216" i="3"/>
  <c r="J173" i="3"/>
  <c r="J334" i="2"/>
  <c r="BK316" i="2"/>
  <c r="J252" i="2"/>
  <c r="J209" i="2"/>
  <c r="BK180" i="2"/>
  <c r="BK119" i="2"/>
  <c r="J275" i="2"/>
  <c r="BK137" i="2"/>
  <c r="BK748" i="3"/>
  <c r="J705" i="3"/>
  <c r="BK202" i="3"/>
  <c r="BK169" i="3"/>
  <c r="BK160" i="3"/>
  <c r="J247" i="2"/>
  <c r="BK132" i="2"/>
  <c r="J709" i="3"/>
  <c r="J689" i="3"/>
  <c r="BK606" i="3"/>
  <c r="BK486" i="3"/>
  <c r="J291" i="3"/>
  <c r="BK106" i="3"/>
  <c r="J308" i="2"/>
  <c r="BK275" i="2"/>
  <c r="BK220" i="2"/>
  <c r="J119" i="2"/>
  <c r="J739" i="3"/>
  <c r="BK728" i="3"/>
  <c r="BK689" i="3"/>
  <c r="J674" i="3"/>
  <c r="BK614" i="3"/>
  <c r="J543" i="3"/>
  <c r="BK173" i="2"/>
  <c r="BK151" i="2"/>
  <c r="BK679" i="3"/>
  <c r="BK619" i="3"/>
  <c r="J538" i="3"/>
  <c r="BK481" i="3"/>
  <c r="BK712" i="3"/>
  <c r="J638" i="3"/>
  <c r="BK535" i="3"/>
  <c r="J457" i="3"/>
  <c r="BK404" i="3"/>
  <c r="BK271" i="3"/>
  <c r="BK166" i="3"/>
  <c r="BK334" i="2"/>
  <c r="BK287" i="2"/>
  <c r="J746" i="3"/>
  <c r="J609" i="3"/>
  <c r="J590" i="3"/>
  <c r="J503" i="3"/>
  <c r="J429" i="3"/>
  <c r="BK393" i="3"/>
  <c r="J265" i="3"/>
  <c r="BK184" i="3"/>
  <c r="BK242" i="2"/>
  <c r="J101" i="2"/>
  <c r="J748" i="3"/>
  <c r="BK705" i="3"/>
  <c r="J614" i="3"/>
  <c r="J602" i="3"/>
  <c r="J481" i="3"/>
  <c r="BK431" i="3"/>
  <c r="J329" i="3"/>
  <c r="BK250" i="3"/>
  <c r="J184" i="3"/>
  <c r="BK139" i="3"/>
  <c r="J265" i="2"/>
  <c r="BK93" i="2"/>
  <c r="J656" i="3"/>
  <c r="J619" i="3"/>
  <c r="BK442" i="3"/>
  <c r="BK382" i="3"/>
  <c r="BK284" i="3"/>
  <c r="J660" i="3"/>
  <c r="BK517" i="3"/>
  <c r="BK491" i="3"/>
  <c r="BK462" i="3"/>
  <c r="BK449" i="3"/>
  <c r="BK434" i="3"/>
  <c r="J431" i="3"/>
  <c r="J410" i="3"/>
  <c r="J352" i="3"/>
  <c r="BK337" i="3"/>
  <c r="BK313" i="3"/>
  <c r="J284" i="3"/>
  <c r="J222" i="3"/>
  <c r="J219" i="3"/>
  <c r="J198" i="3"/>
  <c r="J106" i="3"/>
  <c r="BK320" i="2"/>
  <c r="BK425" i="3"/>
  <c r="J345" i="3"/>
  <c r="J225" i="3"/>
  <c r="BK337" i="2"/>
  <c r="BK308" i="2"/>
  <c r="BK291" i="2"/>
  <c r="J180" i="2"/>
  <c r="J357" i="3"/>
  <c r="BK303" i="3"/>
  <c r="BK296" i="3"/>
  <c r="J233" i="3"/>
  <c r="BK225" i="3"/>
  <c r="BK213" i="3"/>
  <c r="BK188" i="3"/>
  <c r="J152" i="3"/>
  <c r="J117" i="3"/>
  <c r="J97" i="3"/>
  <c r="J327" i="2"/>
  <c r="BK272" i="2"/>
  <c r="BK268" i="2"/>
  <c r="BK247" i="2"/>
  <c r="J220" i="2"/>
  <c r="J201" i="2"/>
  <c r="J183" i="2"/>
  <c r="J158" i="2"/>
  <c r="BK124" i="2"/>
  <c r="J268" i="3"/>
  <c r="BK114" i="3"/>
  <c r="J242" i="2"/>
  <c r="BK186" i="2"/>
  <c r="J720" i="3"/>
  <c r="BK143" i="3"/>
  <c r="BK101" i="2"/>
  <c r="J684" i="3"/>
  <c r="J454" i="3"/>
  <c r="BK288" i="3"/>
  <c r="BK293" i="2"/>
  <c r="BK229" i="2"/>
  <c r="J112" i="2"/>
  <c r="J693" i="3"/>
  <c r="J622" i="3"/>
  <c r="J525" i="3"/>
  <c r="BK165" i="2"/>
  <c r="J716" i="3"/>
  <c r="J560" i="3"/>
  <c r="J736" i="3"/>
  <c r="BK572" i="3"/>
  <c r="BK420" i="3"/>
  <c r="J243" i="3"/>
  <c r="J324" i="2"/>
  <c r="J106" i="2"/>
  <c r="BK565" i="3"/>
  <c r="J385" i="3"/>
  <c r="J228" i="3"/>
  <c r="J97" i="2"/>
  <c r="BK653" i="3"/>
  <c r="J549" i="3"/>
  <c r="J337" i="3"/>
  <c r="BK176" i="3"/>
  <c r="J151" i="2"/>
  <c r="BK627" i="3"/>
  <c r="J434" i="3"/>
  <c r="BK306" i="3"/>
  <c r="BK538" i="3"/>
  <c r="BK474" i="3"/>
  <c r="BK445" i="3"/>
  <c r="J393" i="3"/>
  <c r="BK329" i="3"/>
  <c r="BK233" i="3"/>
  <c r="J205" i="3"/>
  <c r="BK97" i="3"/>
  <c r="BK379" i="3"/>
  <c r="BK193" i="3"/>
  <c r="J293" i="2"/>
  <c r="BK144" i="2"/>
  <c r="J306" i="3"/>
  <c r="J250" i="3"/>
  <c r="J193" i="3"/>
  <c r="J129" i="3"/>
  <c r="BK324" i="2"/>
  <c r="J261" i="2"/>
  <c r="J224" i="2"/>
  <c r="J165" i="2"/>
  <c r="BK121" i="2"/>
  <c r="J133" i="3"/>
  <c r="J93" i="2"/>
  <c r="P92" i="2" l="1"/>
  <c r="P91" i="2"/>
  <c r="P260" i="2"/>
  <c r="P228" i="2" s="1"/>
  <c r="P136" i="2"/>
  <c r="P135" i="2"/>
  <c r="T260" i="2"/>
  <c r="T228" i="2"/>
  <c r="P312" i="2"/>
  <c r="P285" i="2" s="1"/>
  <c r="BK331" i="2"/>
  <c r="J331" i="2" s="1"/>
  <c r="J70" i="2" s="1"/>
  <c r="R92" i="2"/>
  <c r="R91" i="2"/>
  <c r="BK286" i="2"/>
  <c r="R331" i="2"/>
  <c r="T136" i="2"/>
  <c r="T135" i="2" s="1"/>
  <c r="R260" i="2"/>
  <c r="R228" i="2"/>
  <c r="T312" i="2"/>
  <c r="T92" i="2"/>
  <c r="T91" i="2"/>
  <c r="T286" i="2"/>
  <c r="P331" i="2"/>
  <c r="R397" i="3"/>
  <c r="R384" i="3"/>
  <c r="BK92" i="2"/>
  <c r="J92" i="2" s="1"/>
  <c r="J61" i="2" s="1"/>
  <c r="BK260" i="2"/>
  <c r="J260" i="2" s="1"/>
  <c r="J65" i="2" s="1"/>
  <c r="BK312" i="2"/>
  <c r="J312" i="2"/>
  <c r="J68" i="2"/>
  <c r="T633" i="3"/>
  <c r="T465" i="3"/>
  <c r="BK136" i="2"/>
  <c r="J136" i="2"/>
  <c r="J63" i="2"/>
  <c r="R312" i="2"/>
  <c r="R285" i="2" s="1"/>
  <c r="P96" i="3"/>
  <c r="R659" i="3"/>
  <c r="R96" i="3"/>
  <c r="R95" i="3" s="1"/>
  <c r="R253" i="3"/>
  <c r="P698" i="3"/>
  <c r="P724" i="3"/>
  <c r="R286" i="2"/>
  <c r="T331" i="2"/>
  <c r="BK96" i="3"/>
  <c r="J96" i="3"/>
  <c r="J61" i="3"/>
  <c r="BK264" i="3"/>
  <c r="R745" i="3"/>
  <c r="R136" i="2"/>
  <c r="R135" i="2" s="1"/>
  <c r="P286" i="2"/>
  <c r="T96" i="3"/>
  <c r="BK253" i="3"/>
  <c r="J253" i="3"/>
  <c r="J62" i="3"/>
  <c r="P253" i="3"/>
  <c r="T253" i="3"/>
  <c r="T95" i="3" s="1"/>
  <c r="P264" i="3"/>
  <c r="R264" i="3"/>
  <c r="T264" i="3"/>
  <c r="BK397" i="3"/>
  <c r="J397" i="3" s="1"/>
  <c r="J66" i="3" s="1"/>
  <c r="P397" i="3"/>
  <c r="P384" i="3"/>
  <c r="T397" i="3"/>
  <c r="T384" i="3"/>
  <c r="BK633" i="3"/>
  <c r="BK465" i="3" s="1"/>
  <c r="J465" i="3" s="1"/>
  <c r="J67" i="3" s="1"/>
  <c r="J633" i="3"/>
  <c r="J68" i="3" s="1"/>
  <c r="P633" i="3"/>
  <c r="P465" i="3"/>
  <c r="R633" i="3"/>
  <c r="R465" i="3" s="1"/>
  <c r="BK659" i="3"/>
  <c r="J659" i="3" s="1"/>
  <c r="J69" i="3" s="1"/>
  <c r="P659" i="3"/>
  <c r="T659" i="3"/>
  <c r="BK698" i="3"/>
  <c r="J698" i="3"/>
  <c r="J71" i="3"/>
  <c r="R698" i="3"/>
  <c r="T698" i="3"/>
  <c r="BK724" i="3"/>
  <c r="J724" i="3"/>
  <c r="J72" i="3"/>
  <c r="R724" i="3"/>
  <c r="T724" i="3"/>
  <c r="BK738" i="3"/>
  <c r="J738" i="3" s="1"/>
  <c r="J73" i="3" s="1"/>
  <c r="P738" i="3"/>
  <c r="R738" i="3"/>
  <c r="T738" i="3"/>
  <c r="BK745" i="3"/>
  <c r="J745" i="3"/>
  <c r="J74" i="3" s="1"/>
  <c r="P745" i="3"/>
  <c r="T745" i="3"/>
  <c r="BE193" i="2"/>
  <c r="BE220" i="2"/>
  <c r="BE229" i="2"/>
  <c r="BE247" i="2"/>
  <c r="BE291" i="2"/>
  <c r="BE293" i="2"/>
  <c r="BE313" i="2"/>
  <c r="BK326" i="2"/>
  <c r="J326" i="2"/>
  <c r="J69" i="2"/>
  <c r="F91" i="3"/>
  <c r="BE139" i="3"/>
  <c r="BE166" i="3"/>
  <c r="BE205" i="3"/>
  <c r="BE222" i="3"/>
  <c r="BE276" i="3"/>
  <c r="F55" i="2"/>
  <c r="BE112" i="2"/>
  <c r="BE158" i="2"/>
  <c r="BE165" i="2"/>
  <c r="BE196" i="2"/>
  <c r="BE242" i="2"/>
  <c r="BE261" i="2"/>
  <c r="BE275" i="2"/>
  <c r="BE287" i="2"/>
  <c r="BE304" i="2"/>
  <c r="BE324" i="2"/>
  <c r="E84" i="3"/>
  <c r="BE184" i="3"/>
  <c r="BE213" i="3"/>
  <c r="BE233" i="3"/>
  <c r="BE268" i="3"/>
  <c r="BE284" i="3"/>
  <c r="BE299" i="3"/>
  <c r="BE317" i="3"/>
  <c r="BE327" i="3"/>
  <c r="BE337" i="3"/>
  <c r="BE347" i="3"/>
  <c r="BE352" i="3"/>
  <c r="BE97" i="2"/>
  <c r="BE129" i="2"/>
  <c r="BE151" i="2"/>
  <c r="BE215" i="2"/>
  <c r="BE279" i="2"/>
  <c r="BE334" i="2"/>
  <c r="BE106" i="3"/>
  <c r="BE117" i="3"/>
  <c r="BE143" i="3"/>
  <c r="BE198" i="3"/>
  <c r="BE250" i="3"/>
  <c r="BE320" i="3"/>
  <c r="BE385" i="3"/>
  <c r="BE388" i="3"/>
  <c r="BE415" i="3"/>
  <c r="BE538" i="3"/>
  <c r="BE322" i="2"/>
  <c r="BE327" i="2"/>
  <c r="BE332" i="2"/>
  <c r="J88" i="3"/>
  <c r="BE104" i="3"/>
  <c r="BE122" i="3"/>
  <c r="BE133" i="3"/>
  <c r="BE202" i="3"/>
  <c r="BE228" i="3"/>
  <c r="BE231" i="3"/>
  <c r="BE239" i="3"/>
  <c r="BE243" i="3"/>
  <c r="BE303" i="3"/>
  <c r="BE306" i="3"/>
  <c r="BE325" i="3"/>
  <c r="BE367" i="3"/>
  <c r="BE398" i="3"/>
  <c r="BE420" i="3"/>
  <c r="BE439" i="3"/>
  <c r="BE449" i="3"/>
  <c r="BE452" i="3"/>
  <c r="BE457" i="3"/>
  <c r="BE459" i="3"/>
  <c r="BE462" i="3"/>
  <c r="BE466" i="3"/>
  <c r="BE469" i="3"/>
  <c r="BE474" i="3"/>
  <c r="BE481" i="3"/>
  <c r="BE491" i="3"/>
  <c r="BE503" i="3"/>
  <c r="BE508" i="3"/>
  <c r="BE530" i="3"/>
  <c r="BE535" i="3"/>
  <c r="BE557" i="3"/>
  <c r="BE257" i="3"/>
  <c r="BE265" i="3"/>
  <c r="BE296" i="3"/>
  <c r="BE357" i="3"/>
  <c r="BE431" i="3"/>
  <c r="BE602" i="3"/>
  <c r="BE619" i="3"/>
  <c r="BE634" i="3"/>
  <c r="BE656" i="3"/>
  <c r="BE666" i="3"/>
  <c r="BE679" i="3"/>
  <c r="BE684" i="3"/>
  <c r="BE101" i="2"/>
  <c r="BE173" i="2"/>
  <c r="BE183" i="2"/>
  <c r="BE235" i="2"/>
  <c r="BE300" i="2"/>
  <c r="BE316" i="2"/>
  <c r="BK228" i="2"/>
  <c r="J228" i="2"/>
  <c r="J64" i="2" s="1"/>
  <c r="BE114" i="3"/>
  <c r="BE169" i="3"/>
  <c r="BE193" i="3"/>
  <c r="BE219" i="3"/>
  <c r="BE225" i="3"/>
  <c r="BE313" i="3"/>
  <c r="BE345" i="3"/>
  <c r="BE393" i="3"/>
  <c r="BE404" i="3"/>
  <c r="BE425" i="3"/>
  <c r="BE429" i="3"/>
  <c r="BE454" i="3"/>
  <c r="BE512" i="3"/>
  <c r="BE517" i="3"/>
  <c r="BE522" i="3"/>
  <c r="BE598" i="3"/>
  <c r="BE647" i="3"/>
  <c r="BE674" i="3"/>
  <c r="BE709" i="3"/>
  <c r="BE746" i="3"/>
  <c r="BE748" i="3"/>
  <c r="BE751" i="3"/>
  <c r="BE169" i="2"/>
  <c r="BE180" i="2"/>
  <c r="BE265" i="2"/>
  <c r="BE272" i="2"/>
  <c r="BE125" i="3"/>
  <c r="BE152" i="3"/>
  <c r="BE173" i="3"/>
  <c r="BE188" i="3"/>
  <c r="BE216" i="3"/>
  <c r="BE271" i="3"/>
  <c r="BE291" i="3"/>
  <c r="BE329" i="3"/>
  <c r="BE486" i="3"/>
  <c r="BE627" i="3"/>
  <c r="BE638" i="3"/>
  <c r="BE716" i="3"/>
  <c r="E80" i="2"/>
  <c r="BE121" i="2"/>
  <c r="BE209" i="2"/>
  <c r="BE252" i="2"/>
  <c r="BE256" i="2"/>
  <c r="BE337" i="2"/>
  <c r="BE129" i="3"/>
  <c r="BE157" i="3"/>
  <c r="BE160" i="3"/>
  <c r="BE163" i="3"/>
  <c r="BE176" i="3"/>
  <c r="BE210" i="3"/>
  <c r="BE254" i="3"/>
  <c r="BE279" i="3"/>
  <c r="BE288" i="3"/>
  <c r="BE382" i="3"/>
  <c r="BE434" i="3"/>
  <c r="BE437" i="3"/>
  <c r="BE543" i="3"/>
  <c r="BE549" i="3"/>
  <c r="BE551" i="3"/>
  <c r="BE565" i="3"/>
  <c r="BE609" i="3"/>
  <c r="BE614" i="3"/>
  <c r="BE660" i="3"/>
  <c r="BE689" i="3"/>
  <c r="BE572" i="3"/>
  <c r="BE653" i="3"/>
  <c r="BE703" i="3"/>
  <c r="BE728" i="3"/>
  <c r="BE736" i="3"/>
  <c r="J84" i="2"/>
  <c r="BE119" i="2"/>
  <c r="BE127" i="2"/>
  <c r="BE186" i="2"/>
  <c r="BE189" i="2"/>
  <c r="BE496" i="3"/>
  <c r="BE501" i="3"/>
  <c r="BE581" i="3"/>
  <c r="BE606" i="3"/>
  <c r="BE699" i="3"/>
  <c r="BE705" i="3"/>
  <c r="BE124" i="2"/>
  <c r="BE132" i="2"/>
  <c r="BE144" i="2"/>
  <c r="BE201" i="2"/>
  <c r="BE268" i="2"/>
  <c r="BE297" i="2"/>
  <c r="BE310" i="3"/>
  <c r="BE362" i="3"/>
  <c r="BE372" i="3"/>
  <c r="BE379" i="3"/>
  <c r="BE410" i="3"/>
  <c r="BE442" i="3"/>
  <c r="BE445" i="3"/>
  <c r="BE525" i="3"/>
  <c r="BE560" i="3"/>
  <c r="BE568" i="3"/>
  <c r="BE590" i="3"/>
  <c r="BE622" i="3"/>
  <c r="BE641" i="3"/>
  <c r="BE693" i="3"/>
  <c r="BE720" i="3"/>
  <c r="BE93" i="2"/>
  <c r="BE106" i="2"/>
  <c r="BE137" i="2"/>
  <c r="BE204" i="2"/>
  <c r="BE224" i="2"/>
  <c r="BE308" i="2"/>
  <c r="BE320" i="2"/>
  <c r="BE97" i="3"/>
  <c r="BE109" i="3"/>
  <c r="BE149" i="3"/>
  <c r="BE180" i="3"/>
  <c r="BE712" i="3"/>
  <c r="BE725" i="3"/>
  <c r="BE732" i="3"/>
  <c r="BE734" i="3"/>
  <c r="BE739" i="3"/>
  <c r="BE741" i="3"/>
  <c r="BK384" i="3"/>
  <c r="J384" i="3"/>
  <c r="J65" i="3"/>
  <c r="F34" i="2"/>
  <c r="BA55" i="1" s="1"/>
  <c r="F34" i="3"/>
  <c r="BA56" i="1"/>
  <c r="F37" i="2"/>
  <c r="BD55" i="1" s="1"/>
  <c r="F35" i="3"/>
  <c r="BB56" i="1" s="1"/>
  <c r="J34" i="2"/>
  <c r="AW55" i="1"/>
  <c r="F36" i="2"/>
  <c r="BC55" i="1"/>
  <c r="F35" i="2"/>
  <c r="BB55" i="1"/>
  <c r="F37" i="3"/>
  <c r="BD56" i="1" s="1"/>
  <c r="J34" i="3"/>
  <c r="AW56" i="1"/>
  <c r="F36" i="3"/>
  <c r="BC56" i="1" s="1"/>
  <c r="P95" i="3" l="1"/>
  <c r="R697" i="3"/>
  <c r="BK263" i="3"/>
  <c r="J263" i="3"/>
  <c r="J63" i="3"/>
  <c r="R263" i="3"/>
  <c r="T285" i="2"/>
  <c r="T90" i="2"/>
  <c r="R90" i="2"/>
  <c r="T697" i="3"/>
  <c r="R94" i="3"/>
  <c r="P263" i="3"/>
  <c r="P697" i="3"/>
  <c r="T263" i="3"/>
  <c r="T94" i="3" s="1"/>
  <c r="P90" i="2"/>
  <c r="AU55" i="1"/>
  <c r="BK285" i="2"/>
  <c r="J285" i="2"/>
  <c r="J66" i="2"/>
  <c r="BK135" i="2"/>
  <c r="J135" i="2"/>
  <c r="J62" i="2"/>
  <c r="J286" i="2"/>
  <c r="J67" i="2"/>
  <c r="BK95" i="3"/>
  <c r="J95" i="3"/>
  <c r="J60" i="3"/>
  <c r="BK91" i="2"/>
  <c r="J91" i="2"/>
  <c r="J60" i="2"/>
  <c r="J264" i="3"/>
  <c r="J64" i="3"/>
  <c r="BK697" i="3"/>
  <c r="J697" i="3"/>
  <c r="J70" i="3"/>
  <c r="BD54" i="1"/>
  <c r="W33" i="1"/>
  <c r="J33" i="2"/>
  <c r="AV55" i="1"/>
  <c r="AT55" i="1"/>
  <c r="BA54" i="1"/>
  <c r="AW54" i="1" s="1"/>
  <c r="AK30" i="1" s="1"/>
  <c r="F33" i="2"/>
  <c r="AZ55" i="1"/>
  <c r="BC54" i="1"/>
  <c r="AY54" i="1"/>
  <c r="BB54" i="1"/>
  <c r="W31" i="1"/>
  <c r="J33" i="3"/>
  <c r="AV56" i="1"/>
  <c r="AT56" i="1"/>
  <c r="F33" i="3"/>
  <c r="AZ56" i="1"/>
  <c r="P94" i="3" l="1"/>
  <c r="AU56" i="1"/>
  <c r="BK90" i="2"/>
  <c r="J90" i="2"/>
  <c r="J59" i="2"/>
  <c r="BK94" i="3"/>
  <c r="J94" i="3"/>
  <c r="J59" i="3"/>
  <c r="W30" i="1"/>
  <c r="W32" i="1"/>
  <c r="AX54" i="1"/>
  <c r="AZ54" i="1"/>
  <c r="W29" i="1"/>
  <c r="AU54" i="1"/>
  <c r="J30" i="2" l="1"/>
  <c r="AG55" i="1"/>
  <c r="AN55" i="1"/>
  <c r="J30" i="3"/>
  <c r="AG56" i="1"/>
  <c r="AN56" i="1"/>
  <c r="AV54" i="1"/>
  <c r="AK29" i="1"/>
  <c r="J39" i="2" l="1"/>
  <c r="J39" i="3"/>
  <c r="AG54" i="1"/>
  <c r="AT54" i="1"/>
  <c r="AN54" i="1" l="1"/>
  <c r="AK26" i="1"/>
  <c r="AK35" i="1"/>
</calcChain>
</file>

<file path=xl/sharedStrings.xml><?xml version="1.0" encoding="utf-8"?>
<sst xmlns="http://schemas.openxmlformats.org/spreadsheetml/2006/main" count="8494" uniqueCount="1491">
  <si>
    <t>Export Komplet</t>
  </si>
  <si>
    <t>VZ</t>
  </si>
  <si>
    <t>2.0</t>
  </si>
  <si>
    <t>ZAMOK</t>
  </si>
  <si>
    <t>False</t>
  </si>
  <si>
    <t>{e5612448-c85f-41dc-a401-b2b38ac973f7}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</si>
  <si>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</si>
  <si>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</si>
  <si>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</si>
  <si>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</si>
  <si>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</si>
  <si>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</si>
  <si>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</si>
  <si>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</si>
  <si>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8669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</si>
  <si>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</si>
  <si>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</si>
  <si>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PD K REKONSTRUKCI VO PRO OBLAST UL. NA PŘÍKOPECH, KMOCHOVA, TYLOVA, DIVIŠOVA, J. SUKA, JAR. JEŽKA, JINDŘICHOVA, ŽIŽKOVA</t>
  </si>
  <si>
    <t>KSO:</t>
  </si>
  <si>
    <t>828 73 11</t>
  </si>
  <si>
    <t>CC-CZ:</t>
  </si>
  <si>
    <t>22249</t>
  </si>
  <si>
    <t>Místo:</t>
  </si>
  <si>
    <t>Třebíč, Týn, Podkláštěří</t>
  </si>
  <si>
    <t>Datum:</t>
  </si>
  <si>
    <t>23. 5. 2025</t>
  </si>
  <si>
    <t>CZ-CPV:</t>
  </si>
  <si>
    <t>45316110-9</t>
  </si>
  <si>
    <t>CZ-CPA:</t>
  </si>
  <si>
    <t>42.22.22</t>
  </si>
  <si>
    <t>Zadavatel:</t>
  </si>
  <si>
    <t>IČ:</t>
  </si>
  <si>
    <t>00290629</t>
  </si>
  <si>
    <t>Město Třebíč, Karlovo nám. 104/55, 674 01 Třebíč</t>
  </si>
  <si>
    <t>DIČ:</t>
  </si>
  <si>
    <t>CZ00290629</t>
  </si>
  <si>
    <t>Účastník:</t>
  </si>
  <si>
    <t>Vyplň údaj</t>
  </si>
  <si>
    <t>Projektant:</t>
  </si>
  <si>
    <t/>
  </si>
  <si>
    <t>Ing. Jakub Vojtěch</t>
  </si>
  <si>
    <t>True</t>
  </si>
  <si>
    <t>Zpracovatel:</t>
  </si>
  <si>
    <t>45271895</t>
  </si>
  <si>
    <t>METROPROJEKT Praha a. s.</t>
  </si>
  <si>
    <t>CZ45271895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</si>
  <si>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</si>
  <si>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</si>
  <si>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</si>
  <si>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</si>
  <si>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</si>
  <si>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</si>
  <si>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</si>
  <si>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</si>
  <si>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</si>
  <si>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</si>
  <si>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</si>
  <si>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</si>
  <si>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</si>
  <si>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</si>
  <si>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</si>
  <si>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</si>
  <si>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</si>
  <si>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</si>
  <si>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</si>
  <si>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</si>
  <si>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</si>
  <si>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</si>
  <si>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</si>
  <si>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</si>
  <si>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</si>
  <si>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</si>
  <si>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</si>
  <si>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</si>
  <si>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</si>
  <si>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</si>
  <si>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</si>
  <si>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</si>
  <si>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</si>
  <si>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</si>
  <si>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</si>
  <si>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</si>
  <si>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</si>
  <si>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</si>
  <si>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</si>
  <si>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</si>
  <si>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</si>
  <si>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SO 104</t>
  </si>
  <si>
    <t>KOMUNIKACE ul. Na Příkopech</t>
  </si>
  <si>
    <t>STA</t>
  </si>
  <si>
    <t>1</t>
  </si>
  <si>
    <t>{a2923598-f356-4de7-814c-39892b3ac196}</t>
  </si>
  <si>
    <t>2</t>
  </si>
  <si>
    <t>SO 404</t>
  </si>
  <si>
    <t>VO ul. Na Příkopech</t>
  </si>
  <si>
    <t>{cbad23f7-d6f9-45db-b4cf-6aba735abd0b}</t>
  </si>
  <si>
    <t>KRYCÍ LIST SOUPISU PRACÍ</t>
  </si>
  <si>
    <t>Objekt:</t>
  </si>
  <si>
    <t>SO 104 - KOMUNIKACE ul. Na Příkopech</t>
  </si>
  <si>
    <t>Třebíč, Týn, Na Příkopech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</si>
  <si>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</si>
  <si>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</si>
  <si>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</si>
  <si>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</si>
  <si>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</si>
  <si>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1 - Zemní práce</t>
  </si>
  <si>
    <t>M - Práce a dodávky M</t>
  </si>
  <si>
    <t xml:space="preserve">    46-M - Zemní práce při extr.mont.pracích</t>
  </si>
  <si>
    <t>HZS - Hodinové zúčtovací sazby</t>
  </si>
  <si>
    <t xml:space="preserve">    9 - Ostatní konstrukce a práce-bourání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</si>
  <si>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</si>
  <si>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</si>
  <si>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</si>
  <si>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VRN4 - Inženýrská činnost</t>
  </si>
  <si>
    <t xml:space="preserve">    VRN7 - Provozní vlivy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</si>
  <si>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</si>
  <si>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</si>
  <si>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</si>
  <si>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</si>
  <si>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</si>
  <si>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</si>
  <si>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</si>
  <si>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</si>
  <si>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</si>
  <si>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</si>
  <si>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</si>
  <si>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</si>
  <si>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</si>
  <si>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</si>
  <si>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</si>
  <si>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</si>
  <si>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</si>
  <si>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</si>
  <si>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113106122</t>
  </si>
  <si>
    <t>Rozebrání dlažeb z kamenných dlaždic komunikací pro pěší ručně</t>
  </si>
  <si>
    <t>m2</t>
  </si>
  <si>
    <t>CS ÚRS 2026 01</t>
  </si>
  <si>
    <t>4</t>
  </si>
  <si>
    <t>-216512875</t>
  </si>
  <si>
    <t>PP</t>
  </si>
  <si>
    <t>Rozebrání dlažeb komunikací pro pěší s přemístěním hmot na skládku na vzdálenost do 3 m nebo s naložením na dopravní prostředek s ložem z kameniva nebo živice a s jakoukoliv výplní spár ručně z kamenných dlaždic nebo desek</t>
  </si>
  <si>
    <t>Online PSC</t>
  </si>
  <si>
    <t>https://podminky.urs.cz/item/CS_URS_2026_01/113106122</t>
  </si>
  <si>
    <t>VV</t>
  </si>
  <si>
    <t>2*3*4 "vydlážděné vjezdy"</t>
  </si>
  <si>
    <t>113106132</t>
  </si>
  <si>
    <t>Rozebrání dlažeb z betonových nebo kamenných dlaždic komunikací pro pěší strojně pl do 50 m2</t>
  </si>
  <si>
    <t>-1259538910</t>
  </si>
  <si>
    <t>Rozebrání dlažeb komunikací pro pěší s přemístěním hmot na skládku na vzdálenost do 3 m nebo s naložením na dopravní prostředek s ložem z kameniva nebo živice a s jakoukoliv výplní spár strojně plochy jednotlivě do 50 m2 z betonových, kameninových nebo dlaždic, desek nebo tvarovek</t>
  </si>
  <si>
    <t>https://podminky.urs.cz/item/CS_URS_2026_01/113106132</t>
  </si>
  <si>
    <t>330*1,5 "rozebrání dlažeb"</t>
  </si>
  <si>
    <t>3</t>
  </si>
  <si>
    <t>113106240</t>
  </si>
  <si>
    <t>Rozebrání vozovek ze silničních dílců se spárami vyplněnými kamenivem strojně pl přes 200 m2</t>
  </si>
  <si>
    <t>634498745</t>
  </si>
  <si>
    <t>Rozebrání dílců vozovek a ploch s přemístěním hmot na skládku na vzdálenost do 3 m nebo s naložením na dopravní prostředek, ze silničních dílců jakýchkoliv rozměrů, s ložem z kameniva nebo živice strojně plochy jednotlivě přes 200 m2 se spárami vyplněnými kamenivem</t>
  </si>
  <si>
    <t>https://podminky.urs.cz/item/CS_URS_2026_01/113106240</t>
  </si>
  <si>
    <t>251*1,5 "asfaltové povrchy"</t>
  </si>
  <si>
    <t>Součet</t>
  </si>
  <si>
    <t>162751117</t>
  </si>
  <si>
    <t>Vodorovné přemístění přes 9 000 do 10000 m výkopku/sypaniny z horniny třídy těžitelnosti I skupiny 1 až 3</t>
  </si>
  <si>
    <t>m3</t>
  </si>
  <si>
    <t>-1013424047</t>
  </si>
  <si>
    <t>Vodorovné přemístění výkopku nebo sypaniny po suchu na obvyklém dopravním prostředku, bez naložení výkopku, avšak se složením bez rozhrnutí z horniny třídy těžitelnosti I skupiny 1 až 3 na vzdálenost přes 9 000 do 10 000 m</t>
  </si>
  <si>
    <t>https://podminky.urs.cz/item/CS_URS_2026_01/162751117</t>
  </si>
  <si>
    <t>251*1,5*0,05 "asfaltové povrchy"</t>
  </si>
  <si>
    <t>330*1,5*0,05 "rozebrání dlažeb"</t>
  </si>
  <si>
    <t>5</t>
  </si>
  <si>
    <t>171152501</t>
  </si>
  <si>
    <t>Zhutnění podloží z hornin soudržných nebo nesoudržných pod násypy</t>
  </si>
  <si>
    <t>533846586</t>
  </si>
  <si>
    <t>Zhutnění podloží pod násypy z rostlé horniny třídy těžitelnosti I a II, skupiny 1 až 4 z hornin soudružných a nesoudržných</t>
  </si>
  <si>
    <t>https://podminky.urs.cz/item/CS_URS_2026_01/171152501</t>
  </si>
  <si>
    <t>790 "chodníky 20x10x6"</t>
  </si>
  <si>
    <t>71 "20x10x8 - reliefní"</t>
  </si>
  <si>
    <t>462 "20x10x8 - vjezdy"</t>
  </si>
  <si>
    <t>6</t>
  </si>
  <si>
    <t>M</t>
  </si>
  <si>
    <t>95250800</t>
  </si>
  <si>
    <t>nájem po dobu výstavby lávky přechodové 2000x900 zábradlí v 1000mm</t>
  </si>
  <si>
    <t>kus</t>
  </si>
  <si>
    <t>8</t>
  </si>
  <si>
    <t>-730844329</t>
  </si>
  <si>
    <t>7</t>
  </si>
  <si>
    <t>119002121</t>
  </si>
  <si>
    <t>Přechodová lávka délky do 2 m včetně zábradlí pro zabezpečení výkopu zřízení</t>
  </si>
  <si>
    <t>1646939765</t>
  </si>
  <si>
    <t>Pomocné konstrukce při zabezpečení výkopu vodorovné pochozí přechodová lávka délky do 2 m včetně zábradlí zřízení</t>
  </si>
  <si>
    <t>https://podminky.urs.cz/item/CS_URS_2026_01/119002121</t>
  </si>
  <si>
    <t>119002122</t>
  </si>
  <si>
    <t>Přechodová lávka délky do 2 m včetně zábradlí pro zabezpečení výkopu odstranění</t>
  </si>
  <si>
    <t>929318446</t>
  </si>
  <si>
    <t>Pomocné konstrukce při zabezpečení výkopu vodorovné pochozí přechodová lávka délky do 2 m včetně zábradlí odstranění</t>
  </si>
  <si>
    <t>https://podminky.urs.cz/item/CS_URS_2026_01/119002122</t>
  </si>
  <si>
    <t>9</t>
  </si>
  <si>
    <t>95250820</t>
  </si>
  <si>
    <t>nájem kus/po dobu výstavby dílce plotové-europloty, standardní panel medium 3500x2000mm</t>
  </si>
  <si>
    <t>-1119275065</t>
  </si>
  <si>
    <t>10</t>
  </si>
  <si>
    <t>119003227</t>
  </si>
  <si>
    <t>Mobilní plotová zábrana vyplněná dráty výšky do 2,2 m pro zabezpečení výkopu zřízení</t>
  </si>
  <si>
    <t>m</t>
  </si>
  <si>
    <t>1360598297</t>
  </si>
  <si>
    <t>Pomocné konstrukce při zabezpečení výkopu svislé ocelové mobilní oplocení, výšky do 2,2 m panely vyplněné dráty zřízení</t>
  </si>
  <si>
    <t>https://podminky.urs.cz/item/CS_URS_2026_01/119003227</t>
  </si>
  <si>
    <t>11</t>
  </si>
  <si>
    <t>119003228</t>
  </si>
  <si>
    <t>Mobilní plotová zábrana vyplněná dráty výšky do 2,2 m pro zabezpečení výkopu odstranění</t>
  </si>
  <si>
    <t>944077107</t>
  </si>
  <si>
    <t>Pomocné konstrukce při zabezpečení výkopu svislé ocelové mobilní oplocení, výšky do 2,2 m panely vyplněné dráty odstranění</t>
  </si>
  <si>
    <t>https://podminky.urs.cz/item/CS_URS_2026_01/119003228</t>
  </si>
  <si>
    <t>Práce a dodávky M</t>
  </si>
  <si>
    <t>46-M</t>
  </si>
  <si>
    <t>Zemní práce při extr.mont.pracích</t>
  </si>
  <si>
    <t>460871143</t>
  </si>
  <si>
    <t>Podklad vozovky a chodníku ze štěrkodrti se zhutněním při elektromontážích tl přes 10 do 15 cm</t>
  </si>
  <si>
    <t>64</t>
  </si>
  <si>
    <t>370997593</t>
  </si>
  <si>
    <t>Podklad vozovek a chodníků včetně rozprostření a úpravy ze štěrkodrti, včetně zhutnění, tloušťky přes 10 do 15 cm</t>
  </si>
  <si>
    <t>https://podminky.urs.cz/item/CS_URS_2026_01/460871143</t>
  </si>
  <si>
    <t>13</t>
  </si>
  <si>
    <t>58344171</t>
  </si>
  <si>
    <t>štěrkodrť frakce 0/32</t>
  </si>
  <si>
    <t>t</t>
  </si>
  <si>
    <t>256</t>
  </si>
  <si>
    <t>351206619</t>
  </si>
  <si>
    <t>790*0,2*2,7 "chodníky 20x10x6"</t>
  </si>
  <si>
    <t>71*0,2*2,7 "20x10x8 - reliefní"</t>
  </si>
  <si>
    <t>462*0,2*2,7 "20x10x8 - vjezdy"</t>
  </si>
  <si>
    <t>714,42*1,2 'Přepočtené koeficientem množství</t>
  </si>
  <si>
    <t>14</t>
  </si>
  <si>
    <t>460871151</t>
  </si>
  <si>
    <t>Podklad vozovky a chodníku z kameniva drceného se zhutněním při elektromontážích tl do 10 cm</t>
  </si>
  <si>
    <t>1061759641</t>
  </si>
  <si>
    <t>Podklad vozovek a chodníků včetně rozprostření a úpravy z kameniva drceného, včetně zhutnění, tloušťky do 10 cm</t>
  </si>
  <si>
    <t>https://podminky.urs.cz/item/CS_URS_2026_01/460871151</t>
  </si>
  <si>
    <t>15</t>
  </si>
  <si>
    <t>58343810</t>
  </si>
  <si>
    <t>kamenivo drcené hrubé frakce 4/8</t>
  </si>
  <si>
    <t>-209448284</t>
  </si>
  <si>
    <t>790*0,1*2,7 "chodníky 20x10x6"</t>
  </si>
  <si>
    <t>71*0,1*2,7 "20x10x8 - reliefní"</t>
  </si>
  <si>
    <t>462*0,1*2,7 "20x10x8 - vjezdy"</t>
  </si>
  <si>
    <t>357,21*1,2 'Přepočtené koeficientem množství</t>
  </si>
  <si>
    <t>16</t>
  </si>
  <si>
    <t>460871163</t>
  </si>
  <si>
    <t>Podklad vozovky a chodníku z asfaltového betonu se zhutněním při elektromontážích tl přes 10 do 15 cm</t>
  </si>
  <si>
    <t>102746611</t>
  </si>
  <si>
    <t>Podklad vozovek a chodníků včetně rozprostření a úpravy z asfaltového betonu včetně zhutnění, tloušťky přes 10 do 15 cm</t>
  </si>
  <si>
    <t>https://podminky.urs.cz/item/CS_URS_2026_01/460871163</t>
  </si>
  <si>
    <t>18*0,8 "asfaltování překopu"</t>
  </si>
  <si>
    <t>17</t>
  </si>
  <si>
    <t>58942406</t>
  </si>
  <si>
    <t>směs asfaltová obalovaná vrstva obrusná ACO 11+</t>
  </si>
  <si>
    <t>-180015080</t>
  </si>
  <si>
    <t>18*0,8*0,15*2,7 "asfaltování překopu"</t>
  </si>
  <si>
    <t>5,832*1,2 'Přepočtené koeficientem množství</t>
  </si>
  <si>
    <t>18</t>
  </si>
  <si>
    <t>460881611</t>
  </si>
  <si>
    <t>Kladení dlažby z dlaždic betonových 4hranných do lože z kameniva těženého při elektromontážích</t>
  </si>
  <si>
    <t>-1981761941</t>
  </si>
  <si>
    <t>Kryt vozovek a chodníků kladení dlažby (materiál ve specifikaci) včetně spárování, do lože z kameniva těženého z dlaždic betonových čtyřhranných</t>
  </si>
  <si>
    <t>https://podminky.urs.cz/item/CS_URS_2026_01/460881611</t>
  </si>
  <si>
    <t>19</t>
  </si>
  <si>
    <t>59245021</t>
  </si>
  <si>
    <t>dlažba skladebná betonová 200x200mm tl 60mm přírodní</t>
  </si>
  <si>
    <t>128</t>
  </si>
  <si>
    <t>-511067892</t>
  </si>
  <si>
    <t>790*1,15 'Přepočtené koeficientem množství</t>
  </si>
  <si>
    <t>20</t>
  </si>
  <si>
    <t>59245020</t>
  </si>
  <si>
    <t>dlažba skladebná betonová 200x100mm tl 80mm přírodní</t>
  </si>
  <si>
    <t>1249458579</t>
  </si>
  <si>
    <t>462*1,15 'Přepočtené koeficientem množství</t>
  </si>
  <si>
    <t>59245226</t>
  </si>
  <si>
    <t>dlažba pro nevidomé betonová 200x100mm tl 80mm barevná</t>
  </si>
  <si>
    <t>1251211386</t>
  </si>
  <si>
    <t>71*1,2 'Přepočtené koeficientem množství</t>
  </si>
  <si>
    <t>22</t>
  </si>
  <si>
    <t>460891221</t>
  </si>
  <si>
    <t>Osazení betonového obrubníku silničního stojatého do betonu při elektromontážích</t>
  </si>
  <si>
    <t>1520441937</t>
  </si>
  <si>
    <t>Osazení obrubníku se zřízením lože, s vyplněním a zatřením spár betonového silničního stojatého, do lože z betonu prostého</t>
  </si>
  <si>
    <t>https://podminky.urs.cz/item/CS_URS_2026_01/460891221</t>
  </si>
  <si>
    <t>50</t>
  </si>
  <si>
    <t>23</t>
  </si>
  <si>
    <t>59217072</t>
  </si>
  <si>
    <t>obrubník silniční betonový 1000x100x250mm</t>
  </si>
  <si>
    <t>1404462540</t>
  </si>
  <si>
    <t>50*1,2 'Přepočtené koeficientem množství</t>
  </si>
  <si>
    <t>24</t>
  </si>
  <si>
    <t>460892221</t>
  </si>
  <si>
    <t>Osazení betonového obrubníku chodníkového stojatého do betonu při elektromontážích</t>
  </si>
  <si>
    <t>933376528</t>
  </si>
  <si>
    <t>Osazení obrubníku se zřízením lože, s vyplněním a zatřením spár betonového chodníkového stojatého, do lože z betonu prostého</t>
  </si>
  <si>
    <t>https://podminky.urs.cz/item/CS_URS_2026_01/460892221</t>
  </si>
  <si>
    <t>100</t>
  </si>
  <si>
    <t>25</t>
  </si>
  <si>
    <t>59217017</t>
  </si>
  <si>
    <t>obrubník betonový chodníkový 1000x100x250mm</t>
  </si>
  <si>
    <t>1355501214</t>
  </si>
  <si>
    <t>100*1,2 'Přepočtené koeficientem množství</t>
  </si>
  <si>
    <t>26</t>
  </si>
  <si>
    <t>468031111</t>
  </si>
  <si>
    <t>Vytrhání obrub při elektromontážích ležatých chodníkových s odhozením nebo naložením na dopravní prostředek</t>
  </si>
  <si>
    <t>-571192028</t>
  </si>
  <si>
    <t>Vytrhání obrub s odkopáním horniny a lože, s odhozením nebo naložením na dopravní prostředek ležatých chodníkových</t>
  </si>
  <si>
    <t>https://podminky.urs.cz/item/CS_URS_2026_01/468031111</t>
  </si>
  <si>
    <t>27</t>
  </si>
  <si>
    <t>468031121</t>
  </si>
  <si>
    <t>Vytrhání obrub při elektromontážích ležatých silničních s odhozením nebo naložením na dopravní prostředek</t>
  </si>
  <si>
    <t>-1428658769</t>
  </si>
  <si>
    <t>Vytrhání obrub s odkopáním horniny a lože, s odhozením nebo naložením na dopravní prostředek ležatých silničních</t>
  </si>
  <si>
    <t>https://podminky.urs.cz/item/CS_URS_2026_01/468031121</t>
  </si>
  <si>
    <t>60 "přechodové obrubníky"</t>
  </si>
  <si>
    <t>180 "nájezdové obrubníky"</t>
  </si>
  <si>
    <t>28</t>
  </si>
  <si>
    <t>469973117</t>
  </si>
  <si>
    <t>Poplatek za uložení na skládce (skládkovné) stavebního odpadu asfaltového bez dehtu kód odpadu 17 03 02</t>
  </si>
  <si>
    <t>-1819197351</t>
  </si>
  <si>
    <t>Poplatek za uložení stavebního odpadu (skládkovné) na skládce asfaltového bez obsahu dehtu zatříděného do Katalogu odpadů pod kódem 17 03 02</t>
  </si>
  <si>
    <t>https://podminky.urs.cz/item/CS_URS_2026_01/469973117</t>
  </si>
  <si>
    <t>251*1,5*0,05*2/3 "2/3 asfaltového odpadu"</t>
  </si>
  <si>
    <t>29</t>
  </si>
  <si>
    <t>469973118</t>
  </si>
  <si>
    <t>Poplatek za uložení na skládce (skládkovné) stavebního odpadu asfaltového s dehtem kód odpadu 17 03 01</t>
  </si>
  <si>
    <t>1100115323</t>
  </si>
  <si>
    <t>Poplatek za uložení stavebního odpadu (skládkovné) na skládce asfaltového s obsahem dehtu zatříděného do Katalogu odpadů pod kódem 17 03 01</t>
  </si>
  <si>
    <t>https://podminky.urs.cz/item/CS_URS_2026_01/469973118</t>
  </si>
  <si>
    <t>251*1,5*0,05/3 "1/3 asfaltového odpadu"</t>
  </si>
  <si>
    <t>30</t>
  </si>
  <si>
    <t>469973124</t>
  </si>
  <si>
    <t>Poplatek za předání recyklačnímu zařízení stavebního směsného a demoličního odpadu kód odpadu 17 09 04</t>
  </si>
  <si>
    <t>908307259</t>
  </si>
  <si>
    <t>Poplatek za předání stavebního odpadu recyklačnímu zařízení směsného a demoličního zatříděného do Katalogu odpadů pod kódem 17 09 04</t>
  </si>
  <si>
    <t>https://podminky.urs.cz/item/CS_URS_2026_01/469973124</t>
  </si>
  <si>
    <t>330*1,5*0,05*2,7 "betonová dlažba"</t>
  </si>
  <si>
    <t>HZS</t>
  </si>
  <si>
    <t>Hodinové zúčtovací sazby</t>
  </si>
  <si>
    <t>31</t>
  </si>
  <si>
    <t>HZS1212</t>
  </si>
  <si>
    <t>Hodinová zúčtovací sazba kopáč</t>
  </si>
  <si>
    <t>hod</t>
  </si>
  <si>
    <t>262144</t>
  </si>
  <si>
    <t>-693174146</t>
  </si>
  <si>
    <t>Hodinové zúčtovací sazby profesí HSV zemní a pomocné práce kopáč</t>
  </si>
  <si>
    <t>https://podminky.urs.cz/item/CS_URS_2026_01/HZS1212</t>
  </si>
  <si>
    <t>P</t>
  </si>
  <si>
    <t>Poznámka k položce:_x000D_
Poznámka k položce: Obnažení stávajících chrániček, jejich pročištění.</t>
  </si>
  <si>
    <t>20*8 "obnažení stávajích obrub, pomocné práce"</t>
  </si>
  <si>
    <t>32</t>
  </si>
  <si>
    <t>HZS1292</t>
  </si>
  <si>
    <t>Hodinová zúčtovací sazba stavební dělník</t>
  </si>
  <si>
    <t>64965118</t>
  </si>
  <si>
    <t>Hodinové zúčtovací sazby profesí HSV zemní a pomocné práce stavební dělník</t>
  </si>
  <si>
    <t>https://podminky.urs.cz/item/CS_URS_2026_01/HZS1292</t>
  </si>
  <si>
    <t>30*8 "pomocné práce - přesun materiálu"</t>
  </si>
  <si>
    <t>20*8 "soustavné udržování oplocenek a dopravního značení"</t>
  </si>
  <si>
    <t>33</t>
  </si>
  <si>
    <t>HZS1411</t>
  </si>
  <si>
    <t>Hodinová zúčtovací sazba dlaždič</t>
  </si>
  <si>
    <t>512</t>
  </si>
  <si>
    <t>1052759545</t>
  </si>
  <si>
    <t>Hodinové zúčtovací sazby profesí HSV provádění konstrukcí inženýrských a dopravních staveb dlaždič</t>
  </si>
  <si>
    <t>https://podminky.urs.cz/item/CS_URS_2026_01/HZS1411</t>
  </si>
  <si>
    <t>8*10 "pokládka obrub a dlažeb"</t>
  </si>
  <si>
    <t>34</t>
  </si>
  <si>
    <t>HZS1412</t>
  </si>
  <si>
    <t>Hodinová zúčtovací sazba dlaždič odborný</t>
  </si>
  <si>
    <t>-1245753934</t>
  </si>
  <si>
    <t>Hodinové zúčtovací sazby profesí HSV provádění konstrukcí inženýrských a dopravních staveb dlaždič odborný</t>
  </si>
  <si>
    <t>https://podminky.urs.cz/item/CS_URS_2026_01/HZS1412</t>
  </si>
  <si>
    <t>35</t>
  </si>
  <si>
    <t>HZS1421</t>
  </si>
  <si>
    <t>Hodinová zúčtovací sazba dělník výstavby silnic</t>
  </si>
  <si>
    <t>-1093180121</t>
  </si>
  <si>
    <t>Hodinové zúčtovací sazby profesí HSV provádění konstrukcí inženýrských a dopravních staveb dělník výstavby silnic</t>
  </si>
  <si>
    <t>https://podminky.urs.cz/item/CS_URS_2026_01/HZS1421</t>
  </si>
  <si>
    <t>2*8 "asfaltování"</t>
  </si>
  <si>
    <t>36</t>
  </si>
  <si>
    <t>HZS2491</t>
  </si>
  <si>
    <t>Hodinová zúčtovací sazba dělník zednických výpomocí</t>
  </si>
  <si>
    <t>-2001980911</t>
  </si>
  <si>
    <t>Hodinové zúčtovací sazby profesí PSV zednické výpomoci a pomocné práce PSV dělník zednických výpomocí</t>
  </si>
  <si>
    <t>https://podminky.urs.cz/item/CS_URS_2026_01/HZS2491</t>
  </si>
  <si>
    <t>20*8 "obruby"</t>
  </si>
  <si>
    <t>Ostatní konstrukce a práce-bourání</t>
  </si>
  <si>
    <t>37</t>
  </si>
  <si>
    <t>916131113</t>
  </si>
  <si>
    <t>Osazení silničního obrubníku betonového ležatého s boční opěrou do lože z betonu prostého</t>
  </si>
  <si>
    <t>-59359886</t>
  </si>
  <si>
    <t>Osazení silničního obrubníku betonového se zřízením lože, s vyplněním a zatřením spár cementovou maltou ležatého s boční opěrou z betonu prostého, do lože z betonu prostého</t>
  </si>
  <si>
    <t>https://podminky.urs.cz/item/CS_URS_2026_01/916131113</t>
  </si>
  <si>
    <t>38</t>
  </si>
  <si>
    <t>59217029</t>
  </si>
  <si>
    <t>obrubník silniční betonový nájezdový 1000x150x150mm</t>
  </si>
  <si>
    <t>-893753807</t>
  </si>
  <si>
    <t>180*1,1 'Přepočtené koeficientem množství</t>
  </si>
  <si>
    <t>39</t>
  </si>
  <si>
    <t>916131213</t>
  </si>
  <si>
    <t>Osazení silničního obrubníku betonového stojatého s boční opěrou do lože z betonu prostého</t>
  </si>
  <si>
    <t>1526756560</t>
  </si>
  <si>
    <t>Osazení silničního obrubníku betonového se zřízením lože, s vyplněním a zatřením spár cementovou maltou stojatého s boční opěrou z betonu prostého, do lože z betonu prostého</t>
  </si>
  <si>
    <t>https://podminky.urs.cz/item/CS_URS_2026_01/916131213</t>
  </si>
  <si>
    <t>40</t>
  </si>
  <si>
    <t>59217030</t>
  </si>
  <si>
    <t>obrubník silniční betonový přechodový 1000x150x150-250mm</t>
  </si>
  <si>
    <t>-1462639511</t>
  </si>
  <si>
    <t>60*1,1 'Přepočtené koeficientem množství</t>
  </si>
  <si>
    <t>41</t>
  </si>
  <si>
    <t>58932932</t>
  </si>
  <si>
    <t>beton C 25/30 X0 kamenivo frakce 0/16</t>
  </si>
  <si>
    <t>-436947392</t>
  </si>
  <si>
    <t>(240+150)*0,4*0,4</t>
  </si>
  <si>
    <t>62,4*1,2 'Přepočtené koeficientem množství</t>
  </si>
  <si>
    <t>42</t>
  </si>
  <si>
    <t>945412114</t>
  </si>
  <si>
    <t>Traktorbagr rýpadlo-nakladač</t>
  </si>
  <si>
    <t>den</t>
  </si>
  <si>
    <t>1124157056</t>
  </si>
  <si>
    <t>https://podminky.urs.cz/item/CS_URS_2026_01/945412114</t>
  </si>
  <si>
    <t>5 "pomocné práce při provádění zemních prací"</t>
  </si>
  <si>
    <t>5 "skládání materiálů - manipulace"</t>
  </si>
  <si>
    <t>VRN</t>
  </si>
  <si>
    <t>Vedlejší rozpočtové náklady</t>
  </si>
  <si>
    <t>VRN1</t>
  </si>
  <si>
    <t>Průzkumné, geodetické a projektové práce</t>
  </si>
  <si>
    <t>43</t>
  </si>
  <si>
    <t>012103000</t>
  </si>
  <si>
    <t>Geodetické práce před výstavbou</t>
  </si>
  <si>
    <t>-30380509</t>
  </si>
  <si>
    <t>1 "vytýčení projektované trasy chodníků a obrub.; vytýčení ostatních inženýrských sítí"</t>
  </si>
  <si>
    <t>44</t>
  </si>
  <si>
    <t>012203000</t>
  </si>
  <si>
    <t>Geodetické práce při provádění stavby</t>
  </si>
  <si>
    <t>-1877765523</t>
  </si>
  <si>
    <t>45</t>
  </si>
  <si>
    <t>012303000</t>
  </si>
  <si>
    <t>Geodetické práce po výstavbě včetně protokolu o předání a převzetí zaměření do DTM Města Třebíč</t>
  </si>
  <si>
    <t>-1137366680</t>
  </si>
  <si>
    <t>1 "celkovém zaměření stavby"</t>
  </si>
  <si>
    <t>46</t>
  </si>
  <si>
    <t>012414000</t>
  </si>
  <si>
    <t>Geometrický plán - odsouhlasený objednatelem</t>
  </si>
  <si>
    <t>soubor</t>
  </si>
  <si>
    <t>CS ÚRS 2025 01</t>
  </si>
  <si>
    <t>1024</t>
  </si>
  <si>
    <t>508994678</t>
  </si>
  <si>
    <t>https://podminky.urs.cz/item/CS_URS_2025_01/012414000</t>
  </si>
  <si>
    <t>47</t>
  </si>
  <si>
    <t>013203000</t>
  </si>
  <si>
    <t>Dokumentace stavby bez rozlišení - vypracování realizační dokumentace dopravních staveb</t>
  </si>
  <si>
    <t>1562155984</t>
  </si>
  <si>
    <t>1 "vypracování realozační dokumentace dopravních staveb včetně řezů atp."</t>
  </si>
  <si>
    <t>48</t>
  </si>
  <si>
    <t>013254000</t>
  </si>
  <si>
    <t>Dokumentace skutečného provedení stavby, 4 paré od každého SO / DPS + digitální podoba pdf i otevřené formáty (CD, flash disk, uložiště investora)</t>
  </si>
  <si>
    <t>-709996917</t>
  </si>
  <si>
    <t>1 "dokumentace skutečného provedení stavby"</t>
  </si>
  <si>
    <t>49</t>
  </si>
  <si>
    <t>013274000</t>
  </si>
  <si>
    <t>Pasportizace objektu před započetím prací</t>
  </si>
  <si>
    <t>-1923334093</t>
  </si>
  <si>
    <t>https://podminky.urs.cz/item/CS_URS_2025_01/013274000</t>
  </si>
  <si>
    <t>1 "zmapování stávajícího dotknutého úseku komunikací"</t>
  </si>
  <si>
    <t>VRN3</t>
  </si>
  <si>
    <t>Zařízení staveniště</t>
  </si>
  <si>
    <t>030001000</t>
  </si>
  <si>
    <t>-1081307587</t>
  </si>
  <si>
    <t>https://podminky.urs.cz/item/CS_URS_2025_01/030001000</t>
  </si>
  <si>
    <t>51</t>
  </si>
  <si>
    <t>032002000</t>
  </si>
  <si>
    <t>Vybavení staveniště</t>
  </si>
  <si>
    <t>-1179974753</t>
  </si>
  <si>
    <t>1 "dle zvyklostí realizátora pro splnění cíle projektu - zbudování stavby"</t>
  </si>
  <si>
    <t>52</t>
  </si>
  <si>
    <t>034203000</t>
  </si>
  <si>
    <t>Opatření na ochranu pozemků sousedních se staveništěm dle vyhl. 398/2009 Sb.</t>
  </si>
  <si>
    <t>249735930</t>
  </si>
  <si>
    <t>53</t>
  </si>
  <si>
    <t>034303000</t>
  </si>
  <si>
    <t>Dopravní značení na staveništi</t>
  </si>
  <si>
    <t>1737646647</t>
  </si>
  <si>
    <t>54</t>
  </si>
  <si>
    <t>034503000</t>
  </si>
  <si>
    <t>Informační tabule na staveništi - zařízení staveniště zabezpečení staveniště informační tabule</t>
  </si>
  <si>
    <t>1893910369</t>
  </si>
  <si>
    <t>VRN4</t>
  </si>
  <si>
    <t>Inženýrská činnost</t>
  </si>
  <si>
    <t>55</t>
  </si>
  <si>
    <t>045303000</t>
  </si>
  <si>
    <t>Koordinační a inženýrská činnost spojená s realizací stavby</t>
  </si>
  <si>
    <t>-99189113</t>
  </si>
  <si>
    <t>Poznámka k položce:_x000D_
Koordinace se správcem VO, koordinace s ostatními SO včetně ostatních prací jiných investorů - např. VAS, První telefonní, Cetin atp.</t>
  </si>
  <si>
    <t>1 "Koordinace s VO, koordinace s investorem, s ostatními správci jiných sítí - např. VAS, První telefonní, Cetin, EG.D"</t>
  </si>
  <si>
    <t>VRN7</t>
  </si>
  <si>
    <t>Provozní vlivy</t>
  </si>
  <si>
    <t>56</t>
  </si>
  <si>
    <t>072002000</t>
  </si>
  <si>
    <t>Silniční provoz - rušení prací silničním provozem</t>
  </si>
  <si>
    <t>153484777</t>
  </si>
  <si>
    <t>57</t>
  </si>
  <si>
    <t>072103000</t>
  </si>
  <si>
    <t>Silniční provoz - projednání DIO (dopravně inženýrské opatření) a zajištění DIR (dopravně inženýrské rozhodnutí)</t>
  </si>
  <si>
    <t>1378195690</t>
  </si>
  <si>
    <t>Silniční provoz - projednání DIO (dopravně inženýrské opatření) a zajištění DIR (dopravně inženýrské rozhodnutí)
- veškeré náklady na vyřízení stanovení dopravního značení, ploty a koridory pro pěší dle jednotlivých etap výstavby a postupu prací</t>
  </si>
  <si>
    <t>https://podminky.urs.cz/item/CS_URS_2025_01/072103000</t>
  </si>
  <si>
    <t>58</t>
  </si>
  <si>
    <t>072203000</t>
  </si>
  <si>
    <t>Silniční provoz - zajištění DIO (dopravní značení), včetně poplatků</t>
  </si>
  <si>
    <t>-401809369</t>
  </si>
  <si>
    <t>https://podminky.urs.cz/item/CS_URS_2025_01/072203000</t>
  </si>
  <si>
    <t>SO 404 - VO ul. Na Příkopech</t>
  </si>
  <si>
    <t>PSV - Práce a dodávky PSV</t>
  </si>
  <si>
    <t xml:space="preserve">    741 - Elektroinstalace - silnoproud</t>
  </si>
  <si>
    <t xml:space="preserve">    742 - Elektroinstalace - slaboproud</t>
  </si>
  <si>
    <t xml:space="preserve">    21-M - Elektromontáže</t>
  </si>
  <si>
    <t xml:space="preserve">    22-M - Montáže technologických zařízení pro dopravní stavby</t>
  </si>
  <si>
    <t xml:space="preserve">      1 - Zemní práce</t>
  </si>
  <si>
    <t xml:space="preserve">      9 - Ostatní konstrukce a práce-bourání</t>
  </si>
  <si>
    <t>PSV</t>
  </si>
  <si>
    <t>Práce a dodávky PSV</t>
  </si>
  <si>
    <t>741</t>
  </si>
  <si>
    <t>Elektroinstalace - silnoproud</t>
  </si>
  <si>
    <t>741110501</t>
  </si>
  <si>
    <t>Montáž lišta a kanálek protahovací šířky do 60 mm</t>
  </si>
  <si>
    <t>-1891283658</t>
  </si>
  <si>
    <t>Montáž lišt a kanálků elektroinstalačních se spojkami, ohyby a rohy a s nasunutím do krabic protahovacích, šířky do 60 mm</t>
  </si>
  <si>
    <t>https://podminky.urs.cz/item/CS_URS_2026_01/741110501</t>
  </si>
  <si>
    <t>1 "SVO - Jindřichova x Na Příkopech"</t>
  </si>
  <si>
    <t>1 "SVO -  Na Příkopech x Nová"</t>
  </si>
  <si>
    <t>1 "RVO - Na Příkopech"</t>
  </si>
  <si>
    <t>34572251</t>
  </si>
  <si>
    <t>lišta elektroinstalační nosná kovová holá DIN TS35</t>
  </si>
  <si>
    <t>545046060</t>
  </si>
  <si>
    <t>741136002</t>
  </si>
  <si>
    <t>Propojení kabel celoplastový spojkou venkovní smršťovací do 1 kV 4x25-35 mm2</t>
  </si>
  <si>
    <t>-2016172480</t>
  </si>
  <si>
    <t>Propojení kabelů nebo vodičů spojkou venkovní teplem smršťovací kabelů celoplastových, počtu a průřezu žil 4x25 až 35 mm2</t>
  </si>
  <si>
    <t>https://podminky.urs.cz/item/CS_URS_2026_01/741136002</t>
  </si>
  <si>
    <t>35436029</t>
  </si>
  <si>
    <t>spojka kabelová smršťovaná přímá do 1kV 91ahsc-35 3-4ž.x6-35mm</t>
  </si>
  <si>
    <t>-1526124752</t>
  </si>
  <si>
    <t>1 "připojení stávající kabeláže VO do ul. Nová"</t>
  </si>
  <si>
    <t>1 "připojení stávající kabeláže VO do ul. Jindřichova"</t>
  </si>
  <si>
    <t>741210102</t>
  </si>
  <si>
    <t>Montáž rozvaděčů litinových, hliníkových nebo plastových sestava do 100 kg</t>
  </si>
  <si>
    <t>531942445</t>
  </si>
  <si>
    <t>Montáž rozvaděčů litinových, hliníkových nebo plastových bez zapojení vodičů sestavy hmotnosti do 100 kg</t>
  </si>
  <si>
    <t>https://podminky.urs.cz/item/CS_URS_2026_01/741210102</t>
  </si>
  <si>
    <t>35711805</t>
  </si>
  <si>
    <t>skříň přípojková kompaktní pilíř celoplastové provedení výzbroj pro osazení DIN lišty, PEN můstek</t>
  </si>
  <si>
    <t>-102053322</t>
  </si>
  <si>
    <t>skříň SVO kompaktní pilíř celoplastové provedení výzbroj pro osazení DIN 35 mm, PEN můstek</t>
  </si>
  <si>
    <t>1 "SVO - Na Příkopech x Nová"</t>
  </si>
  <si>
    <t>35711882</t>
  </si>
  <si>
    <t>skříň rozváděče veřejného osvětlení kompaktní pilíř celoplastové provedení prostor pro elektroměr 3x vývod spínání RVO hodinami a bez spínání úsporného režimu, včetně osvětlení na koncový spínač</t>
  </si>
  <si>
    <t>312382713</t>
  </si>
  <si>
    <t>1 "RVO"</t>
  </si>
  <si>
    <t>741210841</t>
  </si>
  <si>
    <t>Demontáž rozvodnic plastových na povrchu s krytím přes IPx4 plochou do 0,2 m2</t>
  </si>
  <si>
    <t>1214540551</t>
  </si>
  <si>
    <t>Demontáž rozvodnic plastových, uložených na povrchu, krytí přes IPx 4, plochy do 0,2 m2</t>
  </si>
  <si>
    <t>https://podminky.urs.cz/item/CS_URS_2026_01/741210841</t>
  </si>
  <si>
    <t>2 "SVO"</t>
  </si>
  <si>
    <t>741211853</t>
  </si>
  <si>
    <t>Demontáž rozvodnic kovových volně stojících s krytím do IPx4 plochou přes 1 m2</t>
  </si>
  <si>
    <t>832262510</t>
  </si>
  <si>
    <t>Demontáž rozvodnic kovových, uložených volně stojících (skříňových), krytí do IPx 4, plochy přes 1 m2</t>
  </si>
  <si>
    <t>https://podminky.urs.cz/item/CS_URS_2026_01/741211853</t>
  </si>
  <si>
    <t>741213815</t>
  </si>
  <si>
    <t>Demontáž kabelu silového z rozvodnice průřezu žil přes 10 do 25 mm2 bez zachování funkčnosti</t>
  </si>
  <si>
    <t>943262508</t>
  </si>
  <si>
    <t>Demontáž kabelu z rozvodnice bez zachování funkčnosti (do suti) silových, průřezu přes 10 do 25 mm2</t>
  </si>
  <si>
    <t>https://podminky.urs.cz/item/CS_URS_2026_01/741213815</t>
  </si>
  <si>
    <t>2 "SVO - Na Příkopech x Nová"</t>
  </si>
  <si>
    <t>2 "RVO"</t>
  </si>
  <si>
    <t>741213817</t>
  </si>
  <si>
    <t>Demontáž kabelu silového z rozvodnice průřezu žil přes 25 mm2 bez zachování funkčnosti</t>
  </si>
  <si>
    <t>1000309206</t>
  </si>
  <si>
    <t>Demontáž kabelu z rozvodnice bez zachování funkčnosti (do suti) silových, průřezu přes 25 mm2</t>
  </si>
  <si>
    <t>https://podminky.urs.cz/item/CS_URS_2026_01/741213817</t>
  </si>
  <si>
    <t>741213845</t>
  </si>
  <si>
    <t>Demontáž kabelu silového z rozvodnice průřezu žil přes 10 do 25 mm2 se zachováním funkčnosti</t>
  </si>
  <si>
    <t>-619077361</t>
  </si>
  <si>
    <t>Demontáž kabelu z rozvodnice se zachováním funkčnosti silových, průřezu přes 10 do 25 mm2</t>
  </si>
  <si>
    <t>https://podminky.urs.cz/item/CS_URS_2026_01/741213845</t>
  </si>
  <si>
    <t>2 "SVO - JIndřichova x Na Příkopech"</t>
  </si>
  <si>
    <t>741231004</t>
  </si>
  <si>
    <t>Montáž svorkovnice do rozvaděčů - řadová vodič do 16 mm2 se zapojením vodičů</t>
  </si>
  <si>
    <t>-655553438</t>
  </si>
  <si>
    <t>Montáž svorkovnic do rozváděčů s popisnými štítky se zapojením vodičů na jedné straně řadových, průřezové plochy vodičů do 16 mm2</t>
  </si>
  <si>
    <t>https://podminky.urs.cz/item/CS_URS_2026_01/741231004</t>
  </si>
  <si>
    <t>34561666</t>
  </si>
  <si>
    <t>svorka řadová šroubovací RSA s nosnou lištou a průřezem vodiče 16mm2</t>
  </si>
  <si>
    <t>-128739588</t>
  </si>
  <si>
    <t>16 "RVO"</t>
  </si>
  <si>
    <t>24 "rezerva"</t>
  </si>
  <si>
    <t>741310042</t>
  </si>
  <si>
    <t>Montáž přepínač nástěnný 6-střídavý prostředí venkovní/mokré se zapojením vodičů</t>
  </si>
  <si>
    <t>-454414818</t>
  </si>
  <si>
    <t>Montáž spínačů jedno nebo dvoupólových nástěnných se zapojením vodičů, pro prostředí venkovní nebo mokré přepínačů, řazení 6-střídavých</t>
  </si>
  <si>
    <t>https://podminky.urs.cz/item/CS_URS_2026_01/741310042</t>
  </si>
  <si>
    <t>34535057</t>
  </si>
  <si>
    <t>přepínač nástěnný střídavý, řazení 6, IP54, šroubové svorky</t>
  </si>
  <si>
    <t>-694421181</t>
  </si>
  <si>
    <t>1 "P1"</t>
  </si>
  <si>
    <t>741312011</t>
  </si>
  <si>
    <t>Montáž odpojovač třípólový do 500 V do 400 A bez zapojení vodičů</t>
  </si>
  <si>
    <t>52052031</t>
  </si>
  <si>
    <t>Montáž odpojovačů bez zapojení vodičů do 500 V třípólových do 400 A</t>
  </si>
  <si>
    <t>https://podminky.urs.cz/item/CS_URS_2026_01/741312011</t>
  </si>
  <si>
    <t>35822630</t>
  </si>
  <si>
    <t>odpínač pojistkový 3-pól., Ie = 160A, třmen. svorky pro 2,5-95mm2</t>
  </si>
  <si>
    <t>-1604161263</t>
  </si>
  <si>
    <t>odpínač pojistkový 3-pól., Ie = 63A, AC 690 V/DC 440 V, pro válcové pojistkové vložky 14x51, 3pól. provedení, bez signalizace třmen. svorky pro 1,5-35mm2</t>
  </si>
  <si>
    <t>1 "FU-FV"</t>
  </si>
  <si>
    <t>34523442</t>
  </si>
  <si>
    <t>Pojistka válcová 14X51 63A gG 690V PV14</t>
  </si>
  <si>
    <t>-957233273</t>
  </si>
  <si>
    <t>741320105</t>
  </si>
  <si>
    <t>Montáž jističů jednopólových nn do 25 A ve skříni se zapojením vodičů</t>
  </si>
  <si>
    <t>1120386686</t>
  </si>
  <si>
    <t>Montáž jističů se zapojením vodičů jednopólových nn do 25 A ve skříni</t>
  </si>
  <si>
    <t>https://podminky.urs.cz/item/CS_URS_2026_01/741320105</t>
  </si>
  <si>
    <t>35822132</t>
  </si>
  <si>
    <t>jistič 1-pólový 25 A vypínací charakteristika C vypínací schopnost 10 kA</t>
  </si>
  <si>
    <t>1609616405</t>
  </si>
  <si>
    <t>3*3 "RVO"</t>
  </si>
  <si>
    <t>35822129</t>
  </si>
  <si>
    <t>jistič 1-pólový 20 A vypínací charakteristika C vypínací schopnost 10 kA</t>
  </si>
  <si>
    <t>CS ÚRS 2025 02</t>
  </si>
  <si>
    <t>1512716763</t>
  </si>
  <si>
    <t>3 "SVO - JIndřichova x Na Příkopech"</t>
  </si>
  <si>
    <t>35822127</t>
  </si>
  <si>
    <t>jistič 1-pólový 20 A vypínací charakteristika B vypínací schopnost 10 kA</t>
  </si>
  <si>
    <t>-966112038</t>
  </si>
  <si>
    <t>3+3 "SVO - JIndřichova x Na Příkopech"</t>
  </si>
  <si>
    <t>35822131</t>
  </si>
  <si>
    <t>jistič 1-pólový 25 A vypínací charakteristika B vypínací schopnost 10 kA</t>
  </si>
  <si>
    <t>2102238264</t>
  </si>
  <si>
    <t>3 "RVO"</t>
  </si>
  <si>
    <t>3*3 "SVO"</t>
  </si>
  <si>
    <t>35822124</t>
  </si>
  <si>
    <t>jistič 1-pólový 16 A vypínací charakteristika C vypínací schopnost 10 kA</t>
  </si>
  <si>
    <t>-1877079975</t>
  </si>
  <si>
    <t>3 "SVO - Na Příkopech x Nová"</t>
  </si>
  <si>
    <t>3 "SVO - Jindřichova x Na Příkopech"</t>
  </si>
  <si>
    <t>34571592</t>
  </si>
  <si>
    <t>příslušenství uzamykací otevírání šroubovákem pro plastový kryt</t>
  </si>
  <si>
    <t>610168690</t>
  </si>
  <si>
    <t>uzamykací vložka jednopólového jističe - příslušenství uzamykací otevírání šroubovákem na jistič</t>
  </si>
  <si>
    <t>741320175</t>
  </si>
  <si>
    <t>Montáž jističů třípólových nn do 63 A ve skříni se zapojením vodičů</t>
  </si>
  <si>
    <t>-1401505068</t>
  </si>
  <si>
    <t>Montáž jističů se zapojením vodičů třípólových nn do 63 A ve skříni</t>
  </si>
  <si>
    <t>https://podminky.urs.cz/item/CS_URS_2026_01/741320175</t>
  </si>
  <si>
    <t>35822404</t>
  </si>
  <si>
    <t>jistič 3-pólový 32 A vypínací charakteristika B vypínací schopnost 10 kA</t>
  </si>
  <si>
    <t>-1657772186</t>
  </si>
  <si>
    <t>1 "RE"</t>
  </si>
  <si>
    <t>741321003</t>
  </si>
  <si>
    <t>Montáž proudových chráničů dvoupólových nn do 25 A ve skříni se zapojením vodičů</t>
  </si>
  <si>
    <t>1490304125</t>
  </si>
  <si>
    <t>Montáž proudových chráničů se zapojením vodičů dvoupólových nn do 25 A ve skříni</t>
  </si>
  <si>
    <t>https://podminky.urs.cz/item/CS_URS_2026_01/741321003</t>
  </si>
  <si>
    <t>35829001</t>
  </si>
  <si>
    <t>Jističochránič, In 6 A, Ue AC 230 V, charakteristika B, Idn 30 mA, 1+N-pól, Icn 10 kA, typ A</t>
  </si>
  <si>
    <t>1051379581</t>
  </si>
  <si>
    <t>1 "FAosv"</t>
  </si>
  <si>
    <t>35829002</t>
  </si>
  <si>
    <t>Jističochránič, In 10 A, Ue AC 230 V, charakteristika B, Idn 30 mA, 1+N-pól, Icn 10 kA, typ A</t>
  </si>
  <si>
    <t>320532349</t>
  </si>
  <si>
    <t>1 "FAzas"</t>
  </si>
  <si>
    <t>741330044</t>
  </si>
  <si>
    <t>Montáž stykač střídavý vestavný třípólový do 63 A se zapojením vodičů</t>
  </si>
  <si>
    <t>-853569687</t>
  </si>
  <si>
    <t>Montáž stykačů nn se zapojením vodičů střídavých vestavných třípólových do 63 A</t>
  </si>
  <si>
    <t>https://podminky.urs.cz/item/CS_URS_2026_01/741330044</t>
  </si>
  <si>
    <t>35821380</t>
  </si>
  <si>
    <t>Instalační stykač, Ith 63 A, Uc AC 230 V, 4x zapínací kontakt (4NO), s manuálním ovládáním</t>
  </si>
  <si>
    <t>-1316871880</t>
  </si>
  <si>
    <t>1 "KM1"</t>
  </si>
  <si>
    <t>35889830</t>
  </si>
  <si>
    <t>Digitální spínací hodiny, Ie 16 A, Uc AC 230 V, 2x přepínací kontakt (2CO), týdenní program, šířka 2 moduly, počet kanálů 2, funkce astro, jazyk CS, záloha chodu</t>
  </si>
  <si>
    <t>830421656</t>
  </si>
  <si>
    <t>1 "HOD"</t>
  </si>
  <si>
    <t>741420913</t>
  </si>
  <si>
    <t>Nátěry ochranného úhelníku nebo trubky včetně držáků hromosvodů</t>
  </si>
  <si>
    <t>-1407691093</t>
  </si>
  <si>
    <t>Údržba hromosvodů nátěry částí hromosvodných zařízení (odrezivění, očistění, základní a vrchní nátěr) ochranného úhelníku nebo trubky</t>
  </si>
  <si>
    <t>https://podminky.urs.cz/item/CS_URS_2026_01/741420913</t>
  </si>
  <si>
    <t>58124400</t>
  </si>
  <si>
    <t>nátěr inhibitující korozi na bázi silanů</t>
  </si>
  <si>
    <t>litr</t>
  </si>
  <si>
    <t>1065459507</t>
  </si>
  <si>
    <t>741811021</t>
  </si>
  <si>
    <t>Oživení rozvaděče se složitou výstrojí</t>
  </si>
  <si>
    <t>-1907846505</t>
  </si>
  <si>
    <t>Zkoušky a prohlídky rozvodných zařízení oživení jednoho pole rozváděče zhotoveného subdodavatelem v podmínkách externí montáže se složitou výstrojí</t>
  </si>
  <si>
    <t>https://podminky.urs.cz/item/CS_URS_2026_01/741811021</t>
  </si>
  <si>
    <t>741812011</t>
  </si>
  <si>
    <t>Zkouška izolační kabelu do 1 kV počtu a průřezu žil do 4x25 mm2</t>
  </si>
  <si>
    <t>-1161052055</t>
  </si>
  <si>
    <t>Zkoušky vodičů a kabelů izolační kabelu silového do 1 kV, počtu a průřezu žil do 4x 25 mm2</t>
  </si>
  <si>
    <t>https://podminky.urs.cz/item/CS_URS_2026_01/741812011</t>
  </si>
  <si>
    <t>75 "viz. seznam kabelů"</t>
  </si>
  <si>
    <t>741820001</t>
  </si>
  <si>
    <t>Měření zemních odporů zemniče</t>
  </si>
  <si>
    <t>-824421447</t>
  </si>
  <si>
    <t>https://podminky.urs.cz/item/CS_URS_2026_01/741820001</t>
  </si>
  <si>
    <t>23 "parkové stožáry"</t>
  </si>
  <si>
    <t>741820014</t>
  </si>
  <si>
    <t>Měření zemnící síť dl pásku přes 500 do 1000 m</t>
  </si>
  <si>
    <t>1547356646</t>
  </si>
  <si>
    <t>Měření zemních odporů zemnicí sítě délky pásku přes 500 do 1000 m</t>
  </si>
  <si>
    <t>https://podminky.urs.cz/item/CS_URS_2026_01/741820014</t>
  </si>
  <si>
    <t>742</t>
  </si>
  <si>
    <t>Elektroinstalace - slaboproud</t>
  </si>
  <si>
    <t>742330031</t>
  </si>
  <si>
    <t>Teplem smrštitelná ochrana spoje</t>
  </si>
  <si>
    <t>609701180</t>
  </si>
  <si>
    <t>Montáž příslušenství a ostatní práce k uzemnění teplem smrštitelná ochrana spoje</t>
  </si>
  <si>
    <t>https://podminky.urs.cz/item/CS_URS_2026_01/742330031</t>
  </si>
  <si>
    <t>34343000</t>
  </si>
  <si>
    <t>ochrana zemního spoje teplem smrštitelná zž, 1,0 m</t>
  </si>
  <si>
    <t>-549838301</t>
  </si>
  <si>
    <t>1 "SVO"</t>
  </si>
  <si>
    <t>21-M</t>
  </si>
  <si>
    <t>Elektromontáže</t>
  </si>
  <si>
    <t>210280003</t>
  </si>
  <si>
    <t>Zkoušky a prohlídky el rozvodů a zařízení celková prohlídka pro objem montážních prací přes 500 do 1 000 tis Kč</t>
  </si>
  <si>
    <t>-1213047926</t>
  </si>
  <si>
    <t>Zkoušky a prohlídky elektrických rozvodů a zařízení celková prohlídka, zkoušení, měření a vyhotovení revizní zprávy pro objem montážních prací přes 500 do 1000 tisíc Kč</t>
  </si>
  <si>
    <t>https://podminky.urs.cz/item/CS_URS_2026_01/210280003</t>
  </si>
  <si>
    <t>741810011</t>
  </si>
  <si>
    <t>Příplatek k celkové prohlídce za každých dalších 500 000,- Kč</t>
  </si>
  <si>
    <t>392185865</t>
  </si>
  <si>
    <t>Zkoušky a prohlídky elektrických rozvodů a zařízení celková prohlídka a vyhotovení revizní zprávy pro objem montážních prací Příplatek k ceně 0003 za každých dalších i započatých 500 tis. Kč přes 1000 tis. Kč</t>
  </si>
  <si>
    <t>https://podminky.urs.cz/item/CS_URS_2026_01/741810011</t>
  </si>
  <si>
    <t>210100001</t>
  </si>
  <si>
    <t>Ukončení vodičů v rozváděči nebo na přístroji včetně zapojení průřezu žíly do 2,5 mm2</t>
  </si>
  <si>
    <t>-1641623480</t>
  </si>
  <si>
    <t>Ukončení vodičů izolovaných s označením a zapojením v rozváděči nebo na přístroji průřezu žíly do 2,5 mm2</t>
  </si>
  <si>
    <t>https://podminky.urs.cz/item/CS_URS_2026_01/210100001</t>
  </si>
  <si>
    <t>(23)*5*2 "počet svítidel x počet žil x počet konců kabelů"</t>
  </si>
  <si>
    <t>210812061</t>
  </si>
  <si>
    <t>Montáž kabelu Cu plného nebo laněného do 1 kV žíly 5x1,5 až 2,5 mm2 (např. CYKY) bez ukončení uloženého volně nebo v liště</t>
  </si>
  <si>
    <t>-109359720</t>
  </si>
  <si>
    <t>Montáž izolovaných kabelů měděných do 1 kV bez ukončení plných nebo laněných kulatých (např. CYKY, CHKE-R) uložených volně nebo v liště počtu a průřezu žil 5x1,5 až 2,5 mm2</t>
  </si>
  <si>
    <t>https://podminky.urs.cz/item/CS_URS_2026_01/210812061</t>
  </si>
  <si>
    <t>34111090</t>
  </si>
  <si>
    <t>kabel instalační jádro Cu plné izolace PVC plášť PVC 450/750V (CYKY) 5x1,5mm2</t>
  </si>
  <si>
    <t>-994759010</t>
  </si>
  <si>
    <t>(23)*10 "parková svítidla"</t>
  </si>
  <si>
    <t>230*1,2 'Přepočtené koeficientem množství</t>
  </si>
  <si>
    <t>210100003</t>
  </si>
  <si>
    <t>Ukončení vodičů v rozváděči nebo na přístroji včetně zapojení průřezu žíly do 16 mm2</t>
  </si>
  <si>
    <t>-897243191</t>
  </si>
  <si>
    <t>Ukončení vodičů izolovaných s označením a zapojením v rozváděči nebo na přístroji průřezu žíly do 16 mm2</t>
  </si>
  <si>
    <t>https://podminky.urs.cz/item/CS_URS_2026_01/210100003</t>
  </si>
  <si>
    <t>(27)*4*2 "počet kabelových polí VO x počet žil kabelu x počet konců kabelu"</t>
  </si>
  <si>
    <t>210813035</t>
  </si>
  <si>
    <t>Montáž kabelu Cu plného nebo laněného do 1 kV žíly 4x16 mm2 (např. CYKY) bez ukončení uloženého pevně</t>
  </si>
  <si>
    <t>-1233527449</t>
  </si>
  <si>
    <t>Montáž izolovaných kabelů měděných do 1 kV bez ukončení plných nebo laněných kulatých (např. CYKY, CHKE-R) uložených pevně počtu a průřezu žil 4x16 mm2</t>
  </si>
  <si>
    <t>https://podminky.urs.cz/item/CS_URS_2026_01/210813035</t>
  </si>
  <si>
    <t>34111080</t>
  </si>
  <si>
    <t>kabel instalační jádro Cu plné izolace PVC plášť PVC 450/750V (CYKY) 4x16mm2</t>
  </si>
  <si>
    <t>751623133</t>
  </si>
  <si>
    <t>15+25+30+35+40+35+15+30+40*8+35+40+35+40+35+40+35+35+40+40+65 "viz. kabelový seznam"</t>
  </si>
  <si>
    <t>985*1,2 'Přepočtené koeficientem množství</t>
  </si>
  <si>
    <t>210202016</t>
  </si>
  <si>
    <t>Montáž svítidlo výbojkové průmyslové nebo venkovní na sloupek parkový</t>
  </si>
  <si>
    <t>479027219</t>
  </si>
  <si>
    <t>Montáž svítidel výbojkových se zapojením vodičů průmyslových nebo venkovních na sloupek parkových</t>
  </si>
  <si>
    <t>https://podminky.urs.cz/item/CS_URS_2026_01/210202016</t>
  </si>
  <si>
    <t>34774022</t>
  </si>
  <si>
    <t>svítidlo VO na výložník / dřík stožáru VO, LED IP66 do 38 W, 2200 K, 4442 lm, dle světelně technického výpočtu schválené majitelem VO</t>
  </si>
  <si>
    <t>1137540483</t>
  </si>
  <si>
    <t>23 "parková svítidla dle STV"</t>
  </si>
  <si>
    <t>210204011</t>
  </si>
  <si>
    <t>Montáž stožárů osvětlení ocelových samostatně stojících délky do 12 m</t>
  </si>
  <si>
    <t>-1996795873</t>
  </si>
  <si>
    <t>Montáž stožárů osvětlení samostatně stojících ocelových, délky do 12 m</t>
  </si>
  <si>
    <t>https://podminky.urs.cz/item/CS_URS_2026_01/210204011</t>
  </si>
  <si>
    <t>31674065</t>
  </si>
  <si>
    <t>stožár osvětlovací sadový Pz 133/89/60 v 5,0 m, žárově zinkovaný zevnitř i vně s termoplastovou ochranou spodní částí po doní okraj dvířek elektro-výzbroje</t>
  </si>
  <si>
    <t>-1884098320</t>
  </si>
  <si>
    <t>23 "parkové stožáry VO"</t>
  </si>
  <si>
    <t>210204201</t>
  </si>
  <si>
    <t>Montáž elektrovýzbroje stožárů osvětlení 1 okruh</t>
  </si>
  <si>
    <t>1565603340</t>
  </si>
  <si>
    <t>https://podminky.urs.cz/item/CS_URS_2026_01/210204201</t>
  </si>
  <si>
    <t>31674135</t>
  </si>
  <si>
    <t>výzbroj stožárová, zakrytovaná, s pojistkou pro svítidlo VO</t>
  </si>
  <si>
    <t>1983737352</t>
  </si>
  <si>
    <t>210220001</t>
  </si>
  <si>
    <t>Montáž uzemňovacího vedení vodičů FeZn pomocí svorek na povrchu páskou do 120 mm2</t>
  </si>
  <si>
    <t>1952092180</t>
  </si>
  <si>
    <t>Montáž uzemňovacího vedení s upevněním, propojením a připojením pomocí svorek na povrchu vodičů FeZn páskou průřezu do 120 mm2</t>
  </si>
  <si>
    <t>https://podminky.urs.cz/item/CS_URS_2026_01/210220001</t>
  </si>
  <si>
    <t>35442062</t>
  </si>
  <si>
    <t>pás zemnící 30x4mm FeZn</t>
  </si>
  <si>
    <t>kg</t>
  </si>
  <si>
    <t>-1908589315</t>
  </si>
  <si>
    <t>(50+560+10)*1,05 "kabelová trasa"</t>
  </si>
  <si>
    <t>651*1,2 'Přepočtené koeficientem množství</t>
  </si>
  <si>
    <t>59</t>
  </si>
  <si>
    <t>35441986</t>
  </si>
  <si>
    <t>svorka odbočovací a spojovací pro pásek 30x4mm, FeZn</t>
  </si>
  <si>
    <t>-336370269</t>
  </si>
  <si>
    <t>60</t>
  </si>
  <si>
    <t>35441996</t>
  </si>
  <si>
    <t>svorka odbočovací a spojovací pro spojování kruhových a páskových vodičů, FeZn</t>
  </si>
  <si>
    <t>153382918</t>
  </si>
  <si>
    <t>61</t>
  </si>
  <si>
    <t>210220002</t>
  </si>
  <si>
    <t>Montáž uzemňovacích vedení vodičů FeZn pomocí svorek na povrchu drátem nebo lanem do průměru 10 mm</t>
  </si>
  <si>
    <t>-2114142800</t>
  </si>
  <si>
    <t>Montáž uzemňovacího vedení s upevněním, propojením a připojením pomocí svorek na povrchu vodičů FeZn drátem nebo lanem průměru do 10 mm</t>
  </si>
  <si>
    <t>https://podminky.urs.cz/item/CS_URS_2026_01/210220002</t>
  </si>
  <si>
    <t>(23)*10 "stožáry VO"</t>
  </si>
  <si>
    <t>1*10 "SVO"</t>
  </si>
  <si>
    <t>1*10 "RVO"</t>
  </si>
  <si>
    <t>1*10 "stávající stožár VO"</t>
  </si>
  <si>
    <t>62</t>
  </si>
  <si>
    <t>35441073</t>
  </si>
  <si>
    <t>drát D 10mm FeZn</t>
  </si>
  <si>
    <t>1536664434</t>
  </si>
  <si>
    <t>(23)*10*0,65 "stožáry VO"</t>
  </si>
  <si>
    <t>1*10*0,65 "SVO"</t>
  </si>
  <si>
    <t>1*10*0,65 "RVO"</t>
  </si>
  <si>
    <t>1*10*0,65 "stávající stožár VO"</t>
  </si>
  <si>
    <t>169*1,2 'Přepočtené koeficientem množství</t>
  </si>
  <si>
    <t>63</t>
  </si>
  <si>
    <t>35441895</t>
  </si>
  <si>
    <t>svorka připojovací k připojení kovových částí</t>
  </si>
  <si>
    <t>-589599858</t>
  </si>
  <si>
    <t>218100108</t>
  </si>
  <si>
    <t>Odpojení vodičů ze svorkovnice průřezu žíly do 25 mm2</t>
  </si>
  <si>
    <t>-1148236040</t>
  </si>
  <si>
    <t>Odpojení vodičů izolovaných ze svorkovnice průřezu žíly do 25 mm2</t>
  </si>
  <si>
    <t>https://podminky.urs.cz/item/CS_URS_2026_01/218100108</t>
  </si>
  <si>
    <t>23*8 "odpojení kabeláže ve stávajících stožárech VO určené k demontáži"</t>
  </si>
  <si>
    <t>65</t>
  </si>
  <si>
    <t>218902012</t>
  </si>
  <si>
    <t>Demontáž kabelů Al do 1 kV plných nebo laněných kulatých žíly 4x25 mm2 (např. AYKY) bez odpojení vodičů uložených volně</t>
  </si>
  <si>
    <t>-1885975629</t>
  </si>
  <si>
    <t>Demontáž izolovaných kabelů hliníkových do 1 kV bez odpojení vodičů plných nebo laněných kulatých (např. AYKY) uložených volně počtu a průřezu žil 4x25 mm2</t>
  </si>
  <si>
    <t>https://podminky.urs.cz/item/CS_URS_2026_01/218902012</t>
  </si>
  <si>
    <t>50+560+10 "kabelová trasa"</t>
  </si>
  <si>
    <t>66</t>
  </si>
  <si>
    <t>218202016</t>
  </si>
  <si>
    <t>Demontáž svítidla výbojkového průmyslového nebo venkovního ze sloupku parkového včetně odvozu do skladu investora do 3 km, Na Klinkách</t>
  </si>
  <si>
    <t>-2121097498</t>
  </si>
  <si>
    <t>Demontáž svítidel výbojkových s odpojením vodičů průmyslových nebo venkovních ze sloupku parkového včetně odvozu do skladu investora do 3 km, Na Klinkách</t>
  </si>
  <si>
    <t>https://podminky.urs.cz/item/CS_URS_2026_01/218202016</t>
  </si>
  <si>
    <t>23 "demontovaná světelná místa"</t>
  </si>
  <si>
    <t>67</t>
  </si>
  <si>
    <t>218204002</t>
  </si>
  <si>
    <t>Demontáž stožárů osvětlení parkových ocelových včetně odvozu do skladu investora do 3 km, Na Klinkách</t>
  </si>
  <si>
    <t>662452291</t>
  </si>
  <si>
    <t>https://podminky.urs.cz/item/CS_URS_2026_01/218204002</t>
  </si>
  <si>
    <t>68</t>
  </si>
  <si>
    <t>218220020</t>
  </si>
  <si>
    <t>Demontáž uzemňovacího vedení vodičů FeZn upevněného v zemi páskou do 120 mm2 v městské zástavbě</t>
  </si>
  <si>
    <t>-2007052427</t>
  </si>
  <si>
    <t>Demontáž uzemňovacího vedení připojeného pomocí svorek v zemi s izolací spojů vodičů FeZn páskou průřezu do 120 mm2 v městské zástavbě</t>
  </si>
  <si>
    <t>https://podminky.urs.cz/item/CS_URS_2026_01/218220020</t>
  </si>
  <si>
    <t>69</t>
  </si>
  <si>
    <t>218220022</t>
  </si>
  <si>
    <t>Demontáž uzemňovacího vedení vodičů FeZn upevněného v zemi drátem průměru do 10 mm v městské zástavbě</t>
  </si>
  <si>
    <t>-1005586026</t>
  </si>
  <si>
    <t>Demontáž uzemňovacího vedení připojeného pomocí svorek v zemi s izolací spojů vodičů FeZn drátem nebo lanem průměru do 10 mm v městské zástavbě</t>
  </si>
  <si>
    <t>https://podminky.urs.cz/item/CS_URS_2026_01/218220022</t>
  </si>
  <si>
    <t>23*10 "odpojení parkových stožárů VO"</t>
  </si>
  <si>
    <t>1*10 "odpojení pojistkových skříní SVO"</t>
  </si>
  <si>
    <t>1*10 "odpojení RVO"</t>
  </si>
  <si>
    <t>70</t>
  </si>
  <si>
    <t>PPV</t>
  </si>
  <si>
    <t>Podíl přidružených výkonů</t>
  </si>
  <si>
    <t>%</t>
  </si>
  <si>
    <t>403663899</t>
  </si>
  <si>
    <t>https://podminky.urs.cz/item/CS_URS_2026_01/PPV</t>
  </si>
  <si>
    <t>71</t>
  </si>
  <si>
    <t>PM</t>
  </si>
  <si>
    <t>Přidružený materiál</t>
  </si>
  <si>
    <t>202466938</t>
  </si>
  <si>
    <t>22-M</t>
  </si>
  <si>
    <t>Montáže technologických zařízení pro dopravní stavby</t>
  </si>
  <si>
    <t>72</t>
  </si>
  <si>
    <t>220110346</t>
  </si>
  <si>
    <t>Montáž štítku kabelového průběžného</t>
  </si>
  <si>
    <t>-1250042536</t>
  </si>
  <si>
    <t>Montáž kabelového štítku včetně vyražení znaku na štítek, připevnění na kabel, ovinutí štítku páskou pro označení konce kabelu</t>
  </si>
  <si>
    <t>https://podminky.urs.cz/item/CS_URS_2026_01/220110346</t>
  </si>
  <si>
    <t>73</t>
  </si>
  <si>
    <t>35442120</t>
  </si>
  <si>
    <t>štítek plastový - směr dvojstr.</t>
  </si>
  <si>
    <t>-1400431200</t>
  </si>
  <si>
    <t>27*2 "počet kabelových polí x2"</t>
  </si>
  <si>
    <t>16 "montážní rezerva - popisy v SVO"</t>
  </si>
  <si>
    <t>74</t>
  </si>
  <si>
    <t>228960156</t>
  </si>
  <si>
    <t>Demontáž upevňovací soupravy dopravních značek ze stožáru</t>
  </si>
  <si>
    <t>1097056054</t>
  </si>
  <si>
    <t>https://podminky.urs.cz/item/CS_URS_2026_01/228960156</t>
  </si>
  <si>
    <t>5 "dopravní značky"</t>
  </si>
  <si>
    <t>75</t>
  </si>
  <si>
    <t>-1095731565</t>
  </si>
  <si>
    <t>(50+560+10)*0,3*0,4 "přebytek zeminy po kabelovém loži"</t>
  </si>
  <si>
    <t>23*1,2*0,6*0,6 "přebytek zeminy pro základy parkových stožárů VO"</t>
  </si>
  <si>
    <t>76</t>
  </si>
  <si>
    <t>171251201</t>
  </si>
  <si>
    <t>Uložení sypaniny na skládky nebo meziskládky</t>
  </si>
  <si>
    <t>1758689632</t>
  </si>
  <si>
    <t>Uložení sypaniny na skládky nebo meziskládky bez hutnění s upravením uložené sypaniny do předepsaného tvaru</t>
  </si>
  <si>
    <t>https://podminky.urs.cz/item/CS_URS_2026_01/171251201</t>
  </si>
  <si>
    <t>77</t>
  </si>
  <si>
    <t>215590738</t>
  </si>
  <si>
    <t>(50+560+10)*0,5 "kabelová trasa"</t>
  </si>
  <si>
    <t>78</t>
  </si>
  <si>
    <t>171201231</t>
  </si>
  <si>
    <t>Poplatek za uložení zeminy a kamení na recyklační skládce (skládkovné) kód odpadu 17 05 04</t>
  </si>
  <si>
    <t>250033067</t>
  </si>
  <si>
    <t>Poplatek za uložení stavebního odpadu na recyklační skládce (skládkovné) zeminy a kamení zatříděného do Katalogu odpadů pod kódem 17 05 04</t>
  </si>
  <si>
    <t>https://podminky.urs.cz/item/CS_URS_2026_01/171201231</t>
  </si>
  <si>
    <t>(50+560+10)*0,3*0,4*1,7 "přebytek zeminy po kabelovém loži"</t>
  </si>
  <si>
    <t>79</t>
  </si>
  <si>
    <t>171201221</t>
  </si>
  <si>
    <t>Poplatek za uložení na skládce (skládkovné) zeminy a kamení kód odpadu 17 05 04</t>
  </si>
  <si>
    <t>1197843356</t>
  </si>
  <si>
    <t>Poplatek za uložení stavebního odpadu na skládce (skládkovné) zeminy a kamení zatříděného do Katalogu odpadů pod kódem 17 05 04</t>
  </si>
  <si>
    <t>https://podminky.urs.cz/item/CS_URS_2026_01/171201221</t>
  </si>
  <si>
    <t>23*1,2*0,6*0,6*2,8 "betonový základ (odpad) z demontovaných parkových stožárů"</t>
  </si>
  <si>
    <t>80</t>
  </si>
  <si>
    <t>181351007</t>
  </si>
  <si>
    <t>Rozprostření ornice tl vrstvy přes 400 do 500 mm pl do 100 m2 v rovině nebo ve svahu do 1:5 strojně</t>
  </si>
  <si>
    <t>1205420716</t>
  </si>
  <si>
    <t>Rozprostření a urovnání ornice v rovině nebo ve svahu sklonu do 1:5 strojně při souvislé ploše do 100 m2, tl. vrstvy přes 400 do 500 mm</t>
  </si>
  <si>
    <t>https://podminky.urs.cz/item/CS_URS_2026_01/181351007</t>
  </si>
  <si>
    <t>27,821*2</t>
  </si>
  <si>
    <t>81</t>
  </si>
  <si>
    <t>-1947549561</t>
  </si>
  <si>
    <t>82</t>
  </si>
  <si>
    <t>1733335396</t>
  </si>
  <si>
    <t>83</t>
  </si>
  <si>
    <t>1066112314</t>
  </si>
  <si>
    <t>84</t>
  </si>
  <si>
    <t>638893342</t>
  </si>
  <si>
    <t>85</t>
  </si>
  <si>
    <t>158803683</t>
  </si>
  <si>
    <t>86</t>
  </si>
  <si>
    <t>-1116047952</t>
  </si>
  <si>
    <t>87</t>
  </si>
  <si>
    <t>112151511</t>
  </si>
  <si>
    <t>Řez a průklest stromů pomocí mobilní plošiny v do 10 m</t>
  </si>
  <si>
    <t>24610055</t>
  </si>
  <si>
    <t>Řez a průklest stromů pomocí mobilní plošiny výšky stromu do 10 m</t>
  </si>
  <si>
    <t>https://podminky.urs.cz/item/CS_URS_2026_01/112151511</t>
  </si>
  <si>
    <t>2 "okolo míst NPR 2/13 a NPR 2/14"</t>
  </si>
  <si>
    <t>88</t>
  </si>
  <si>
    <t>183101222</t>
  </si>
  <si>
    <t>Jamky pro výsadbu s výměnou 50 % půdy zeminy skupiny 1 až 4 obj přes 1 do 2 m3 v rovině a svahu do 1:5</t>
  </si>
  <si>
    <t>-423369079</t>
  </si>
  <si>
    <t>Hloubení jamek pro vysazování rostlin v zemině skupiny 1 až 4 s výměnou půdy z 50% v rovině nebo na svahu do 1:5, objemu přes 1,00 do 2,00 m3</t>
  </si>
  <si>
    <t>https://podminky.urs.cz/item/CS_URS_2026_01/183101222</t>
  </si>
  <si>
    <t>89</t>
  </si>
  <si>
    <t>10321100</t>
  </si>
  <si>
    <t>zahradní substrát pro výsadbu VL</t>
  </si>
  <si>
    <t>840270415</t>
  </si>
  <si>
    <t>90</t>
  </si>
  <si>
    <t>184201111</t>
  </si>
  <si>
    <t>Výsadba stromu bez balu do jamky v kmene do 1,8 m v rovině a svahu do 1:5</t>
  </si>
  <si>
    <t>1225867903</t>
  </si>
  <si>
    <t>Výsadba stromů bez balu do předem vyhloubené jamky se zalitím v rovině nebo na svahu do 1:5, při výšce kmene do 1,8 m</t>
  </si>
  <si>
    <t>https://podminky.urs.cz/item/CS_URS_2026_01/184201111</t>
  </si>
  <si>
    <t>91</t>
  </si>
  <si>
    <t>02660337</t>
  </si>
  <si>
    <t>borovice lesní /Pinus sylvestris/ 50-80cm</t>
  </si>
  <si>
    <t>1515426425</t>
  </si>
  <si>
    <t>92</t>
  </si>
  <si>
    <t>184215132</t>
  </si>
  <si>
    <t>Ukotvení kmene dřevin v rovině nebo na svahu do 1:5 třemi kůly D do 0,1 m dl přes 1 do 2 m</t>
  </si>
  <si>
    <t>1154889266</t>
  </si>
  <si>
    <t>Ukotvení dřeviny kůly v rovině nebo na svahu do 1:5 třemi kůly, délky přes 1 do 2 m</t>
  </si>
  <si>
    <t>https://podminky.urs.cz/item/CS_URS_2026_01/184215132</t>
  </si>
  <si>
    <t>93</t>
  </si>
  <si>
    <t>60591253</t>
  </si>
  <si>
    <t>kůl vyvazovací dřevěný impregnovaný D 8cm dl 2m</t>
  </si>
  <si>
    <t>1307151058</t>
  </si>
  <si>
    <t>5*3 'Přepočtené koeficientem množství</t>
  </si>
  <si>
    <t>94</t>
  </si>
  <si>
    <t>460010023</t>
  </si>
  <si>
    <t>Vytyčení trasy vedení kabelového podzemního v terénu volném</t>
  </si>
  <si>
    <t>km</t>
  </si>
  <si>
    <t>-890264389</t>
  </si>
  <si>
    <t>Vytyčení trasy vedení kabelového (podzemního) ve volném terénu</t>
  </si>
  <si>
    <t>https://podminky.urs.cz/item/CS_URS_2026_01/460010023</t>
  </si>
  <si>
    <t>95</t>
  </si>
  <si>
    <t>460050003</t>
  </si>
  <si>
    <t>Hloubení nezapažených jam pro stožáry jednoduché délky do 8 m na rovině ručně v hodnině tř. 3</t>
  </si>
  <si>
    <t>458107210</t>
  </si>
  <si>
    <t>Hloubení nezapažených jam pro stožáry s přemístěním výkopku do vzdálenosti 3 m od okraje jámy nebo naložením na dopravní prostředek, včetně zásypu, zhutnění a urovnání povrchu bez patky jednoduché na rovině, délky do 8 m, v hodnině tř. 3</t>
  </si>
  <si>
    <t>https://podminky.urs.cz/item/CS_URS_2026_01/460050003</t>
  </si>
  <si>
    <t>96</t>
  </si>
  <si>
    <t>460242111</t>
  </si>
  <si>
    <t>Provizorní zajištění potrubí ve výkopech při křížení s kabelem</t>
  </si>
  <si>
    <t>1101738294</t>
  </si>
  <si>
    <t>Provizorní zajištění inženýrských sítí ve výkopech potrubí při křížení s kabelem</t>
  </si>
  <si>
    <t>https://podminky.urs.cz/item/CS_URS_2026_01/460242111</t>
  </si>
  <si>
    <t>26*2 "křížení vodovodu, kanalizace - přípojky k RD"</t>
  </si>
  <si>
    <t>3 "kanalizace mimo přípojky RD"</t>
  </si>
  <si>
    <t>36 "STL"</t>
  </si>
  <si>
    <t>97</t>
  </si>
  <si>
    <t>460242211</t>
  </si>
  <si>
    <t>Provizorní zajištění kabelů ve výkopech při jejich křížení</t>
  </si>
  <si>
    <t>305021118</t>
  </si>
  <si>
    <t>Provizorní zajištění inženýrských sítí ve výkopech kabelů při křížení</t>
  </si>
  <si>
    <t>https://podminky.urs.cz/item/CS_URS_2026_01/460242211</t>
  </si>
  <si>
    <t>72 "křížení VN, NN, PVSEK"</t>
  </si>
  <si>
    <t>98</t>
  </si>
  <si>
    <t>460242221</t>
  </si>
  <si>
    <t>Provizorní zajištění kabelů ve výkopech při jejich souběhu</t>
  </si>
  <si>
    <t>79626101</t>
  </si>
  <si>
    <t>Provizorní zajištění inženýrských sítí ve výkopech kabelů při souběhu</t>
  </si>
  <si>
    <t>https://podminky.urs.cz/item/CS_URS_2026_01/460242221</t>
  </si>
  <si>
    <t>450"zajištění PVSEK a NN při souběhu"</t>
  </si>
  <si>
    <t>99</t>
  </si>
  <si>
    <t>460641113</t>
  </si>
  <si>
    <t>Základové konstrukce při elektromontážích z monolitického betonu tř. C 16/20</t>
  </si>
  <si>
    <t>1729077085</t>
  </si>
  <si>
    <t>Základové konstrukce základ bez bednění do rostlé zeminy z monolitického betonu tř. C 16/20</t>
  </si>
  <si>
    <t>https://podminky.urs.cz/item/CS_URS_2026_01/460641113</t>
  </si>
  <si>
    <t>23*1,2*0,6*0,6 "parkové stožáry VO"</t>
  </si>
  <si>
    <t>58932576</t>
  </si>
  <si>
    <t>beton C 16/20 X0,XC1-2 kamenivo frakce 0/22</t>
  </si>
  <si>
    <t>767549988</t>
  </si>
  <si>
    <t>9,936*1,2 'Přepočtené koeficientem množství</t>
  </si>
  <si>
    <t>101</t>
  </si>
  <si>
    <t>28611136</t>
  </si>
  <si>
    <t>trubka kanalizační PVC DN 200x1000mm SN4</t>
  </si>
  <si>
    <t>-111244437</t>
  </si>
  <si>
    <t>102</t>
  </si>
  <si>
    <t>460641211</t>
  </si>
  <si>
    <t>Výztuž základových konstrukcí při elektromontážích betonářskou ocelí 10 216</t>
  </si>
  <si>
    <t>905845719</t>
  </si>
  <si>
    <t>Základové konstrukce výztuž z betonářské oceli 10 206</t>
  </si>
  <si>
    <t>https://podminky.urs.cz/item/CS_URS_2026_01/460641211</t>
  </si>
  <si>
    <t>23*0,010 "parkové stožáry"</t>
  </si>
  <si>
    <t>103</t>
  </si>
  <si>
    <t>13021013</t>
  </si>
  <si>
    <t>tyč ocelová kruhová žebírková DIN 488 jakost B500B (10 505) výztuž do betonu D 12mm</t>
  </si>
  <si>
    <t>1440248231</t>
  </si>
  <si>
    <t>104</t>
  </si>
  <si>
    <t>460171172</t>
  </si>
  <si>
    <t>Hloubení kabelových nezapažených rýh strojně š 35 cm hl 80 cm v hornině tř I skupiny 3</t>
  </si>
  <si>
    <t>-82954778</t>
  </si>
  <si>
    <t>Hloubení kabelových rýh strojně včetně urovnání dna s přemístěním výkopku do vzdálenosti 3 m od okraje jámy nebo s naložením na dopravní prostředek šířky 35 cm hloubky 80 cm v hornině třídy těžitelnosti I skupiny 3</t>
  </si>
  <si>
    <t>https://podminky.urs.cz/item/CS_URS_2026_01/460171172</t>
  </si>
  <si>
    <t>270 "trasa mimo ochranná pásma ostatních inženýrských sítí"</t>
  </si>
  <si>
    <t>105</t>
  </si>
  <si>
    <t>460171173</t>
  </si>
  <si>
    <t>Hloubení kabelových nezapažených rýh strojně š 35 cm hl 80 cm v hornině tř II skupiny 4</t>
  </si>
  <si>
    <t>631743504</t>
  </si>
  <si>
    <t>Hloubení kabelových rýh strojně včetně urovnání dna s přemístěním výkopku do vzdálenosti 3 m od okraje jámy nebo s naložením na dopravní prostředek šířky 35 cm hloubky 80 cm v hornině třídy těžitelnosti II skupiny 4</t>
  </si>
  <si>
    <t>https://podminky.urs.cz/item/CS_URS_2026_01/460171173</t>
  </si>
  <si>
    <t>30 "trasa mimo ochranná pásma ostatních inženýrských sítí"</t>
  </si>
  <si>
    <t>106</t>
  </si>
  <si>
    <t>460451182</t>
  </si>
  <si>
    <t>Zásyp kabelových rýh strojně se zhutněním š 35 cm hl 80 cm z horniny tř I skupiny 3</t>
  </si>
  <si>
    <t>-1617424235</t>
  </si>
  <si>
    <t>Zásyp kabelových rýh strojně s přemístěním sypaniny ze vzdálenosti do 10 m, s uložením výkopku ve vrstvách včetně zhutnění a urovnání povrchu šířky 35 cm hloubky 80 cm z horniny třídy těžitelnosti I skupiny 3</t>
  </si>
  <si>
    <t>https://podminky.urs.cz/item/CS_URS_2026_01/460451182</t>
  </si>
  <si>
    <t>107</t>
  </si>
  <si>
    <t>460161172</t>
  </si>
  <si>
    <t>Hloubení kabelových rýh ručně š 35 cm hl 80 cm v hornině tř I skupiny 3</t>
  </si>
  <si>
    <t>1608375947</t>
  </si>
  <si>
    <t>Hloubení kabelových rýh ručně včetně urovnání dna s přemístěním výkopku do vzdálenosti 3 m od okraje jámy nebo s naložením na dopravní prostředek šířky 35 cm hloubky 80 cm v hornině třídy těžitelnosti I skupiny 3</t>
  </si>
  <si>
    <t>https://podminky.urs.cz/item/CS_URS_2026_01/460161172</t>
  </si>
  <si>
    <t>320-32 "výkop v trase s ochrannými pásmy ostatních sítí"</t>
  </si>
  <si>
    <t>108</t>
  </si>
  <si>
    <t>460161173</t>
  </si>
  <si>
    <t>Hloubení kabelových rýh ručně š 35 cm hl 80 cm v hornině tř II skupiny 4</t>
  </si>
  <si>
    <t>-2122705187</t>
  </si>
  <si>
    <t>Hloubení kabelových rýh ručně včetně urovnání dna s přemístěním výkopku do vzdálenosti 3 m od okraje jámy nebo s naložením na dopravní prostředek šířky 35 cm hloubky 80 cm v hornině třídy těžitelnosti II skupiny 4</t>
  </si>
  <si>
    <t>https://podminky.urs.cz/item/CS_URS_2026_01/460161173</t>
  </si>
  <si>
    <t>32 "výkop v trase s ochrannými pásmy ostatních sítí"</t>
  </si>
  <si>
    <t>109</t>
  </si>
  <si>
    <t>460431182</t>
  </si>
  <si>
    <t>Zásyp kabelových rýh ručně se zhutněním š 35 cm hl 80 cm z horniny tř I skupiny 3</t>
  </si>
  <si>
    <t>-1164299990</t>
  </si>
  <si>
    <t>Zásyp kabelových rýh ručně s přemístění sypaniny ze vzdálenosti do 10 m, s uložením výkopku ve vrstvách včetně zhutnění a úpravy povrchu šířky 35 cm hloubky 80 cm z horniny třídy těžitelnosti I skupiny 3</t>
  </si>
  <si>
    <t>https://podminky.urs.cz/item/CS_URS_2026_01/460431182</t>
  </si>
  <si>
    <t>110</t>
  </si>
  <si>
    <t>460241111</t>
  </si>
  <si>
    <t>Příplatek za ztížení vykopávky při elektromontážích v blízkosti podzemního vedení</t>
  </si>
  <si>
    <t>265596607</t>
  </si>
  <si>
    <t>Příplatek k cenám vykopávek v blízkosti podzemního vedení pro jakoukoliv třídu horniny</t>
  </si>
  <si>
    <t>https://podminky.urs.cz/item/CS_URS_2026_01/460241111</t>
  </si>
  <si>
    <t>(320)*0,8*0,4 "ruční výkopy v souběhu a křížení"</t>
  </si>
  <si>
    <t>111</t>
  </si>
  <si>
    <t>460661512</t>
  </si>
  <si>
    <t>Kabelové lože z písku pro kabely nn kryté plastovou fólií š lože přes 25 do 50 cm</t>
  </si>
  <si>
    <t>-2051129705</t>
  </si>
  <si>
    <t>Kabelové lože z písku včetně podsypu, zhutnění a urovnání povrchu pro kabely nn zakryté plastovou fólií, šířky přes 25 do 50 cm</t>
  </si>
  <si>
    <t>https://podminky.urs.cz/item/CS_URS_2026_01/460661512</t>
  </si>
  <si>
    <t>320 "ruční kabelová trasa"</t>
  </si>
  <si>
    <t>300 "strojní výkopy"</t>
  </si>
  <si>
    <t>112</t>
  </si>
  <si>
    <t>69311311</t>
  </si>
  <si>
    <t>pás varovný plný do výkopu š 330mm s potiskem</t>
  </si>
  <si>
    <t>1160807324</t>
  </si>
  <si>
    <t>113</t>
  </si>
  <si>
    <t>58337303</t>
  </si>
  <si>
    <t>štěrkopísek frakce 0/8</t>
  </si>
  <si>
    <t>1646766527</t>
  </si>
  <si>
    <t>320*0,3*0,4*1,7 "ruční kabelová trasa"</t>
  </si>
  <si>
    <t>300*0,3*0,4*1,7 "strojní výkopy"</t>
  </si>
  <si>
    <t>126,48*1,2 'Přepočtené koeficientem množství</t>
  </si>
  <si>
    <t>114</t>
  </si>
  <si>
    <t>460791213</t>
  </si>
  <si>
    <t>Montáž trubek ochranných plastových uložených volně do rýhy ohebných přes 50 do 90 mm</t>
  </si>
  <si>
    <t>-281061101</t>
  </si>
  <si>
    <t>Montáž trubek ochranných uložených volně do rýhy plastových ohebných, vnitřního průměru přes 50 do 90 mm</t>
  </si>
  <si>
    <t>https://podminky.urs.cz/item/CS_URS_2026_01/460791213</t>
  </si>
  <si>
    <t>115</t>
  </si>
  <si>
    <t>34571353</t>
  </si>
  <si>
    <t>trubka elektroinstalační ohebná dvouplášťová korugovaná HDPE+LDPE (chránička) D 61/75mm</t>
  </si>
  <si>
    <t>547934723</t>
  </si>
  <si>
    <t>985*1,1 'Přepočtené koeficientem množství</t>
  </si>
  <si>
    <t>116</t>
  </si>
  <si>
    <t>460791214</t>
  </si>
  <si>
    <t>Montáž trubek ochranných plastových uložených volně do rýhy ohebných přes 90 do 110 mm</t>
  </si>
  <si>
    <t>535350905</t>
  </si>
  <si>
    <t>Montáž trubek ochranných uložených volně do rýhy plastových ohebných, vnitřního průměru přes 90 do 110 mm</t>
  </si>
  <si>
    <t>https://podminky.urs.cz/item/CS_URS_2026_01/460791214</t>
  </si>
  <si>
    <t>117</t>
  </si>
  <si>
    <t>34571355</t>
  </si>
  <si>
    <t>trubka elektroinstalační ohebná dvouplášťová korugovaná HDPE (chránička) D 93/110mm</t>
  </si>
  <si>
    <t>-367175456</t>
  </si>
  <si>
    <t>25 "rezerva - překopy komunikací"</t>
  </si>
  <si>
    <t>25*1,2 'Přepočtené koeficientem množství</t>
  </si>
  <si>
    <t>118</t>
  </si>
  <si>
    <t>1235301353</t>
  </si>
  <si>
    <t>(18)*1,0 "komunikace"</t>
  </si>
  <si>
    <t>20*0,6 "chodníky - zámková dl."</t>
  </si>
  <si>
    <t>(30+20+10+35+200)*0,6 "chodníky - dl. 30x30</t>
  </si>
  <si>
    <t>(5+3)*0,6 "vjezdy z kostek žulových 10x10"</t>
  </si>
  <si>
    <t>(15+240+15)*0,5 "chodníky z litého asfaltu"</t>
  </si>
  <si>
    <t>119</t>
  </si>
  <si>
    <t>-1920812042</t>
  </si>
  <si>
    <t>(18)*1,0*0,5*1,7 "komunikace"</t>
  </si>
  <si>
    <t>20*0,6*0,15*1,7 "chodníky - zámková dl."</t>
  </si>
  <si>
    <t>(30+20+10+35+200)*0,6*0,15*1,7 "chodníky - dl. 30x30</t>
  </si>
  <si>
    <t>(5+3)*0,6*0,2*1,7 "vjezdy z kostek žulových 10x10"</t>
  </si>
  <si>
    <t>(15+240+15)*0,5*0,15*1,7 "chodníky z litého asfaltu"</t>
  </si>
  <si>
    <t>99,552*1,2 'Přepočtené koeficientem množství</t>
  </si>
  <si>
    <t>120</t>
  </si>
  <si>
    <t>468021221</t>
  </si>
  <si>
    <t>Rozebrání dlažeb při elektromontážích ručně z dlaždic zámkových do písku spáry nezalité</t>
  </si>
  <si>
    <t>-206340151</t>
  </si>
  <si>
    <t>Vytrhání dlažby včetně ručního rozebrání, vytřídění, odhozu na hromady nebo naložení na dopravní prostředek a očistění kostek nebo dlaždic z pískového podkladu z dlaždic zámkových, spáry nezalité</t>
  </si>
  <si>
    <t>https://podminky.urs.cz/item/CS_URS_2026_01/468021221</t>
  </si>
  <si>
    <t>121</t>
  </si>
  <si>
    <t>-225658928</t>
  </si>
  <si>
    <t>122</t>
  </si>
  <si>
    <t>215602214</t>
  </si>
  <si>
    <t>123</t>
  </si>
  <si>
    <t>191645533</t>
  </si>
  <si>
    <t>124</t>
  </si>
  <si>
    <t>-977707928</t>
  </si>
  <si>
    <t>125</t>
  </si>
  <si>
    <t>-484783559</t>
  </si>
  <si>
    <t>126</t>
  </si>
  <si>
    <t>989526302</t>
  </si>
  <si>
    <t>127</t>
  </si>
  <si>
    <t>468041123</t>
  </si>
  <si>
    <t>Řezání živičného podkladu nebo krytu při elektromontážích hl přes 10 do 15 cm</t>
  </si>
  <si>
    <t>1743807769</t>
  </si>
  <si>
    <t>Řezání spár v podkladu nebo krytu živičném, tloušťky přes 10 do 15 cm</t>
  </si>
  <si>
    <t>https://podminky.urs.cz/item/CS_URS_2026_01/468041123</t>
  </si>
  <si>
    <t>(18)*2 "překopy komunikací"</t>
  </si>
  <si>
    <t>469973111</t>
  </si>
  <si>
    <t>Poplatek za uložení na skládce (skládkovné) stavebního odpadu betonového kód odpadu 17 01 01</t>
  </si>
  <si>
    <t>337479976</t>
  </si>
  <si>
    <t>Poplatek za uložení stavebního odpadu (skládkovné) na skládce z prostého betonu zatříděného do Katalogu odpadů pod kódem 17 01 01</t>
  </si>
  <si>
    <t>https://podminky.urs.cz/item/CS_URS_2026_01/469973111</t>
  </si>
  <si>
    <t>100*0,03 "chodníkové obruby"</t>
  </si>
  <si>
    <t>50*0,08 "silniční obruby"</t>
  </si>
  <si>
    <t>129</t>
  </si>
  <si>
    <t>914531111</t>
  </si>
  <si>
    <t>Montáž nástavce na sloupky velikosti do 1 m2 pro uchycení dopravních značek</t>
  </si>
  <si>
    <t>1924928095</t>
  </si>
  <si>
    <t>Montáž konzol nebo nástavců pro osazení dopravních značek velikosti do 1 m2 na sloupek</t>
  </si>
  <si>
    <t>https://podminky.urs.cz/item/CS_URS_2026_01/914531111</t>
  </si>
  <si>
    <t>130</t>
  </si>
  <si>
    <t>40445256</t>
  </si>
  <si>
    <t>svorka upínací na sloupek dopravní značky D 60mm</t>
  </si>
  <si>
    <t>108220878</t>
  </si>
  <si>
    <t>131</t>
  </si>
  <si>
    <t>945412112</t>
  </si>
  <si>
    <t>Teleskopická hydraulická montážní plošina výška zdvihu do 21 m</t>
  </si>
  <si>
    <t>1427517874</t>
  </si>
  <si>
    <t>Teleskopická hydraulická montážní plošina na samohybném podvozku, s otočným košem výšky zdvihu do 21 m</t>
  </si>
  <si>
    <t>https://podminky.urs.cz/item/CS_URS_2026_01/945412112</t>
  </si>
  <si>
    <t>5 "demontáže"</t>
  </si>
  <si>
    <t>10 "elektromontážní práce ve výškách - osazení stožárů, svítidel a výložníků"</t>
  </si>
  <si>
    <t>132</t>
  </si>
  <si>
    <t>-408365316</t>
  </si>
  <si>
    <t>133</t>
  </si>
  <si>
    <t>58564005</t>
  </si>
  <si>
    <t>směs suchá maltová zdící cementová M10</t>
  </si>
  <si>
    <t>2103714164</t>
  </si>
  <si>
    <t>0,2 "oprava pilíře po demontáži RVO"</t>
  </si>
  <si>
    <t>134</t>
  </si>
  <si>
    <t>59515000</t>
  </si>
  <si>
    <t>cihla plná betonová šedá 290x140x65mm</t>
  </si>
  <si>
    <t>-396713184</t>
  </si>
  <si>
    <t>50 "oprava pilíře po ubourání RVO"</t>
  </si>
  <si>
    <t>135</t>
  </si>
  <si>
    <t>469729427</t>
  </si>
  <si>
    <t>20*8 "sondy ostatních inženýrských sítí"</t>
  </si>
  <si>
    <t>136</t>
  </si>
  <si>
    <t>1972337466</t>
  </si>
  <si>
    <t>20*8 "pomocné práce - tažení kabeláže"</t>
  </si>
  <si>
    <t>10*8 "pomocné práce - čištění výkopu"</t>
  </si>
  <si>
    <t>137</t>
  </si>
  <si>
    <t>HZS1301</t>
  </si>
  <si>
    <t>Hodinová zúčtovací sazba zedník</t>
  </si>
  <si>
    <t>-1859308264</t>
  </si>
  <si>
    <t>Hodinové zúčtovací sazby profesí HSV provádění konstrukcí zedník</t>
  </si>
  <si>
    <t>https://podminky.urs.cz/item/CS_URS_2026_01/HZS1301</t>
  </si>
  <si>
    <t>8*5 "zapravení zděného pilíře po demontáži RVO"</t>
  </si>
  <si>
    <t>138</t>
  </si>
  <si>
    <t>HZS1302</t>
  </si>
  <si>
    <t>Hodinová zúčtovací sazba zedník specialista</t>
  </si>
  <si>
    <t>163740032</t>
  </si>
  <si>
    <t>Hodinové zúčtovací sazby profesí HSV provádění konstrukcí zedník specialista</t>
  </si>
  <si>
    <t>https://podminky.urs.cz/item/CS_URS_2026_01/HZS1302</t>
  </si>
  <si>
    <t>139</t>
  </si>
  <si>
    <t>HZS2152</t>
  </si>
  <si>
    <t>Hodinová zúčtovací sazba klempíř odborný</t>
  </si>
  <si>
    <t>-500543194</t>
  </si>
  <si>
    <t>Hodinové zúčtovací sazby profesí PSV provádění stavebních konstrukcí klempíř odborný</t>
  </si>
  <si>
    <t>https://podminky.urs.cz/item/CS_URS_2026_01/HZS2152</t>
  </si>
  <si>
    <t>8*5 "zapravení oplechování rozváděče po demontáži RVO"</t>
  </si>
  <si>
    <t>140</t>
  </si>
  <si>
    <t>HZS2232</t>
  </si>
  <si>
    <t>Hodinová zúčtovací sazba elektrikář odborný</t>
  </si>
  <si>
    <t>-1524746271</t>
  </si>
  <si>
    <t>Hodinové zúčtovací sazby profesí PSV provádění stavebních instalací elektrikář odborný</t>
  </si>
  <si>
    <t>https://podminky.urs.cz/item/CS_URS_2026_01/HZS2232</t>
  </si>
  <si>
    <t>10*8 "dohled nad prováděním elektromontážních prací"</t>
  </si>
  <si>
    <t>141</t>
  </si>
  <si>
    <t>HZS4212</t>
  </si>
  <si>
    <t>Hodinová zúčtovací sazba revizní technik specialista</t>
  </si>
  <si>
    <t>1773014265</t>
  </si>
  <si>
    <t>Hodinové zúčtovací sazby ostatních profesí revizní a kontrolní činnost revizní technik specialista</t>
  </si>
  <si>
    <t>https://podminky.urs.cz/item/CS_URS_2026_01/HZS4212</t>
  </si>
  <si>
    <t>10*8 "provádění elektromontážních prací, dohled, konzultace atp."</t>
  </si>
  <si>
    <t>142</t>
  </si>
  <si>
    <t>-1846653215</t>
  </si>
  <si>
    <t>1 "vytýčení projektované trasy, stožáry VO apod.; vytýčení ostatních inženýrských sítí"</t>
  </si>
  <si>
    <t>143</t>
  </si>
  <si>
    <t>205181208</t>
  </si>
  <si>
    <t>144</t>
  </si>
  <si>
    <t>1355977395</t>
  </si>
  <si>
    <t>145</t>
  </si>
  <si>
    <t>645857048</t>
  </si>
  <si>
    <t>146</t>
  </si>
  <si>
    <t>Dokumentace stavby bez rozlišení - vypracování dílenské a výrobní dokumentace</t>
  </si>
  <si>
    <t>-2096417590</t>
  </si>
  <si>
    <t>1 "vypracování dílenské a výrobní dokumentace - stožáry, rozváděče atp."</t>
  </si>
  <si>
    <t>147</t>
  </si>
  <si>
    <t>750801939</t>
  </si>
  <si>
    <t>148</t>
  </si>
  <si>
    <t>-46086286</t>
  </si>
  <si>
    <t>1 "zmapování stávajícího dotknutého VO"</t>
  </si>
  <si>
    <t>149</t>
  </si>
  <si>
    <t>64071513</t>
  </si>
  <si>
    <t>150</t>
  </si>
  <si>
    <t>1855501145</t>
  </si>
  <si>
    <t>151</t>
  </si>
  <si>
    <t>1595172268</t>
  </si>
  <si>
    <t>152</t>
  </si>
  <si>
    <t>1398479843</t>
  </si>
  <si>
    <t>153</t>
  </si>
  <si>
    <t>-1644876838</t>
  </si>
  <si>
    <t>154</t>
  </si>
  <si>
    <t>044002000</t>
  </si>
  <si>
    <t>Revize elektroinstalace</t>
  </si>
  <si>
    <t>244328144</t>
  </si>
  <si>
    <t>155</t>
  </si>
  <si>
    <t>1771110245</t>
  </si>
  <si>
    <t>1 "Koordinace se správcem VO, koordinace s investorem, s ostatními správci jiných sítí - např. VAS, První telefonní, Cetin, EG.D"</t>
  </si>
  <si>
    <t>156</t>
  </si>
  <si>
    <t>-1847277755</t>
  </si>
  <si>
    <t>157</t>
  </si>
  <si>
    <t>-1314344855</t>
  </si>
  <si>
    <t>158</t>
  </si>
  <si>
    <t>-722956743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</si>
  <si>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</si>
  <si>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</si>
  <si>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</si>
  <si>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</si>
  <si>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i/>
        <sz val="8"/>
        <rFont val="Arial CE"/>
        <charset val="238"/>
      </rPr>
      <t xml:space="preserve">Rekapitulace stavby </t>
    </r>
    <r>
      <rPr>
        <sz val="8"/>
        <rFont val="Arial CE"/>
        <charset val="238"/>
      </rPr>
      <t>obsahuje sestavu Rekapitulace stavby a Rekapitulace objektů stavby a soupisů prací.</t>
    </r>
  </si>
  <si>
    <r>
      <t xml:space="preserve">V sestavě </t>
    </r>
    <r>
      <rPr>
        <b/>
        <sz val="8"/>
        <rFont val="Arial CE"/>
        <charset val="238"/>
      </rPr>
      <t>Rekapitulace stavby</t>
    </r>
    <r>
      <rPr>
        <sz val="8"/>
        <rFont val="Arial CE"/>
        <charset val="238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</si>
  <si>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</si>
  <si>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</si>
  <si>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b/>
        <sz val="8"/>
        <rFont val="Arial CE"/>
        <charset val="238"/>
      </rPr>
      <t>Rekapitulace objektů stavby a soupisů prací</t>
    </r>
    <r>
      <rPr>
        <sz val="8"/>
        <rFont val="Arial CE"/>
        <charset val="238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</si>
  <si>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</si>
  <si>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</si>
  <si>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</si>
  <si>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</si>
  <si>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</si>
  <si>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</si>
  <si>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</si>
  <si>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</si>
  <si>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</si>
  <si>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</si>
  <si>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</si>
  <si>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</t>
  </si>
  <si>
    <t>Soupis prací pro daný typ objektu</t>
  </si>
  <si>
    <r>
      <rPr>
        <i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</si>
  <si>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</si>
  <si>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b/>
        <sz val="8"/>
        <rFont val="Arial CE"/>
        <charset val="238"/>
      </rPr>
      <t>Krycí list soupisu</t>
    </r>
    <r>
      <rPr>
        <sz val="8"/>
        <rFont val="Arial CE"/>
        <charset val="238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</si>
  <si>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</si>
  <si>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b/>
        <sz val="8"/>
        <rFont val="Arial CE"/>
        <charset val="238"/>
      </rPr>
      <t>Rekapitulace členění soupisu prací</t>
    </r>
    <r>
      <rPr>
        <sz val="8"/>
        <rFont val="Arial CE"/>
        <charset val="238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</si>
  <si>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</si>
  <si>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b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</si>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</sst>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%"/>
    <numFmt numFmtId="165" formatCode="dd\.mm\.yyyy"/>
    <numFmt numFmtId="166" formatCode="#,##0.00000"/>
    <numFmt numFmtId="167" formatCode="#,##0.000"/>
  </numFmts>
  <fonts count="52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i/>
      <sz val="9"/>
      <color rgb="FF0000FF"/>
      <name val="Arial CE"/>
    </font>
    <font>
      <i/>
      <sz val="8"/>
      <color rgb="FF0000FF"/>
      <name val="Arial CE"/>
    </font>
    <font>
      <i/>
      <sz val="7"/>
      <color rgb="FF969696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charset val="238"/>
    </font>
    <font>
      <sz val="8"/>
      <name val="Arial CE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0" fillId="0" borderId="0" applyNumberFormat="0" applyFill="0" applyBorder="0" applyAlignment="0" applyProtection="0"/>
  </cellStyleXfs>
  <cellXfs count="381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1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2" fillId="0" borderId="0" xfId="0" applyFont="1" applyAlignment="1" applyProtection="1">
      <alignment horizontal="left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top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top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6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4" xfId="0" applyFont="1" applyBorder="1" applyAlignment="1">
      <alignment vertical="center"/>
    </xf>
    <xf numFmtId="0" fontId="16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0" fillId="4" borderId="8" xfId="0" applyFont="1" applyFill="1" applyBorder="1" applyAlignment="1" applyProtection="1">
      <alignment vertical="center"/>
    </xf>
    <xf numFmtId="0" fontId="20" fillId="4" borderId="9" xfId="0" applyFont="1" applyFill="1" applyBorder="1" applyAlignment="1" applyProtection="1">
      <alignment horizontal="center" vertical="center"/>
    </xf>
    <xf numFmtId="0" fontId="21" fillId="0" borderId="17" xfId="0" applyFont="1" applyBorder="1" applyAlignment="1" applyProtection="1">
      <alignment horizontal="center" vertical="center" wrapText="1"/>
    </xf>
    <xf numFmtId="0" fontId="21" fillId="0" borderId="18" xfId="0" applyFont="1" applyBorder="1" applyAlignment="1" applyProtection="1">
      <alignment horizontal="center" vertical="center" wrapText="1"/>
    </xf>
    <xf numFmtId="0" fontId="21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2" fillId="0" borderId="0" xfId="0" applyFont="1" applyAlignment="1" applyProtection="1">
      <alignment horizontal="left" vertical="center"/>
    </xf>
    <xf numFmtId="0" fontId="22" fillId="0" borderId="0" xfId="0" applyFont="1" applyAlignment="1" applyProtection="1">
      <alignment vertical="center"/>
    </xf>
    <xf numFmtId="4" fontId="22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18" fillId="0" borderId="15" xfId="0" applyNumberFormat="1" applyFont="1" applyBorder="1" applyAlignment="1" applyProtection="1">
      <alignment vertical="center"/>
    </xf>
    <xf numFmtId="4" fontId="18" fillId="0" borderId="0" xfId="0" applyNumberFormat="1" applyFont="1" applyBorder="1" applyAlignment="1" applyProtection="1">
      <alignment vertical="center"/>
    </xf>
    <xf numFmtId="166" fontId="18" fillId="0" borderId="0" xfId="0" applyNumberFormat="1" applyFont="1" applyBorder="1" applyAlignment="1" applyProtection="1">
      <alignment vertical="center"/>
    </xf>
    <xf numFmtId="4" fontId="18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4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5" fillId="0" borderId="0" xfId="0" applyFont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7" fillId="0" borderId="15" xfId="0" applyNumberFormat="1" applyFont="1" applyBorder="1" applyAlignment="1" applyProtection="1">
      <alignment vertical="center"/>
    </xf>
    <xf numFmtId="4" fontId="27" fillId="0" borderId="0" xfId="0" applyNumberFormat="1" applyFont="1" applyBorder="1" applyAlignment="1" applyProtection="1">
      <alignment vertical="center"/>
    </xf>
    <xf numFmtId="166" fontId="27" fillId="0" borderId="0" xfId="0" applyNumberFormat="1" applyFont="1" applyBorder="1" applyAlignment="1" applyProtection="1">
      <alignment vertical="center"/>
    </xf>
    <xf numFmtId="4" fontId="27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7" fillId="0" borderId="20" xfId="0" applyNumberFormat="1" applyFont="1" applyBorder="1" applyAlignment="1" applyProtection="1">
      <alignment vertical="center"/>
    </xf>
    <xf numFmtId="4" fontId="27" fillId="0" borderId="21" xfId="0" applyNumberFormat="1" applyFont="1" applyBorder="1" applyAlignment="1" applyProtection="1">
      <alignment vertical="center"/>
    </xf>
    <xf numFmtId="166" fontId="27" fillId="0" borderId="21" xfId="0" applyNumberFormat="1" applyFont="1" applyBorder="1" applyAlignment="1" applyProtection="1">
      <alignment vertical="center"/>
    </xf>
    <xf numFmtId="4" fontId="27" fillId="0" borderId="22" xfId="0" applyNumberFormat="1" applyFont="1" applyBorder="1" applyAlignment="1" applyProtection="1">
      <alignment vertical="center"/>
    </xf>
    <xf numFmtId="0" fontId="0" fillId="0" borderId="2" xfId="0" applyBorder="1"/>
    <xf numFmtId="0" fontId="0" fillId="0" borderId="3" xfId="0" applyBorder="1"/>
    <xf numFmtId="0" fontId="12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4" xfId="0" applyBorder="1" applyAlignment="1">
      <alignment vertical="center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6" fillId="0" borderId="0" xfId="0" applyFont="1" applyAlignment="1">
      <alignment horizontal="left" vertical="center"/>
    </xf>
    <xf numFmtId="4" fontId="22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19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20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0" fillId="4" borderId="0" xfId="0" applyFont="1" applyFill="1" applyAlignment="1" applyProtection="1">
      <alignment horizontal="right" vertical="center"/>
    </xf>
    <xf numFmtId="0" fontId="29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0" fillId="4" borderId="17" xfId="0" applyFont="1" applyFill="1" applyBorder="1" applyAlignment="1" applyProtection="1">
      <alignment horizontal="center" vertical="center" wrapText="1"/>
    </xf>
    <xf numFmtId="0" fontId="20" fillId="4" borderId="18" xfId="0" applyFont="1" applyFill="1" applyBorder="1" applyAlignment="1" applyProtection="1">
      <alignment horizontal="center" vertical="center" wrapText="1"/>
    </xf>
    <xf numFmtId="0" fontId="20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2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0" fillId="0" borderId="13" xfId="0" applyNumberFormat="1" applyFont="1" applyBorder="1" applyAlignment="1" applyProtection="1"/>
    <xf numFmtId="166" fontId="30" fillId="0" borderId="14" xfId="0" applyNumberFormat="1" applyFont="1" applyBorder="1" applyAlignment="1" applyProtection="1"/>
    <xf numFmtId="4" fontId="31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0" fillId="0" borderId="23" xfId="0" applyFont="1" applyBorder="1" applyAlignment="1" applyProtection="1">
      <alignment horizontal="center" vertical="center"/>
    </xf>
    <xf numFmtId="49" fontId="20" fillId="0" borderId="23" xfId="0" applyNumberFormat="1" applyFont="1" applyBorder="1" applyAlignment="1" applyProtection="1">
      <alignment horizontal="left" vertical="center" wrapText="1"/>
    </xf>
    <xf numFmtId="0" fontId="20" fillId="0" borderId="23" xfId="0" applyFont="1" applyBorder="1" applyAlignment="1" applyProtection="1">
      <alignment horizontal="left" vertical="center" wrapText="1"/>
    </xf>
    <xf numFmtId="0" fontId="20" fillId="0" borderId="23" xfId="0" applyFont="1" applyBorder="1" applyAlignment="1" applyProtection="1">
      <alignment horizontal="center" vertical="center" wrapText="1"/>
    </xf>
    <xf numFmtId="167" fontId="20" fillId="0" borderId="23" xfId="0" applyNumberFormat="1" applyFont="1" applyBorder="1" applyAlignment="1" applyProtection="1">
      <alignment vertical="center"/>
    </xf>
    <xf numFmtId="4" fontId="20" fillId="2" borderId="23" xfId="0" applyNumberFormat="1" applyFont="1" applyFill="1" applyBorder="1" applyAlignment="1" applyProtection="1">
      <alignment vertical="center"/>
      <protection locked="0"/>
    </xf>
    <xf numFmtId="4" fontId="20" fillId="0" borderId="23" xfId="0" applyNumberFormat="1" applyFont="1" applyBorder="1" applyAlignment="1" applyProtection="1">
      <alignment vertical="center"/>
    </xf>
    <xf numFmtId="0" fontId="21" fillId="2" borderId="15" xfId="0" applyFont="1" applyFill="1" applyBorder="1" applyAlignment="1" applyProtection="1">
      <alignment horizontal="left" vertical="center"/>
      <protection locked="0"/>
    </xf>
    <xf numFmtId="0" fontId="21" fillId="0" borderId="0" xfId="0" applyFont="1" applyBorder="1" applyAlignment="1" applyProtection="1">
      <alignment horizontal="center" vertical="center"/>
    </xf>
    <xf numFmtId="166" fontId="21" fillId="0" borderId="0" xfId="0" applyNumberFormat="1" applyFont="1" applyBorder="1" applyAlignment="1" applyProtection="1">
      <alignment vertical="center"/>
    </xf>
    <xf numFmtId="166" fontId="21" fillId="0" borderId="16" xfId="0" applyNumberFormat="1" applyFont="1" applyBorder="1" applyAlignment="1" applyProtection="1">
      <alignment vertical="center"/>
    </xf>
    <xf numFmtId="0" fontId="20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2" fillId="0" borderId="0" xfId="0" applyFont="1" applyAlignment="1" applyProtection="1">
      <alignment horizontal="left" vertical="center"/>
    </xf>
    <xf numFmtId="0" fontId="33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34" fillId="0" borderId="0" xfId="0" applyFont="1" applyAlignment="1" applyProtection="1">
      <alignment horizontal="left" vertical="center"/>
    </xf>
    <xf numFmtId="0" fontId="35" fillId="0" borderId="0" xfId="1" applyFont="1" applyAlignment="1" applyProtection="1">
      <alignment vertical="center" wrapText="1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36" fillId="0" borderId="23" xfId="0" applyFont="1" applyBorder="1" applyAlignment="1" applyProtection="1">
      <alignment horizontal="center" vertical="center"/>
    </xf>
    <xf numFmtId="49" fontId="36" fillId="0" borderId="23" xfId="0" applyNumberFormat="1" applyFont="1" applyBorder="1" applyAlignment="1" applyProtection="1">
      <alignment horizontal="left" vertical="center" wrapText="1"/>
    </xf>
    <xf numFmtId="0" fontId="36" fillId="0" borderId="23" xfId="0" applyFont="1" applyBorder="1" applyAlignment="1" applyProtection="1">
      <alignment horizontal="left" vertical="center" wrapText="1"/>
    </xf>
    <xf numFmtId="0" fontId="36" fillId="0" borderId="23" xfId="0" applyFont="1" applyBorder="1" applyAlignment="1" applyProtection="1">
      <alignment horizontal="center" vertical="center" wrapText="1"/>
    </xf>
    <xf numFmtId="167" fontId="36" fillId="0" borderId="23" xfId="0" applyNumberFormat="1" applyFont="1" applyBorder="1" applyAlignment="1" applyProtection="1">
      <alignment vertical="center"/>
    </xf>
    <xf numFmtId="4" fontId="36" fillId="2" borderId="23" xfId="0" applyNumberFormat="1" applyFont="1" applyFill="1" applyBorder="1" applyAlignment="1" applyProtection="1">
      <alignment vertical="center"/>
      <protection locked="0"/>
    </xf>
    <xf numFmtId="4" fontId="36" fillId="0" borderId="23" xfId="0" applyNumberFormat="1" applyFont="1" applyBorder="1" applyAlignment="1" applyProtection="1">
      <alignment vertical="center"/>
    </xf>
    <xf numFmtId="0" fontId="37" fillId="0" borderId="4" xfId="0" applyFont="1" applyBorder="1" applyAlignment="1">
      <alignment vertical="center"/>
    </xf>
    <xf numFmtId="0" fontId="36" fillId="2" borderId="15" xfId="0" applyFont="1" applyFill="1" applyBorder="1" applyAlignment="1" applyProtection="1">
      <alignment horizontal="left" vertical="center"/>
      <protection locked="0"/>
    </xf>
    <xf numFmtId="0" fontId="36" fillId="0" borderId="0" xfId="0" applyFont="1" applyBorder="1" applyAlignment="1" applyProtection="1">
      <alignment horizontal="center" vertical="center"/>
    </xf>
    <xf numFmtId="0" fontId="38" fillId="0" borderId="0" xfId="0" applyFont="1" applyAlignment="1" applyProtection="1">
      <alignment vertical="center" wrapText="1"/>
    </xf>
    <xf numFmtId="0" fontId="0" fillId="0" borderId="20" xfId="0" applyFont="1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167" fontId="20" fillId="2" borderId="23" xfId="0" applyNumberFormat="1" applyFont="1" applyFill="1" applyBorder="1" applyAlignment="1" applyProtection="1">
      <alignment vertical="center"/>
      <protection locked="0"/>
    </xf>
    <xf numFmtId="167" fontId="36" fillId="2" borderId="23" xfId="0" applyNumberFormat="1" applyFont="1" applyFill="1" applyBorder="1" applyAlignment="1" applyProtection="1">
      <alignment vertical="center"/>
      <protection locked="0"/>
    </xf>
    <xf numFmtId="0" fontId="0" fillId="0" borderId="0" xfId="0" applyAlignment="1">
      <alignment vertical="top"/>
    </xf>
    <xf numFmtId="0" fontId="39" fillId="0" borderId="24" xfId="0" applyFont="1" applyBorder="1" applyAlignment="1">
      <alignment vertical="center" wrapText="1"/>
    </xf>
    <xf numFmtId="0" fontId="39" fillId="0" borderId="25" xfId="0" applyFont="1" applyBorder="1" applyAlignment="1">
      <alignment vertical="center" wrapText="1"/>
    </xf>
    <xf numFmtId="0" fontId="39" fillId="0" borderId="26" xfId="0" applyFont="1" applyBorder="1" applyAlignment="1">
      <alignment vertical="center" wrapText="1"/>
    </xf>
    <xf numFmtId="0" fontId="39" fillId="0" borderId="27" xfId="0" applyFont="1" applyBorder="1" applyAlignment="1">
      <alignment horizontal="center" vertical="center" wrapText="1"/>
    </xf>
    <xf numFmtId="0" fontId="39" fillId="0" borderId="28" xfId="0" applyFont="1" applyBorder="1" applyAlignment="1">
      <alignment horizontal="center" vertical="center" wrapText="1"/>
    </xf>
    <xf numFmtId="0" fontId="39" fillId="0" borderId="27" xfId="0" applyFont="1" applyBorder="1" applyAlignment="1">
      <alignment vertical="center" wrapText="1"/>
    </xf>
    <xf numFmtId="0" fontId="39" fillId="0" borderId="28" xfId="0" applyFont="1" applyBorder="1" applyAlignment="1">
      <alignment vertical="center" wrapText="1"/>
    </xf>
    <xf numFmtId="0" fontId="41" fillId="0" borderId="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center" wrapText="1"/>
    </xf>
    <xf numFmtId="0" fontId="43" fillId="0" borderId="27" xfId="0" applyFont="1" applyBorder="1" applyAlignment="1">
      <alignment vertical="center" wrapText="1"/>
    </xf>
    <xf numFmtId="0" fontId="42" fillId="0" borderId="1" xfId="0" applyFont="1" applyBorder="1" applyAlignment="1">
      <alignment vertical="center" wrapText="1"/>
    </xf>
    <xf numFmtId="0" fontId="42" fillId="0" borderId="1" xfId="0" applyFont="1" applyBorder="1" applyAlignment="1">
      <alignment horizontal="left" vertical="center"/>
    </xf>
    <xf numFmtId="0" fontId="42" fillId="0" borderId="1" xfId="0" applyFont="1" applyBorder="1" applyAlignment="1">
      <alignment vertical="center"/>
    </xf>
    <xf numFmtId="49" fontId="42" fillId="0" borderId="1" xfId="0" applyNumberFormat="1" applyFont="1" applyBorder="1" applyAlignment="1">
      <alignment vertical="center" wrapText="1"/>
    </xf>
    <xf numFmtId="0" fontId="39" fillId="0" borderId="30" xfId="0" applyFont="1" applyBorder="1" applyAlignment="1">
      <alignment vertical="center" wrapText="1"/>
    </xf>
    <xf numFmtId="0" fontId="44" fillId="0" borderId="29" xfId="0" applyFont="1" applyBorder="1" applyAlignment="1">
      <alignment vertical="center" wrapText="1"/>
    </xf>
    <xf numFmtId="0" fontId="39" fillId="0" borderId="31" xfId="0" applyFont="1" applyBorder="1" applyAlignment="1">
      <alignment vertical="center" wrapText="1"/>
    </xf>
    <xf numFmtId="0" fontId="39" fillId="0" borderId="1" xfId="0" applyFont="1" applyBorder="1" applyAlignment="1">
      <alignment vertical="top"/>
    </xf>
    <xf numFmtId="0" fontId="39" fillId="0" borderId="0" xfId="0" applyFont="1" applyAlignment="1">
      <alignment vertical="top"/>
    </xf>
    <xf numFmtId="0" fontId="39" fillId="0" borderId="24" xfId="0" applyFont="1" applyBorder="1" applyAlignment="1">
      <alignment horizontal="left" vertical="center"/>
    </xf>
    <xf numFmtId="0" fontId="39" fillId="0" borderId="25" xfId="0" applyFont="1" applyBorder="1" applyAlignment="1">
      <alignment horizontal="left" vertical="center"/>
    </xf>
    <xf numFmtId="0" fontId="39" fillId="0" borderId="26" xfId="0" applyFont="1" applyBorder="1" applyAlignment="1">
      <alignment horizontal="left" vertical="center"/>
    </xf>
    <xf numFmtId="0" fontId="39" fillId="0" borderId="27" xfId="0" applyFont="1" applyBorder="1" applyAlignment="1">
      <alignment horizontal="left" vertical="center"/>
    </xf>
    <xf numFmtId="0" fontId="39" fillId="0" borderId="28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/>
    </xf>
    <xf numFmtId="0" fontId="45" fillId="0" borderId="0" xfId="0" applyFont="1" applyAlignment="1">
      <alignment horizontal="left" vertical="center"/>
    </xf>
    <xf numFmtId="0" fontId="41" fillId="0" borderId="29" xfId="0" applyFont="1" applyBorder="1" applyAlignment="1">
      <alignment horizontal="left" vertical="center"/>
    </xf>
    <xf numFmtId="0" fontId="41" fillId="0" borderId="29" xfId="0" applyFont="1" applyBorder="1" applyAlignment="1">
      <alignment horizontal="center" vertical="center"/>
    </xf>
    <xf numFmtId="0" fontId="45" fillId="0" borderId="29" xfId="0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3" fillId="0" borderId="0" xfId="0" applyFont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2" fillId="0" borderId="1" xfId="0" applyFont="1" applyBorder="1" applyAlignment="1">
      <alignment horizontal="center" vertical="center"/>
    </xf>
    <xf numFmtId="0" fontId="42" fillId="0" borderId="0" xfId="0" applyFont="1" applyAlignment="1">
      <alignment horizontal="left" vertical="center"/>
    </xf>
    <xf numFmtId="0" fontId="43" fillId="0" borderId="27" xfId="0" applyFont="1" applyBorder="1" applyAlignment="1">
      <alignment horizontal="left" vertical="center"/>
    </xf>
    <xf numFmtId="0" fontId="42" fillId="0" borderId="1" xfId="0" applyFont="1" applyFill="1" applyBorder="1" applyAlignment="1">
      <alignment horizontal="left" vertical="center"/>
    </xf>
    <xf numFmtId="0" fontId="42" fillId="0" borderId="1" xfId="0" applyFont="1" applyFill="1" applyBorder="1" applyAlignment="1">
      <alignment horizontal="center" vertical="center"/>
    </xf>
    <xf numFmtId="0" fontId="39" fillId="0" borderId="30" xfId="0" applyFont="1" applyBorder="1" applyAlignment="1">
      <alignment horizontal="left" vertical="center"/>
    </xf>
    <xf numFmtId="0" fontId="44" fillId="0" borderId="29" xfId="0" applyFont="1" applyBorder="1" applyAlignment="1">
      <alignment horizontal="left" vertical="center"/>
    </xf>
    <xf numFmtId="0" fontId="39" fillId="0" borderId="31" xfId="0" applyFont="1" applyBorder="1" applyAlignment="1">
      <alignment horizontal="left" vertical="center"/>
    </xf>
    <xf numFmtId="0" fontId="39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3" fillId="0" borderId="29" xfId="0" applyFont="1" applyBorder="1" applyAlignment="1">
      <alignment horizontal="left" vertical="center"/>
    </xf>
    <xf numFmtId="0" fontId="39" fillId="0" borderId="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center" vertical="center" wrapText="1"/>
    </xf>
    <xf numFmtId="0" fontId="39" fillId="0" borderId="24" xfId="0" applyFont="1" applyBorder="1" applyAlignment="1">
      <alignment horizontal="left" vertical="center" wrapText="1"/>
    </xf>
    <xf numFmtId="0" fontId="39" fillId="0" borderId="25" xfId="0" applyFont="1" applyBorder="1" applyAlignment="1">
      <alignment horizontal="left" vertical="center" wrapText="1"/>
    </xf>
    <xf numFmtId="0" fontId="39" fillId="0" borderId="26" xfId="0" applyFont="1" applyBorder="1" applyAlignment="1">
      <alignment horizontal="left" vertical="center" wrapText="1"/>
    </xf>
    <xf numFmtId="0" fontId="39" fillId="0" borderId="27" xfId="0" applyFont="1" applyBorder="1" applyAlignment="1">
      <alignment horizontal="left" vertical="center" wrapText="1"/>
    </xf>
    <xf numFmtId="0" fontId="39" fillId="0" borderId="28" xfId="0" applyFont="1" applyBorder="1" applyAlignment="1">
      <alignment horizontal="left" vertical="center" wrapText="1"/>
    </xf>
    <xf numFmtId="0" fontId="45" fillId="0" borderId="27" xfId="0" applyFont="1" applyBorder="1" applyAlignment="1">
      <alignment horizontal="left" vertical="center" wrapText="1"/>
    </xf>
    <xf numFmtId="0" fontId="45" fillId="0" borderId="28" xfId="0" applyFont="1" applyBorder="1" applyAlignment="1">
      <alignment horizontal="left" vertical="center" wrapText="1"/>
    </xf>
    <xf numFmtId="0" fontId="43" fillId="0" borderId="27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/>
    </xf>
    <xf numFmtId="0" fontId="43" fillId="0" borderId="28" xfId="0" applyFont="1" applyBorder="1" applyAlignment="1">
      <alignment horizontal="left" vertical="center" wrapText="1"/>
    </xf>
    <xf numFmtId="0" fontId="43" fillId="0" borderId="28" xfId="0" applyFont="1" applyBorder="1" applyAlignment="1">
      <alignment horizontal="left" vertical="center"/>
    </xf>
    <xf numFmtId="0" fontId="43" fillId="0" borderId="30" xfId="0" applyFont="1" applyBorder="1" applyAlignment="1">
      <alignment horizontal="left" vertical="center" wrapText="1"/>
    </xf>
    <xf numFmtId="0" fontId="43" fillId="0" borderId="29" xfId="0" applyFont="1" applyBorder="1" applyAlignment="1">
      <alignment horizontal="left" vertical="center" wrapText="1"/>
    </xf>
    <xf numFmtId="0" fontId="43" fillId="0" borderId="3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top"/>
    </xf>
    <xf numFmtId="0" fontId="42" fillId="0" borderId="1" xfId="0" applyFont="1" applyBorder="1" applyAlignment="1">
      <alignment horizontal="center" vertical="top"/>
    </xf>
    <xf numFmtId="0" fontId="43" fillId="0" borderId="30" xfId="0" applyFont="1" applyBorder="1" applyAlignment="1">
      <alignment horizontal="left" vertical="center"/>
    </xf>
    <xf numFmtId="0" fontId="43" fillId="0" borderId="31" xfId="0" applyFont="1" applyBorder="1" applyAlignment="1">
      <alignment horizontal="left" vertical="center"/>
    </xf>
    <xf numFmtId="0" fontId="43" fillId="0" borderId="1" xfId="0" applyFont="1" applyBorder="1" applyAlignment="1">
      <alignment horizontal="center" vertical="center"/>
    </xf>
    <xf numFmtId="0" fontId="45" fillId="0" borderId="0" xfId="0" applyFont="1" applyAlignment="1">
      <alignment vertical="center"/>
    </xf>
    <xf numFmtId="0" fontId="41" fillId="0" borderId="1" xfId="0" applyFont="1" applyBorder="1" applyAlignment="1">
      <alignment vertical="center"/>
    </xf>
    <xf numFmtId="0" fontId="45" fillId="0" borderId="29" xfId="0" applyFont="1" applyBorder="1" applyAlignment="1">
      <alignment vertical="center"/>
    </xf>
    <xf numFmtId="0" fontId="41" fillId="0" borderId="29" xfId="0" applyFont="1" applyBorder="1" applyAlignment="1">
      <alignment vertical="center"/>
    </xf>
    <xf numFmtId="0" fontId="42" fillId="0" borderId="1" xfId="0" applyFont="1" applyBorder="1" applyAlignment="1">
      <alignment vertical="top"/>
    </xf>
    <xf numFmtId="49" fontId="42" fillId="0" borderId="1" xfId="0" applyNumberFormat="1" applyFont="1" applyBorder="1" applyAlignment="1">
      <alignment horizontal="left" vertical="center"/>
    </xf>
    <xf numFmtId="0" fontId="48" fillId="0" borderId="27" xfId="0" applyFont="1" applyBorder="1" applyAlignment="1" applyProtection="1">
      <alignment horizontal="left" vertical="center"/>
    </xf>
    <xf numFmtId="0" fontId="49" fillId="0" borderId="1" xfId="0" applyFont="1" applyBorder="1" applyAlignment="1" applyProtection="1">
      <alignment vertical="top"/>
    </xf>
    <xf numFmtId="0" fontId="49" fillId="0" borderId="1" xfId="0" applyFont="1" applyBorder="1" applyAlignment="1" applyProtection="1">
      <alignment horizontal="left" vertical="center"/>
    </xf>
    <xf numFmtId="0" fontId="49" fillId="0" borderId="1" xfId="0" applyFont="1" applyBorder="1" applyAlignment="1" applyProtection="1">
      <alignment horizontal="center" vertical="center"/>
    </xf>
    <xf numFmtId="49" fontId="49" fillId="0" borderId="1" xfId="0" applyNumberFormat="1" applyFont="1" applyBorder="1" applyAlignment="1" applyProtection="1">
      <alignment horizontal="left" vertical="center"/>
    </xf>
    <xf numFmtId="0" fontId="48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41" fillId="0" borderId="29" xfId="0" applyFont="1" applyBorder="1" applyAlignment="1">
      <alignment horizontal="left"/>
    </xf>
    <xf numFmtId="0" fontId="45" fillId="0" borderId="29" xfId="0" applyFont="1" applyBorder="1" applyAlignment="1"/>
    <xf numFmtId="0" fontId="39" fillId="0" borderId="27" xfId="0" applyFont="1" applyBorder="1" applyAlignment="1">
      <alignment vertical="top"/>
    </xf>
    <xf numFmtId="0" fontId="39" fillId="0" borderId="28" xfId="0" applyFont="1" applyBorder="1" applyAlignment="1">
      <alignment vertical="top"/>
    </xf>
    <xf numFmtId="0" fontId="39" fillId="0" borderId="30" xfId="0" applyFont="1" applyBorder="1" applyAlignment="1">
      <alignment vertical="top"/>
    </xf>
    <xf numFmtId="0" fontId="39" fillId="0" borderId="29" xfId="0" applyFont="1" applyBorder="1" applyAlignment="1">
      <alignment vertical="top"/>
    </xf>
    <xf numFmtId="0" fontId="39" fillId="0" borderId="31" xfId="0" applyFont="1" applyBorder="1" applyAlignment="1">
      <alignment vertical="top"/>
    </xf>
    <xf numFmtId="0" fontId="15" fillId="0" borderId="0" xfId="0" applyFont="1" applyAlignment="1">
      <alignment horizontal="left" vertical="top" wrapText="1"/>
    </xf>
    <xf numFmtId="0" fontId="15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0" fillId="0" borderId="0" xfId="0" applyProtection="1"/>
    <xf numFmtId="0" fontId="3" fillId="0" borderId="0" xfId="0" applyFont="1" applyAlignment="1" applyProtection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4" fontId="16" fillId="0" borderId="6" xfId="0" applyNumberFormat="1" applyFont="1" applyBorder="1" applyAlignment="1" applyProtection="1">
      <alignment vertical="center"/>
    </xf>
    <xf numFmtId="0" fontId="0" fillId="0" borderId="6" xfId="0" applyFont="1" applyBorder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4" fontId="17" fillId="0" borderId="0" xfId="0" applyNumberFormat="1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0" fontId="4" fillId="3" borderId="8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18" fillId="0" borderId="12" xfId="0" applyFont="1" applyBorder="1" applyAlignment="1">
      <alignment horizontal="center" vertical="center"/>
    </xf>
    <xf numFmtId="0" fontId="18" fillId="0" borderId="13" xfId="0" applyFont="1" applyBorder="1" applyAlignment="1">
      <alignment horizontal="left" vertical="center"/>
    </xf>
    <xf numFmtId="0" fontId="19" fillId="0" borderId="15" xfId="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19" fillId="0" borderId="15" xfId="0" applyFont="1" applyBorder="1" applyAlignment="1" applyProtection="1">
      <alignment horizontal="left" vertical="center"/>
    </xf>
    <xf numFmtId="0" fontId="19" fillId="0" borderId="0" xfId="0" applyFont="1" applyBorder="1" applyAlignment="1" applyProtection="1">
      <alignment horizontal="left" vertical="center"/>
    </xf>
    <xf numFmtId="0" fontId="20" fillId="4" borderId="7" xfId="0" applyFont="1" applyFill="1" applyBorder="1" applyAlignment="1" applyProtection="1">
      <alignment horizontal="center" vertical="center"/>
    </xf>
    <xf numFmtId="0" fontId="20" fillId="4" borderId="8" xfId="0" applyFont="1" applyFill="1" applyBorder="1" applyAlignment="1" applyProtection="1">
      <alignment horizontal="left" vertical="center"/>
    </xf>
    <xf numFmtId="0" fontId="20" fillId="4" borderId="8" xfId="0" applyFont="1" applyFill="1" applyBorder="1" applyAlignment="1" applyProtection="1">
      <alignment horizontal="center" vertical="center"/>
    </xf>
    <xf numFmtId="0" fontId="20" fillId="4" borderId="8" xfId="0" applyFont="1" applyFill="1" applyBorder="1" applyAlignment="1" applyProtection="1">
      <alignment horizontal="right" vertical="center"/>
    </xf>
    <xf numFmtId="4" fontId="26" fillId="0" borderId="0" xfId="0" applyNumberFormat="1" applyFont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25" fillId="0" borderId="0" xfId="0" applyFont="1" applyAlignment="1" applyProtection="1">
      <alignment horizontal="left" vertical="center" wrapText="1"/>
    </xf>
    <xf numFmtId="4" fontId="22" fillId="0" borderId="0" xfId="0" applyNumberFormat="1" applyFont="1" applyAlignment="1" applyProtection="1">
      <alignment horizontal="right" vertical="center"/>
    </xf>
    <xf numFmtId="4" fontId="22" fillId="0" borderId="0" xfId="0" applyNumberFormat="1" applyFont="1" applyAlignment="1" applyProtection="1">
      <alignment vertical="center"/>
    </xf>
    <xf numFmtId="0" fontId="0" fillId="0" borderId="0" xfId="0"/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horizontal="left" vertical="center"/>
    </xf>
    <xf numFmtId="0" fontId="0" fillId="0" borderId="0" xfId="0" applyFont="1" applyAlignment="1" applyProtection="1">
      <alignment vertical="center"/>
    </xf>
    <xf numFmtId="0" fontId="42" fillId="0" borderId="1" xfId="0" applyFont="1" applyBorder="1" applyAlignment="1">
      <alignment horizontal="left" vertical="center" wrapText="1"/>
    </xf>
    <xf numFmtId="0" fontId="41" fillId="0" borderId="29" xfId="0" applyFont="1" applyBorder="1" applyAlignment="1">
      <alignment horizontal="left" wrapText="1"/>
    </xf>
    <xf numFmtId="0" fontId="40" fillId="0" borderId="1" xfId="0" applyFont="1" applyBorder="1" applyAlignment="1">
      <alignment horizontal="center" vertical="center" wrapText="1"/>
    </xf>
    <xf numFmtId="49" fontId="42" fillId="0" borderId="1" xfId="0" applyNumberFormat="1" applyFont="1" applyBorder="1" applyAlignment="1">
      <alignment horizontal="left" vertical="center" wrapText="1"/>
    </xf>
    <xf numFmtId="0" fontId="40" fillId="0" borderId="1" xfId="0" applyFont="1" applyBorder="1" applyAlignment="1">
      <alignment horizontal="center" vertical="center"/>
    </xf>
    <xf numFmtId="0" fontId="41" fillId="0" borderId="29" xfId="0" applyFont="1" applyBorder="1" applyAlignment="1">
      <alignment horizontal="left"/>
    </xf>
    <xf numFmtId="0" fontId="42" fillId="0" borderId="1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top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6_01/119003227" TargetMode="External"/><Relationship Id="rId13" Type="http://schemas.openxmlformats.org/officeDocument/2006/relationships/hyperlink" Target="https://podminky.urs.cz/item/CS_URS_2026_01/460881611" TargetMode="External"/><Relationship Id="rId18" Type="http://schemas.openxmlformats.org/officeDocument/2006/relationships/hyperlink" Target="https://podminky.urs.cz/item/CS_URS_2026_01/469973117" TargetMode="External"/><Relationship Id="rId26" Type="http://schemas.openxmlformats.org/officeDocument/2006/relationships/hyperlink" Target="https://podminky.urs.cz/item/CS_URS_2026_01/HZS2491" TargetMode="External"/><Relationship Id="rId3" Type="http://schemas.openxmlformats.org/officeDocument/2006/relationships/hyperlink" Target="https://podminky.urs.cz/item/CS_URS_2026_01/113106240" TargetMode="External"/><Relationship Id="rId21" Type="http://schemas.openxmlformats.org/officeDocument/2006/relationships/hyperlink" Target="https://podminky.urs.cz/item/CS_URS_2026_01/HZS1212" TargetMode="External"/><Relationship Id="rId34" Type="http://schemas.openxmlformats.org/officeDocument/2006/relationships/hyperlink" Target="https://podminky.urs.cz/item/CS_URS_2025_01/072203000" TargetMode="External"/><Relationship Id="rId7" Type="http://schemas.openxmlformats.org/officeDocument/2006/relationships/hyperlink" Target="https://podminky.urs.cz/item/CS_URS_2026_01/119002122" TargetMode="External"/><Relationship Id="rId12" Type="http://schemas.openxmlformats.org/officeDocument/2006/relationships/hyperlink" Target="https://podminky.urs.cz/item/CS_URS_2026_01/460871163" TargetMode="External"/><Relationship Id="rId17" Type="http://schemas.openxmlformats.org/officeDocument/2006/relationships/hyperlink" Target="https://podminky.urs.cz/item/CS_URS_2026_01/468031121" TargetMode="External"/><Relationship Id="rId25" Type="http://schemas.openxmlformats.org/officeDocument/2006/relationships/hyperlink" Target="https://podminky.urs.cz/item/CS_URS_2026_01/HZS1421" TargetMode="External"/><Relationship Id="rId33" Type="http://schemas.openxmlformats.org/officeDocument/2006/relationships/hyperlink" Target="https://podminky.urs.cz/item/CS_URS_2025_01/072103000" TargetMode="External"/><Relationship Id="rId2" Type="http://schemas.openxmlformats.org/officeDocument/2006/relationships/hyperlink" Target="https://podminky.urs.cz/item/CS_URS_2026_01/113106132" TargetMode="External"/><Relationship Id="rId16" Type="http://schemas.openxmlformats.org/officeDocument/2006/relationships/hyperlink" Target="https://podminky.urs.cz/item/CS_URS_2026_01/468031111" TargetMode="External"/><Relationship Id="rId20" Type="http://schemas.openxmlformats.org/officeDocument/2006/relationships/hyperlink" Target="https://podminky.urs.cz/item/CS_URS_2026_01/469973124" TargetMode="External"/><Relationship Id="rId29" Type="http://schemas.openxmlformats.org/officeDocument/2006/relationships/hyperlink" Target="https://podminky.urs.cz/item/CS_URS_2026_01/945412114" TargetMode="External"/><Relationship Id="rId1" Type="http://schemas.openxmlformats.org/officeDocument/2006/relationships/hyperlink" Target="https://podminky.urs.cz/item/CS_URS_2026_01/113106122" TargetMode="External"/><Relationship Id="rId6" Type="http://schemas.openxmlformats.org/officeDocument/2006/relationships/hyperlink" Target="https://podminky.urs.cz/item/CS_URS_2026_01/119002121" TargetMode="External"/><Relationship Id="rId11" Type="http://schemas.openxmlformats.org/officeDocument/2006/relationships/hyperlink" Target="https://podminky.urs.cz/item/CS_URS_2026_01/460871151" TargetMode="External"/><Relationship Id="rId24" Type="http://schemas.openxmlformats.org/officeDocument/2006/relationships/hyperlink" Target="https://podminky.urs.cz/item/CS_URS_2026_01/HZS1412" TargetMode="External"/><Relationship Id="rId32" Type="http://schemas.openxmlformats.org/officeDocument/2006/relationships/hyperlink" Target="https://podminky.urs.cz/item/CS_URS_2025_01/030001000" TargetMode="External"/><Relationship Id="rId5" Type="http://schemas.openxmlformats.org/officeDocument/2006/relationships/hyperlink" Target="https://podminky.urs.cz/item/CS_URS_2026_01/171152501" TargetMode="External"/><Relationship Id="rId15" Type="http://schemas.openxmlformats.org/officeDocument/2006/relationships/hyperlink" Target="https://podminky.urs.cz/item/CS_URS_2026_01/460892221" TargetMode="External"/><Relationship Id="rId23" Type="http://schemas.openxmlformats.org/officeDocument/2006/relationships/hyperlink" Target="https://podminky.urs.cz/item/CS_URS_2026_01/HZS1411" TargetMode="External"/><Relationship Id="rId28" Type="http://schemas.openxmlformats.org/officeDocument/2006/relationships/hyperlink" Target="https://podminky.urs.cz/item/CS_URS_2026_01/916131213" TargetMode="External"/><Relationship Id="rId10" Type="http://schemas.openxmlformats.org/officeDocument/2006/relationships/hyperlink" Target="https://podminky.urs.cz/item/CS_URS_2026_01/460871143" TargetMode="External"/><Relationship Id="rId19" Type="http://schemas.openxmlformats.org/officeDocument/2006/relationships/hyperlink" Target="https://podminky.urs.cz/item/CS_URS_2026_01/469973118" TargetMode="External"/><Relationship Id="rId31" Type="http://schemas.openxmlformats.org/officeDocument/2006/relationships/hyperlink" Target="https://podminky.urs.cz/item/CS_URS_2025_01/013274000" TargetMode="External"/><Relationship Id="rId4" Type="http://schemas.openxmlformats.org/officeDocument/2006/relationships/hyperlink" Target="https://podminky.urs.cz/item/CS_URS_2026_01/162751117" TargetMode="External"/><Relationship Id="rId9" Type="http://schemas.openxmlformats.org/officeDocument/2006/relationships/hyperlink" Target="https://podminky.urs.cz/item/CS_URS_2026_01/119003228" TargetMode="External"/><Relationship Id="rId14" Type="http://schemas.openxmlformats.org/officeDocument/2006/relationships/hyperlink" Target="https://podminky.urs.cz/item/CS_URS_2026_01/460891221" TargetMode="External"/><Relationship Id="rId22" Type="http://schemas.openxmlformats.org/officeDocument/2006/relationships/hyperlink" Target="https://podminky.urs.cz/item/CS_URS_2026_01/HZS1292" TargetMode="External"/><Relationship Id="rId27" Type="http://schemas.openxmlformats.org/officeDocument/2006/relationships/hyperlink" Target="https://podminky.urs.cz/item/CS_URS_2026_01/916131113" TargetMode="External"/><Relationship Id="rId30" Type="http://schemas.openxmlformats.org/officeDocument/2006/relationships/hyperlink" Target="https://podminky.urs.cz/item/CS_URS_2025_01/012414000" TargetMode="External"/><Relationship Id="rId35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hyperlink" Target="https://podminky.urs.cz/item/CS_URS_2026_01/741320175" TargetMode="External"/><Relationship Id="rId18" Type="http://schemas.openxmlformats.org/officeDocument/2006/relationships/hyperlink" Target="https://podminky.urs.cz/item/CS_URS_2026_01/741812011" TargetMode="External"/><Relationship Id="rId26" Type="http://schemas.openxmlformats.org/officeDocument/2006/relationships/hyperlink" Target="https://podminky.urs.cz/item/CS_URS_2026_01/210100003" TargetMode="External"/><Relationship Id="rId39" Type="http://schemas.openxmlformats.org/officeDocument/2006/relationships/hyperlink" Target="https://podminky.urs.cz/item/CS_URS_2026_01/PPV" TargetMode="External"/><Relationship Id="rId21" Type="http://schemas.openxmlformats.org/officeDocument/2006/relationships/hyperlink" Target="https://podminky.urs.cz/item/CS_URS_2026_01/742330031" TargetMode="External"/><Relationship Id="rId34" Type="http://schemas.openxmlformats.org/officeDocument/2006/relationships/hyperlink" Target="https://podminky.urs.cz/item/CS_URS_2026_01/218902012" TargetMode="External"/><Relationship Id="rId42" Type="http://schemas.openxmlformats.org/officeDocument/2006/relationships/hyperlink" Target="https://podminky.urs.cz/item/CS_URS_2026_01/162751117" TargetMode="External"/><Relationship Id="rId47" Type="http://schemas.openxmlformats.org/officeDocument/2006/relationships/hyperlink" Target="https://podminky.urs.cz/item/CS_URS_2026_01/181351007" TargetMode="External"/><Relationship Id="rId50" Type="http://schemas.openxmlformats.org/officeDocument/2006/relationships/hyperlink" Target="https://podminky.urs.cz/item/CS_URS_2026_01/119003227" TargetMode="External"/><Relationship Id="rId55" Type="http://schemas.openxmlformats.org/officeDocument/2006/relationships/hyperlink" Target="https://podminky.urs.cz/item/CS_URS_2026_01/184215132" TargetMode="External"/><Relationship Id="rId63" Type="http://schemas.openxmlformats.org/officeDocument/2006/relationships/hyperlink" Target="https://podminky.urs.cz/item/CS_URS_2026_01/460171172" TargetMode="External"/><Relationship Id="rId68" Type="http://schemas.openxmlformats.org/officeDocument/2006/relationships/hyperlink" Target="https://podminky.urs.cz/item/CS_URS_2026_01/460431182" TargetMode="External"/><Relationship Id="rId76" Type="http://schemas.openxmlformats.org/officeDocument/2006/relationships/hyperlink" Target="https://podminky.urs.cz/item/CS_URS_2026_01/460891221" TargetMode="External"/><Relationship Id="rId84" Type="http://schemas.openxmlformats.org/officeDocument/2006/relationships/hyperlink" Target="https://podminky.urs.cz/item/CS_URS_2026_01/HZS1212" TargetMode="External"/><Relationship Id="rId89" Type="http://schemas.openxmlformats.org/officeDocument/2006/relationships/hyperlink" Target="https://podminky.urs.cz/item/CS_URS_2026_01/HZS2232" TargetMode="External"/><Relationship Id="rId7" Type="http://schemas.openxmlformats.org/officeDocument/2006/relationships/hyperlink" Target="https://podminky.urs.cz/item/CS_URS_2026_01/741213817" TargetMode="External"/><Relationship Id="rId71" Type="http://schemas.openxmlformats.org/officeDocument/2006/relationships/hyperlink" Target="https://podminky.urs.cz/item/CS_URS_2026_01/460791213" TargetMode="External"/><Relationship Id="rId92" Type="http://schemas.openxmlformats.org/officeDocument/2006/relationships/hyperlink" Target="https://podminky.urs.cz/item/CS_URS_2025_01/013274000" TargetMode="External"/><Relationship Id="rId2" Type="http://schemas.openxmlformats.org/officeDocument/2006/relationships/hyperlink" Target="https://podminky.urs.cz/item/CS_URS_2026_01/741136002" TargetMode="External"/><Relationship Id="rId16" Type="http://schemas.openxmlformats.org/officeDocument/2006/relationships/hyperlink" Target="https://podminky.urs.cz/item/CS_URS_2026_01/741420913" TargetMode="External"/><Relationship Id="rId29" Type="http://schemas.openxmlformats.org/officeDocument/2006/relationships/hyperlink" Target="https://podminky.urs.cz/item/CS_URS_2026_01/210204011" TargetMode="External"/><Relationship Id="rId11" Type="http://schemas.openxmlformats.org/officeDocument/2006/relationships/hyperlink" Target="https://podminky.urs.cz/item/CS_URS_2026_01/741312011" TargetMode="External"/><Relationship Id="rId24" Type="http://schemas.openxmlformats.org/officeDocument/2006/relationships/hyperlink" Target="https://podminky.urs.cz/item/CS_URS_2026_01/210100001" TargetMode="External"/><Relationship Id="rId32" Type="http://schemas.openxmlformats.org/officeDocument/2006/relationships/hyperlink" Target="https://podminky.urs.cz/item/CS_URS_2026_01/210220002" TargetMode="External"/><Relationship Id="rId37" Type="http://schemas.openxmlformats.org/officeDocument/2006/relationships/hyperlink" Target="https://podminky.urs.cz/item/CS_URS_2026_01/218220020" TargetMode="External"/><Relationship Id="rId40" Type="http://schemas.openxmlformats.org/officeDocument/2006/relationships/hyperlink" Target="https://podminky.urs.cz/item/CS_URS_2026_01/220110346" TargetMode="External"/><Relationship Id="rId45" Type="http://schemas.openxmlformats.org/officeDocument/2006/relationships/hyperlink" Target="https://podminky.urs.cz/item/CS_URS_2026_01/171201231" TargetMode="External"/><Relationship Id="rId53" Type="http://schemas.openxmlformats.org/officeDocument/2006/relationships/hyperlink" Target="https://podminky.urs.cz/item/CS_URS_2026_01/183101222" TargetMode="External"/><Relationship Id="rId58" Type="http://schemas.openxmlformats.org/officeDocument/2006/relationships/hyperlink" Target="https://podminky.urs.cz/item/CS_URS_2026_01/460242111" TargetMode="External"/><Relationship Id="rId66" Type="http://schemas.openxmlformats.org/officeDocument/2006/relationships/hyperlink" Target="https://podminky.urs.cz/item/CS_URS_2026_01/460161172" TargetMode="External"/><Relationship Id="rId74" Type="http://schemas.openxmlformats.org/officeDocument/2006/relationships/hyperlink" Target="https://podminky.urs.cz/item/CS_URS_2026_01/468021221" TargetMode="External"/><Relationship Id="rId79" Type="http://schemas.openxmlformats.org/officeDocument/2006/relationships/hyperlink" Target="https://podminky.urs.cz/item/CS_URS_2026_01/468041123" TargetMode="External"/><Relationship Id="rId87" Type="http://schemas.openxmlformats.org/officeDocument/2006/relationships/hyperlink" Target="https://podminky.urs.cz/item/CS_URS_2026_01/HZS1302" TargetMode="External"/><Relationship Id="rId5" Type="http://schemas.openxmlformats.org/officeDocument/2006/relationships/hyperlink" Target="https://podminky.urs.cz/item/CS_URS_2026_01/741211853" TargetMode="External"/><Relationship Id="rId61" Type="http://schemas.openxmlformats.org/officeDocument/2006/relationships/hyperlink" Target="https://podminky.urs.cz/item/CS_URS_2026_01/460641113" TargetMode="External"/><Relationship Id="rId82" Type="http://schemas.openxmlformats.org/officeDocument/2006/relationships/hyperlink" Target="https://podminky.urs.cz/item/CS_URS_2026_01/945412112" TargetMode="External"/><Relationship Id="rId90" Type="http://schemas.openxmlformats.org/officeDocument/2006/relationships/hyperlink" Target="https://podminky.urs.cz/item/CS_URS_2026_01/HZS4212" TargetMode="External"/><Relationship Id="rId95" Type="http://schemas.openxmlformats.org/officeDocument/2006/relationships/hyperlink" Target="https://podminky.urs.cz/item/CS_URS_2025_01/072203000" TargetMode="External"/><Relationship Id="rId19" Type="http://schemas.openxmlformats.org/officeDocument/2006/relationships/hyperlink" Target="https://podminky.urs.cz/item/CS_URS_2026_01/741820001" TargetMode="External"/><Relationship Id="rId14" Type="http://schemas.openxmlformats.org/officeDocument/2006/relationships/hyperlink" Target="https://podminky.urs.cz/item/CS_URS_2026_01/741321003" TargetMode="External"/><Relationship Id="rId22" Type="http://schemas.openxmlformats.org/officeDocument/2006/relationships/hyperlink" Target="https://podminky.urs.cz/item/CS_URS_2026_01/210280003" TargetMode="External"/><Relationship Id="rId27" Type="http://schemas.openxmlformats.org/officeDocument/2006/relationships/hyperlink" Target="https://podminky.urs.cz/item/CS_URS_2026_01/210813035" TargetMode="External"/><Relationship Id="rId30" Type="http://schemas.openxmlformats.org/officeDocument/2006/relationships/hyperlink" Target="https://podminky.urs.cz/item/CS_URS_2026_01/210204201" TargetMode="External"/><Relationship Id="rId35" Type="http://schemas.openxmlformats.org/officeDocument/2006/relationships/hyperlink" Target="https://podminky.urs.cz/item/CS_URS_2026_01/218202016" TargetMode="External"/><Relationship Id="rId43" Type="http://schemas.openxmlformats.org/officeDocument/2006/relationships/hyperlink" Target="https://podminky.urs.cz/item/CS_URS_2026_01/171251201" TargetMode="External"/><Relationship Id="rId48" Type="http://schemas.openxmlformats.org/officeDocument/2006/relationships/hyperlink" Target="https://podminky.urs.cz/item/CS_URS_2026_01/119002121" TargetMode="External"/><Relationship Id="rId56" Type="http://schemas.openxmlformats.org/officeDocument/2006/relationships/hyperlink" Target="https://podminky.urs.cz/item/CS_URS_2026_01/460010023" TargetMode="External"/><Relationship Id="rId64" Type="http://schemas.openxmlformats.org/officeDocument/2006/relationships/hyperlink" Target="https://podminky.urs.cz/item/CS_URS_2026_01/460171173" TargetMode="External"/><Relationship Id="rId69" Type="http://schemas.openxmlformats.org/officeDocument/2006/relationships/hyperlink" Target="https://podminky.urs.cz/item/CS_URS_2026_01/460241111" TargetMode="External"/><Relationship Id="rId77" Type="http://schemas.openxmlformats.org/officeDocument/2006/relationships/hyperlink" Target="https://podminky.urs.cz/item/CS_URS_2026_01/468031111" TargetMode="External"/><Relationship Id="rId8" Type="http://schemas.openxmlformats.org/officeDocument/2006/relationships/hyperlink" Target="https://podminky.urs.cz/item/CS_URS_2026_01/741213845" TargetMode="External"/><Relationship Id="rId51" Type="http://schemas.openxmlformats.org/officeDocument/2006/relationships/hyperlink" Target="https://podminky.urs.cz/item/CS_URS_2026_01/119003228" TargetMode="External"/><Relationship Id="rId72" Type="http://schemas.openxmlformats.org/officeDocument/2006/relationships/hyperlink" Target="https://podminky.urs.cz/item/CS_URS_2026_01/460791214" TargetMode="External"/><Relationship Id="rId80" Type="http://schemas.openxmlformats.org/officeDocument/2006/relationships/hyperlink" Target="https://podminky.urs.cz/item/CS_URS_2026_01/469973111" TargetMode="External"/><Relationship Id="rId85" Type="http://schemas.openxmlformats.org/officeDocument/2006/relationships/hyperlink" Target="https://podminky.urs.cz/item/CS_URS_2026_01/HZS1292" TargetMode="External"/><Relationship Id="rId93" Type="http://schemas.openxmlformats.org/officeDocument/2006/relationships/hyperlink" Target="https://podminky.urs.cz/item/CS_URS_2025_01/030001000" TargetMode="External"/><Relationship Id="rId3" Type="http://schemas.openxmlformats.org/officeDocument/2006/relationships/hyperlink" Target="https://podminky.urs.cz/item/CS_URS_2026_01/741210102" TargetMode="External"/><Relationship Id="rId12" Type="http://schemas.openxmlformats.org/officeDocument/2006/relationships/hyperlink" Target="https://podminky.urs.cz/item/CS_URS_2026_01/741320105" TargetMode="External"/><Relationship Id="rId17" Type="http://schemas.openxmlformats.org/officeDocument/2006/relationships/hyperlink" Target="https://podminky.urs.cz/item/CS_URS_2026_01/741811021" TargetMode="External"/><Relationship Id="rId25" Type="http://schemas.openxmlformats.org/officeDocument/2006/relationships/hyperlink" Target="https://podminky.urs.cz/item/CS_URS_2026_01/210812061" TargetMode="External"/><Relationship Id="rId33" Type="http://schemas.openxmlformats.org/officeDocument/2006/relationships/hyperlink" Target="https://podminky.urs.cz/item/CS_URS_2026_01/218100108" TargetMode="External"/><Relationship Id="rId38" Type="http://schemas.openxmlformats.org/officeDocument/2006/relationships/hyperlink" Target="https://podminky.urs.cz/item/CS_URS_2026_01/218220022" TargetMode="External"/><Relationship Id="rId46" Type="http://schemas.openxmlformats.org/officeDocument/2006/relationships/hyperlink" Target="https://podminky.urs.cz/item/CS_URS_2026_01/171201221" TargetMode="External"/><Relationship Id="rId59" Type="http://schemas.openxmlformats.org/officeDocument/2006/relationships/hyperlink" Target="https://podminky.urs.cz/item/CS_URS_2026_01/460242211" TargetMode="External"/><Relationship Id="rId67" Type="http://schemas.openxmlformats.org/officeDocument/2006/relationships/hyperlink" Target="https://podminky.urs.cz/item/CS_URS_2026_01/460161173" TargetMode="External"/><Relationship Id="rId20" Type="http://schemas.openxmlformats.org/officeDocument/2006/relationships/hyperlink" Target="https://podminky.urs.cz/item/CS_URS_2026_01/741820014" TargetMode="External"/><Relationship Id="rId41" Type="http://schemas.openxmlformats.org/officeDocument/2006/relationships/hyperlink" Target="https://podminky.urs.cz/item/CS_URS_2026_01/228960156" TargetMode="External"/><Relationship Id="rId54" Type="http://schemas.openxmlformats.org/officeDocument/2006/relationships/hyperlink" Target="https://podminky.urs.cz/item/CS_URS_2026_01/184201111" TargetMode="External"/><Relationship Id="rId62" Type="http://schemas.openxmlformats.org/officeDocument/2006/relationships/hyperlink" Target="https://podminky.urs.cz/item/CS_URS_2026_01/460641211" TargetMode="External"/><Relationship Id="rId70" Type="http://schemas.openxmlformats.org/officeDocument/2006/relationships/hyperlink" Target="https://podminky.urs.cz/item/CS_URS_2026_01/460661512" TargetMode="External"/><Relationship Id="rId75" Type="http://schemas.openxmlformats.org/officeDocument/2006/relationships/hyperlink" Target="https://podminky.urs.cz/item/CS_URS_2026_01/468031121" TargetMode="External"/><Relationship Id="rId83" Type="http://schemas.openxmlformats.org/officeDocument/2006/relationships/hyperlink" Target="https://podminky.urs.cz/item/CS_URS_2026_01/945412114" TargetMode="External"/><Relationship Id="rId88" Type="http://schemas.openxmlformats.org/officeDocument/2006/relationships/hyperlink" Target="https://podminky.urs.cz/item/CS_URS_2026_01/HZS2152" TargetMode="External"/><Relationship Id="rId91" Type="http://schemas.openxmlformats.org/officeDocument/2006/relationships/hyperlink" Target="https://podminky.urs.cz/item/CS_URS_2025_01/012414000" TargetMode="External"/><Relationship Id="rId96" Type="http://schemas.openxmlformats.org/officeDocument/2006/relationships/drawing" Target="../drawings/drawing3.xml"/><Relationship Id="rId1" Type="http://schemas.openxmlformats.org/officeDocument/2006/relationships/hyperlink" Target="https://podminky.urs.cz/item/CS_URS_2026_01/741110501" TargetMode="External"/><Relationship Id="rId6" Type="http://schemas.openxmlformats.org/officeDocument/2006/relationships/hyperlink" Target="https://podminky.urs.cz/item/CS_URS_2026_01/741213815" TargetMode="External"/><Relationship Id="rId15" Type="http://schemas.openxmlformats.org/officeDocument/2006/relationships/hyperlink" Target="https://podminky.urs.cz/item/CS_URS_2026_01/741330044" TargetMode="External"/><Relationship Id="rId23" Type="http://schemas.openxmlformats.org/officeDocument/2006/relationships/hyperlink" Target="https://podminky.urs.cz/item/CS_URS_2026_01/741810011" TargetMode="External"/><Relationship Id="rId28" Type="http://schemas.openxmlformats.org/officeDocument/2006/relationships/hyperlink" Target="https://podminky.urs.cz/item/CS_URS_2026_01/210202016" TargetMode="External"/><Relationship Id="rId36" Type="http://schemas.openxmlformats.org/officeDocument/2006/relationships/hyperlink" Target="https://podminky.urs.cz/item/CS_URS_2026_01/218204002" TargetMode="External"/><Relationship Id="rId49" Type="http://schemas.openxmlformats.org/officeDocument/2006/relationships/hyperlink" Target="https://podminky.urs.cz/item/CS_URS_2026_01/119002122" TargetMode="External"/><Relationship Id="rId57" Type="http://schemas.openxmlformats.org/officeDocument/2006/relationships/hyperlink" Target="https://podminky.urs.cz/item/CS_URS_2026_01/460050003" TargetMode="External"/><Relationship Id="rId10" Type="http://schemas.openxmlformats.org/officeDocument/2006/relationships/hyperlink" Target="https://podminky.urs.cz/item/CS_URS_2026_01/741310042" TargetMode="External"/><Relationship Id="rId31" Type="http://schemas.openxmlformats.org/officeDocument/2006/relationships/hyperlink" Target="https://podminky.urs.cz/item/CS_URS_2026_01/210220001" TargetMode="External"/><Relationship Id="rId44" Type="http://schemas.openxmlformats.org/officeDocument/2006/relationships/hyperlink" Target="https://podminky.urs.cz/item/CS_URS_2026_01/171152501" TargetMode="External"/><Relationship Id="rId52" Type="http://schemas.openxmlformats.org/officeDocument/2006/relationships/hyperlink" Target="https://podminky.urs.cz/item/CS_URS_2026_01/112151511" TargetMode="External"/><Relationship Id="rId60" Type="http://schemas.openxmlformats.org/officeDocument/2006/relationships/hyperlink" Target="https://podminky.urs.cz/item/CS_URS_2026_01/460242221" TargetMode="External"/><Relationship Id="rId65" Type="http://schemas.openxmlformats.org/officeDocument/2006/relationships/hyperlink" Target="https://podminky.urs.cz/item/CS_URS_2026_01/460451182" TargetMode="External"/><Relationship Id="rId73" Type="http://schemas.openxmlformats.org/officeDocument/2006/relationships/hyperlink" Target="https://podminky.urs.cz/item/CS_URS_2026_01/460871143" TargetMode="External"/><Relationship Id="rId78" Type="http://schemas.openxmlformats.org/officeDocument/2006/relationships/hyperlink" Target="https://podminky.urs.cz/item/CS_URS_2026_01/460892221" TargetMode="External"/><Relationship Id="rId81" Type="http://schemas.openxmlformats.org/officeDocument/2006/relationships/hyperlink" Target="https://podminky.urs.cz/item/CS_URS_2026_01/914531111" TargetMode="External"/><Relationship Id="rId86" Type="http://schemas.openxmlformats.org/officeDocument/2006/relationships/hyperlink" Target="https://podminky.urs.cz/item/CS_URS_2026_01/HZS1301" TargetMode="External"/><Relationship Id="rId94" Type="http://schemas.openxmlformats.org/officeDocument/2006/relationships/hyperlink" Target="https://podminky.urs.cz/item/CS_URS_2025_01/072103000" TargetMode="External"/><Relationship Id="rId4" Type="http://schemas.openxmlformats.org/officeDocument/2006/relationships/hyperlink" Target="https://podminky.urs.cz/item/CS_URS_2026_01/741210841" TargetMode="External"/><Relationship Id="rId9" Type="http://schemas.openxmlformats.org/officeDocument/2006/relationships/hyperlink" Target="https://podminky.urs.cz/item/CS_URS_2026_01/741231004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58"/>
  <sheetViews>
    <sheetView showGridLines="0" topLeftCell="A85" workbookViewId="0"/>
  </sheetViews>
  <sheetFormatPr defaultRowHeight="1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 ht="11.25">
      <c r="A1" s="17" t="s">
        <v>0</v>
      </c>
      <c r="AZ1" s="17" t="s">
        <v>1</v>
      </c>
      <c r="BA1" s="17" t="s">
        <v>2</v>
      </c>
      <c r="BB1" s="17" t="s">
        <v>3</v>
      </c>
      <c r="BT1" s="17" t="s">
        <v>4</v>
      </c>
      <c r="BU1" s="17" t="s">
        <v>4</v>
      </c>
      <c r="BV1" s="17" t="s">
        <v>5</v>
      </c>
    </row>
    <row r="2" spans="1:74" s="1" customFormat="1" ht="36.950000000000003" customHeight="1">
      <c r="AR2" s="362"/>
      <c r="AS2" s="362"/>
      <c r="AT2" s="362"/>
      <c r="AU2" s="362"/>
      <c r="AV2" s="362"/>
      <c r="AW2" s="362"/>
      <c r="AX2" s="362"/>
      <c r="AY2" s="362"/>
      <c r="AZ2" s="362"/>
      <c r="BA2" s="362"/>
      <c r="BB2" s="362"/>
      <c r="BC2" s="362"/>
      <c r="BD2" s="362"/>
      <c r="BE2" s="362"/>
      <c r="BS2" s="18" t="s">
        <v>6</v>
      </c>
      <c r="BT2" s="18" t="s">
        <v>7</v>
      </c>
    </row>
    <row r="3" spans="1:74" s="1" customFormat="1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8</v>
      </c>
    </row>
    <row r="4" spans="1:74" s="1" customFormat="1" ht="24.95" customHeight="1">
      <c r="B4" s="22"/>
      <c r="C4" s="23"/>
      <c r="D4" s="24" t="s">
        <v>9</v>
      </c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1"/>
      <c r="AS4" s="25" t="s">
        <v>10</v>
      </c>
      <c r="BE4" s="26" t="s">
        <v>11</v>
      </c>
      <c r="BS4" s="18" t="s">
        <v>12</v>
      </c>
    </row>
    <row r="5" spans="1:74" s="1" customFormat="1" ht="12" customHeight="1">
      <c r="B5" s="22"/>
      <c r="C5" s="23"/>
      <c r="D5" s="27" t="s">
        <v>13</v>
      </c>
      <c r="E5" s="23"/>
      <c r="F5" s="23"/>
      <c r="G5" s="23"/>
      <c r="H5" s="23"/>
      <c r="I5" s="23"/>
      <c r="J5" s="23"/>
      <c r="K5" s="326" t="s">
        <v>14</v>
      </c>
      <c r="L5" s="327"/>
      <c r="M5" s="327"/>
      <c r="N5" s="327"/>
      <c r="O5" s="327"/>
      <c r="P5" s="327"/>
      <c r="Q5" s="327"/>
      <c r="R5" s="327"/>
      <c r="S5" s="327"/>
      <c r="T5" s="327"/>
      <c r="U5" s="327"/>
      <c r="V5" s="327"/>
      <c r="W5" s="327"/>
      <c r="X5" s="327"/>
      <c r="Y5" s="327"/>
      <c r="Z5" s="327"/>
      <c r="AA5" s="327"/>
      <c r="AB5" s="327"/>
      <c r="AC5" s="327"/>
      <c r="AD5" s="327"/>
      <c r="AE5" s="327"/>
      <c r="AF5" s="327"/>
      <c r="AG5" s="327"/>
      <c r="AH5" s="327"/>
      <c r="AI5" s="327"/>
      <c r="AJ5" s="327"/>
      <c r="AK5" s="327"/>
      <c r="AL5" s="327"/>
      <c r="AM5" s="327"/>
      <c r="AN5" s="327"/>
      <c r="AO5" s="327"/>
      <c r="AP5" s="23"/>
      <c r="AQ5" s="23"/>
      <c r="AR5" s="21"/>
      <c r="BE5" s="323" t="s">
        <v>15</v>
      </c>
      <c r="BS5" s="18" t="s">
        <v>6</v>
      </c>
    </row>
    <row r="6" spans="1:74" s="1" customFormat="1" ht="36.950000000000003" customHeight="1">
      <c r="B6" s="22"/>
      <c r="C6" s="23"/>
      <c r="D6" s="29" t="s">
        <v>16</v>
      </c>
      <c r="E6" s="23"/>
      <c r="F6" s="23"/>
      <c r="G6" s="23"/>
      <c r="H6" s="23"/>
      <c r="I6" s="23"/>
      <c r="J6" s="23"/>
      <c r="K6" s="328" t="s">
        <v>17</v>
      </c>
      <c r="L6" s="327"/>
      <c r="M6" s="327"/>
      <c r="N6" s="327"/>
      <c r="O6" s="327"/>
      <c r="P6" s="327"/>
      <c r="Q6" s="327"/>
      <c r="R6" s="327"/>
      <c r="S6" s="327"/>
      <c r="T6" s="327"/>
      <c r="U6" s="327"/>
      <c r="V6" s="327"/>
      <c r="W6" s="327"/>
      <c r="X6" s="327"/>
      <c r="Y6" s="327"/>
      <c r="Z6" s="327"/>
      <c r="AA6" s="327"/>
      <c r="AB6" s="327"/>
      <c r="AC6" s="327"/>
      <c r="AD6" s="327"/>
      <c r="AE6" s="327"/>
      <c r="AF6" s="327"/>
      <c r="AG6" s="327"/>
      <c r="AH6" s="327"/>
      <c r="AI6" s="327"/>
      <c r="AJ6" s="327"/>
      <c r="AK6" s="327"/>
      <c r="AL6" s="327"/>
      <c r="AM6" s="327"/>
      <c r="AN6" s="327"/>
      <c r="AO6" s="327"/>
      <c r="AP6" s="23"/>
      <c r="AQ6" s="23"/>
      <c r="AR6" s="21"/>
      <c r="BE6" s="324"/>
      <c r="BS6" s="18" t="s">
        <v>6</v>
      </c>
    </row>
    <row r="7" spans="1:74" s="1" customFormat="1" ht="12" customHeight="1">
      <c r="B7" s="22"/>
      <c r="C7" s="23"/>
      <c r="D7" s="30" t="s">
        <v>18</v>
      </c>
      <c r="E7" s="23"/>
      <c r="F7" s="23"/>
      <c r="G7" s="23"/>
      <c r="H7" s="23"/>
      <c r="I7" s="23"/>
      <c r="J7" s="23"/>
      <c r="K7" s="28" t="s">
        <v>19</v>
      </c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30" t="s">
        <v>20</v>
      </c>
      <c r="AL7" s="23"/>
      <c r="AM7" s="23"/>
      <c r="AN7" s="28" t="s">
        <v>21</v>
      </c>
      <c r="AO7" s="23"/>
      <c r="AP7" s="23"/>
      <c r="AQ7" s="23"/>
      <c r="AR7" s="21"/>
      <c r="BE7" s="324"/>
      <c r="BS7" s="18" t="s">
        <v>6</v>
      </c>
    </row>
    <row r="8" spans="1:74" s="1" customFormat="1" ht="12" customHeight="1">
      <c r="B8" s="22"/>
      <c r="C8" s="23"/>
      <c r="D8" s="30" t="s">
        <v>22</v>
      </c>
      <c r="E8" s="23"/>
      <c r="F8" s="23"/>
      <c r="G8" s="23"/>
      <c r="H8" s="23"/>
      <c r="I8" s="23"/>
      <c r="J8" s="23"/>
      <c r="K8" s="28" t="s">
        <v>23</v>
      </c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30" t="s">
        <v>24</v>
      </c>
      <c r="AL8" s="23"/>
      <c r="AM8" s="23"/>
      <c r="AN8" s="31" t="s">
        <v>25</v>
      </c>
      <c r="AO8" s="23"/>
      <c r="AP8" s="23"/>
      <c r="AQ8" s="23"/>
      <c r="AR8" s="21"/>
      <c r="BE8" s="324"/>
      <c r="BS8" s="18" t="s">
        <v>6</v>
      </c>
    </row>
    <row r="9" spans="1:74" s="1" customFormat="1" ht="29.25" customHeight="1">
      <c r="B9" s="22"/>
      <c r="C9" s="23"/>
      <c r="D9" s="27" t="s">
        <v>26</v>
      </c>
      <c r="E9" s="23"/>
      <c r="F9" s="23"/>
      <c r="G9" s="23"/>
      <c r="H9" s="23"/>
      <c r="I9" s="23"/>
      <c r="J9" s="23"/>
      <c r="K9" s="32" t="s">
        <v>27</v>
      </c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7" t="s">
        <v>28</v>
      </c>
      <c r="AL9" s="23"/>
      <c r="AM9" s="23"/>
      <c r="AN9" s="32" t="s">
        <v>29</v>
      </c>
      <c r="AO9" s="23"/>
      <c r="AP9" s="23"/>
      <c r="AQ9" s="23"/>
      <c r="AR9" s="21"/>
      <c r="BE9" s="324"/>
      <c r="BS9" s="18" t="s">
        <v>6</v>
      </c>
    </row>
    <row r="10" spans="1:74" s="1" customFormat="1" ht="12" customHeight="1">
      <c r="B10" s="22"/>
      <c r="C10" s="23"/>
      <c r="D10" s="30" t="s">
        <v>30</v>
      </c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30" t="s">
        <v>31</v>
      </c>
      <c r="AL10" s="23"/>
      <c r="AM10" s="23"/>
      <c r="AN10" s="28" t="s">
        <v>32</v>
      </c>
      <c r="AO10" s="23"/>
      <c r="AP10" s="23"/>
      <c r="AQ10" s="23"/>
      <c r="AR10" s="21"/>
      <c r="BE10" s="324"/>
      <c r="BS10" s="18" t="s">
        <v>6</v>
      </c>
    </row>
    <row r="11" spans="1:74" s="1" customFormat="1" ht="18.399999999999999" customHeight="1">
      <c r="B11" s="22"/>
      <c r="C11" s="23"/>
      <c r="D11" s="23"/>
      <c r="E11" s="28" t="s">
        <v>33</v>
      </c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30" t="s">
        <v>34</v>
      </c>
      <c r="AL11" s="23"/>
      <c r="AM11" s="23"/>
      <c r="AN11" s="28" t="s">
        <v>35</v>
      </c>
      <c r="AO11" s="23"/>
      <c r="AP11" s="23"/>
      <c r="AQ11" s="23"/>
      <c r="AR11" s="21"/>
      <c r="BE11" s="324"/>
      <c r="BS11" s="18" t="s">
        <v>6</v>
      </c>
    </row>
    <row r="12" spans="1:74" s="1" customFormat="1" ht="6.95" customHeight="1">
      <c r="B12" s="22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1"/>
      <c r="BE12" s="324"/>
      <c r="BS12" s="18" t="s">
        <v>6</v>
      </c>
    </row>
    <row r="13" spans="1:74" s="1" customFormat="1" ht="12" customHeight="1">
      <c r="B13" s="22"/>
      <c r="C13" s="23"/>
      <c r="D13" s="30" t="s">
        <v>36</v>
      </c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30" t="s">
        <v>31</v>
      </c>
      <c r="AL13" s="23"/>
      <c r="AM13" s="23"/>
      <c r="AN13" s="33" t="s">
        <v>37</v>
      </c>
      <c r="AO13" s="23"/>
      <c r="AP13" s="23"/>
      <c r="AQ13" s="23"/>
      <c r="AR13" s="21"/>
      <c r="BE13" s="324"/>
      <c r="BS13" s="18" t="s">
        <v>6</v>
      </c>
    </row>
    <row r="14" spans="1:74" ht="12.75">
      <c r="B14" s="22"/>
      <c r="C14" s="23"/>
      <c r="D14" s="23"/>
      <c r="E14" s="329" t="s">
        <v>37</v>
      </c>
      <c r="F14" s="330"/>
      <c r="G14" s="330"/>
      <c r="H14" s="330"/>
      <c r="I14" s="330"/>
      <c r="J14" s="330"/>
      <c r="K14" s="330"/>
      <c r="L14" s="330"/>
      <c r="M14" s="330"/>
      <c r="N14" s="330"/>
      <c r="O14" s="330"/>
      <c r="P14" s="330"/>
      <c r="Q14" s="330"/>
      <c r="R14" s="330"/>
      <c r="S14" s="330"/>
      <c r="T14" s="330"/>
      <c r="U14" s="330"/>
      <c r="V14" s="330"/>
      <c r="W14" s="330"/>
      <c r="X14" s="330"/>
      <c r="Y14" s="330"/>
      <c r="Z14" s="330"/>
      <c r="AA14" s="330"/>
      <c r="AB14" s="330"/>
      <c r="AC14" s="330"/>
      <c r="AD14" s="330"/>
      <c r="AE14" s="330"/>
      <c r="AF14" s="330"/>
      <c r="AG14" s="330"/>
      <c r="AH14" s="330"/>
      <c r="AI14" s="330"/>
      <c r="AJ14" s="330"/>
      <c r="AK14" s="30" t="s">
        <v>34</v>
      </c>
      <c r="AL14" s="23"/>
      <c r="AM14" s="23"/>
      <c r="AN14" s="33" t="s">
        <v>37</v>
      </c>
      <c r="AO14" s="23"/>
      <c r="AP14" s="23"/>
      <c r="AQ14" s="23"/>
      <c r="AR14" s="21"/>
      <c r="BE14" s="324"/>
      <c r="BS14" s="18" t="s">
        <v>6</v>
      </c>
    </row>
    <row r="15" spans="1:74" s="1" customFormat="1" ht="6.95" customHeight="1">
      <c r="B15" s="22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1"/>
      <c r="BE15" s="324"/>
      <c r="BS15" s="18" t="s">
        <v>4</v>
      </c>
    </row>
    <row r="16" spans="1:74" s="1" customFormat="1" ht="12" customHeight="1">
      <c r="B16" s="22"/>
      <c r="C16" s="23"/>
      <c r="D16" s="30" t="s">
        <v>38</v>
      </c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30" t="s">
        <v>31</v>
      </c>
      <c r="AL16" s="23"/>
      <c r="AM16" s="23"/>
      <c r="AN16" s="28" t="s">
        <v>39</v>
      </c>
      <c r="AO16" s="23"/>
      <c r="AP16" s="23"/>
      <c r="AQ16" s="23"/>
      <c r="AR16" s="21"/>
      <c r="BE16" s="324"/>
      <c r="BS16" s="18" t="s">
        <v>4</v>
      </c>
    </row>
    <row r="17" spans="1:71" s="1" customFormat="1" ht="18.399999999999999" customHeight="1">
      <c r="B17" s="22"/>
      <c r="C17" s="23"/>
      <c r="D17" s="23"/>
      <c r="E17" s="28" t="s">
        <v>40</v>
      </c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30" t="s">
        <v>34</v>
      </c>
      <c r="AL17" s="23"/>
      <c r="AM17" s="23"/>
      <c r="AN17" s="28" t="s">
        <v>39</v>
      </c>
      <c r="AO17" s="23"/>
      <c r="AP17" s="23"/>
      <c r="AQ17" s="23"/>
      <c r="AR17" s="21"/>
      <c r="BE17" s="324"/>
      <c r="BS17" s="18" t="s">
        <v>41</v>
      </c>
    </row>
    <row r="18" spans="1:71" s="1" customFormat="1" ht="6.95" customHeight="1">
      <c r="B18" s="22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1"/>
      <c r="BE18" s="324"/>
      <c r="BS18" s="18" t="s">
        <v>6</v>
      </c>
    </row>
    <row r="19" spans="1:71" s="1" customFormat="1" ht="12" customHeight="1">
      <c r="B19" s="22"/>
      <c r="C19" s="23"/>
      <c r="D19" s="30" t="s">
        <v>42</v>
      </c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30" t="s">
        <v>31</v>
      </c>
      <c r="AL19" s="23"/>
      <c r="AM19" s="23"/>
      <c r="AN19" s="28" t="s">
        <v>43</v>
      </c>
      <c r="AO19" s="23"/>
      <c r="AP19" s="23"/>
      <c r="AQ19" s="23"/>
      <c r="AR19" s="21"/>
      <c r="BE19" s="324"/>
      <c r="BS19" s="18" t="s">
        <v>6</v>
      </c>
    </row>
    <row r="20" spans="1:71" s="1" customFormat="1" ht="18.399999999999999" customHeight="1">
      <c r="B20" s="22"/>
      <c r="C20" s="23"/>
      <c r="D20" s="23"/>
      <c r="E20" s="28" t="s">
        <v>44</v>
      </c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30" t="s">
        <v>34</v>
      </c>
      <c r="AL20" s="23"/>
      <c r="AM20" s="23"/>
      <c r="AN20" s="28" t="s">
        <v>45</v>
      </c>
      <c r="AO20" s="23"/>
      <c r="AP20" s="23"/>
      <c r="AQ20" s="23"/>
      <c r="AR20" s="21"/>
      <c r="BE20" s="324"/>
      <c r="BS20" s="18" t="s">
        <v>41</v>
      </c>
    </row>
    <row r="21" spans="1:71" s="1" customFormat="1" ht="6.95" customHeight="1">
      <c r="B21" s="22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1"/>
      <c r="BE21" s="324"/>
    </row>
    <row r="22" spans="1:71" s="1" customFormat="1" ht="12" customHeight="1">
      <c r="B22" s="22"/>
      <c r="C22" s="23"/>
      <c r="D22" s="30" t="s">
        <v>46</v>
      </c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1"/>
      <c r="BE22" s="324"/>
    </row>
    <row r="23" spans="1:71" s="1" customFormat="1" ht="47.25" customHeight="1">
      <c r="B23" s="22"/>
      <c r="C23" s="23"/>
      <c r="D23" s="23"/>
      <c r="E23" s="331" t="s">
        <v>47</v>
      </c>
      <c r="F23" s="331"/>
      <c r="G23" s="331"/>
      <c r="H23" s="331"/>
      <c r="I23" s="331"/>
      <c r="J23" s="331"/>
      <c r="K23" s="331"/>
      <c r="L23" s="331"/>
      <c r="M23" s="331"/>
      <c r="N23" s="331"/>
      <c r="O23" s="331"/>
      <c r="P23" s="331"/>
      <c r="Q23" s="331"/>
      <c r="R23" s="331"/>
      <c r="S23" s="331"/>
      <c r="T23" s="331"/>
      <c r="U23" s="331"/>
      <c r="V23" s="331"/>
      <c r="W23" s="331"/>
      <c r="X23" s="331"/>
      <c r="Y23" s="331"/>
      <c r="Z23" s="331"/>
      <c r="AA23" s="331"/>
      <c r="AB23" s="331"/>
      <c r="AC23" s="331"/>
      <c r="AD23" s="331"/>
      <c r="AE23" s="331"/>
      <c r="AF23" s="331"/>
      <c r="AG23" s="331"/>
      <c r="AH23" s="331"/>
      <c r="AI23" s="331"/>
      <c r="AJ23" s="331"/>
      <c r="AK23" s="331"/>
      <c r="AL23" s="331"/>
      <c r="AM23" s="331"/>
      <c r="AN23" s="331"/>
      <c r="AO23" s="23"/>
      <c r="AP23" s="23"/>
      <c r="AQ23" s="23"/>
      <c r="AR23" s="21"/>
      <c r="BE23" s="324"/>
    </row>
    <row r="24" spans="1:71" s="1" customFormat="1" ht="6.95" customHeight="1">
      <c r="B24" s="22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1"/>
      <c r="BE24" s="324"/>
    </row>
    <row r="25" spans="1:71" s="1" customFormat="1" ht="6.95" customHeight="1">
      <c r="B25" s="22"/>
      <c r="C25" s="23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35"/>
      <c r="AM25" s="35"/>
      <c r="AN25" s="35"/>
      <c r="AO25" s="35"/>
      <c r="AP25" s="23"/>
      <c r="AQ25" s="23"/>
      <c r="AR25" s="21"/>
      <c r="BE25" s="324"/>
    </row>
    <row r="26" spans="1:71" s="2" customFormat="1" ht="25.9" customHeight="1">
      <c r="A26" s="36"/>
      <c r="B26" s="37"/>
      <c r="C26" s="38"/>
      <c r="D26" s="39" t="s">
        <v>48</v>
      </c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332">
        <f>ROUND(AG54,2)</f>
        <v>0</v>
      </c>
      <c r="AL26" s="333"/>
      <c r="AM26" s="333"/>
      <c r="AN26" s="333"/>
      <c r="AO26" s="333"/>
      <c r="AP26" s="38"/>
      <c r="AQ26" s="38"/>
      <c r="AR26" s="41"/>
      <c r="BE26" s="324"/>
    </row>
    <row r="27" spans="1:71" s="2" customFormat="1" ht="6.95" customHeight="1">
      <c r="A27" s="36"/>
      <c r="B27" s="37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41"/>
      <c r="BE27" s="324"/>
    </row>
    <row r="28" spans="1:71" s="2" customFormat="1" ht="12.75">
      <c r="A28" s="36"/>
      <c r="B28" s="37"/>
      <c r="C28" s="38"/>
      <c r="D28" s="38"/>
      <c r="E28" s="38"/>
      <c r="F28" s="38"/>
      <c r="G28" s="38"/>
      <c r="H28" s="38"/>
      <c r="I28" s="38"/>
      <c r="J28" s="38"/>
      <c r="K28" s="38"/>
      <c r="L28" s="334" t="s">
        <v>49</v>
      </c>
      <c r="M28" s="334"/>
      <c r="N28" s="334"/>
      <c r="O28" s="334"/>
      <c r="P28" s="334"/>
      <c r="Q28" s="38"/>
      <c r="R28" s="38"/>
      <c r="S28" s="38"/>
      <c r="T28" s="38"/>
      <c r="U28" s="38"/>
      <c r="V28" s="38"/>
      <c r="W28" s="334" t="s">
        <v>50</v>
      </c>
      <c r="X28" s="334"/>
      <c r="Y28" s="334"/>
      <c r="Z28" s="334"/>
      <c r="AA28" s="334"/>
      <c r="AB28" s="334"/>
      <c r="AC28" s="334"/>
      <c r="AD28" s="334"/>
      <c r="AE28" s="334"/>
      <c r="AF28" s="38"/>
      <c r="AG28" s="38"/>
      <c r="AH28" s="38"/>
      <c r="AI28" s="38"/>
      <c r="AJ28" s="38"/>
      <c r="AK28" s="334" t="s">
        <v>51</v>
      </c>
      <c r="AL28" s="334"/>
      <c r="AM28" s="334"/>
      <c r="AN28" s="334"/>
      <c r="AO28" s="334"/>
      <c r="AP28" s="38"/>
      <c r="AQ28" s="38"/>
      <c r="AR28" s="41"/>
      <c r="BE28" s="324"/>
    </row>
    <row r="29" spans="1:71" s="3" customFormat="1" ht="14.45" customHeight="1">
      <c r="B29" s="42"/>
      <c r="C29" s="43"/>
      <c r="D29" s="30" t="s">
        <v>52</v>
      </c>
      <c r="E29" s="43"/>
      <c r="F29" s="30" t="s">
        <v>53</v>
      </c>
      <c r="G29" s="43"/>
      <c r="H29" s="43"/>
      <c r="I29" s="43"/>
      <c r="J29" s="43"/>
      <c r="K29" s="43"/>
      <c r="L29" s="337">
        <v>0.21</v>
      </c>
      <c r="M29" s="336"/>
      <c r="N29" s="336"/>
      <c r="O29" s="336"/>
      <c r="P29" s="336"/>
      <c r="Q29" s="43"/>
      <c r="R29" s="43"/>
      <c r="S29" s="43"/>
      <c r="T29" s="43"/>
      <c r="U29" s="43"/>
      <c r="V29" s="43"/>
      <c r="W29" s="335">
        <f>ROUND(AZ54, 2)</f>
        <v>0</v>
      </c>
      <c r="X29" s="336"/>
      <c r="Y29" s="336"/>
      <c r="Z29" s="336"/>
      <c r="AA29" s="336"/>
      <c r="AB29" s="336"/>
      <c r="AC29" s="336"/>
      <c r="AD29" s="336"/>
      <c r="AE29" s="336"/>
      <c r="AF29" s="43"/>
      <c r="AG29" s="43"/>
      <c r="AH29" s="43"/>
      <c r="AI29" s="43"/>
      <c r="AJ29" s="43"/>
      <c r="AK29" s="335">
        <f>ROUND(AV54, 2)</f>
        <v>0</v>
      </c>
      <c r="AL29" s="336"/>
      <c r="AM29" s="336"/>
      <c r="AN29" s="336"/>
      <c r="AO29" s="336"/>
      <c r="AP29" s="43"/>
      <c r="AQ29" s="43"/>
      <c r="AR29" s="44"/>
      <c r="BE29" s="325"/>
    </row>
    <row r="30" spans="1:71" s="3" customFormat="1" ht="14.45" customHeight="1">
      <c r="B30" s="42"/>
      <c r="C30" s="43"/>
      <c r="D30" s="43"/>
      <c r="E30" s="43"/>
      <c r="F30" s="30" t="s">
        <v>54</v>
      </c>
      <c r="G30" s="43"/>
      <c r="H30" s="43"/>
      <c r="I30" s="43"/>
      <c r="J30" s="43"/>
      <c r="K30" s="43"/>
      <c r="L30" s="337">
        <v>0.12</v>
      </c>
      <c r="M30" s="336"/>
      <c r="N30" s="336"/>
      <c r="O30" s="336"/>
      <c r="P30" s="336"/>
      <c r="Q30" s="43"/>
      <c r="R30" s="43"/>
      <c r="S30" s="43"/>
      <c r="T30" s="43"/>
      <c r="U30" s="43"/>
      <c r="V30" s="43"/>
      <c r="W30" s="335">
        <f>ROUND(BA54, 2)</f>
        <v>0</v>
      </c>
      <c r="X30" s="336"/>
      <c r="Y30" s="336"/>
      <c r="Z30" s="336"/>
      <c r="AA30" s="336"/>
      <c r="AB30" s="336"/>
      <c r="AC30" s="336"/>
      <c r="AD30" s="336"/>
      <c r="AE30" s="336"/>
      <c r="AF30" s="43"/>
      <c r="AG30" s="43"/>
      <c r="AH30" s="43"/>
      <c r="AI30" s="43"/>
      <c r="AJ30" s="43"/>
      <c r="AK30" s="335">
        <f>ROUND(AW54, 2)</f>
        <v>0</v>
      </c>
      <c r="AL30" s="336"/>
      <c r="AM30" s="336"/>
      <c r="AN30" s="336"/>
      <c r="AO30" s="336"/>
      <c r="AP30" s="43"/>
      <c r="AQ30" s="43"/>
      <c r="AR30" s="44"/>
      <c r="BE30" s="325"/>
    </row>
    <row r="31" spans="1:71" s="3" customFormat="1" ht="14.45" hidden="1" customHeight="1">
      <c r="B31" s="42"/>
      <c r="C31" s="43"/>
      <c r="D31" s="43"/>
      <c r="E31" s="43"/>
      <c r="F31" s="30" t="s">
        <v>55</v>
      </c>
      <c r="G31" s="43"/>
      <c r="H31" s="43"/>
      <c r="I31" s="43"/>
      <c r="J31" s="43"/>
      <c r="K31" s="43"/>
      <c r="L31" s="337">
        <v>0.21</v>
      </c>
      <c r="M31" s="336"/>
      <c r="N31" s="336"/>
      <c r="O31" s="336"/>
      <c r="P31" s="336"/>
      <c r="Q31" s="43"/>
      <c r="R31" s="43"/>
      <c r="S31" s="43"/>
      <c r="T31" s="43"/>
      <c r="U31" s="43"/>
      <c r="V31" s="43"/>
      <c r="W31" s="335">
        <f>ROUND(BB54, 2)</f>
        <v>0</v>
      </c>
      <c r="X31" s="336"/>
      <c r="Y31" s="336"/>
      <c r="Z31" s="336"/>
      <c r="AA31" s="336"/>
      <c r="AB31" s="336"/>
      <c r="AC31" s="336"/>
      <c r="AD31" s="336"/>
      <c r="AE31" s="336"/>
      <c r="AF31" s="43"/>
      <c r="AG31" s="43"/>
      <c r="AH31" s="43"/>
      <c r="AI31" s="43"/>
      <c r="AJ31" s="43"/>
      <c r="AK31" s="335">
        <v>0</v>
      </c>
      <c r="AL31" s="336"/>
      <c r="AM31" s="336"/>
      <c r="AN31" s="336"/>
      <c r="AO31" s="336"/>
      <c r="AP31" s="43"/>
      <c r="AQ31" s="43"/>
      <c r="AR31" s="44"/>
      <c r="BE31" s="325"/>
    </row>
    <row r="32" spans="1:71" s="3" customFormat="1" ht="14.45" hidden="1" customHeight="1">
      <c r="B32" s="42"/>
      <c r="C32" s="43"/>
      <c r="D32" s="43"/>
      <c r="E32" s="43"/>
      <c r="F32" s="30" t="s">
        <v>56</v>
      </c>
      <c r="G32" s="43"/>
      <c r="H32" s="43"/>
      <c r="I32" s="43"/>
      <c r="J32" s="43"/>
      <c r="K32" s="43"/>
      <c r="L32" s="337">
        <v>0.12</v>
      </c>
      <c r="M32" s="336"/>
      <c r="N32" s="336"/>
      <c r="O32" s="336"/>
      <c r="P32" s="336"/>
      <c r="Q32" s="43"/>
      <c r="R32" s="43"/>
      <c r="S32" s="43"/>
      <c r="T32" s="43"/>
      <c r="U32" s="43"/>
      <c r="V32" s="43"/>
      <c r="W32" s="335">
        <f>ROUND(BC54, 2)</f>
        <v>0</v>
      </c>
      <c r="X32" s="336"/>
      <c r="Y32" s="336"/>
      <c r="Z32" s="336"/>
      <c r="AA32" s="336"/>
      <c r="AB32" s="336"/>
      <c r="AC32" s="336"/>
      <c r="AD32" s="336"/>
      <c r="AE32" s="336"/>
      <c r="AF32" s="43"/>
      <c r="AG32" s="43"/>
      <c r="AH32" s="43"/>
      <c r="AI32" s="43"/>
      <c r="AJ32" s="43"/>
      <c r="AK32" s="335">
        <v>0</v>
      </c>
      <c r="AL32" s="336"/>
      <c r="AM32" s="336"/>
      <c r="AN32" s="336"/>
      <c r="AO32" s="336"/>
      <c r="AP32" s="43"/>
      <c r="AQ32" s="43"/>
      <c r="AR32" s="44"/>
      <c r="BE32" s="325"/>
    </row>
    <row r="33" spans="1:57" s="3" customFormat="1" ht="14.45" hidden="1" customHeight="1">
      <c r="B33" s="42"/>
      <c r="C33" s="43"/>
      <c r="D33" s="43"/>
      <c r="E33" s="43"/>
      <c r="F33" s="30" t="s">
        <v>57</v>
      </c>
      <c r="G33" s="43"/>
      <c r="H33" s="43"/>
      <c r="I33" s="43"/>
      <c r="J33" s="43"/>
      <c r="K33" s="43"/>
      <c r="L33" s="337">
        <v>0</v>
      </c>
      <c r="M33" s="336"/>
      <c r="N33" s="336"/>
      <c r="O33" s="336"/>
      <c r="P33" s="336"/>
      <c r="Q33" s="43"/>
      <c r="R33" s="43"/>
      <c r="S33" s="43"/>
      <c r="T33" s="43"/>
      <c r="U33" s="43"/>
      <c r="V33" s="43"/>
      <c r="W33" s="335">
        <f>ROUND(BD54, 2)</f>
        <v>0</v>
      </c>
      <c r="X33" s="336"/>
      <c r="Y33" s="336"/>
      <c r="Z33" s="336"/>
      <c r="AA33" s="336"/>
      <c r="AB33" s="336"/>
      <c r="AC33" s="336"/>
      <c r="AD33" s="336"/>
      <c r="AE33" s="336"/>
      <c r="AF33" s="43"/>
      <c r="AG33" s="43"/>
      <c r="AH33" s="43"/>
      <c r="AI33" s="43"/>
      <c r="AJ33" s="43"/>
      <c r="AK33" s="335">
        <v>0</v>
      </c>
      <c r="AL33" s="336"/>
      <c r="AM33" s="336"/>
      <c r="AN33" s="336"/>
      <c r="AO33" s="336"/>
      <c r="AP33" s="43"/>
      <c r="AQ33" s="43"/>
      <c r="AR33" s="44"/>
    </row>
    <row r="34" spans="1:57" s="2" customFormat="1" ht="6.95" customHeight="1">
      <c r="A34" s="36"/>
      <c r="B34" s="37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41"/>
      <c r="BE34" s="36"/>
    </row>
    <row r="35" spans="1:57" s="2" customFormat="1" ht="25.9" customHeight="1">
      <c r="A35" s="36"/>
      <c r="B35" s="37"/>
      <c r="C35" s="45"/>
      <c r="D35" s="46" t="s">
        <v>58</v>
      </c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8" t="s">
        <v>59</v>
      </c>
      <c r="U35" s="47"/>
      <c r="V35" s="47"/>
      <c r="W35" s="47"/>
      <c r="X35" s="338" t="s">
        <v>60</v>
      </c>
      <c r="Y35" s="339"/>
      <c r="Z35" s="339"/>
      <c r="AA35" s="339"/>
      <c r="AB35" s="339"/>
      <c r="AC35" s="47"/>
      <c r="AD35" s="47"/>
      <c r="AE35" s="47"/>
      <c r="AF35" s="47"/>
      <c r="AG35" s="47"/>
      <c r="AH35" s="47"/>
      <c r="AI35" s="47"/>
      <c r="AJ35" s="47"/>
      <c r="AK35" s="340">
        <f>SUM(AK26:AK33)</f>
        <v>0</v>
      </c>
      <c r="AL35" s="339"/>
      <c r="AM35" s="339"/>
      <c r="AN35" s="339"/>
      <c r="AO35" s="341"/>
      <c r="AP35" s="45"/>
      <c r="AQ35" s="45"/>
      <c r="AR35" s="41"/>
      <c r="BE35" s="36"/>
    </row>
    <row r="36" spans="1:57" s="2" customFormat="1" ht="6.95" customHeight="1">
      <c r="A36" s="36"/>
      <c r="B36" s="37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41"/>
      <c r="BE36" s="36"/>
    </row>
    <row r="37" spans="1:57" s="2" customFormat="1" ht="6.95" customHeight="1">
      <c r="A37" s="36"/>
      <c r="B37" s="49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  <c r="AJ37" s="50"/>
      <c r="AK37" s="50"/>
      <c r="AL37" s="50"/>
      <c r="AM37" s="50"/>
      <c r="AN37" s="50"/>
      <c r="AO37" s="50"/>
      <c r="AP37" s="50"/>
      <c r="AQ37" s="50"/>
      <c r="AR37" s="41"/>
      <c r="BE37" s="36"/>
    </row>
    <row r="41" spans="1:57" s="2" customFormat="1" ht="6.95" customHeight="1">
      <c r="A41" s="36"/>
      <c r="B41" s="51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  <c r="W41" s="52"/>
      <c r="X41" s="52"/>
      <c r="Y41" s="52"/>
      <c r="Z41" s="52"/>
      <c r="AA41" s="52"/>
      <c r="AB41" s="52"/>
      <c r="AC41" s="52"/>
      <c r="AD41" s="52"/>
      <c r="AE41" s="52"/>
      <c r="AF41" s="52"/>
      <c r="AG41" s="52"/>
      <c r="AH41" s="52"/>
      <c r="AI41" s="52"/>
      <c r="AJ41" s="52"/>
      <c r="AK41" s="52"/>
      <c r="AL41" s="52"/>
      <c r="AM41" s="52"/>
      <c r="AN41" s="52"/>
      <c r="AO41" s="52"/>
      <c r="AP41" s="52"/>
      <c r="AQ41" s="52"/>
      <c r="AR41" s="41"/>
      <c r="BE41" s="36"/>
    </row>
    <row r="42" spans="1:57" s="2" customFormat="1" ht="24.95" customHeight="1">
      <c r="A42" s="36"/>
      <c r="B42" s="37"/>
      <c r="C42" s="24" t="s">
        <v>61</v>
      </c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38"/>
      <c r="AJ42" s="38"/>
      <c r="AK42" s="38"/>
      <c r="AL42" s="38"/>
      <c r="AM42" s="38"/>
      <c r="AN42" s="38"/>
      <c r="AO42" s="38"/>
      <c r="AP42" s="38"/>
      <c r="AQ42" s="38"/>
      <c r="AR42" s="41"/>
      <c r="BE42" s="36"/>
    </row>
    <row r="43" spans="1:57" s="2" customFormat="1" ht="6.95" customHeight="1">
      <c r="A43" s="36"/>
      <c r="B43" s="37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38"/>
      <c r="AK43" s="38"/>
      <c r="AL43" s="38"/>
      <c r="AM43" s="38"/>
      <c r="AN43" s="38"/>
      <c r="AO43" s="38"/>
      <c r="AP43" s="38"/>
      <c r="AQ43" s="38"/>
      <c r="AR43" s="41"/>
      <c r="BE43" s="36"/>
    </row>
    <row r="44" spans="1:57" s="4" customFormat="1" ht="12" customHeight="1">
      <c r="B44" s="53"/>
      <c r="C44" s="30" t="s">
        <v>13</v>
      </c>
      <c r="D44" s="54"/>
      <c r="E44" s="54"/>
      <c r="F44" s="54"/>
      <c r="G44" s="54"/>
      <c r="H44" s="54"/>
      <c r="I44" s="54"/>
      <c r="J44" s="54"/>
      <c r="K44" s="54"/>
      <c r="L44" s="54" t="str">
        <f>K5</f>
        <v>8669</v>
      </c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4"/>
      <c r="AE44" s="54"/>
      <c r="AF44" s="54"/>
      <c r="AG44" s="54"/>
      <c r="AH44" s="54"/>
      <c r="AI44" s="54"/>
      <c r="AJ44" s="54"/>
      <c r="AK44" s="54"/>
      <c r="AL44" s="54"/>
      <c r="AM44" s="54"/>
      <c r="AN44" s="54"/>
      <c r="AO44" s="54"/>
      <c r="AP44" s="54"/>
      <c r="AQ44" s="54"/>
      <c r="AR44" s="55"/>
    </row>
    <row r="45" spans="1:57" s="5" customFormat="1" ht="36.950000000000003" customHeight="1">
      <c r="B45" s="56"/>
      <c r="C45" s="57" t="s">
        <v>16</v>
      </c>
      <c r="D45" s="58"/>
      <c r="E45" s="58"/>
      <c r="F45" s="58"/>
      <c r="G45" s="58"/>
      <c r="H45" s="58"/>
      <c r="I45" s="58"/>
      <c r="J45" s="58"/>
      <c r="K45" s="58"/>
      <c r="L45" s="342" t="str">
        <f>K6</f>
        <v>PD K REKONSTRUKCI VO PRO OBLAST UL. NA PŘÍKOPECH, KMOCHOVA, TYLOVA, DIVIŠOVA, J. SUKA, JAR. JEŽKA, JINDŘICHOVA, ŽIŽKOVA</v>
      </c>
      <c r="M45" s="343"/>
      <c r="N45" s="343"/>
      <c r="O45" s="343"/>
      <c r="P45" s="343"/>
      <c r="Q45" s="343"/>
      <c r="R45" s="343"/>
      <c r="S45" s="343"/>
      <c r="T45" s="343"/>
      <c r="U45" s="343"/>
      <c r="V45" s="343"/>
      <c r="W45" s="343"/>
      <c r="X45" s="343"/>
      <c r="Y45" s="343"/>
      <c r="Z45" s="343"/>
      <c r="AA45" s="343"/>
      <c r="AB45" s="343"/>
      <c r="AC45" s="343"/>
      <c r="AD45" s="343"/>
      <c r="AE45" s="343"/>
      <c r="AF45" s="343"/>
      <c r="AG45" s="343"/>
      <c r="AH45" s="343"/>
      <c r="AI45" s="343"/>
      <c r="AJ45" s="343"/>
      <c r="AK45" s="343"/>
      <c r="AL45" s="343"/>
      <c r="AM45" s="343"/>
      <c r="AN45" s="343"/>
      <c r="AO45" s="343"/>
      <c r="AP45" s="58"/>
      <c r="AQ45" s="58"/>
      <c r="AR45" s="59"/>
    </row>
    <row r="46" spans="1:57" s="2" customFormat="1" ht="6.95" customHeight="1">
      <c r="A46" s="36"/>
      <c r="B46" s="37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41"/>
      <c r="BE46" s="36"/>
    </row>
    <row r="47" spans="1:57" s="2" customFormat="1" ht="12" customHeight="1">
      <c r="A47" s="36"/>
      <c r="B47" s="37"/>
      <c r="C47" s="30" t="s">
        <v>22</v>
      </c>
      <c r="D47" s="38"/>
      <c r="E47" s="38"/>
      <c r="F47" s="38"/>
      <c r="G47" s="38"/>
      <c r="H47" s="38"/>
      <c r="I47" s="38"/>
      <c r="J47" s="38"/>
      <c r="K47" s="38"/>
      <c r="L47" s="60" t="str">
        <f>IF(K8="","",K8)</f>
        <v>Třebíč, Týn, Podkláštěří</v>
      </c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0" t="s">
        <v>24</v>
      </c>
      <c r="AJ47" s="38"/>
      <c r="AK47" s="38"/>
      <c r="AL47" s="38"/>
      <c r="AM47" s="344" t="str">
        <f>IF(AN8= "","",AN8)</f>
        <v>23. 5. 2025</v>
      </c>
      <c r="AN47" s="344"/>
      <c r="AO47" s="38"/>
      <c r="AP47" s="38"/>
      <c r="AQ47" s="38"/>
      <c r="AR47" s="41"/>
      <c r="BE47" s="36"/>
    </row>
    <row r="48" spans="1:57" s="2" customFormat="1" ht="6.95" customHeight="1">
      <c r="A48" s="36"/>
      <c r="B48" s="37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38"/>
      <c r="AL48" s="38"/>
      <c r="AM48" s="38"/>
      <c r="AN48" s="38"/>
      <c r="AO48" s="38"/>
      <c r="AP48" s="38"/>
      <c r="AQ48" s="38"/>
      <c r="AR48" s="41"/>
      <c r="BE48" s="36"/>
    </row>
    <row r="49" spans="1:91" s="2" customFormat="1" ht="15.2" customHeight="1">
      <c r="A49" s="36"/>
      <c r="B49" s="37"/>
      <c r="C49" s="30" t="s">
        <v>30</v>
      </c>
      <c r="D49" s="38"/>
      <c r="E49" s="38"/>
      <c r="F49" s="38"/>
      <c r="G49" s="38"/>
      <c r="H49" s="38"/>
      <c r="I49" s="38"/>
      <c r="J49" s="38"/>
      <c r="K49" s="38"/>
      <c r="L49" s="54" t="str">
        <f>IF(E11= "","",E11)</f>
        <v>Město Třebíč, Karlovo nám. 104/55, 674 01 Třebíč</v>
      </c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0" t="s">
        <v>38</v>
      </c>
      <c r="AJ49" s="38"/>
      <c r="AK49" s="38"/>
      <c r="AL49" s="38"/>
      <c r="AM49" s="345" t="str">
        <f>IF(E17="","",E17)</f>
        <v>Ing. Jakub Vojtěch</v>
      </c>
      <c r="AN49" s="346"/>
      <c r="AO49" s="346"/>
      <c r="AP49" s="346"/>
      <c r="AQ49" s="38"/>
      <c r="AR49" s="41"/>
      <c r="AS49" s="347" t="s">
        <v>62</v>
      </c>
      <c r="AT49" s="348"/>
      <c r="AU49" s="62"/>
      <c r="AV49" s="62"/>
      <c r="AW49" s="62"/>
      <c r="AX49" s="62"/>
      <c r="AY49" s="62"/>
      <c r="AZ49" s="62"/>
      <c r="BA49" s="62"/>
      <c r="BB49" s="62"/>
      <c r="BC49" s="62"/>
      <c r="BD49" s="63"/>
      <c r="BE49" s="36"/>
    </row>
    <row r="50" spans="1:91" s="2" customFormat="1" ht="25.7" customHeight="1">
      <c r="A50" s="36"/>
      <c r="B50" s="37"/>
      <c r="C50" s="30" t="s">
        <v>36</v>
      </c>
      <c r="D50" s="38"/>
      <c r="E50" s="38"/>
      <c r="F50" s="38"/>
      <c r="G50" s="38"/>
      <c r="H50" s="38"/>
      <c r="I50" s="38"/>
      <c r="J50" s="38"/>
      <c r="K50" s="38"/>
      <c r="L50" s="54" t="str">
        <f>IF(E14= "Vyplň údaj","",E14)</f>
        <v/>
      </c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30" t="s">
        <v>42</v>
      </c>
      <c r="AJ50" s="38"/>
      <c r="AK50" s="38"/>
      <c r="AL50" s="38"/>
      <c r="AM50" s="345" t="str">
        <f>IF(E20="","",E20)</f>
        <v>METROPROJEKT Praha a. s.</v>
      </c>
      <c r="AN50" s="346"/>
      <c r="AO50" s="346"/>
      <c r="AP50" s="346"/>
      <c r="AQ50" s="38"/>
      <c r="AR50" s="41"/>
      <c r="AS50" s="349"/>
      <c r="AT50" s="350"/>
      <c r="AU50" s="64"/>
      <c r="AV50" s="64"/>
      <c r="AW50" s="64"/>
      <c r="AX50" s="64"/>
      <c r="AY50" s="64"/>
      <c r="AZ50" s="64"/>
      <c r="BA50" s="64"/>
      <c r="BB50" s="64"/>
      <c r="BC50" s="64"/>
      <c r="BD50" s="65"/>
      <c r="BE50" s="36"/>
    </row>
    <row r="51" spans="1:91" s="2" customFormat="1" ht="10.9" customHeight="1">
      <c r="A51" s="36"/>
      <c r="B51" s="37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38"/>
      <c r="AL51" s="38"/>
      <c r="AM51" s="38"/>
      <c r="AN51" s="38"/>
      <c r="AO51" s="38"/>
      <c r="AP51" s="38"/>
      <c r="AQ51" s="38"/>
      <c r="AR51" s="41"/>
      <c r="AS51" s="351"/>
      <c r="AT51" s="352"/>
      <c r="AU51" s="66"/>
      <c r="AV51" s="66"/>
      <c r="AW51" s="66"/>
      <c r="AX51" s="66"/>
      <c r="AY51" s="66"/>
      <c r="AZ51" s="66"/>
      <c r="BA51" s="66"/>
      <c r="BB51" s="66"/>
      <c r="BC51" s="66"/>
      <c r="BD51" s="67"/>
      <c r="BE51" s="36"/>
    </row>
    <row r="52" spans="1:91" s="2" customFormat="1" ht="29.25" customHeight="1">
      <c r="A52" s="36"/>
      <c r="B52" s="37"/>
      <c r="C52" s="353" t="s">
        <v>63</v>
      </c>
      <c r="D52" s="354"/>
      <c r="E52" s="354"/>
      <c r="F52" s="354"/>
      <c r="G52" s="354"/>
      <c r="H52" s="68"/>
      <c r="I52" s="355" t="s">
        <v>64</v>
      </c>
      <c r="J52" s="354"/>
      <c r="K52" s="354"/>
      <c r="L52" s="354"/>
      <c r="M52" s="354"/>
      <c r="N52" s="354"/>
      <c r="O52" s="354"/>
      <c r="P52" s="354"/>
      <c r="Q52" s="354"/>
      <c r="R52" s="354"/>
      <c r="S52" s="354"/>
      <c r="T52" s="354"/>
      <c r="U52" s="354"/>
      <c r="V52" s="354"/>
      <c r="W52" s="354"/>
      <c r="X52" s="354"/>
      <c r="Y52" s="354"/>
      <c r="Z52" s="354"/>
      <c r="AA52" s="354"/>
      <c r="AB52" s="354"/>
      <c r="AC52" s="354"/>
      <c r="AD52" s="354"/>
      <c r="AE52" s="354"/>
      <c r="AF52" s="354"/>
      <c r="AG52" s="356" t="s">
        <v>65</v>
      </c>
      <c r="AH52" s="354"/>
      <c r="AI52" s="354"/>
      <c r="AJ52" s="354"/>
      <c r="AK52" s="354"/>
      <c r="AL52" s="354"/>
      <c r="AM52" s="354"/>
      <c r="AN52" s="355" t="s">
        <v>66</v>
      </c>
      <c r="AO52" s="354"/>
      <c r="AP52" s="354"/>
      <c r="AQ52" s="69" t="s">
        <v>67</v>
      </c>
      <c r="AR52" s="41"/>
      <c r="AS52" s="70" t="s">
        <v>68</v>
      </c>
      <c r="AT52" s="71" t="s">
        <v>69</v>
      </c>
      <c r="AU52" s="71" t="s">
        <v>70</v>
      </c>
      <c r="AV52" s="71" t="s">
        <v>71</v>
      </c>
      <c r="AW52" s="71" t="s">
        <v>72</v>
      </c>
      <c r="AX52" s="71" t="s">
        <v>73</v>
      </c>
      <c r="AY52" s="71" t="s">
        <v>74</v>
      </c>
      <c r="AZ52" s="71" t="s">
        <v>75</v>
      </c>
      <c r="BA52" s="71" t="s">
        <v>76</v>
      </c>
      <c r="BB52" s="71" t="s">
        <v>77</v>
      </c>
      <c r="BC52" s="71" t="s">
        <v>78</v>
      </c>
      <c r="BD52" s="72" t="s">
        <v>79</v>
      </c>
      <c r="BE52" s="36"/>
    </row>
    <row r="53" spans="1:91" s="2" customFormat="1" ht="10.9" customHeight="1">
      <c r="A53" s="36"/>
      <c r="B53" s="37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38"/>
      <c r="AL53" s="38"/>
      <c r="AM53" s="38"/>
      <c r="AN53" s="38"/>
      <c r="AO53" s="38"/>
      <c r="AP53" s="38"/>
      <c r="AQ53" s="38"/>
      <c r="AR53" s="41"/>
      <c r="AS53" s="73"/>
      <c r="AT53" s="74"/>
      <c r="AU53" s="74"/>
      <c r="AV53" s="74"/>
      <c r="AW53" s="74"/>
      <c r="AX53" s="74"/>
      <c r="AY53" s="74"/>
      <c r="AZ53" s="74"/>
      <c r="BA53" s="74"/>
      <c r="BB53" s="74"/>
      <c r="BC53" s="74"/>
      <c r="BD53" s="75"/>
      <c r="BE53" s="36"/>
    </row>
    <row r="54" spans="1:91" s="6" customFormat="1" ht="32.450000000000003" customHeight="1">
      <c r="B54" s="76"/>
      <c r="C54" s="77" t="s">
        <v>80</v>
      </c>
      <c r="D54" s="78"/>
      <c r="E54" s="78"/>
      <c r="F54" s="78"/>
      <c r="G54" s="78"/>
      <c r="H54" s="78"/>
      <c r="I54" s="78"/>
      <c r="J54" s="78"/>
      <c r="K54" s="78"/>
      <c r="L54" s="78"/>
      <c r="M54" s="78"/>
      <c r="N54" s="78"/>
      <c r="O54" s="78"/>
      <c r="P54" s="78"/>
      <c r="Q54" s="78"/>
      <c r="R54" s="78"/>
      <c r="S54" s="78"/>
      <c r="T54" s="78"/>
      <c r="U54" s="78"/>
      <c r="V54" s="78"/>
      <c r="W54" s="78"/>
      <c r="X54" s="78"/>
      <c r="Y54" s="78"/>
      <c r="Z54" s="78"/>
      <c r="AA54" s="78"/>
      <c r="AB54" s="78"/>
      <c r="AC54" s="78"/>
      <c r="AD54" s="78"/>
      <c r="AE54" s="78"/>
      <c r="AF54" s="78"/>
      <c r="AG54" s="360">
        <f>ROUND(SUM(AG55:AG56),2)</f>
        <v>0</v>
      </c>
      <c r="AH54" s="360"/>
      <c r="AI54" s="360"/>
      <c r="AJ54" s="360"/>
      <c r="AK54" s="360"/>
      <c r="AL54" s="360"/>
      <c r="AM54" s="360"/>
      <c r="AN54" s="361">
        <f>SUM(AG54,AT54)</f>
        <v>0</v>
      </c>
      <c r="AO54" s="361"/>
      <c r="AP54" s="361"/>
      <c r="AQ54" s="80" t="s">
        <v>39</v>
      </c>
      <c r="AR54" s="81"/>
      <c r="AS54" s="82">
        <f>ROUND(SUM(AS55:AS56),2)</f>
        <v>0</v>
      </c>
      <c r="AT54" s="83">
        <f>ROUND(SUM(AV54:AW54),2)</f>
        <v>0</v>
      </c>
      <c r="AU54" s="84">
        <f>ROUND(SUM(AU55:AU56),5)</f>
        <v>0</v>
      </c>
      <c r="AV54" s="83">
        <f>ROUND(AZ54*L29,2)</f>
        <v>0</v>
      </c>
      <c r="AW54" s="83">
        <f>ROUND(BA54*L30,2)</f>
        <v>0</v>
      </c>
      <c r="AX54" s="83">
        <f>ROUND(BB54*L29,2)</f>
        <v>0</v>
      </c>
      <c r="AY54" s="83">
        <f>ROUND(BC54*L30,2)</f>
        <v>0</v>
      </c>
      <c r="AZ54" s="83">
        <f>ROUND(SUM(AZ55:AZ56),2)</f>
        <v>0</v>
      </c>
      <c r="BA54" s="83">
        <f>ROUND(SUM(BA55:BA56),2)</f>
        <v>0</v>
      </c>
      <c r="BB54" s="83">
        <f>ROUND(SUM(BB55:BB56),2)</f>
        <v>0</v>
      </c>
      <c r="BC54" s="83">
        <f>ROUND(SUM(BC55:BC56),2)</f>
        <v>0</v>
      </c>
      <c r="BD54" s="85">
        <f>ROUND(SUM(BD55:BD56),2)</f>
        <v>0</v>
      </c>
      <c r="BS54" s="86" t="s">
        <v>81</v>
      </c>
      <c r="BT54" s="86" t="s">
        <v>82</v>
      </c>
      <c r="BU54" s="87" t="s">
        <v>83</v>
      </c>
      <c r="BV54" s="86" t="s">
        <v>84</v>
      </c>
      <c r="BW54" s="86" t="s">
        <v>5</v>
      </c>
      <c r="BX54" s="86" t="s">
        <v>85</v>
      </c>
      <c r="CL54" s="86" t="s">
        <v>19</v>
      </c>
    </row>
    <row r="55" spans="1:91" s="7" customFormat="1" ht="16.5" customHeight="1">
      <c r="A55" s="88" t="s">
        <v>86</v>
      </c>
      <c r="B55" s="89"/>
      <c r="C55" s="90"/>
      <c r="D55" s="359" t="s">
        <v>87</v>
      </c>
      <c r="E55" s="359"/>
      <c r="F55" s="359"/>
      <c r="G55" s="359"/>
      <c r="H55" s="359"/>
      <c r="I55" s="91"/>
      <c r="J55" s="359" t="s">
        <v>88</v>
      </c>
      <c r="K55" s="359"/>
      <c r="L55" s="359"/>
      <c r="M55" s="359"/>
      <c r="N55" s="359"/>
      <c r="O55" s="359"/>
      <c r="P55" s="359"/>
      <c r="Q55" s="359"/>
      <c r="R55" s="359"/>
      <c r="S55" s="359"/>
      <c r="T55" s="359"/>
      <c r="U55" s="359"/>
      <c r="V55" s="359"/>
      <c r="W55" s="359"/>
      <c r="X55" s="359"/>
      <c r="Y55" s="359"/>
      <c r="Z55" s="359"/>
      <c r="AA55" s="359"/>
      <c r="AB55" s="359"/>
      <c r="AC55" s="359"/>
      <c r="AD55" s="359"/>
      <c r="AE55" s="359"/>
      <c r="AF55" s="359"/>
      <c r="AG55" s="357">
        <f>'SO 104 - KOMUNIKACE ul. N...'!J30</f>
        <v>0</v>
      </c>
      <c r="AH55" s="358"/>
      <c r="AI55" s="358"/>
      <c r="AJ55" s="358"/>
      <c r="AK55" s="358"/>
      <c r="AL55" s="358"/>
      <c r="AM55" s="358"/>
      <c r="AN55" s="357">
        <f>SUM(AG55,AT55)</f>
        <v>0</v>
      </c>
      <c r="AO55" s="358"/>
      <c r="AP55" s="358"/>
      <c r="AQ55" s="92" t="s">
        <v>89</v>
      </c>
      <c r="AR55" s="93"/>
      <c r="AS55" s="94">
        <v>0</v>
      </c>
      <c r="AT55" s="95">
        <f>ROUND(SUM(AV55:AW55),2)</f>
        <v>0</v>
      </c>
      <c r="AU55" s="96">
        <f>'SO 104 - KOMUNIKACE ul. N...'!P90</f>
        <v>0</v>
      </c>
      <c r="AV55" s="95">
        <f>'SO 104 - KOMUNIKACE ul. N...'!J33</f>
        <v>0</v>
      </c>
      <c r="AW55" s="95">
        <f>'SO 104 - KOMUNIKACE ul. N...'!J34</f>
        <v>0</v>
      </c>
      <c r="AX55" s="95">
        <f>'SO 104 - KOMUNIKACE ul. N...'!J35</f>
        <v>0</v>
      </c>
      <c r="AY55" s="95">
        <f>'SO 104 - KOMUNIKACE ul. N...'!J36</f>
        <v>0</v>
      </c>
      <c r="AZ55" s="95">
        <f>'SO 104 - KOMUNIKACE ul. N...'!F33</f>
        <v>0</v>
      </c>
      <c r="BA55" s="95">
        <f>'SO 104 - KOMUNIKACE ul. N...'!F34</f>
        <v>0</v>
      </c>
      <c r="BB55" s="95">
        <f>'SO 104 - KOMUNIKACE ul. N...'!F35</f>
        <v>0</v>
      </c>
      <c r="BC55" s="95">
        <f>'SO 104 - KOMUNIKACE ul. N...'!F36</f>
        <v>0</v>
      </c>
      <c r="BD55" s="97">
        <f>'SO 104 - KOMUNIKACE ul. N...'!F37</f>
        <v>0</v>
      </c>
      <c r="BT55" s="98" t="s">
        <v>90</v>
      </c>
      <c r="BV55" s="98" t="s">
        <v>84</v>
      </c>
      <c r="BW55" s="98" t="s">
        <v>91</v>
      </c>
      <c r="BX55" s="98" t="s">
        <v>5</v>
      </c>
      <c r="CL55" s="98" t="s">
        <v>19</v>
      </c>
      <c r="CM55" s="98" t="s">
        <v>92</v>
      </c>
    </row>
    <row r="56" spans="1:91" s="7" customFormat="1" ht="16.5" customHeight="1">
      <c r="A56" s="88" t="s">
        <v>86</v>
      </c>
      <c r="B56" s="89"/>
      <c r="C56" s="90"/>
      <c r="D56" s="359" t="s">
        <v>93</v>
      </c>
      <c r="E56" s="359"/>
      <c r="F56" s="359"/>
      <c r="G56" s="359"/>
      <c r="H56" s="359"/>
      <c r="I56" s="91"/>
      <c r="J56" s="359" t="s">
        <v>94</v>
      </c>
      <c r="K56" s="359"/>
      <c r="L56" s="359"/>
      <c r="M56" s="359"/>
      <c r="N56" s="359"/>
      <c r="O56" s="359"/>
      <c r="P56" s="359"/>
      <c r="Q56" s="359"/>
      <c r="R56" s="359"/>
      <c r="S56" s="359"/>
      <c r="T56" s="359"/>
      <c r="U56" s="359"/>
      <c r="V56" s="359"/>
      <c r="W56" s="359"/>
      <c r="X56" s="359"/>
      <c r="Y56" s="359"/>
      <c r="Z56" s="359"/>
      <c r="AA56" s="359"/>
      <c r="AB56" s="359"/>
      <c r="AC56" s="359"/>
      <c r="AD56" s="359"/>
      <c r="AE56" s="359"/>
      <c r="AF56" s="359"/>
      <c r="AG56" s="357">
        <f>'SO 404 - VO ul. Na Příkopech'!J30</f>
        <v>0</v>
      </c>
      <c r="AH56" s="358"/>
      <c r="AI56" s="358"/>
      <c r="AJ56" s="358"/>
      <c r="AK56" s="358"/>
      <c r="AL56" s="358"/>
      <c r="AM56" s="358"/>
      <c r="AN56" s="357">
        <f>SUM(AG56,AT56)</f>
        <v>0</v>
      </c>
      <c r="AO56" s="358"/>
      <c r="AP56" s="358"/>
      <c r="AQ56" s="92" t="s">
        <v>89</v>
      </c>
      <c r="AR56" s="93"/>
      <c r="AS56" s="99">
        <v>0</v>
      </c>
      <c r="AT56" s="100">
        <f>ROUND(SUM(AV56:AW56),2)</f>
        <v>0</v>
      </c>
      <c r="AU56" s="101">
        <f>'SO 404 - VO ul. Na Příkopech'!P94</f>
        <v>0</v>
      </c>
      <c r="AV56" s="100">
        <f>'SO 404 - VO ul. Na Příkopech'!J33</f>
        <v>0</v>
      </c>
      <c r="AW56" s="100">
        <f>'SO 404 - VO ul. Na Příkopech'!J34</f>
        <v>0</v>
      </c>
      <c r="AX56" s="100">
        <f>'SO 404 - VO ul. Na Příkopech'!J35</f>
        <v>0</v>
      </c>
      <c r="AY56" s="100">
        <f>'SO 404 - VO ul. Na Příkopech'!J36</f>
        <v>0</v>
      </c>
      <c r="AZ56" s="100">
        <f>'SO 404 - VO ul. Na Příkopech'!F33</f>
        <v>0</v>
      </c>
      <c r="BA56" s="100">
        <f>'SO 404 - VO ul. Na Příkopech'!F34</f>
        <v>0</v>
      </c>
      <c r="BB56" s="100">
        <f>'SO 404 - VO ul. Na Příkopech'!F35</f>
        <v>0</v>
      </c>
      <c r="BC56" s="100">
        <f>'SO 404 - VO ul. Na Příkopech'!F36</f>
        <v>0</v>
      </c>
      <c r="BD56" s="102">
        <f>'SO 404 - VO ul. Na Příkopech'!F37</f>
        <v>0</v>
      </c>
      <c r="BT56" s="98" t="s">
        <v>90</v>
      </c>
      <c r="BV56" s="98" t="s">
        <v>84</v>
      </c>
      <c r="BW56" s="98" t="s">
        <v>95</v>
      </c>
      <c r="BX56" s="98" t="s">
        <v>5</v>
      </c>
      <c r="CL56" s="98" t="s">
        <v>19</v>
      </c>
      <c r="CM56" s="98" t="s">
        <v>92</v>
      </c>
    </row>
    <row r="57" spans="1:91" s="2" customFormat="1" ht="30" customHeight="1">
      <c r="A57" s="36"/>
      <c r="B57" s="37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F57" s="38"/>
      <c r="AG57" s="38"/>
      <c r="AH57" s="38"/>
      <c r="AI57" s="38"/>
      <c r="AJ57" s="38"/>
      <c r="AK57" s="38"/>
      <c r="AL57" s="38"/>
      <c r="AM57" s="38"/>
      <c r="AN57" s="38"/>
      <c r="AO57" s="38"/>
      <c r="AP57" s="38"/>
      <c r="AQ57" s="38"/>
      <c r="AR57" s="41"/>
      <c r="AS57" s="36"/>
      <c r="AT57" s="36"/>
      <c r="AU57" s="36"/>
      <c r="AV57" s="36"/>
      <c r="AW57" s="36"/>
      <c r="AX57" s="36"/>
      <c r="AY57" s="36"/>
      <c r="AZ57" s="36"/>
      <c r="BA57" s="36"/>
      <c r="BB57" s="36"/>
      <c r="BC57" s="36"/>
      <c r="BD57" s="36"/>
      <c r="BE57" s="36"/>
    </row>
    <row r="58" spans="1:91" s="2" customFormat="1" ht="6.95" customHeight="1">
      <c r="A58" s="36"/>
      <c r="B58" s="49"/>
      <c r="C58" s="50"/>
      <c r="D58" s="50"/>
      <c r="E58" s="50"/>
      <c r="F58" s="50"/>
      <c r="G58" s="50"/>
      <c r="H58" s="50"/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0"/>
      <c r="AH58" s="50"/>
      <c r="AI58" s="50"/>
      <c r="AJ58" s="50"/>
      <c r="AK58" s="50"/>
      <c r="AL58" s="50"/>
      <c r="AM58" s="50"/>
      <c r="AN58" s="50"/>
      <c r="AO58" s="50"/>
      <c r="AP58" s="50"/>
      <c r="AQ58" s="50"/>
      <c r="AR58" s="41"/>
      <c r="AS58" s="36"/>
      <c r="AT58" s="36"/>
      <c r="AU58" s="36"/>
      <c r="AV58" s="36"/>
      <c r="AW58" s="36"/>
      <c r="AX58" s="36"/>
      <c r="AY58" s="36"/>
      <c r="AZ58" s="36"/>
      <c r="BA58" s="36"/>
      <c r="BB58" s="36"/>
      <c r="BC58" s="36"/>
      <c r="BD58" s="36"/>
      <c r="BE58" s="36"/>
    </row>
  </sheetData>
  <sheetProtection algorithmName="SHA-512" hashValue="3rQANcCpTPhTEcu3KrDBK4ofjdGshaPQUPTUBPj07/FhR5dJhu8Uh2Z9rUbvnha5JCFXY8lzbc4WntrJ0fLmig==" saltValue="0Jp73OL+xuOQl0uZYCL04j9I50KusyeFKMFdt1D0lvRZA4SoKu3W+patfO/nOlf+O4tL3sRTzgguroKfwjO00A==" spinCount="100000" sheet="1" objects="1" scenarios="1" formatColumns="0" formatRows="0"/>
  <mergeCells count="46">
    <mergeCell ref="AR2:BE2"/>
    <mergeCell ref="AN56:AP56"/>
    <mergeCell ref="AG56:AM56"/>
    <mergeCell ref="D56:H56"/>
    <mergeCell ref="J56:AF56"/>
    <mergeCell ref="AG54:AM54"/>
    <mergeCell ref="AN54:AP54"/>
    <mergeCell ref="C52:G52"/>
    <mergeCell ref="I52:AF52"/>
    <mergeCell ref="AG52:AM52"/>
    <mergeCell ref="AN52:AP52"/>
    <mergeCell ref="AN55:AP55"/>
    <mergeCell ref="AG55:AM55"/>
    <mergeCell ref="D55:H55"/>
    <mergeCell ref="J55:AF55"/>
    <mergeCell ref="L45:AO45"/>
    <mergeCell ref="AM47:AN47"/>
    <mergeCell ref="AM49:AP49"/>
    <mergeCell ref="AS49:AT51"/>
    <mergeCell ref="AM50:AP50"/>
    <mergeCell ref="W33:AE33"/>
    <mergeCell ref="AK33:AO33"/>
    <mergeCell ref="L33:P33"/>
    <mergeCell ref="X35:AB35"/>
    <mergeCell ref="AK35:AO35"/>
    <mergeCell ref="AK31:AO31"/>
    <mergeCell ref="L31:P31"/>
    <mergeCell ref="W32:AE32"/>
    <mergeCell ref="AK32:AO32"/>
    <mergeCell ref="L32:P32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</mergeCells>
  <hyperlinks>
    <hyperlink ref="A55" location="'SO 104 - KOMUNIKACE ul. N...'!C2" display="/"/>
    <hyperlink ref="A56" location="'SO 404 - VO ul. Na Příkopech'!C2" display="/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340"/>
  <sheetViews>
    <sheetView showGridLines="0" topLeftCell="A31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362"/>
      <c r="M2" s="362"/>
      <c r="N2" s="362"/>
      <c r="O2" s="362"/>
      <c r="P2" s="362"/>
      <c r="Q2" s="362"/>
      <c r="R2" s="362"/>
      <c r="S2" s="362"/>
      <c r="T2" s="362"/>
      <c r="U2" s="362"/>
      <c r="V2" s="362"/>
      <c r="AT2" s="18" t="s">
        <v>91</v>
      </c>
    </row>
    <row r="3" spans="1:46" s="1" customFormat="1" ht="6.95" customHeight="1">
      <c r="B3" s="103"/>
      <c r="C3" s="104"/>
      <c r="D3" s="104"/>
      <c r="E3" s="104"/>
      <c r="F3" s="104"/>
      <c r="G3" s="104"/>
      <c r="H3" s="104"/>
      <c r="I3" s="104"/>
      <c r="J3" s="104"/>
      <c r="K3" s="104"/>
      <c r="L3" s="21"/>
      <c r="AT3" s="18" t="s">
        <v>92</v>
      </c>
    </row>
    <row r="4" spans="1:46" s="1" customFormat="1" ht="24.95" customHeight="1">
      <c r="B4" s="21"/>
      <c r="D4" s="105" t="s">
        <v>96</v>
      </c>
      <c r="L4" s="21"/>
      <c r="M4" s="106" t="s">
        <v>10</v>
      </c>
      <c r="AT4" s="18" t="s">
        <v>4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107" t="s">
        <v>16</v>
      </c>
      <c r="L6" s="21"/>
    </row>
    <row r="7" spans="1:46" s="1" customFormat="1" ht="39.75" customHeight="1">
      <c r="B7" s="21"/>
      <c r="E7" s="363" t="str">
        <f>'Rekapitulace stavby'!K6</f>
        <v>PD K REKONSTRUKCI VO PRO OBLAST UL. NA PŘÍKOPECH, KMOCHOVA, TYLOVA, DIVIŠOVA, J. SUKA, JAR. JEŽKA, JINDŘICHOVA, ŽIŽKOVA</v>
      </c>
      <c r="F7" s="364"/>
      <c r="G7" s="364"/>
      <c r="H7" s="364"/>
      <c r="L7" s="21"/>
    </row>
    <row r="8" spans="1:46" s="2" customFormat="1" ht="12" customHeight="1">
      <c r="A8" s="36"/>
      <c r="B8" s="41"/>
      <c r="C8" s="36"/>
      <c r="D8" s="107" t="s">
        <v>97</v>
      </c>
      <c r="E8" s="36"/>
      <c r="F8" s="36"/>
      <c r="G8" s="36"/>
      <c r="H8" s="36"/>
      <c r="I8" s="36"/>
      <c r="J8" s="36"/>
      <c r="K8" s="36"/>
      <c r="L8" s="108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</row>
    <row r="9" spans="1:46" s="2" customFormat="1" ht="16.5" customHeight="1">
      <c r="A9" s="36"/>
      <c r="B9" s="41"/>
      <c r="C9" s="36"/>
      <c r="D9" s="36"/>
      <c r="E9" s="365" t="s">
        <v>98</v>
      </c>
      <c r="F9" s="366"/>
      <c r="G9" s="366"/>
      <c r="H9" s="366"/>
      <c r="I9" s="36"/>
      <c r="J9" s="36"/>
      <c r="K9" s="36"/>
      <c r="L9" s="108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</row>
    <row r="10" spans="1:46" s="2" customFormat="1" ht="11.25">
      <c r="A10" s="36"/>
      <c r="B10" s="41"/>
      <c r="C10" s="36"/>
      <c r="D10" s="36"/>
      <c r="E10" s="36"/>
      <c r="F10" s="36"/>
      <c r="G10" s="36"/>
      <c r="H10" s="36"/>
      <c r="I10" s="36"/>
      <c r="J10" s="36"/>
      <c r="K10" s="36"/>
      <c r="L10" s="108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</row>
    <row r="11" spans="1:46" s="2" customFormat="1" ht="12" customHeight="1">
      <c r="A11" s="36"/>
      <c r="B11" s="41"/>
      <c r="C11" s="36"/>
      <c r="D11" s="107" t="s">
        <v>18</v>
      </c>
      <c r="E11" s="36"/>
      <c r="F11" s="109" t="s">
        <v>19</v>
      </c>
      <c r="G11" s="36"/>
      <c r="H11" s="36"/>
      <c r="I11" s="107" t="s">
        <v>20</v>
      </c>
      <c r="J11" s="109" t="s">
        <v>21</v>
      </c>
      <c r="K11" s="36"/>
      <c r="L11" s="108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spans="1:46" s="2" customFormat="1" ht="12" customHeight="1">
      <c r="A12" s="36"/>
      <c r="B12" s="41"/>
      <c r="C12" s="36"/>
      <c r="D12" s="107" t="s">
        <v>22</v>
      </c>
      <c r="E12" s="36"/>
      <c r="F12" s="109" t="s">
        <v>99</v>
      </c>
      <c r="G12" s="36"/>
      <c r="H12" s="36"/>
      <c r="I12" s="107" t="s">
        <v>24</v>
      </c>
      <c r="J12" s="110" t="str">
        <f>'Rekapitulace stavby'!AN8</f>
        <v>23. 5. 2025</v>
      </c>
      <c r="K12" s="36"/>
      <c r="L12" s="108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spans="1:46" s="2" customFormat="1" ht="21.75" customHeight="1">
      <c r="A13" s="36"/>
      <c r="B13" s="41"/>
      <c r="C13" s="36"/>
      <c r="D13" s="111" t="s">
        <v>26</v>
      </c>
      <c r="E13" s="36"/>
      <c r="F13" s="112" t="s">
        <v>27</v>
      </c>
      <c r="G13" s="36"/>
      <c r="H13" s="36"/>
      <c r="I13" s="111" t="s">
        <v>28</v>
      </c>
      <c r="J13" s="112" t="s">
        <v>29</v>
      </c>
      <c r="K13" s="36"/>
      <c r="L13" s="108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spans="1:46" s="2" customFormat="1" ht="12" customHeight="1">
      <c r="A14" s="36"/>
      <c r="B14" s="41"/>
      <c r="C14" s="36"/>
      <c r="D14" s="107" t="s">
        <v>30</v>
      </c>
      <c r="E14" s="36"/>
      <c r="F14" s="36"/>
      <c r="G14" s="36"/>
      <c r="H14" s="36"/>
      <c r="I14" s="107" t="s">
        <v>31</v>
      </c>
      <c r="J14" s="109" t="s">
        <v>32</v>
      </c>
      <c r="K14" s="36"/>
      <c r="L14" s="108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spans="1:46" s="2" customFormat="1" ht="18" customHeight="1">
      <c r="A15" s="36"/>
      <c r="B15" s="41"/>
      <c r="C15" s="36"/>
      <c r="D15" s="36"/>
      <c r="E15" s="109" t="s">
        <v>33</v>
      </c>
      <c r="F15" s="36"/>
      <c r="G15" s="36"/>
      <c r="H15" s="36"/>
      <c r="I15" s="107" t="s">
        <v>34</v>
      </c>
      <c r="J15" s="109" t="s">
        <v>35</v>
      </c>
      <c r="K15" s="36"/>
      <c r="L15" s="108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spans="1:46" s="2" customFormat="1" ht="6.95" customHeight="1">
      <c r="A16" s="36"/>
      <c r="B16" s="41"/>
      <c r="C16" s="36"/>
      <c r="D16" s="36"/>
      <c r="E16" s="36"/>
      <c r="F16" s="36"/>
      <c r="G16" s="36"/>
      <c r="H16" s="36"/>
      <c r="I16" s="36"/>
      <c r="J16" s="36"/>
      <c r="K16" s="36"/>
      <c r="L16" s="108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spans="1:31" s="2" customFormat="1" ht="12" customHeight="1">
      <c r="A17" s="36"/>
      <c r="B17" s="41"/>
      <c r="C17" s="36"/>
      <c r="D17" s="107" t="s">
        <v>36</v>
      </c>
      <c r="E17" s="36"/>
      <c r="F17" s="36"/>
      <c r="G17" s="36"/>
      <c r="H17" s="36"/>
      <c r="I17" s="107" t="s">
        <v>31</v>
      </c>
      <c r="J17" s="31" t="str">
        <f>'Rekapitulace stavby'!AN13</f>
        <v>Vyplň údaj</v>
      </c>
      <c r="K17" s="36"/>
      <c r="L17" s="108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spans="1:31" s="2" customFormat="1" ht="18" customHeight="1">
      <c r="A18" s="36"/>
      <c r="B18" s="41"/>
      <c r="C18" s="36"/>
      <c r="D18" s="36"/>
      <c r="E18" s="367" t="str">
        <f>'Rekapitulace stavby'!E14</f>
        <v>Vyplň údaj</v>
      </c>
      <c r="F18" s="368"/>
      <c r="G18" s="368"/>
      <c r="H18" s="368"/>
      <c r="I18" s="107" t="s">
        <v>34</v>
      </c>
      <c r="J18" s="31" t="str">
        <f>'Rekapitulace stavby'!AN14</f>
        <v>Vyplň údaj</v>
      </c>
      <c r="K18" s="36"/>
      <c r="L18" s="108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spans="1:31" s="2" customFormat="1" ht="6.95" customHeight="1">
      <c r="A19" s="36"/>
      <c r="B19" s="41"/>
      <c r="C19" s="36"/>
      <c r="D19" s="36"/>
      <c r="E19" s="36"/>
      <c r="F19" s="36"/>
      <c r="G19" s="36"/>
      <c r="H19" s="36"/>
      <c r="I19" s="36"/>
      <c r="J19" s="36"/>
      <c r="K19" s="36"/>
      <c r="L19" s="108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spans="1:31" s="2" customFormat="1" ht="12" customHeight="1">
      <c r="A20" s="36"/>
      <c r="B20" s="41"/>
      <c r="C20" s="36"/>
      <c r="D20" s="107" t="s">
        <v>38</v>
      </c>
      <c r="E20" s="36"/>
      <c r="F20" s="36"/>
      <c r="G20" s="36"/>
      <c r="H20" s="36"/>
      <c r="I20" s="107" t="s">
        <v>31</v>
      </c>
      <c r="J20" s="109" t="s">
        <v>39</v>
      </c>
      <c r="K20" s="36"/>
      <c r="L20" s="108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spans="1:31" s="2" customFormat="1" ht="18" customHeight="1">
      <c r="A21" s="36"/>
      <c r="B21" s="41"/>
      <c r="C21" s="36"/>
      <c r="D21" s="36"/>
      <c r="E21" s="109" t="s">
        <v>40</v>
      </c>
      <c r="F21" s="36"/>
      <c r="G21" s="36"/>
      <c r="H21" s="36"/>
      <c r="I21" s="107" t="s">
        <v>34</v>
      </c>
      <c r="J21" s="109" t="s">
        <v>39</v>
      </c>
      <c r="K21" s="36"/>
      <c r="L21" s="108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spans="1:31" s="2" customFormat="1" ht="6.95" customHeight="1">
      <c r="A22" s="36"/>
      <c r="B22" s="41"/>
      <c r="C22" s="36"/>
      <c r="D22" s="36"/>
      <c r="E22" s="36"/>
      <c r="F22" s="36"/>
      <c r="G22" s="36"/>
      <c r="H22" s="36"/>
      <c r="I22" s="36"/>
      <c r="J22" s="36"/>
      <c r="K22" s="36"/>
      <c r="L22" s="108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spans="1:31" s="2" customFormat="1" ht="12" customHeight="1">
      <c r="A23" s="36"/>
      <c r="B23" s="41"/>
      <c r="C23" s="36"/>
      <c r="D23" s="107" t="s">
        <v>42</v>
      </c>
      <c r="E23" s="36"/>
      <c r="F23" s="36"/>
      <c r="G23" s="36"/>
      <c r="H23" s="36"/>
      <c r="I23" s="107" t="s">
        <v>31</v>
      </c>
      <c r="J23" s="109" t="s">
        <v>43</v>
      </c>
      <c r="K23" s="36"/>
      <c r="L23" s="108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spans="1:31" s="2" customFormat="1" ht="18" customHeight="1">
      <c r="A24" s="36"/>
      <c r="B24" s="41"/>
      <c r="C24" s="36"/>
      <c r="D24" s="36"/>
      <c r="E24" s="109" t="s">
        <v>44</v>
      </c>
      <c r="F24" s="36"/>
      <c r="G24" s="36"/>
      <c r="H24" s="36"/>
      <c r="I24" s="107" t="s">
        <v>34</v>
      </c>
      <c r="J24" s="109" t="s">
        <v>45</v>
      </c>
      <c r="K24" s="36"/>
      <c r="L24" s="108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spans="1:31" s="2" customFormat="1" ht="6.95" customHeight="1">
      <c r="A25" s="36"/>
      <c r="B25" s="41"/>
      <c r="C25" s="36"/>
      <c r="D25" s="36"/>
      <c r="E25" s="36"/>
      <c r="F25" s="36"/>
      <c r="G25" s="36"/>
      <c r="H25" s="36"/>
      <c r="I25" s="36"/>
      <c r="J25" s="36"/>
      <c r="K25" s="36"/>
      <c r="L25" s="108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</row>
    <row r="26" spans="1:31" s="2" customFormat="1" ht="12" customHeight="1">
      <c r="A26" s="36"/>
      <c r="B26" s="41"/>
      <c r="C26" s="36"/>
      <c r="D26" s="107" t="s">
        <v>46</v>
      </c>
      <c r="E26" s="36"/>
      <c r="F26" s="36"/>
      <c r="G26" s="36"/>
      <c r="H26" s="36"/>
      <c r="I26" s="36"/>
      <c r="J26" s="36"/>
      <c r="K26" s="36"/>
      <c r="L26" s="108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spans="1:31" s="8" customFormat="1" ht="71.25" customHeight="1">
      <c r="A27" s="113"/>
      <c r="B27" s="114"/>
      <c r="C27" s="113"/>
      <c r="D27" s="113"/>
      <c r="E27" s="369" t="s">
        <v>47</v>
      </c>
      <c r="F27" s="369"/>
      <c r="G27" s="369"/>
      <c r="H27" s="369"/>
      <c r="I27" s="113"/>
      <c r="J27" s="113"/>
      <c r="K27" s="113"/>
      <c r="L27" s="115"/>
      <c r="S27" s="113"/>
      <c r="T27" s="113"/>
      <c r="U27" s="113"/>
      <c r="V27" s="113"/>
      <c r="W27" s="113"/>
      <c r="X27" s="113"/>
      <c r="Y27" s="113"/>
      <c r="Z27" s="113"/>
      <c r="AA27" s="113"/>
      <c r="AB27" s="113"/>
      <c r="AC27" s="113"/>
      <c r="AD27" s="113"/>
      <c r="AE27" s="113"/>
    </row>
    <row r="28" spans="1:31" s="2" customFormat="1" ht="6.95" customHeight="1">
      <c r="A28" s="36"/>
      <c r="B28" s="41"/>
      <c r="C28" s="36"/>
      <c r="D28" s="36"/>
      <c r="E28" s="36"/>
      <c r="F28" s="36"/>
      <c r="G28" s="36"/>
      <c r="H28" s="36"/>
      <c r="I28" s="36"/>
      <c r="J28" s="36"/>
      <c r="K28" s="36"/>
      <c r="L28" s="108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spans="1:31" s="2" customFormat="1" ht="6.95" customHeight="1">
      <c r="A29" s="36"/>
      <c r="B29" s="41"/>
      <c r="C29" s="36"/>
      <c r="D29" s="116"/>
      <c r="E29" s="116"/>
      <c r="F29" s="116"/>
      <c r="G29" s="116"/>
      <c r="H29" s="116"/>
      <c r="I29" s="116"/>
      <c r="J29" s="116"/>
      <c r="K29" s="116"/>
      <c r="L29" s="108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</row>
    <row r="30" spans="1:31" s="2" customFormat="1" ht="25.35" customHeight="1">
      <c r="A30" s="36"/>
      <c r="B30" s="41"/>
      <c r="C30" s="36"/>
      <c r="D30" s="117" t="s">
        <v>48</v>
      </c>
      <c r="E30" s="36"/>
      <c r="F30" s="36"/>
      <c r="G30" s="36"/>
      <c r="H30" s="36"/>
      <c r="I30" s="36"/>
      <c r="J30" s="118">
        <f>ROUND(J90, 2)</f>
        <v>0</v>
      </c>
      <c r="K30" s="36"/>
      <c r="L30" s="108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spans="1:31" s="2" customFormat="1" ht="6.95" customHeight="1">
      <c r="A31" s="36"/>
      <c r="B31" s="41"/>
      <c r="C31" s="36"/>
      <c r="D31" s="116"/>
      <c r="E31" s="116"/>
      <c r="F31" s="116"/>
      <c r="G31" s="116"/>
      <c r="H31" s="116"/>
      <c r="I31" s="116"/>
      <c r="J31" s="116"/>
      <c r="K31" s="116"/>
      <c r="L31" s="108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</row>
    <row r="32" spans="1:31" s="2" customFormat="1" ht="14.45" customHeight="1">
      <c r="A32" s="36"/>
      <c r="B32" s="41"/>
      <c r="C32" s="36"/>
      <c r="D32" s="36"/>
      <c r="E32" s="36"/>
      <c r="F32" s="119" t="s">
        <v>50</v>
      </c>
      <c r="G32" s="36"/>
      <c r="H32" s="36"/>
      <c r="I32" s="119" t="s">
        <v>49</v>
      </c>
      <c r="J32" s="119" t="s">
        <v>51</v>
      </c>
      <c r="K32" s="36"/>
      <c r="L32" s="108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spans="1:31" s="2" customFormat="1" ht="14.45" customHeight="1">
      <c r="A33" s="36"/>
      <c r="B33" s="41"/>
      <c r="C33" s="36"/>
      <c r="D33" s="120" t="s">
        <v>52</v>
      </c>
      <c r="E33" s="107" t="s">
        <v>53</v>
      </c>
      <c r="F33" s="121">
        <f>ROUND((SUM(BE90:BE339)),  2)</f>
        <v>0</v>
      </c>
      <c r="G33" s="36"/>
      <c r="H33" s="36"/>
      <c r="I33" s="122">
        <v>0.21</v>
      </c>
      <c r="J33" s="121">
        <f>ROUND(((SUM(BE90:BE339))*I33),  2)</f>
        <v>0</v>
      </c>
      <c r="K33" s="36"/>
      <c r="L33" s="108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spans="1:31" s="2" customFormat="1" ht="14.45" customHeight="1">
      <c r="A34" s="36"/>
      <c r="B34" s="41"/>
      <c r="C34" s="36"/>
      <c r="D34" s="36"/>
      <c r="E34" s="107" t="s">
        <v>54</v>
      </c>
      <c r="F34" s="121">
        <f>ROUND((SUM(BF90:BF339)),  2)</f>
        <v>0</v>
      </c>
      <c r="G34" s="36"/>
      <c r="H34" s="36"/>
      <c r="I34" s="122">
        <v>0.12</v>
      </c>
      <c r="J34" s="121">
        <f>ROUND(((SUM(BF90:BF339))*I34),  2)</f>
        <v>0</v>
      </c>
      <c r="K34" s="36"/>
      <c r="L34" s="108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spans="1:31" s="2" customFormat="1" ht="14.45" hidden="1" customHeight="1">
      <c r="A35" s="36"/>
      <c r="B35" s="41"/>
      <c r="C35" s="36"/>
      <c r="D35" s="36"/>
      <c r="E35" s="107" t="s">
        <v>55</v>
      </c>
      <c r="F35" s="121">
        <f>ROUND((SUM(BG90:BG339)),  2)</f>
        <v>0</v>
      </c>
      <c r="G35" s="36"/>
      <c r="H35" s="36"/>
      <c r="I35" s="122">
        <v>0.21</v>
      </c>
      <c r="J35" s="121">
        <f>0</f>
        <v>0</v>
      </c>
      <c r="K35" s="36"/>
      <c r="L35" s="108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spans="1:31" s="2" customFormat="1" ht="14.45" hidden="1" customHeight="1">
      <c r="A36" s="36"/>
      <c r="B36" s="41"/>
      <c r="C36" s="36"/>
      <c r="D36" s="36"/>
      <c r="E36" s="107" t="s">
        <v>56</v>
      </c>
      <c r="F36" s="121">
        <f>ROUND((SUM(BH90:BH339)),  2)</f>
        <v>0</v>
      </c>
      <c r="G36" s="36"/>
      <c r="H36" s="36"/>
      <c r="I36" s="122">
        <v>0.12</v>
      </c>
      <c r="J36" s="121">
        <f>0</f>
        <v>0</v>
      </c>
      <c r="K36" s="36"/>
      <c r="L36" s="108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spans="1:31" s="2" customFormat="1" ht="14.45" hidden="1" customHeight="1">
      <c r="A37" s="36"/>
      <c r="B37" s="41"/>
      <c r="C37" s="36"/>
      <c r="D37" s="36"/>
      <c r="E37" s="107" t="s">
        <v>57</v>
      </c>
      <c r="F37" s="121">
        <f>ROUND((SUM(BI90:BI339)),  2)</f>
        <v>0</v>
      </c>
      <c r="G37" s="36"/>
      <c r="H37" s="36"/>
      <c r="I37" s="122">
        <v>0</v>
      </c>
      <c r="J37" s="121">
        <f>0</f>
        <v>0</v>
      </c>
      <c r="K37" s="36"/>
      <c r="L37" s="108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spans="1:31" s="2" customFormat="1" ht="6.95" customHeight="1">
      <c r="A38" s="36"/>
      <c r="B38" s="41"/>
      <c r="C38" s="36"/>
      <c r="D38" s="36"/>
      <c r="E38" s="36"/>
      <c r="F38" s="36"/>
      <c r="G38" s="36"/>
      <c r="H38" s="36"/>
      <c r="I38" s="36"/>
      <c r="J38" s="36"/>
      <c r="K38" s="36"/>
      <c r="L38" s="108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spans="1:31" s="2" customFormat="1" ht="25.35" customHeight="1">
      <c r="A39" s="36"/>
      <c r="B39" s="41"/>
      <c r="C39" s="123"/>
      <c r="D39" s="124" t="s">
        <v>58</v>
      </c>
      <c r="E39" s="125"/>
      <c r="F39" s="125"/>
      <c r="G39" s="126" t="s">
        <v>59</v>
      </c>
      <c r="H39" s="127" t="s">
        <v>60</v>
      </c>
      <c r="I39" s="125"/>
      <c r="J39" s="128">
        <f>SUM(J30:J37)</f>
        <v>0</v>
      </c>
      <c r="K39" s="129"/>
      <c r="L39" s="108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</row>
    <row r="40" spans="1:31" s="2" customFormat="1" ht="14.45" customHeight="1">
      <c r="A40" s="36"/>
      <c r="B40" s="130"/>
      <c r="C40" s="131"/>
      <c r="D40" s="131"/>
      <c r="E40" s="131"/>
      <c r="F40" s="131"/>
      <c r="G40" s="131"/>
      <c r="H40" s="131"/>
      <c r="I40" s="131"/>
      <c r="J40" s="131"/>
      <c r="K40" s="131"/>
      <c r="L40" s="108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</row>
    <row r="44" spans="1:31" s="2" customFormat="1" ht="6.95" customHeight="1">
      <c r="A44" s="36"/>
      <c r="B44" s="132"/>
      <c r="C44" s="133"/>
      <c r="D44" s="133"/>
      <c r="E44" s="133"/>
      <c r="F44" s="133"/>
      <c r="G44" s="133"/>
      <c r="H44" s="133"/>
      <c r="I44" s="133"/>
      <c r="J44" s="133"/>
      <c r="K44" s="133"/>
      <c r="L44" s="108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</row>
    <row r="45" spans="1:31" s="2" customFormat="1" ht="24.95" customHeight="1">
      <c r="A45" s="36"/>
      <c r="B45" s="37"/>
      <c r="C45" s="24" t="s">
        <v>100</v>
      </c>
      <c r="D45" s="38"/>
      <c r="E45" s="38"/>
      <c r="F45" s="38"/>
      <c r="G45" s="38"/>
      <c r="H45" s="38"/>
      <c r="I45" s="38"/>
      <c r="J45" s="38"/>
      <c r="K45" s="38"/>
      <c r="L45" s="108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</row>
    <row r="46" spans="1:31" s="2" customFormat="1" ht="6.95" customHeight="1">
      <c r="A46" s="36"/>
      <c r="B46" s="37"/>
      <c r="C46" s="38"/>
      <c r="D46" s="38"/>
      <c r="E46" s="38"/>
      <c r="F46" s="38"/>
      <c r="G46" s="38"/>
      <c r="H46" s="38"/>
      <c r="I46" s="38"/>
      <c r="J46" s="38"/>
      <c r="K46" s="38"/>
      <c r="L46" s="108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</row>
    <row r="47" spans="1:31" s="2" customFormat="1" ht="12" customHeight="1">
      <c r="A47" s="36"/>
      <c r="B47" s="37"/>
      <c r="C47" s="30" t="s">
        <v>16</v>
      </c>
      <c r="D47" s="38"/>
      <c r="E47" s="38"/>
      <c r="F47" s="38"/>
      <c r="G47" s="38"/>
      <c r="H47" s="38"/>
      <c r="I47" s="38"/>
      <c r="J47" s="38"/>
      <c r="K47" s="38"/>
      <c r="L47" s="108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</row>
    <row r="48" spans="1:31" s="2" customFormat="1" ht="39.75" customHeight="1">
      <c r="A48" s="36"/>
      <c r="B48" s="37"/>
      <c r="C48" s="38"/>
      <c r="D48" s="38"/>
      <c r="E48" s="370" t="str">
        <f>E7</f>
        <v>PD K REKONSTRUKCI VO PRO OBLAST UL. NA PŘÍKOPECH, KMOCHOVA, TYLOVA, DIVIŠOVA, J. SUKA, JAR. JEŽKA, JINDŘICHOVA, ŽIŽKOVA</v>
      </c>
      <c r="F48" s="371"/>
      <c r="G48" s="371"/>
      <c r="H48" s="371"/>
      <c r="I48" s="38"/>
      <c r="J48" s="38"/>
      <c r="K48" s="38"/>
      <c r="L48" s="108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</row>
    <row r="49" spans="1:47" s="2" customFormat="1" ht="12" customHeight="1">
      <c r="A49" s="36"/>
      <c r="B49" s="37"/>
      <c r="C49" s="30" t="s">
        <v>97</v>
      </c>
      <c r="D49" s="38"/>
      <c r="E49" s="38"/>
      <c r="F49" s="38"/>
      <c r="G49" s="38"/>
      <c r="H49" s="38"/>
      <c r="I49" s="38"/>
      <c r="J49" s="38"/>
      <c r="K49" s="38"/>
      <c r="L49" s="108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</row>
    <row r="50" spans="1:47" s="2" customFormat="1" ht="16.5" customHeight="1">
      <c r="A50" s="36"/>
      <c r="B50" s="37"/>
      <c r="C50" s="38"/>
      <c r="D50" s="38"/>
      <c r="E50" s="342" t="str">
        <f>E9</f>
        <v>SO 104 - KOMUNIKACE ul. Na Příkopech</v>
      </c>
      <c r="F50" s="372"/>
      <c r="G50" s="372"/>
      <c r="H50" s="372"/>
      <c r="I50" s="38"/>
      <c r="J50" s="38"/>
      <c r="K50" s="38"/>
      <c r="L50" s="108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</row>
    <row r="51" spans="1:47" s="2" customFormat="1" ht="6.95" customHeight="1">
      <c r="A51" s="36"/>
      <c r="B51" s="37"/>
      <c r="C51" s="38"/>
      <c r="D51" s="38"/>
      <c r="E51" s="38"/>
      <c r="F51" s="38"/>
      <c r="G51" s="38"/>
      <c r="H51" s="38"/>
      <c r="I51" s="38"/>
      <c r="J51" s="38"/>
      <c r="K51" s="38"/>
      <c r="L51" s="108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</row>
    <row r="52" spans="1:47" s="2" customFormat="1" ht="12" customHeight="1">
      <c r="A52" s="36"/>
      <c r="B52" s="37"/>
      <c r="C52" s="30" t="s">
        <v>22</v>
      </c>
      <c r="D52" s="38"/>
      <c r="E52" s="38"/>
      <c r="F52" s="28" t="str">
        <f>F12</f>
        <v>Třebíč, Týn, Na Příkopech</v>
      </c>
      <c r="G52" s="38"/>
      <c r="H52" s="38"/>
      <c r="I52" s="30" t="s">
        <v>24</v>
      </c>
      <c r="J52" s="61" t="str">
        <f>IF(J12="","",J12)</f>
        <v>23. 5. 2025</v>
      </c>
      <c r="K52" s="38"/>
      <c r="L52" s="108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</row>
    <row r="53" spans="1:47" s="2" customFormat="1" ht="6.95" customHeight="1">
      <c r="A53" s="36"/>
      <c r="B53" s="37"/>
      <c r="C53" s="38"/>
      <c r="D53" s="38"/>
      <c r="E53" s="38"/>
      <c r="F53" s="38"/>
      <c r="G53" s="38"/>
      <c r="H53" s="38"/>
      <c r="I53" s="38"/>
      <c r="J53" s="38"/>
      <c r="K53" s="38"/>
      <c r="L53" s="108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</row>
    <row r="54" spans="1:47" s="2" customFormat="1" ht="15.2" customHeight="1">
      <c r="A54" s="36"/>
      <c r="B54" s="37"/>
      <c r="C54" s="30" t="s">
        <v>30</v>
      </c>
      <c r="D54" s="38"/>
      <c r="E54" s="38"/>
      <c r="F54" s="28" t="str">
        <f>E15</f>
        <v>Město Třebíč, Karlovo nám. 104/55, 674 01 Třebíč</v>
      </c>
      <c r="G54" s="38"/>
      <c r="H54" s="38"/>
      <c r="I54" s="30" t="s">
        <v>38</v>
      </c>
      <c r="J54" s="34" t="str">
        <f>E21</f>
        <v>Ing. Jakub Vojtěch</v>
      </c>
      <c r="K54" s="38"/>
      <c r="L54" s="108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</row>
    <row r="55" spans="1:47" s="2" customFormat="1" ht="25.7" customHeight="1">
      <c r="A55" s="36"/>
      <c r="B55" s="37"/>
      <c r="C55" s="30" t="s">
        <v>36</v>
      </c>
      <c r="D55" s="38"/>
      <c r="E55" s="38"/>
      <c r="F55" s="28" t="str">
        <f>IF(E18="","",E18)</f>
        <v>Vyplň údaj</v>
      </c>
      <c r="G55" s="38"/>
      <c r="H55" s="38"/>
      <c r="I55" s="30" t="s">
        <v>42</v>
      </c>
      <c r="J55" s="34" t="str">
        <f>E24</f>
        <v>METROPROJEKT Praha a. s.</v>
      </c>
      <c r="K55" s="38"/>
      <c r="L55" s="108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</row>
    <row r="56" spans="1:47" s="2" customFormat="1" ht="10.35" customHeight="1">
      <c r="A56" s="36"/>
      <c r="B56" s="37"/>
      <c r="C56" s="38"/>
      <c r="D56" s="38"/>
      <c r="E56" s="38"/>
      <c r="F56" s="38"/>
      <c r="G56" s="38"/>
      <c r="H56" s="38"/>
      <c r="I56" s="38"/>
      <c r="J56" s="38"/>
      <c r="K56" s="38"/>
      <c r="L56" s="108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</row>
    <row r="57" spans="1:47" s="2" customFormat="1" ht="29.25" customHeight="1">
      <c r="A57" s="36"/>
      <c r="B57" s="37"/>
      <c r="C57" s="134" t="s">
        <v>101</v>
      </c>
      <c r="D57" s="135"/>
      <c r="E57" s="135"/>
      <c r="F57" s="135"/>
      <c r="G57" s="135"/>
      <c r="H57" s="135"/>
      <c r="I57" s="135"/>
      <c r="J57" s="136" t="s">
        <v>102</v>
      </c>
      <c r="K57" s="135"/>
      <c r="L57" s="108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</row>
    <row r="58" spans="1:47" s="2" customFormat="1" ht="10.35" customHeight="1">
      <c r="A58" s="36"/>
      <c r="B58" s="37"/>
      <c r="C58" s="38"/>
      <c r="D58" s="38"/>
      <c r="E58" s="38"/>
      <c r="F58" s="38"/>
      <c r="G58" s="38"/>
      <c r="H58" s="38"/>
      <c r="I58" s="38"/>
      <c r="J58" s="38"/>
      <c r="K58" s="38"/>
      <c r="L58" s="108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</row>
    <row r="59" spans="1:47" s="2" customFormat="1" ht="22.9" customHeight="1">
      <c r="A59" s="36"/>
      <c r="B59" s="37"/>
      <c r="C59" s="137" t="s">
        <v>80</v>
      </c>
      <c r="D59" s="38"/>
      <c r="E59" s="38"/>
      <c r="F59" s="38"/>
      <c r="G59" s="38"/>
      <c r="H59" s="38"/>
      <c r="I59" s="38"/>
      <c r="J59" s="79">
        <f>J90</f>
        <v>0</v>
      </c>
      <c r="K59" s="38"/>
      <c r="L59" s="108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U59" s="18" t="s">
        <v>103</v>
      </c>
    </row>
    <row r="60" spans="1:47" s="9" customFormat="1" ht="24.95" customHeight="1">
      <c r="B60" s="138"/>
      <c r="C60" s="139"/>
      <c r="D60" s="140" t="s">
        <v>104</v>
      </c>
      <c r="E60" s="141"/>
      <c r="F60" s="141"/>
      <c r="G60" s="141"/>
      <c r="H60" s="141"/>
      <c r="I60" s="141"/>
      <c r="J60" s="142">
        <f>J91</f>
        <v>0</v>
      </c>
      <c r="K60" s="139"/>
      <c r="L60" s="143"/>
    </row>
    <row r="61" spans="1:47" s="10" customFormat="1" ht="19.899999999999999" customHeight="1">
      <c r="B61" s="144"/>
      <c r="C61" s="145"/>
      <c r="D61" s="146" t="s">
        <v>105</v>
      </c>
      <c r="E61" s="147"/>
      <c r="F61" s="147"/>
      <c r="G61" s="147"/>
      <c r="H61" s="147"/>
      <c r="I61" s="147"/>
      <c r="J61" s="148">
        <f>J92</f>
        <v>0</v>
      </c>
      <c r="K61" s="145"/>
      <c r="L61" s="149"/>
    </row>
    <row r="62" spans="1:47" s="9" customFormat="1" ht="24.95" customHeight="1">
      <c r="B62" s="138"/>
      <c r="C62" s="139"/>
      <c r="D62" s="140" t="s">
        <v>106</v>
      </c>
      <c r="E62" s="141"/>
      <c r="F62" s="141"/>
      <c r="G62" s="141"/>
      <c r="H62" s="141"/>
      <c r="I62" s="141"/>
      <c r="J62" s="142">
        <f>J135</f>
        <v>0</v>
      </c>
      <c r="K62" s="139"/>
      <c r="L62" s="143"/>
    </row>
    <row r="63" spans="1:47" s="10" customFormat="1" ht="19.899999999999999" customHeight="1">
      <c r="B63" s="144"/>
      <c r="C63" s="145"/>
      <c r="D63" s="146" t="s">
        <v>107</v>
      </c>
      <c r="E63" s="147"/>
      <c r="F63" s="147"/>
      <c r="G63" s="147"/>
      <c r="H63" s="147"/>
      <c r="I63" s="147"/>
      <c r="J63" s="148">
        <f>J136</f>
        <v>0</v>
      </c>
      <c r="K63" s="145"/>
      <c r="L63" s="149"/>
    </row>
    <row r="64" spans="1:47" s="9" customFormat="1" ht="24.95" customHeight="1">
      <c r="B64" s="138"/>
      <c r="C64" s="139"/>
      <c r="D64" s="140" t="s">
        <v>108</v>
      </c>
      <c r="E64" s="141"/>
      <c r="F64" s="141"/>
      <c r="G64" s="141"/>
      <c r="H64" s="141"/>
      <c r="I64" s="141"/>
      <c r="J64" s="142">
        <f>J228</f>
        <v>0</v>
      </c>
      <c r="K64" s="139"/>
      <c r="L64" s="143"/>
    </row>
    <row r="65" spans="1:31" s="10" customFormat="1" ht="19.899999999999999" customHeight="1">
      <c r="B65" s="144"/>
      <c r="C65" s="145"/>
      <c r="D65" s="146" t="s">
        <v>109</v>
      </c>
      <c r="E65" s="147"/>
      <c r="F65" s="147"/>
      <c r="G65" s="147"/>
      <c r="H65" s="147"/>
      <c r="I65" s="147"/>
      <c r="J65" s="148">
        <f>J260</f>
        <v>0</v>
      </c>
      <c r="K65" s="145"/>
      <c r="L65" s="149"/>
    </row>
    <row r="66" spans="1:31" s="9" customFormat="1" ht="24.95" customHeight="1">
      <c r="B66" s="138"/>
      <c r="C66" s="139"/>
      <c r="D66" s="140" t="s">
        <v>110</v>
      </c>
      <c r="E66" s="141"/>
      <c r="F66" s="141"/>
      <c r="G66" s="141"/>
      <c r="H66" s="141"/>
      <c r="I66" s="141"/>
      <c r="J66" s="142">
        <f>J285</f>
        <v>0</v>
      </c>
      <c r="K66" s="139"/>
      <c r="L66" s="143"/>
    </row>
    <row r="67" spans="1:31" s="10" customFormat="1" ht="19.899999999999999" customHeight="1">
      <c r="B67" s="144"/>
      <c r="C67" s="145"/>
      <c r="D67" s="146" t="s">
        <v>111</v>
      </c>
      <c r="E67" s="147"/>
      <c r="F67" s="147"/>
      <c r="G67" s="147"/>
      <c r="H67" s="147"/>
      <c r="I67" s="147"/>
      <c r="J67" s="148">
        <f>J286</f>
        <v>0</v>
      </c>
      <c r="K67" s="145"/>
      <c r="L67" s="149"/>
    </row>
    <row r="68" spans="1:31" s="10" customFormat="1" ht="19.899999999999999" customHeight="1">
      <c r="B68" s="144"/>
      <c r="C68" s="145"/>
      <c r="D68" s="146" t="s">
        <v>112</v>
      </c>
      <c r="E68" s="147"/>
      <c r="F68" s="147"/>
      <c r="G68" s="147"/>
      <c r="H68" s="147"/>
      <c r="I68" s="147"/>
      <c r="J68" s="148">
        <f>J312</f>
        <v>0</v>
      </c>
      <c r="K68" s="145"/>
      <c r="L68" s="149"/>
    </row>
    <row r="69" spans="1:31" s="10" customFormat="1" ht="19.899999999999999" customHeight="1">
      <c r="B69" s="144"/>
      <c r="C69" s="145"/>
      <c r="D69" s="146" t="s">
        <v>113</v>
      </c>
      <c r="E69" s="147"/>
      <c r="F69" s="147"/>
      <c r="G69" s="147"/>
      <c r="H69" s="147"/>
      <c r="I69" s="147"/>
      <c r="J69" s="148">
        <f>J326</f>
        <v>0</v>
      </c>
      <c r="K69" s="145"/>
      <c r="L69" s="149"/>
    </row>
    <row r="70" spans="1:31" s="10" customFormat="1" ht="19.899999999999999" customHeight="1">
      <c r="B70" s="144"/>
      <c r="C70" s="145"/>
      <c r="D70" s="146" t="s">
        <v>114</v>
      </c>
      <c r="E70" s="147"/>
      <c r="F70" s="147"/>
      <c r="G70" s="147"/>
      <c r="H70" s="147"/>
      <c r="I70" s="147"/>
      <c r="J70" s="148">
        <f>J331</f>
        <v>0</v>
      </c>
      <c r="K70" s="145"/>
      <c r="L70" s="149"/>
    </row>
    <row r="71" spans="1:31" s="2" customFormat="1" ht="21.75" customHeight="1">
      <c r="A71" s="36"/>
      <c r="B71" s="37"/>
      <c r="C71" s="38"/>
      <c r="D71" s="38"/>
      <c r="E71" s="38"/>
      <c r="F71" s="38"/>
      <c r="G71" s="38"/>
      <c r="H71" s="38"/>
      <c r="I71" s="38"/>
      <c r="J71" s="38"/>
      <c r="K71" s="38"/>
      <c r="L71" s="108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</row>
    <row r="72" spans="1:31" s="2" customFormat="1" ht="6.95" customHeight="1">
      <c r="A72" s="36"/>
      <c r="B72" s="49"/>
      <c r="C72" s="50"/>
      <c r="D72" s="50"/>
      <c r="E72" s="50"/>
      <c r="F72" s="50"/>
      <c r="G72" s="50"/>
      <c r="H72" s="50"/>
      <c r="I72" s="50"/>
      <c r="J72" s="50"/>
      <c r="K72" s="50"/>
      <c r="L72" s="108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</row>
    <row r="76" spans="1:31" s="2" customFormat="1" ht="6.95" customHeight="1">
      <c r="A76" s="36"/>
      <c r="B76" s="51"/>
      <c r="C76" s="52"/>
      <c r="D76" s="52"/>
      <c r="E76" s="52"/>
      <c r="F76" s="52"/>
      <c r="G76" s="52"/>
      <c r="H76" s="52"/>
      <c r="I76" s="52"/>
      <c r="J76" s="52"/>
      <c r="K76" s="52"/>
      <c r="L76" s="108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</row>
    <row r="77" spans="1:31" s="2" customFormat="1" ht="24.95" customHeight="1">
      <c r="A77" s="36"/>
      <c r="B77" s="37"/>
      <c r="C77" s="24" t="s">
        <v>115</v>
      </c>
      <c r="D77" s="38"/>
      <c r="E77" s="38"/>
      <c r="F77" s="38"/>
      <c r="G77" s="38"/>
      <c r="H77" s="38"/>
      <c r="I77" s="38"/>
      <c r="J77" s="38"/>
      <c r="K77" s="38"/>
      <c r="L77" s="108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</row>
    <row r="78" spans="1:31" s="2" customFormat="1" ht="6.95" customHeight="1">
      <c r="A78" s="36"/>
      <c r="B78" s="37"/>
      <c r="C78" s="38"/>
      <c r="D78" s="38"/>
      <c r="E78" s="38"/>
      <c r="F78" s="38"/>
      <c r="G78" s="38"/>
      <c r="H78" s="38"/>
      <c r="I78" s="38"/>
      <c r="J78" s="38"/>
      <c r="K78" s="38"/>
      <c r="L78" s="108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</row>
    <row r="79" spans="1:31" s="2" customFormat="1" ht="12" customHeight="1">
      <c r="A79" s="36"/>
      <c r="B79" s="37"/>
      <c r="C79" s="30" t="s">
        <v>16</v>
      </c>
      <c r="D79" s="38"/>
      <c r="E79" s="38"/>
      <c r="F79" s="38"/>
      <c r="G79" s="38"/>
      <c r="H79" s="38"/>
      <c r="I79" s="38"/>
      <c r="J79" s="38"/>
      <c r="K79" s="38"/>
      <c r="L79" s="108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</row>
    <row r="80" spans="1:31" s="2" customFormat="1" ht="39.75" customHeight="1">
      <c r="A80" s="36"/>
      <c r="B80" s="37"/>
      <c r="C80" s="38"/>
      <c r="D80" s="38"/>
      <c r="E80" s="370" t="str">
        <f>E7</f>
        <v>PD K REKONSTRUKCI VO PRO OBLAST UL. NA PŘÍKOPECH, KMOCHOVA, TYLOVA, DIVIŠOVA, J. SUKA, JAR. JEŽKA, JINDŘICHOVA, ŽIŽKOVA</v>
      </c>
      <c r="F80" s="371"/>
      <c r="G80" s="371"/>
      <c r="H80" s="371"/>
      <c r="I80" s="38"/>
      <c r="J80" s="38"/>
      <c r="K80" s="38"/>
      <c r="L80" s="108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</row>
    <row r="81" spans="1:65" s="2" customFormat="1" ht="12" customHeight="1">
      <c r="A81" s="36"/>
      <c r="B81" s="37"/>
      <c r="C81" s="30" t="s">
        <v>97</v>
      </c>
      <c r="D81" s="38"/>
      <c r="E81" s="38"/>
      <c r="F81" s="38"/>
      <c r="G81" s="38"/>
      <c r="H81" s="38"/>
      <c r="I81" s="38"/>
      <c r="J81" s="38"/>
      <c r="K81" s="38"/>
      <c r="L81" s="108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</row>
    <row r="82" spans="1:65" s="2" customFormat="1" ht="16.5" customHeight="1">
      <c r="A82" s="36"/>
      <c r="B82" s="37"/>
      <c r="C82" s="38"/>
      <c r="D82" s="38"/>
      <c r="E82" s="342" t="str">
        <f>E9</f>
        <v>SO 104 - KOMUNIKACE ul. Na Příkopech</v>
      </c>
      <c r="F82" s="372"/>
      <c r="G82" s="372"/>
      <c r="H82" s="372"/>
      <c r="I82" s="38"/>
      <c r="J82" s="38"/>
      <c r="K82" s="38"/>
      <c r="L82" s="108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</row>
    <row r="83" spans="1:65" s="2" customFormat="1" ht="6.95" customHeight="1">
      <c r="A83" s="36"/>
      <c r="B83" s="37"/>
      <c r="C83" s="38"/>
      <c r="D83" s="38"/>
      <c r="E83" s="38"/>
      <c r="F83" s="38"/>
      <c r="G83" s="38"/>
      <c r="H83" s="38"/>
      <c r="I83" s="38"/>
      <c r="J83" s="38"/>
      <c r="K83" s="38"/>
      <c r="L83" s="108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</row>
    <row r="84" spans="1:65" s="2" customFormat="1" ht="12" customHeight="1">
      <c r="A84" s="36"/>
      <c r="B84" s="37"/>
      <c r="C84" s="30" t="s">
        <v>22</v>
      </c>
      <c r="D84" s="38"/>
      <c r="E84" s="38"/>
      <c r="F84" s="28" t="str">
        <f>F12</f>
        <v>Třebíč, Týn, Na Příkopech</v>
      </c>
      <c r="G84" s="38"/>
      <c r="H84" s="38"/>
      <c r="I84" s="30" t="s">
        <v>24</v>
      </c>
      <c r="J84" s="61" t="str">
        <f>IF(J12="","",J12)</f>
        <v>23. 5. 2025</v>
      </c>
      <c r="K84" s="38"/>
      <c r="L84" s="108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</row>
    <row r="85" spans="1:65" s="2" customFormat="1" ht="6.95" customHeight="1">
      <c r="A85" s="36"/>
      <c r="B85" s="37"/>
      <c r="C85" s="38"/>
      <c r="D85" s="38"/>
      <c r="E85" s="38"/>
      <c r="F85" s="38"/>
      <c r="G85" s="38"/>
      <c r="H85" s="38"/>
      <c r="I85" s="38"/>
      <c r="J85" s="38"/>
      <c r="K85" s="38"/>
      <c r="L85" s="108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</row>
    <row r="86" spans="1:65" s="2" customFormat="1" ht="15.2" customHeight="1">
      <c r="A86" s="36"/>
      <c r="B86" s="37"/>
      <c r="C86" s="30" t="s">
        <v>30</v>
      </c>
      <c r="D86" s="38"/>
      <c r="E86" s="38"/>
      <c r="F86" s="28" t="str">
        <f>E15</f>
        <v>Město Třebíč, Karlovo nám. 104/55, 674 01 Třebíč</v>
      </c>
      <c r="G86" s="38"/>
      <c r="H86" s="38"/>
      <c r="I86" s="30" t="s">
        <v>38</v>
      </c>
      <c r="J86" s="34" t="str">
        <f>E21</f>
        <v>Ing. Jakub Vojtěch</v>
      </c>
      <c r="K86" s="38"/>
      <c r="L86" s="108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</row>
    <row r="87" spans="1:65" s="2" customFormat="1" ht="25.7" customHeight="1">
      <c r="A87" s="36"/>
      <c r="B87" s="37"/>
      <c r="C87" s="30" t="s">
        <v>36</v>
      </c>
      <c r="D87" s="38"/>
      <c r="E87" s="38"/>
      <c r="F87" s="28" t="str">
        <f>IF(E18="","",E18)</f>
        <v>Vyplň údaj</v>
      </c>
      <c r="G87" s="38"/>
      <c r="H87" s="38"/>
      <c r="I87" s="30" t="s">
        <v>42</v>
      </c>
      <c r="J87" s="34" t="str">
        <f>E24</f>
        <v>METROPROJEKT Praha a. s.</v>
      </c>
      <c r="K87" s="38"/>
      <c r="L87" s="108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</row>
    <row r="88" spans="1:65" s="2" customFormat="1" ht="10.35" customHeight="1">
      <c r="A88" s="36"/>
      <c r="B88" s="37"/>
      <c r="C88" s="38"/>
      <c r="D88" s="38"/>
      <c r="E88" s="38"/>
      <c r="F88" s="38"/>
      <c r="G88" s="38"/>
      <c r="H88" s="38"/>
      <c r="I88" s="38"/>
      <c r="J88" s="38"/>
      <c r="K88" s="38"/>
      <c r="L88" s="108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</row>
    <row r="89" spans="1:65" s="11" customFormat="1" ht="29.25" customHeight="1">
      <c r="A89" s="150"/>
      <c r="B89" s="151"/>
      <c r="C89" s="152" t="s">
        <v>116</v>
      </c>
      <c r="D89" s="153" t="s">
        <v>67</v>
      </c>
      <c r="E89" s="153" t="s">
        <v>63</v>
      </c>
      <c r="F89" s="153" t="s">
        <v>64</v>
      </c>
      <c r="G89" s="153" t="s">
        <v>117</v>
      </c>
      <c r="H89" s="153" t="s">
        <v>118</v>
      </c>
      <c r="I89" s="153" t="s">
        <v>119</v>
      </c>
      <c r="J89" s="153" t="s">
        <v>102</v>
      </c>
      <c r="K89" s="154" t="s">
        <v>120</v>
      </c>
      <c r="L89" s="155"/>
      <c r="M89" s="70" t="s">
        <v>39</v>
      </c>
      <c r="N89" s="71" t="s">
        <v>52</v>
      </c>
      <c r="O89" s="71" t="s">
        <v>121</v>
      </c>
      <c r="P89" s="71" t="s">
        <v>122</v>
      </c>
      <c r="Q89" s="71" t="s">
        <v>123</v>
      </c>
      <c r="R89" s="71" t="s">
        <v>124</v>
      </c>
      <c r="S89" s="71" t="s">
        <v>125</v>
      </c>
      <c r="T89" s="72" t="s">
        <v>126</v>
      </c>
      <c r="U89" s="150"/>
      <c r="V89" s="150"/>
      <c r="W89" s="150"/>
      <c r="X89" s="150"/>
      <c r="Y89" s="150"/>
      <c r="Z89" s="150"/>
      <c r="AA89" s="150"/>
      <c r="AB89" s="150"/>
      <c r="AC89" s="150"/>
      <c r="AD89" s="150"/>
      <c r="AE89" s="150"/>
    </row>
    <row r="90" spans="1:65" s="2" customFormat="1" ht="22.9" customHeight="1">
      <c r="A90" s="36"/>
      <c r="B90" s="37"/>
      <c r="C90" s="77" t="s">
        <v>127</v>
      </c>
      <c r="D90" s="38"/>
      <c r="E90" s="38"/>
      <c r="F90" s="38"/>
      <c r="G90" s="38"/>
      <c r="H90" s="38"/>
      <c r="I90" s="38"/>
      <c r="J90" s="156">
        <f>BK90</f>
        <v>0</v>
      </c>
      <c r="K90" s="38"/>
      <c r="L90" s="41"/>
      <c r="M90" s="73"/>
      <c r="N90" s="157"/>
      <c r="O90" s="74"/>
      <c r="P90" s="158">
        <f>P91+P135+P228+P285</f>
        <v>0</v>
      </c>
      <c r="Q90" s="74"/>
      <c r="R90" s="158">
        <f>R91+R135+R228+R285</f>
        <v>1925.7718399999999</v>
      </c>
      <c r="S90" s="74"/>
      <c r="T90" s="159">
        <f>T91+T135+T228+T285</f>
        <v>375.06500000000005</v>
      </c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T90" s="18" t="s">
        <v>81</v>
      </c>
      <c r="AU90" s="18" t="s">
        <v>103</v>
      </c>
      <c r="BK90" s="160">
        <f>BK91+BK135+BK228+BK285</f>
        <v>0</v>
      </c>
    </row>
    <row r="91" spans="1:65" s="12" customFormat="1" ht="25.9" customHeight="1">
      <c r="B91" s="161"/>
      <c r="C91" s="162"/>
      <c r="D91" s="163" t="s">
        <v>81</v>
      </c>
      <c r="E91" s="164" t="s">
        <v>128</v>
      </c>
      <c r="F91" s="164" t="s">
        <v>129</v>
      </c>
      <c r="G91" s="162"/>
      <c r="H91" s="162"/>
      <c r="I91" s="165"/>
      <c r="J91" s="166">
        <f>BK91</f>
        <v>0</v>
      </c>
      <c r="K91" s="162"/>
      <c r="L91" s="167"/>
      <c r="M91" s="168"/>
      <c r="N91" s="169"/>
      <c r="O91" s="169"/>
      <c r="P91" s="170">
        <f>P92</f>
        <v>0</v>
      </c>
      <c r="Q91" s="169"/>
      <c r="R91" s="170">
        <f>R92</f>
        <v>0</v>
      </c>
      <c r="S91" s="169"/>
      <c r="T91" s="171">
        <f>T92</f>
        <v>282.46500000000003</v>
      </c>
      <c r="AR91" s="172" t="s">
        <v>90</v>
      </c>
      <c r="AT91" s="173" t="s">
        <v>81</v>
      </c>
      <c r="AU91" s="173" t="s">
        <v>82</v>
      </c>
      <c r="AY91" s="172" t="s">
        <v>130</v>
      </c>
      <c r="BK91" s="174">
        <f>BK92</f>
        <v>0</v>
      </c>
    </row>
    <row r="92" spans="1:65" s="12" customFormat="1" ht="22.9" customHeight="1">
      <c r="B92" s="161"/>
      <c r="C92" s="162"/>
      <c r="D92" s="163" t="s">
        <v>81</v>
      </c>
      <c r="E92" s="175" t="s">
        <v>90</v>
      </c>
      <c r="F92" s="175" t="s">
        <v>131</v>
      </c>
      <c r="G92" s="162"/>
      <c r="H92" s="162"/>
      <c r="I92" s="165"/>
      <c r="J92" s="176">
        <f>BK92</f>
        <v>0</v>
      </c>
      <c r="K92" s="162"/>
      <c r="L92" s="167"/>
      <c r="M92" s="168"/>
      <c r="N92" s="169"/>
      <c r="O92" s="169"/>
      <c r="P92" s="170">
        <f>SUM(P93:P134)</f>
        <v>0</v>
      </c>
      <c r="Q92" s="169"/>
      <c r="R92" s="170">
        <f>SUM(R93:R134)</f>
        <v>0</v>
      </c>
      <c r="S92" s="169"/>
      <c r="T92" s="171">
        <f>SUM(T93:T134)</f>
        <v>282.46500000000003</v>
      </c>
      <c r="AR92" s="172" t="s">
        <v>90</v>
      </c>
      <c r="AT92" s="173" t="s">
        <v>81</v>
      </c>
      <c r="AU92" s="173" t="s">
        <v>90</v>
      </c>
      <c r="AY92" s="172" t="s">
        <v>130</v>
      </c>
      <c r="BK92" s="174">
        <f>SUM(BK93:BK134)</f>
        <v>0</v>
      </c>
    </row>
    <row r="93" spans="1:65" s="2" customFormat="1" ht="24.2" customHeight="1">
      <c r="A93" s="36"/>
      <c r="B93" s="37"/>
      <c r="C93" s="177" t="s">
        <v>90</v>
      </c>
      <c r="D93" s="177" t="s">
        <v>132</v>
      </c>
      <c r="E93" s="178" t="s">
        <v>133</v>
      </c>
      <c r="F93" s="179" t="s">
        <v>134</v>
      </c>
      <c r="G93" s="180" t="s">
        <v>135</v>
      </c>
      <c r="H93" s="181">
        <v>24</v>
      </c>
      <c r="I93" s="182"/>
      <c r="J93" s="183">
        <f>ROUND(I93*H93,2)</f>
        <v>0</v>
      </c>
      <c r="K93" s="179" t="s">
        <v>136</v>
      </c>
      <c r="L93" s="41"/>
      <c r="M93" s="184" t="s">
        <v>39</v>
      </c>
      <c r="N93" s="185" t="s">
        <v>53</v>
      </c>
      <c r="O93" s="66"/>
      <c r="P93" s="186">
        <f>O93*H93</f>
        <v>0</v>
      </c>
      <c r="Q93" s="186">
        <v>0</v>
      </c>
      <c r="R93" s="186">
        <f>Q93*H93</f>
        <v>0</v>
      </c>
      <c r="S93" s="186">
        <v>0.23499999999999999</v>
      </c>
      <c r="T93" s="187">
        <f>S93*H93</f>
        <v>5.64</v>
      </c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R93" s="188" t="s">
        <v>137</v>
      </c>
      <c r="AT93" s="188" t="s">
        <v>132</v>
      </c>
      <c r="AU93" s="188" t="s">
        <v>92</v>
      </c>
      <c r="AY93" s="18" t="s">
        <v>130</v>
      </c>
      <c r="BE93" s="189">
        <f>IF(N93="základní",J93,0)</f>
        <v>0</v>
      </c>
      <c r="BF93" s="189">
        <f>IF(N93="snížená",J93,0)</f>
        <v>0</v>
      </c>
      <c r="BG93" s="189">
        <f>IF(N93="zákl. přenesená",J93,0)</f>
        <v>0</v>
      </c>
      <c r="BH93" s="189">
        <f>IF(N93="sníž. přenesená",J93,0)</f>
        <v>0</v>
      </c>
      <c r="BI93" s="189">
        <f>IF(N93="nulová",J93,0)</f>
        <v>0</v>
      </c>
      <c r="BJ93" s="18" t="s">
        <v>90</v>
      </c>
      <c r="BK93" s="189">
        <f>ROUND(I93*H93,2)</f>
        <v>0</v>
      </c>
      <c r="BL93" s="18" t="s">
        <v>137</v>
      </c>
      <c r="BM93" s="188" t="s">
        <v>138</v>
      </c>
    </row>
    <row r="94" spans="1:65" s="2" customFormat="1" ht="39">
      <c r="A94" s="36"/>
      <c r="B94" s="37"/>
      <c r="C94" s="38"/>
      <c r="D94" s="190" t="s">
        <v>139</v>
      </c>
      <c r="E94" s="38"/>
      <c r="F94" s="191" t="s">
        <v>140</v>
      </c>
      <c r="G94" s="38"/>
      <c r="H94" s="38"/>
      <c r="I94" s="192"/>
      <c r="J94" s="38"/>
      <c r="K94" s="38"/>
      <c r="L94" s="41"/>
      <c r="M94" s="193"/>
      <c r="N94" s="194"/>
      <c r="O94" s="66"/>
      <c r="P94" s="66"/>
      <c r="Q94" s="66"/>
      <c r="R94" s="66"/>
      <c r="S94" s="66"/>
      <c r="T94" s="67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T94" s="18" t="s">
        <v>139</v>
      </c>
      <c r="AU94" s="18" t="s">
        <v>92</v>
      </c>
    </row>
    <row r="95" spans="1:65" s="2" customFormat="1" ht="11.25">
      <c r="A95" s="36"/>
      <c r="B95" s="37"/>
      <c r="C95" s="38"/>
      <c r="D95" s="195" t="s">
        <v>141</v>
      </c>
      <c r="E95" s="38"/>
      <c r="F95" s="196" t="s">
        <v>142</v>
      </c>
      <c r="G95" s="38"/>
      <c r="H95" s="38"/>
      <c r="I95" s="192"/>
      <c r="J95" s="38"/>
      <c r="K95" s="38"/>
      <c r="L95" s="41"/>
      <c r="M95" s="193"/>
      <c r="N95" s="194"/>
      <c r="O95" s="66"/>
      <c r="P95" s="66"/>
      <c r="Q95" s="66"/>
      <c r="R95" s="66"/>
      <c r="S95" s="66"/>
      <c r="T95" s="67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T95" s="18" t="s">
        <v>141</v>
      </c>
      <c r="AU95" s="18" t="s">
        <v>92</v>
      </c>
    </row>
    <row r="96" spans="1:65" s="13" customFormat="1" ht="11.25">
      <c r="B96" s="197"/>
      <c r="C96" s="198"/>
      <c r="D96" s="190" t="s">
        <v>143</v>
      </c>
      <c r="E96" s="199" t="s">
        <v>39</v>
      </c>
      <c r="F96" s="200" t="s">
        <v>144</v>
      </c>
      <c r="G96" s="198"/>
      <c r="H96" s="201">
        <v>24</v>
      </c>
      <c r="I96" s="202"/>
      <c r="J96" s="198"/>
      <c r="K96" s="198"/>
      <c r="L96" s="203"/>
      <c r="M96" s="204"/>
      <c r="N96" s="205"/>
      <c r="O96" s="205"/>
      <c r="P96" s="205"/>
      <c r="Q96" s="205"/>
      <c r="R96" s="205"/>
      <c r="S96" s="205"/>
      <c r="T96" s="206"/>
      <c r="AT96" s="207" t="s">
        <v>143</v>
      </c>
      <c r="AU96" s="207" t="s">
        <v>92</v>
      </c>
      <c r="AV96" s="13" t="s">
        <v>92</v>
      </c>
      <c r="AW96" s="13" t="s">
        <v>41</v>
      </c>
      <c r="AX96" s="13" t="s">
        <v>90</v>
      </c>
      <c r="AY96" s="207" t="s">
        <v>130</v>
      </c>
    </row>
    <row r="97" spans="1:65" s="2" customFormat="1" ht="33" customHeight="1">
      <c r="A97" s="36"/>
      <c r="B97" s="37"/>
      <c r="C97" s="177" t="s">
        <v>92</v>
      </c>
      <c r="D97" s="177" t="s">
        <v>132</v>
      </c>
      <c r="E97" s="178" t="s">
        <v>145</v>
      </c>
      <c r="F97" s="179" t="s">
        <v>146</v>
      </c>
      <c r="G97" s="180" t="s">
        <v>135</v>
      </c>
      <c r="H97" s="181">
        <v>495</v>
      </c>
      <c r="I97" s="182"/>
      <c r="J97" s="183">
        <f>ROUND(I97*H97,2)</f>
        <v>0</v>
      </c>
      <c r="K97" s="179" t="s">
        <v>136</v>
      </c>
      <c r="L97" s="41"/>
      <c r="M97" s="184" t="s">
        <v>39</v>
      </c>
      <c r="N97" s="185" t="s">
        <v>53</v>
      </c>
      <c r="O97" s="66"/>
      <c r="P97" s="186">
        <f>O97*H97</f>
        <v>0</v>
      </c>
      <c r="Q97" s="186">
        <v>0</v>
      </c>
      <c r="R97" s="186">
        <f>Q97*H97</f>
        <v>0</v>
      </c>
      <c r="S97" s="186">
        <v>0.255</v>
      </c>
      <c r="T97" s="187">
        <f>S97*H97</f>
        <v>126.22500000000001</v>
      </c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R97" s="188" t="s">
        <v>137</v>
      </c>
      <c r="AT97" s="188" t="s">
        <v>132</v>
      </c>
      <c r="AU97" s="188" t="s">
        <v>92</v>
      </c>
      <c r="AY97" s="18" t="s">
        <v>130</v>
      </c>
      <c r="BE97" s="189">
        <f>IF(N97="základní",J97,0)</f>
        <v>0</v>
      </c>
      <c r="BF97" s="189">
        <f>IF(N97="snížená",J97,0)</f>
        <v>0</v>
      </c>
      <c r="BG97" s="189">
        <f>IF(N97="zákl. přenesená",J97,0)</f>
        <v>0</v>
      </c>
      <c r="BH97" s="189">
        <f>IF(N97="sníž. přenesená",J97,0)</f>
        <v>0</v>
      </c>
      <c r="BI97" s="189">
        <f>IF(N97="nulová",J97,0)</f>
        <v>0</v>
      </c>
      <c r="BJ97" s="18" t="s">
        <v>90</v>
      </c>
      <c r="BK97" s="189">
        <f>ROUND(I97*H97,2)</f>
        <v>0</v>
      </c>
      <c r="BL97" s="18" t="s">
        <v>137</v>
      </c>
      <c r="BM97" s="188" t="s">
        <v>147</v>
      </c>
    </row>
    <row r="98" spans="1:65" s="2" customFormat="1" ht="48.75">
      <c r="A98" s="36"/>
      <c r="B98" s="37"/>
      <c r="C98" s="38"/>
      <c r="D98" s="190" t="s">
        <v>139</v>
      </c>
      <c r="E98" s="38"/>
      <c r="F98" s="191" t="s">
        <v>148</v>
      </c>
      <c r="G98" s="38"/>
      <c r="H98" s="38"/>
      <c r="I98" s="192"/>
      <c r="J98" s="38"/>
      <c r="K98" s="38"/>
      <c r="L98" s="41"/>
      <c r="M98" s="193"/>
      <c r="N98" s="194"/>
      <c r="O98" s="66"/>
      <c r="P98" s="66"/>
      <c r="Q98" s="66"/>
      <c r="R98" s="66"/>
      <c r="S98" s="66"/>
      <c r="T98" s="67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T98" s="18" t="s">
        <v>139</v>
      </c>
      <c r="AU98" s="18" t="s">
        <v>92</v>
      </c>
    </row>
    <row r="99" spans="1:65" s="2" customFormat="1" ht="11.25">
      <c r="A99" s="36"/>
      <c r="B99" s="37"/>
      <c r="C99" s="38"/>
      <c r="D99" s="195" t="s">
        <v>141</v>
      </c>
      <c r="E99" s="38"/>
      <c r="F99" s="196" t="s">
        <v>149</v>
      </c>
      <c r="G99" s="38"/>
      <c r="H99" s="38"/>
      <c r="I99" s="192"/>
      <c r="J99" s="38"/>
      <c r="K99" s="38"/>
      <c r="L99" s="41"/>
      <c r="M99" s="193"/>
      <c r="N99" s="194"/>
      <c r="O99" s="66"/>
      <c r="P99" s="66"/>
      <c r="Q99" s="66"/>
      <c r="R99" s="66"/>
      <c r="S99" s="66"/>
      <c r="T99" s="67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T99" s="18" t="s">
        <v>141</v>
      </c>
      <c r="AU99" s="18" t="s">
        <v>92</v>
      </c>
    </row>
    <row r="100" spans="1:65" s="13" customFormat="1" ht="11.25">
      <c r="B100" s="197"/>
      <c r="C100" s="198"/>
      <c r="D100" s="190" t="s">
        <v>143</v>
      </c>
      <c r="E100" s="199" t="s">
        <v>39</v>
      </c>
      <c r="F100" s="200" t="s">
        <v>150</v>
      </c>
      <c r="G100" s="198"/>
      <c r="H100" s="201">
        <v>495</v>
      </c>
      <c r="I100" s="202"/>
      <c r="J100" s="198"/>
      <c r="K100" s="198"/>
      <c r="L100" s="203"/>
      <c r="M100" s="204"/>
      <c r="N100" s="205"/>
      <c r="O100" s="205"/>
      <c r="P100" s="205"/>
      <c r="Q100" s="205"/>
      <c r="R100" s="205"/>
      <c r="S100" s="205"/>
      <c r="T100" s="206"/>
      <c r="AT100" s="207" t="s">
        <v>143</v>
      </c>
      <c r="AU100" s="207" t="s">
        <v>92</v>
      </c>
      <c r="AV100" s="13" t="s">
        <v>92</v>
      </c>
      <c r="AW100" s="13" t="s">
        <v>41</v>
      </c>
      <c r="AX100" s="13" t="s">
        <v>90</v>
      </c>
      <c r="AY100" s="207" t="s">
        <v>130</v>
      </c>
    </row>
    <row r="101" spans="1:65" s="2" customFormat="1" ht="24.2" customHeight="1">
      <c r="A101" s="36"/>
      <c r="B101" s="37"/>
      <c r="C101" s="177" t="s">
        <v>151</v>
      </c>
      <c r="D101" s="177" t="s">
        <v>132</v>
      </c>
      <c r="E101" s="178" t="s">
        <v>152</v>
      </c>
      <c r="F101" s="179" t="s">
        <v>153</v>
      </c>
      <c r="G101" s="180" t="s">
        <v>135</v>
      </c>
      <c r="H101" s="181">
        <v>376.5</v>
      </c>
      <c r="I101" s="182"/>
      <c r="J101" s="183">
        <f>ROUND(I101*H101,2)</f>
        <v>0</v>
      </c>
      <c r="K101" s="179" t="s">
        <v>136</v>
      </c>
      <c r="L101" s="41"/>
      <c r="M101" s="184" t="s">
        <v>39</v>
      </c>
      <c r="N101" s="185" t="s">
        <v>53</v>
      </c>
      <c r="O101" s="66"/>
      <c r="P101" s="186">
        <f>O101*H101</f>
        <v>0</v>
      </c>
      <c r="Q101" s="186">
        <v>0</v>
      </c>
      <c r="R101" s="186">
        <f>Q101*H101</f>
        <v>0</v>
      </c>
      <c r="S101" s="186">
        <v>0.4</v>
      </c>
      <c r="T101" s="187">
        <f>S101*H101</f>
        <v>150.6</v>
      </c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  <c r="AR101" s="188" t="s">
        <v>137</v>
      </c>
      <c r="AT101" s="188" t="s">
        <v>132</v>
      </c>
      <c r="AU101" s="188" t="s">
        <v>92</v>
      </c>
      <c r="AY101" s="18" t="s">
        <v>130</v>
      </c>
      <c r="BE101" s="189">
        <f>IF(N101="základní",J101,0)</f>
        <v>0</v>
      </c>
      <c r="BF101" s="189">
        <f>IF(N101="snížená",J101,0)</f>
        <v>0</v>
      </c>
      <c r="BG101" s="189">
        <f>IF(N101="zákl. přenesená",J101,0)</f>
        <v>0</v>
      </c>
      <c r="BH101" s="189">
        <f>IF(N101="sníž. přenesená",J101,0)</f>
        <v>0</v>
      </c>
      <c r="BI101" s="189">
        <f>IF(N101="nulová",J101,0)</f>
        <v>0</v>
      </c>
      <c r="BJ101" s="18" t="s">
        <v>90</v>
      </c>
      <c r="BK101" s="189">
        <f>ROUND(I101*H101,2)</f>
        <v>0</v>
      </c>
      <c r="BL101" s="18" t="s">
        <v>137</v>
      </c>
      <c r="BM101" s="188" t="s">
        <v>154</v>
      </c>
    </row>
    <row r="102" spans="1:65" s="2" customFormat="1" ht="48.75">
      <c r="A102" s="36"/>
      <c r="B102" s="37"/>
      <c r="C102" s="38"/>
      <c r="D102" s="190" t="s">
        <v>139</v>
      </c>
      <c r="E102" s="38"/>
      <c r="F102" s="191" t="s">
        <v>155</v>
      </c>
      <c r="G102" s="38"/>
      <c r="H102" s="38"/>
      <c r="I102" s="192"/>
      <c r="J102" s="38"/>
      <c r="K102" s="38"/>
      <c r="L102" s="41"/>
      <c r="M102" s="193"/>
      <c r="N102" s="194"/>
      <c r="O102" s="66"/>
      <c r="P102" s="66"/>
      <c r="Q102" s="66"/>
      <c r="R102" s="66"/>
      <c r="S102" s="66"/>
      <c r="T102" s="67"/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T102" s="18" t="s">
        <v>139</v>
      </c>
      <c r="AU102" s="18" t="s">
        <v>92</v>
      </c>
    </row>
    <row r="103" spans="1:65" s="2" customFormat="1" ht="11.25">
      <c r="A103" s="36"/>
      <c r="B103" s="37"/>
      <c r="C103" s="38"/>
      <c r="D103" s="195" t="s">
        <v>141</v>
      </c>
      <c r="E103" s="38"/>
      <c r="F103" s="196" t="s">
        <v>156</v>
      </c>
      <c r="G103" s="38"/>
      <c r="H103" s="38"/>
      <c r="I103" s="192"/>
      <c r="J103" s="38"/>
      <c r="K103" s="38"/>
      <c r="L103" s="41"/>
      <c r="M103" s="193"/>
      <c r="N103" s="194"/>
      <c r="O103" s="66"/>
      <c r="P103" s="66"/>
      <c r="Q103" s="66"/>
      <c r="R103" s="66"/>
      <c r="S103" s="66"/>
      <c r="T103" s="67"/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  <c r="AT103" s="18" t="s">
        <v>141</v>
      </c>
      <c r="AU103" s="18" t="s">
        <v>92</v>
      </c>
    </row>
    <row r="104" spans="1:65" s="13" customFormat="1" ht="11.25">
      <c r="B104" s="197"/>
      <c r="C104" s="198"/>
      <c r="D104" s="190" t="s">
        <v>143</v>
      </c>
      <c r="E104" s="199" t="s">
        <v>39</v>
      </c>
      <c r="F104" s="200" t="s">
        <v>157</v>
      </c>
      <c r="G104" s="198"/>
      <c r="H104" s="201">
        <v>376.5</v>
      </c>
      <c r="I104" s="202"/>
      <c r="J104" s="198"/>
      <c r="K104" s="198"/>
      <c r="L104" s="203"/>
      <c r="M104" s="204"/>
      <c r="N104" s="205"/>
      <c r="O104" s="205"/>
      <c r="P104" s="205"/>
      <c r="Q104" s="205"/>
      <c r="R104" s="205"/>
      <c r="S104" s="205"/>
      <c r="T104" s="206"/>
      <c r="AT104" s="207" t="s">
        <v>143</v>
      </c>
      <c r="AU104" s="207" t="s">
        <v>92</v>
      </c>
      <c r="AV104" s="13" t="s">
        <v>92</v>
      </c>
      <c r="AW104" s="13" t="s">
        <v>41</v>
      </c>
      <c r="AX104" s="13" t="s">
        <v>82</v>
      </c>
      <c r="AY104" s="207" t="s">
        <v>130</v>
      </c>
    </row>
    <row r="105" spans="1:65" s="14" customFormat="1" ht="11.25">
      <c r="B105" s="208"/>
      <c r="C105" s="209"/>
      <c r="D105" s="190" t="s">
        <v>143</v>
      </c>
      <c r="E105" s="210" t="s">
        <v>39</v>
      </c>
      <c r="F105" s="211" t="s">
        <v>158</v>
      </c>
      <c r="G105" s="209"/>
      <c r="H105" s="212">
        <v>376.5</v>
      </c>
      <c r="I105" s="213"/>
      <c r="J105" s="209"/>
      <c r="K105" s="209"/>
      <c r="L105" s="214"/>
      <c r="M105" s="215"/>
      <c r="N105" s="216"/>
      <c r="O105" s="216"/>
      <c r="P105" s="216"/>
      <c r="Q105" s="216"/>
      <c r="R105" s="216"/>
      <c r="S105" s="216"/>
      <c r="T105" s="217"/>
      <c r="AT105" s="218" t="s">
        <v>143</v>
      </c>
      <c r="AU105" s="218" t="s">
        <v>92</v>
      </c>
      <c r="AV105" s="14" t="s">
        <v>137</v>
      </c>
      <c r="AW105" s="14" t="s">
        <v>41</v>
      </c>
      <c r="AX105" s="14" t="s">
        <v>90</v>
      </c>
      <c r="AY105" s="218" t="s">
        <v>130</v>
      </c>
    </row>
    <row r="106" spans="1:65" s="2" customFormat="1" ht="37.9" customHeight="1">
      <c r="A106" s="36"/>
      <c r="B106" s="37"/>
      <c r="C106" s="177" t="s">
        <v>137</v>
      </c>
      <c r="D106" s="177" t="s">
        <v>132</v>
      </c>
      <c r="E106" s="178" t="s">
        <v>159</v>
      </c>
      <c r="F106" s="179" t="s">
        <v>160</v>
      </c>
      <c r="G106" s="180" t="s">
        <v>161</v>
      </c>
      <c r="H106" s="181">
        <v>43.575000000000003</v>
      </c>
      <c r="I106" s="182"/>
      <c r="J106" s="183">
        <f>ROUND(I106*H106,2)</f>
        <v>0</v>
      </c>
      <c r="K106" s="179" t="s">
        <v>136</v>
      </c>
      <c r="L106" s="41"/>
      <c r="M106" s="184" t="s">
        <v>39</v>
      </c>
      <c r="N106" s="185" t="s">
        <v>53</v>
      </c>
      <c r="O106" s="66"/>
      <c r="P106" s="186">
        <f>O106*H106</f>
        <v>0</v>
      </c>
      <c r="Q106" s="186">
        <v>0</v>
      </c>
      <c r="R106" s="186">
        <f>Q106*H106</f>
        <v>0</v>
      </c>
      <c r="S106" s="186">
        <v>0</v>
      </c>
      <c r="T106" s="187">
        <f>S106*H106</f>
        <v>0</v>
      </c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  <c r="AR106" s="188" t="s">
        <v>137</v>
      </c>
      <c r="AT106" s="188" t="s">
        <v>132</v>
      </c>
      <c r="AU106" s="188" t="s">
        <v>92</v>
      </c>
      <c r="AY106" s="18" t="s">
        <v>130</v>
      </c>
      <c r="BE106" s="189">
        <f>IF(N106="základní",J106,0)</f>
        <v>0</v>
      </c>
      <c r="BF106" s="189">
        <f>IF(N106="snížená",J106,0)</f>
        <v>0</v>
      </c>
      <c r="BG106" s="189">
        <f>IF(N106="zákl. přenesená",J106,0)</f>
        <v>0</v>
      </c>
      <c r="BH106" s="189">
        <f>IF(N106="sníž. přenesená",J106,0)</f>
        <v>0</v>
      </c>
      <c r="BI106" s="189">
        <f>IF(N106="nulová",J106,0)</f>
        <v>0</v>
      </c>
      <c r="BJ106" s="18" t="s">
        <v>90</v>
      </c>
      <c r="BK106" s="189">
        <f>ROUND(I106*H106,2)</f>
        <v>0</v>
      </c>
      <c r="BL106" s="18" t="s">
        <v>137</v>
      </c>
      <c r="BM106" s="188" t="s">
        <v>162</v>
      </c>
    </row>
    <row r="107" spans="1:65" s="2" customFormat="1" ht="39">
      <c r="A107" s="36"/>
      <c r="B107" s="37"/>
      <c r="C107" s="38"/>
      <c r="D107" s="190" t="s">
        <v>139</v>
      </c>
      <c r="E107" s="38"/>
      <c r="F107" s="191" t="s">
        <v>163</v>
      </c>
      <c r="G107" s="38"/>
      <c r="H107" s="38"/>
      <c r="I107" s="192"/>
      <c r="J107" s="38"/>
      <c r="K107" s="38"/>
      <c r="L107" s="41"/>
      <c r="M107" s="193"/>
      <c r="N107" s="194"/>
      <c r="O107" s="66"/>
      <c r="P107" s="66"/>
      <c r="Q107" s="66"/>
      <c r="R107" s="66"/>
      <c r="S107" s="66"/>
      <c r="T107" s="67"/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  <c r="AT107" s="18" t="s">
        <v>139</v>
      </c>
      <c r="AU107" s="18" t="s">
        <v>92</v>
      </c>
    </row>
    <row r="108" spans="1:65" s="2" customFormat="1" ht="11.25">
      <c r="A108" s="36"/>
      <c r="B108" s="37"/>
      <c r="C108" s="38"/>
      <c r="D108" s="195" t="s">
        <v>141</v>
      </c>
      <c r="E108" s="38"/>
      <c r="F108" s="196" t="s">
        <v>164</v>
      </c>
      <c r="G108" s="38"/>
      <c r="H108" s="38"/>
      <c r="I108" s="192"/>
      <c r="J108" s="38"/>
      <c r="K108" s="38"/>
      <c r="L108" s="41"/>
      <c r="M108" s="193"/>
      <c r="N108" s="194"/>
      <c r="O108" s="66"/>
      <c r="P108" s="66"/>
      <c r="Q108" s="66"/>
      <c r="R108" s="66"/>
      <c r="S108" s="66"/>
      <c r="T108" s="67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  <c r="AT108" s="18" t="s">
        <v>141</v>
      </c>
      <c r="AU108" s="18" t="s">
        <v>92</v>
      </c>
    </row>
    <row r="109" spans="1:65" s="13" customFormat="1" ht="11.25">
      <c r="B109" s="197"/>
      <c r="C109" s="198"/>
      <c r="D109" s="190" t="s">
        <v>143</v>
      </c>
      <c r="E109" s="199" t="s">
        <v>39</v>
      </c>
      <c r="F109" s="200" t="s">
        <v>165</v>
      </c>
      <c r="G109" s="198"/>
      <c r="H109" s="201">
        <v>18.824999999999999</v>
      </c>
      <c r="I109" s="202"/>
      <c r="J109" s="198"/>
      <c r="K109" s="198"/>
      <c r="L109" s="203"/>
      <c r="M109" s="204"/>
      <c r="N109" s="205"/>
      <c r="O109" s="205"/>
      <c r="P109" s="205"/>
      <c r="Q109" s="205"/>
      <c r="R109" s="205"/>
      <c r="S109" s="205"/>
      <c r="T109" s="206"/>
      <c r="AT109" s="207" t="s">
        <v>143</v>
      </c>
      <c r="AU109" s="207" t="s">
        <v>92</v>
      </c>
      <c r="AV109" s="13" t="s">
        <v>92</v>
      </c>
      <c r="AW109" s="13" t="s">
        <v>41</v>
      </c>
      <c r="AX109" s="13" t="s">
        <v>82</v>
      </c>
      <c r="AY109" s="207" t="s">
        <v>130</v>
      </c>
    </row>
    <row r="110" spans="1:65" s="13" customFormat="1" ht="11.25">
      <c r="B110" s="197"/>
      <c r="C110" s="198"/>
      <c r="D110" s="190" t="s">
        <v>143</v>
      </c>
      <c r="E110" s="199" t="s">
        <v>39</v>
      </c>
      <c r="F110" s="200" t="s">
        <v>166</v>
      </c>
      <c r="G110" s="198"/>
      <c r="H110" s="201">
        <v>24.75</v>
      </c>
      <c r="I110" s="202"/>
      <c r="J110" s="198"/>
      <c r="K110" s="198"/>
      <c r="L110" s="203"/>
      <c r="M110" s="204"/>
      <c r="N110" s="205"/>
      <c r="O110" s="205"/>
      <c r="P110" s="205"/>
      <c r="Q110" s="205"/>
      <c r="R110" s="205"/>
      <c r="S110" s="205"/>
      <c r="T110" s="206"/>
      <c r="AT110" s="207" t="s">
        <v>143</v>
      </c>
      <c r="AU110" s="207" t="s">
        <v>92</v>
      </c>
      <c r="AV110" s="13" t="s">
        <v>92</v>
      </c>
      <c r="AW110" s="13" t="s">
        <v>41</v>
      </c>
      <c r="AX110" s="13" t="s">
        <v>82</v>
      </c>
      <c r="AY110" s="207" t="s">
        <v>130</v>
      </c>
    </row>
    <row r="111" spans="1:65" s="14" customFormat="1" ht="11.25">
      <c r="B111" s="208"/>
      <c r="C111" s="209"/>
      <c r="D111" s="190" t="s">
        <v>143</v>
      </c>
      <c r="E111" s="210" t="s">
        <v>39</v>
      </c>
      <c r="F111" s="211" t="s">
        <v>158</v>
      </c>
      <c r="G111" s="209"/>
      <c r="H111" s="212">
        <v>43.575000000000003</v>
      </c>
      <c r="I111" s="213"/>
      <c r="J111" s="209"/>
      <c r="K111" s="209"/>
      <c r="L111" s="214"/>
      <c r="M111" s="215"/>
      <c r="N111" s="216"/>
      <c r="O111" s="216"/>
      <c r="P111" s="216"/>
      <c r="Q111" s="216"/>
      <c r="R111" s="216"/>
      <c r="S111" s="216"/>
      <c r="T111" s="217"/>
      <c r="AT111" s="218" t="s">
        <v>143</v>
      </c>
      <c r="AU111" s="218" t="s">
        <v>92</v>
      </c>
      <c r="AV111" s="14" t="s">
        <v>137</v>
      </c>
      <c r="AW111" s="14" t="s">
        <v>41</v>
      </c>
      <c r="AX111" s="14" t="s">
        <v>90</v>
      </c>
      <c r="AY111" s="218" t="s">
        <v>130</v>
      </c>
    </row>
    <row r="112" spans="1:65" s="2" customFormat="1" ht="24.2" customHeight="1">
      <c r="A112" s="36"/>
      <c r="B112" s="37"/>
      <c r="C112" s="177" t="s">
        <v>167</v>
      </c>
      <c r="D112" s="177" t="s">
        <v>132</v>
      </c>
      <c r="E112" s="178" t="s">
        <v>168</v>
      </c>
      <c r="F112" s="179" t="s">
        <v>169</v>
      </c>
      <c r="G112" s="180" t="s">
        <v>135</v>
      </c>
      <c r="H112" s="181">
        <v>1323</v>
      </c>
      <c r="I112" s="182"/>
      <c r="J112" s="183">
        <f>ROUND(I112*H112,2)</f>
        <v>0</v>
      </c>
      <c r="K112" s="179" t="s">
        <v>136</v>
      </c>
      <c r="L112" s="41"/>
      <c r="M112" s="184" t="s">
        <v>39</v>
      </c>
      <c r="N112" s="185" t="s">
        <v>53</v>
      </c>
      <c r="O112" s="66"/>
      <c r="P112" s="186">
        <f>O112*H112</f>
        <v>0</v>
      </c>
      <c r="Q112" s="186">
        <v>0</v>
      </c>
      <c r="R112" s="186">
        <f>Q112*H112</f>
        <v>0</v>
      </c>
      <c r="S112" s="186">
        <v>0</v>
      </c>
      <c r="T112" s="187">
        <f>S112*H112</f>
        <v>0</v>
      </c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  <c r="AR112" s="188" t="s">
        <v>137</v>
      </c>
      <c r="AT112" s="188" t="s">
        <v>132</v>
      </c>
      <c r="AU112" s="188" t="s">
        <v>92</v>
      </c>
      <c r="AY112" s="18" t="s">
        <v>130</v>
      </c>
      <c r="BE112" s="189">
        <f>IF(N112="základní",J112,0)</f>
        <v>0</v>
      </c>
      <c r="BF112" s="189">
        <f>IF(N112="snížená",J112,0)</f>
        <v>0</v>
      </c>
      <c r="BG112" s="189">
        <f>IF(N112="zákl. přenesená",J112,0)</f>
        <v>0</v>
      </c>
      <c r="BH112" s="189">
        <f>IF(N112="sníž. přenesená",J112,0)</f>
        <v>0</v>
      </c>
      <c r="BI112" s="189">
        <f>IF(N112="nulová",J112,0)</f>
        <v>0</v>
      </c>
      <c r="BJ112" s="18" t="s">
        <v>90</v>
      </c>
      <c r="BK112" s="189">
        <f>ROUND(I112*H112,2)</f>
        <v>0</v>
      </c>
      <c r="BL112" s="18" t="s">
        <v>137</v>
      </c>
      <c r="BM112" s="188" t="s">
        <v>170</v>
      </c>
    </row>
    <row r="113" spans="1:65" s="2" customFormat="1" ht="19.5">
      <c r="A113" s="36"/>
      <c r="B113" s="37"/>
      <c r="C113" s="38"/>
      <c r="D113" s="190" t="s">
        <v>139</v>
      </c>
      <c r="E113" s="38"/>
      <c r="F113" s="191" t="s">
        <v>171</v>
      </c>
      <c r="G113" s="38"/>
      <c r="H113" s="38"/>
      <c r="I113" s="192"/>
      <c r="J113" s="38"/>
      <c r="K113" s="38"/>
      <c r="L113" s="41"/>
      <c r="M113" s="193"/>
      <c r="N113" s="194"/>
      <c r="O113" s="66"/>
      <c r="P113" s="66"/>
      <c r="Q113" s="66"/>
      <c r="R113" s="66"/>
      <c r="S113" s="66"/>
      <c r="T113" s="67"/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  <c r="AT113" s="18" t="s">
        <v>139</v>
      </c>
      <c r="AU113" s="18" t="s">
        <v>92</v>
      </c>
    </row>
    <row r="114" spans="1:65" s="2" customFormat="1" ht="11.25">
      <c r="A114" s="36"/>
      <c r="B114" s="37"/>
      <c r="C114" s="38"/>
      <c r="D114" s="195" t="s">
        <v>141</v>
      </c>
      <c r="E114" s="38"/>
      <c r="F114" s="196" t="s">
        <v>172</v>
      </c>
      <c r="G114" s="38"/>
      <c r="H114" s="38"/>
      <c r="I114" s="192"/>
      <c r="J114" s="38"/>
      <c r="K114" s="38"/>
      <c r="L114" s="41"/>
      <c r="M114" s="193"/>
      <c r="N114" s="194"/>
      <c r="O114" s="66"/>
      <c r="P114" s="66"/>
      <c r="Q114" s="66"/>
      <c r="R114" s="66"/>
      <c r="S114" s="66"/>
      <c r="T114" s="67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  <c r="AT114" s="18" t="s">
        <v>141</v>
      </c>
      <c r="AU114" s="18" t="s">
        <v>92</v>
      </c>
    </row>
    <row r="115" spans="1:65" s="13" customFormat="1" ht="11.25">
      <c r="B115" s="197"/>
      <c r="C115" s="198"/>
      <c r="D115" s="190" t="s">
        <v>143</v>
      </c>
      <c r="E115" s="199" t="s">
        <v>39</v>
      </c>
      <c r="F115" s="200" t="s">
        <v>173</v>
      </c>
      <c r="G115" s="198"/>
      <c r="H115" s="201">
        <v>790</v>
      </c>
      <c r="I115" s="202"/>
      <c r="J115" s="198"/>
      <c r="K115" s="198"/>
      <c r="L115" s="203"/>
      <c r="M115" s="204"/>
      <c r="N115" s="205"/>
      <c r="O115" s="205"/>
      <c r="P115" s="205"/>
      <c r="Q115" s="205"/>
      <c r="R115" s="205"/>
      <c r="S115" s="205"/>
      <c r="T115" s="206"/>
      <c r="AT115" s="207" t="s">
        <v>143</v>
      </c>
      <c r="AU115" s="207" t="s">
        <v>92</v>
      </c>
      <c r="AV115" s="13" t="s">
        <v>92</v>
      </c>
      <c r="AW115" s="13" t="s">
        <v>41</v>
      </c>
      <c r="AX115" s="13" t="s">
        <v>82</v>
      </c>
      <c r="AY115" s="207" t="s">
        <v>130</v>
      </c>
    </row>
    <row r="116" spans="1:65" s="13" customFormat="1" ht="11.25">
      <c r="B116" s="197"/>
      <c r="C116" s="198"/>
      <c r="D116" s="190" t="s">
        <v>143</v>
      </c>
      <c r="E116" s="199" t="s">
        <v>39</v>
      </c>
      <c r="F116" s="200" t="s">
        <v>174</v>
      </c>
      <c r="G116" s="198"/>
      <c r="H116" s="201">
        <v>71</v>
      </c>
      <c r="I116" s="202"/>
      <c r="J116" s="198"/>
      <c r="K116" s="198"/>
      <c r="L116" s="203"/>
      <c r="M116" s="204"/>
      <c r="N116" s="205"/>
      <c r="O116" s="205"/>
      <c r="P116" s="205"/>
      <c r="Q116" s="205"/>
      <c r="R116" s="205"/>
      <c r="S116" s="205"/>
      <c r="T116" s="206"/>
      <c r="AT116" s="207" t="s">
        <v>143</v>
      </c>
      <c r="AU116" s="207" t="s">
        <v>92</v>
      </c>
      <c r="AV116" s="13" t="s">
        <v>92</v>
      </c>
      <c r="AW116" s="13" t="s">
        <v>41</v>
      </c>
      <c r="AX116" s="13" t="s">
        <v>82</v>
      </c>
      <c r="AY116" s="207" t="s">
        <v>130</v>
      </c>
    </row>
    <row r="117" spans="1:65" s="13" customFormat="1" ht="11.25">
      <c r="B117" s="197"/>
      <c r="C117" s="198"/>
      <c r="D117" s="190" t="s">
        <v>143</v>
      </c>
      <c r="E117" s="199" t="s">
        <v>39</v>
      </c>
      <c r="F117" s="200" t="s">
        <v>175</v>
      </c>
      <c r="G117" s="198"/>
      <c r="H117" s="201">
        <v>462</v>
      </c>
      <c r="I117" s="202"/>
      <c r="J117" s="198"/>
      <c r="K117" s="198"/>
      <c r="L117" s="203"/>
      <c r="M117" s="204"/>
      <c r="N117" s="205"/>
      <c r="O117" s="205"/>
      <c r="P117" s="205"/>
      <c r="Q117" s="205"/>
      <c r="R117" s="205"/>
      <c r="S117" s="205"/>
      <c r="T117" s="206"/>
      <c r="AT117" s="207" t="s">
        <v>143</v>
      </c>
      <c r="AU117" s="207" t="s">
        <v>92</v>
      </c>
      <c r="AV117" s="13" t="s">
        <v>92</v>
      </c>
      <c r="AW117" s="13" t="s">
        <v>41</v>
      </c>
      <c r="AX117" s="13" t="s">
        <v>82</v>
      </c>
      <c r="AY117" s="207" t="s">
        <v>130</v>
      </c>
    </row>
    <row r="118" spans="1:65" s="14" customFormat="1" ht="11.25">
      <c r="B118" s="208"/>
      <c r="C118" s="209"/>
      <c r="D118" s="190" t="s">
        <v>143</v>
      </c>
      <c r="E118" s="210" t="s">
        <v>39</v>
      </c>
      <c r="F118" s="211" t="s">
        <v>158</v>
      </c>
      <c r="G118" s="209"/>
      <c r="H118" s="212">
        <v>1323</v>
      </c>
      <c r="I118" s="213"/>
      <c r="J118" s="209"/>
      <c r="K118" s="209"/>
      <c r="L118" s="214"/>
      <c r="M118" s="215"/>
      <c r="N118" s="216"/>
      <c r="O118" s="216"/>
      <c r="P118" s="216"/>
      <c r="Q118" s="216"/>
      <c r="R118" s="216"/>
      <c r="S118" s="216"/>
      <c r="T118" s="217"/>
      <c r="AT118" s="218" t="s">
        <v>143</v>
      </c>
      <c r="AU118" s="218" t="s">
        <v>92</v>
      </c>
      <c r="AV118" s="14" t="s">
        <v>137</v>
      </c>
      <c r="AW118" s="14" t="s">
        <v>41</v>
      </c>
      <c r="AX118" s="14" t="s">
        <v>90</v>
      </c>
      <c r="AY118" s="218" t="s">
        <v>130</v>
      </c>
    </row>
    <row r="119" spans="1:65" s="2" customFormat="1" ht="24.2" customHeight="1">
      <c r="A119" s="36"/>
      <c r="B119" s="37"/>
      <c r="C119" s="219" t="s">
        <v>176</v>
      </c>
      <c r="D119" s="219" t="s">
        <v>177</v>
      </c>
      <c r="E119" s="220" t="s">
        <v>178</v>
      </c>
      <c r="F119" s="221" t="s">
        <v>179</v>
      </c>
      <c r="G119" s="222" t="s">
        <v>180</v>
      </c>
      <c r="H119" s="223">
        <v>56</v>
      </c>
      <c r="I119" s="224"/>
      <c r="J119" s="225">
        <f>ROUND(I119*H119,2)</f>
        <v>0</v>
      </c>
      <c r="K119" s="221" t="s">
        <v>136</v>
      </c>
      <c r="L119" s="226"/>
      <c r="M119" s="227" t="s">
        <v>39</v>
      </c>
      <c r="N119" s="228" t="s">
        <v>53</v>
      </c>
      <c r="O119" s="66"/>
      <c r="P119" s="186">
        <f>O119*H119</f>
        <v>0</v>
      </c>
      <c r="Q119" s="186">
        <v>0</v>
      </c>
      <c r="R119" s="186">
        <f>Q119*H119</f>
        <v>0</v>
      </c>
      <c r="S119" s="186">
        <v>0</v>
      </c>
      <c r="T119" s="187">
        <f>S119*H119</f>
        <v>0</v>
      </c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  <c r="AR119" s="188" t="s">
        <v>181</v>
      </c>
      <c r="AT119" s="188" t="s">
        <v>177</v>
      </c>
      <c r="AU119" s="188" t="s">
        <v>92</v>
      </c>
      <c r="AY119" s="18" t="s">
        <v>130</v>
      </c>
      <c r="BE119" s="189">
        <f>IF(N119="základní",J119,0)</f>
        <v>0</v>
      </c>
      <c r="BF119" s="189">
        <f>IF(N119="snížená",J119,0)</f>
        <v>0</v>
      </c>
      <c r="BG119" s="189">
        <f>IF(N119="zákl. přenesená",J119,0)</f>
        <v>0</v>
      </c>
      <c r="BH119" s="189">
        <f>IF(N119="sníž. přenesená",J119,0)</f>
        <v>0</v>
      </c>
      <c r="BI119" s="189">
        <f>IF(N119="nulová",J119,0)</f>
        <v>0</v>
      </c>
      <c r="BJ119" s="18" t="s">
        <v>90</v>
      </c>
      <c r="BK119" s="189">
        <f>ROUND(I119*H119,2)</f>
        <v>0</v>
      </c>
      <c r="BL119" s="18" t="s">
        <v>137</v>
      </c>
      <c r="BM119" s="188" t="s">
        <v>182</v>
      </c>
    </row>
    <row r="120" spans="1:65" s="2" customFormat="1" ht="19.5">
      <c r="A120" s="36"/>
      <c r="B120" s="37"/>
      <c r="C120" s="38"/>
      <c r="D120" s="190" t="s">
        <v>139</v>
      </c>
      <c r="E120" s="38"/>
      <c r="F120" s="191" t="s">
        <v>179</v>
      </c>
      <c r="G120" s="38"/>
      <c r="H120" s="38"/>
      <c r="I120" s="192"/>
      <c r="J120" s="38"/>
      <c r="K120" s="38"/>
      <c r="L120" s="41"/>
      <c r="M120" s="193"/>
      <c r="N120" s="194"/>
      <c r="O120" s="66"/>
      <c r="P120" s="66"/>
      <c r="Q120" s="66"/>
      <c r="R120" s="66"/>
      <c r="S120" s="66"/>
      <c r="T120" s="67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  <c r="AT120" s="18" t="s">
        <v>139</v>
      </c>
      <c r="AU120" s="18" t="s">
        <v>92</v>
      </c>
    </row>
    <row r="121" spans="1:65" s="2" customFormat="1" ht="24.2" customHeight="1">
      <c r="A121" s="36"/>
      <c r="B121" s="37"/>
      <c r="C121" s="177" t="s">
        <v>183</v>
      </c>
      <c r="D121" s="177" t="s">
        <v>132</v>
      </c>
      <c r="E121" s="178" t="s">
        <v>184</v>
      </c>
      <c r="F121" s="179" t="s">
        <v>185</v>
      </c>
      <c r="G121" s="180" t="s">
        <v>180</v>
      </c>
      <c r="H121" s="181">
        <v>10</v>
      </c>
      <c r="I121" s="182"/>
      <c r="J121" s="183">
        <f>ROUND(I121*H121,2)</f>
        <v>0</v>
      </c>
      <c r="K121" s="179" t="s">
        <v>136</v>
      </c>
      <c r="L121" s="41"/>
      <c r="M121" s="184" t="s">
        <v>39</v>
      </c>
      <c r="N121" s="185" t="s">
        <v>53</v>
      </c>
      <c r="O121" s="66"/>
      <c r="P121" s="186">
        <f>O121*H121</f>
        <v>0</v>
      </c>
      <c r="Q121" s="186">
        <v>0</v>
      </c>
      <c r="R121" s="186">
        <f>Q121*H121</f>
        <v>0</v>
      </c>
      <c r="S121" s="186">
        <v>0</v>
      </c>
      <c r="T121" s="187">
        <f>S121*H121</f>
        <v>0</v>
      </c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  <c r="AR121" s="188" t="s">
        <v>137</v>
      </c>
      <c r="AT121" s="188" t="s">
        <v>132</v>
      </c>
      <c r="AU121" s="188" t="s">
        <v>92</v>
      </c>
      <c r="AY121" s="18" t="s">
        <v>130</v>
      </c>
      <c r="BE121" s="189">
        <f>IF(N121="základní",J121,0)</f>
        <v>0</v>
      </c>
      <c r="BF121" s="189">
        <f>IF(N121="snížená",J121,0)</f>
        <v>0</v>
      </c>
      <c r="BG121" s="189">
        <f>IF(N121="zákl. přenesená",J121,0)</f>
        <v>0</v>
      </c>
      <c r="BH121" s="189">
        <f>IF(N121="sníž. přenesená",J121,0)</f>
        <v>0</v>
      </c>
      <c r="BI121" s="189">
        <f>IF(N121="nulová",J121,0)</f>
        <v>0</v>
      </c>
      <c r="BJ121" s="18" t="s">
        <v>90</v>
      </c>
      <c r="BK121" s="189">
        <f>ROUND(I121*H121,2)</f>
        <v>0</v>
      </c>
      <c r="BL121" s="18" t="s">
        <v>137</v>
      </c>
      <c r="BM121" s="188" t="s">
        <v>186</v>
      </c>
    </row>
    <row r="122" spans="1:65" s="2" customFormat="1" ht="19.5">
      <c r="A122" s="36"/>
      <c r="B122" s="37"/>
      <c r="C122" s="38"/>
      <c r="D122" s="190" t="s">
        <v>139</v>
      </c>
      <c r="E122" s="38"/>
      <c r="F122" s="191" t="s">
        <v>187</v>
      </c>
      <c r="G122" s="38"/>
      <c r="H122" s="38"/>
      <c r="I122" s="192"/>
      <c r="J122" s="38"/>
      <c r="K122" s="38"/>
      <c r="L122" s="41"/>
      <c r="M122" s="193"/>
      <c r="N122" s="194"/>
      <c r="O122" s="66"/>
      <c r="P122" s="66"/>
      <c r="Q122" s="66"/>
      <c r="R122" s="66"/>
      <c r="S122" s="66"/>
      <c r="T122" s="67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  <c r="AT122" s="18" t="s">
        <v>139</v>
      </c>
      <c r="AU122" s="18" t="s">
        <v>92</v>
      </c>
    </row>
    <row r="123" spans="1:65" s="2" customFormat="1" ht="11.25">
      <c r="A123" s="36"/>
      <c r="B123" s="37"/>
      <c r="C123" s="38"/>
      <c r="D123" s="195" t="s">
        <v>141</v>
      </c>
      <c r="E123" s="38"/>
      <c r="F123" s="196" t="s">
        <v>188</v>
      </c>
      <c r="G123" s="38"/>
      <c r="H123" s="38"/>
      <c r="I123" s="192"/>
      <c r="J123" s="38"/>
      <c r="K123" s="38"/>
      <c r="L123" s="41"/>
      <c r="M123" s="193"/>
      <c r="N123" s="194"/>
      <c r="O123" s="66"/>
      <c r="P123" s="66"/>
      <c r="Q123" s="66"/>
      <c r="R123" s="66"/>
      <c r="S123" s="66"/>
      <c r="T123" s="67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T123" s="18" t="s">
        <v>141</v>
      </c>
      <c r="AU123" s="18" t="s">
        <v>92</v>
      </c>
    </row>
    <row r="124" spans="1:65" s="2" customFormat="1" ht="24.2" customHeight="1">
      <c r="A124" s="36"/>
      <c r="B124" s="37"/>
      <c r="C124" s="177" t="s">
        <v>181</v>
      </c>
      <c r="D124" s="177" t="s">
        <v>132</v>
      </c>
      <c r="E124" s="178" t="s">
        <v>189</v>
      </c>
      <c r="F124" s="179" t="s">
        <v>190</v>
      </c>
      <c r="G124" s="180" t="s">
        <v>180</v>
      </c>
      <c r="H124" s="181">
        <v>10</v>
      </c>
      <c r="I124" s="182"/>
      <c r="J124" s="183">
        <f>ROUND(I124*H124,2)</f>
        <v>0</v>
      </c>
      <c r="K124" s="179" t="s">
        <v>136</v>
      </c>
      <c r="L124" s="41"/>
      <c r="M124" s="184" t="s">
        <v>39</v>
      </c>
      <c r="N124" s="185" t="s">
        <v>53</v>
      </c>
      <c r="O124" s="66"/>
      <c r="P124" s="186">
        <f>O124*H124</f>
        <v>0</v>
      </c>
      <c r="Q124" s="186">
        <v>0</v>
      </c>
      <c r="R124" s="186">
        <f>Q124*H124</f>
        <v>0</v>
      </c>
      <c r="S124" s="186">
        <v>0</v>
      </c>
      <c r="T124" s="187">
        <f>S124*H124</f>
        <v>0</v>
      </c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  <c r="AR124" s="188" t="s">
        <v>137</v>
      </c>
      <c r="AT124" s="188" t="s">
        <v>132</v>
      </c>
      <c r="AU124" s="188" t="s">
        <v>92</v>
      </c>
      <c r="AY124" s="18" t="s">
        <v>130</v>
      </c>
      <c r="BE124" s="189">
        <f>IF(N124="základní",J124,0)</f>
        <v>0</v>
      </c>
      <c r="BF124" s="189">
        <f>IF(N124="snížená",J124,0)</f>
        <v>0</v>
      </c>
      <c r="BG124" s="189">
        <f>IF(N124="zákl. přenesená",J124,0)</f>
        <v>0</v>
      </c>
      <c r="BH124" s="189">
        <f>IF(N124="sníž. přenesená",J124,0)</f>
        <v>0</v>
      </c>
      <c r="BI124" s="189">
        <f>IF(N124="nulová",J124,0)</f>
        <v>0</v>
      </c>
      <c r="BJ124" s="18" t="s">
        <v>90</v>
      </c>
      <c r="BK124" s="189">
        <f>ROUND(I124*H124,2)</f>
        <v>0</v>
      </c>
      <c r="BL124" s="18" t="s">
        <v>137</v>
      </c>
      <c r="BM124" s="188" t="s">
        <v>191</v>
      </c>
    </row>
    <row r="125" spans="1:65" s="2" customFormat="1" ht="19.5">
      <c r="A125" s="36"/>
      <c r="B125" s="37"/>
      <c r="C125" s="38"/>
      <c r="D125" s="190" t="s">
        <v>139</v>
      </c>
      <c r="E125" s="38"/>
      <c r="F125" s="191" t="s">
        <v>192</v>
      </c>
      <c r="G125" s="38"/>
      <c r="H125" s="38"/>
      <c r="I125" s="192"/>
      <c r="J125" s="38"/>
      <c r="K125" s="38"/>
      <c r="L125" s="41"/>
      <c r="M125" s="193"/>
      <c r="N125" s="194"/>
      <c r="O125" s="66"/>
      <c r="P125" s="66"/>
      <c r="Q125" s="66"/>
      <c r="R125" s="66"/>
      <c r="S125" s="66"/>
      <c r="T125" s="67"/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T125" s="18" t="s">
        <v>139</v>
      </c>
      <c r="AU125" s="18" t="s">
        <v>92</v>
      </c>
    </row>
    <row r="126" spans="1:65" s="2" customFormat="1" ht="11.25">
      <c r="A126" s="36"/>
      <c r="B126" s="37"/>
      <c r="C126" s="38"/>
      <c r="D126" s="195" t="s">
        <v>141</v>
      </c>
      <c r="E126" s="38"/>
      <c r="F126" s="196" t="s">
        <v>193</v>
      </c>
      <c r="G126" s="38"/>
      <c r="H126" s="38"/>
      <c r="I126" s="192"/>
      <c r="J126" s="38"/>
      <c r="K126" s="38"/>
      <c r="L126" s="41"/>
      <c r="M126" s="193"/>
      <c r="N126" s="194"/>
      <c r="O126" s="66"/>
      <c r="P126" s="66"/>
      <c r="Q126" s="66"/>
      <c r="R126" s="66"/>
      <c r="S126" s="66"/>
      <c r="T126" s="67"/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  <c r="AT126" s="18" t="s">
        <v>141</v>
      </c>
      <c r="AU126" s="18" t="s">
        <v>92</v>
      </c>
    </row>
    <row r="127" spans="1:65" s="2" customFormat="1" ht="33" customHeight="1">
      <c r="A127" s="36"/>
      <c r="B127" s="37"/>
      <c r="C127" s="219" t="s">
        <v>194</v>
      </c>
      <c r="D127" s="219" t="s">
        <v>177</v>
      </c>
      <c r="E127" s="220" t="s">
        <v>195</v>
      </c>
      <c r="F127" s="221" t="s">
        <v>196</v>
      </c>
      <c r="G127" s="222" t="s">
        <v>180</v>
      </c>
      <c r="H127" s="223">
        <v>140</v>
      </c>
      <c r="I127" s="224"/>
      <c r="J127" s="225">
        <f>ROUND(I127*H127,2)</f>
        <v>0</v>
      </c>
      <c r="K127" s="221" t="s">
        <v>136</v>
      </c>
      <c r="L127" s="226"/>
      <c r="M127" s="227" t="s">
        <v>39</v>
      </c>
      <c r="N127" s="228" t="s">
        <v>53</v>
      </c>
      <c r="O127" s="66"/>
      <c r="P127" s="186">
        <f>O127*H127</f>
        <v>0</v>
      </c>
      <c r="Q127" s="186">
        <v>0</v>
      </c>
      <c r="R127" s="186">
        <f>Q127*H127</f>
        <v>0</v>
      </c>
      <c r="S127" s="186">
        <v>0</v>
      </c>
      <c r="T127" s="187">
        <f>S127*H127</f>
        <v>0</v>
      </c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R127" s="188" t="s">
        <v>181</v>
      </c>
      <c r="AT127" s="188" t="s">
        <v>177</v>
      </c>
      <c r="AU127" s="188" t="s">
        <v>92</v>
      </c>
      <c r="AY127" s="18" t="s">
        <v>130</v>
      </c>
      <c r="BE127" s="189">
        <f>IF(N127="základní",J127,0)</f>
        <v>0</v>
      </c>
      <c r="BF127" s="189">
        <f>IF(N127="snížená",J127,0)</f>
        <v>0</v>
      </c>
      <c r="BG127" s="189">
        <f>IF(N127="zákl. přenesená",J127,0)</f>
        <v>0</v>
      </c>
      <c r="BH127" s="189">
        <f>IF(N127="sníž. přenesená",J127,0)</f>
        <v>0</v>
      </c>
      <c r="BI127" s="189">
        <f>IF(N127="nulová",J127,0)</f>
        <v>0</v>
      </c>
      <c r="BJ127" s="18" t="s">
        <v>90</v>
      </c>
      <c r="BK127" s="189">
        <f>ROUND(I127*H127,2)</f>
        <v>0</v>
      </c>
      <c r="BL127" s="18" t="s">
        <v>137</v>
      </c>
      <c r="BM127" s="188" t="s">
        <v>197</v>
      </c>
    </row>
    <row r="128" spans="1:65" s="2" customFormat="1" ht="19.5">
      <c r="A128" s="36"/>
      <c r="B128" s="37"/>
      <c r="C128" s="38"/>
      <c r="D128" s="190" t="s">
        <v>139</v>
      </c>
      <c r="E128" s="38"/>
      <c r="F128" s="191" t="s">
        <v>196</v>
      </c>
      <c r="G128" s="38"/>
      <c r="H128" s="38"/>
      <c r="I128" s="192"/>
      <c r="J128" s="38"/>
      <c r="K128" s="38"/>
      <c r="L128" s="41"/>
      <c r="M128" s="193"/>
      <c r="N128" s="194"/>
      <c r="O128" s="66"/>
      <c r="P128" s="66"/>
      <c r="Q128" s="66"/>
      <c r="R128" s="66"/>
      <c r="S128" s="66"/>
      <c r="T128" s="67"/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T128" s="18" t="s">
        <v>139</v>
      </c>
      <c r="AU128" s="18" t="s">
        <v>92</v>
      </c>
    </row>
    <row r="129" spans="1:65" s="2" customFormat="1" ht="24.2" customHeight="1">
      <c r="A129" s="36"/>
      <c r="B129" s="37"/>
      <c r="C129" s="177" t="s">
        <v>198</v>
      </c>
      <c r="D129" s="177" t="s">
        <v>132</v>
      </c>
      <c r="E129" s="178" t="s">
        <v>199</v>
      </c>
      <c r="F129" s="179" t="s">
        <v>200</v>
      </c>
      <c r="G129" s="180" t="s">
        <v>201</v>
      </c>
      <c r="H129" s="181">
        <v>490</v>
      </c>
      <c r="I129" s="182"/>
      <c r="J129" s="183">
        <f>ROUND(I129*H129,2)</f>
        <v>0</v>
      </c>
      <c r="K129" s="179" t="s">
        <v>136</v>
      </c>
      <c r="L129" s="41"/>
      <c r="M129" s="184" t="s">
        <v>39</v>
      </c>
      <c r="N129" s="185" t="s">
        <v>53</v>
      </c>
      <c r="O129" s="66"/>
      <c r="P129" s="186">
        <f>O129*H129</f>
        <v>0</v>
      </c>
      <c r="Q129" s="186">
        <v>0</v>
      </c>
      <c r="R129" s="186">
        <f>Q129*H129</f>
        <v>0</v>
      </c>
      <c r="S129" s="186">
        <v>0</v>
      </c>
      <c r="T129" s="187">
        <f>S129*H129</f>
        <v>0</v>
      </c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  <c r="AR129" s="188" t="s">
        <v>137</v>
      </c>
      <c r="AT129" s="188" t="s">
        <v>132</v>
      </c>
      <c r="AU129" s="188" t="s">
        <v>92</v>
      </c>
      <c r="AY129" s="18" t="s">
        <v>130</v>
      </c>
      <c r="BE129" s="189">
        <f>IF(N129="základní",J129,0)</f>
        <v>0</v>
      </c>
      <c r="BF129" s="189">
        <f>IF(N129="snížená",J129,0)</f>
        <v>0</v>
      </c>
      <c r="BG129" s="189">
        <f>IF(N129="zákl. přenesená",J129,0)</f>
        <v>0</v>
      </c>
      <c r="BH129" s="189">
        <f>IF(N129="sníž. přenesená",J129,0)</f>
        <v>0</v>
      </c>
      <c r="BI129" s="189">
        <f>IF(N129="nulová",J129,0)</f>
        <v>0</v>
      </c>
      <c r="BJ129" s="18" t="s">
        <v>90</v>
      </c>
      <c r="BK129" s="189">
        <f>ROUND(I129*H129,2)</f>
        <v>0</v>
      </c>
      <c r="BL129" s="18" t="s">
        <v>137</v>
      </c>
      <c r="BM129" s="188" t="s">
        <v>202</v>
      </c>
    </row>
    <row r="130" spans="1:65" s="2" customFormat="1" ht="19.5">
      <c r="A130" s="36"/>
      <c r="B130" s="37"/>
      <c r="C130" s="38"/>
      <c r="D130" s="190" t="s">
        <v>139</v>
      </c>
      <c r="E130" s="38"/>
      <c r="F130" s="191" t="s">
        <v>203</v>
      </c>
      <c r="G130" s="38"/>
      <c r="H130" s="38"/>
      <c r="I130" s="192"/>
      <c r="J130" s="38"/>
      <c r="K130" s="38"/>
      <c r="L130" s="41"/>
      <c r="M130" s="193"/>
      <c r="N130" s="194"/>
      <c r="O130" s="66"/>
      <c r="P130" s="66"/>
      <c r="Q130" s="66"/>
      <c r="R130" s="66"/>
      <c r="S130" s="66"/>
      <c r="T130" s="67"/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T130" s="18" t="s">
        <v>139</v>
      </c>
      <c r="AU130" s="18" t="s">
        <v>92</v>
      </c>
    </row>
    <row r="131" spans="1:65" s="2" customFormat="1" ht="11.25">
      <c r="A131" s="36"/>
      <c r="B131" s="37"/>
      <c r="C131" s="38"/>
      <c r="D131" s="195" t="s">
        <v>141</v>
      </c>
      <c r="E131" s="38"/>
      <c r="F131" s="196" t="s">
        <v>204</v>
      </c>
      <c r="G131" s="38"/>
      <c r="H131" s="38"/>
      <c r="I131" s="192"/>
      <c r="J131" s="38"/>
      <c r="K131" s="38"/>
      <c r="L131" s="41"/>
      <c r="M131" s="193"/>
      <c r="N131" s="194"/>
      <c r="O131" s="66"/>
      <c r="P131" s="66"/>
      <c r="Q131" s="66"/>
      <c r="R131" s="66"/>
      <c r="S131" s="66"/>
      <c r="T131" s="67"/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  <c r="AT131" s="18" t="s">
        <v>141</v>
      </c>
      <c r="AU131" s="18" t="s">
        <v>92</v>
      </c>
    </row>
    <row r="132" spans="1:65" s="2" customFormat="1" ht="24.2" customHeight="1">
      <c r="A132" s="36"/>
      <c r="B132" s="37"/>
      <c r="C132" s="177" t="s">
        <v>205</v>
      </c>
      <c r="D132" s="177" t="s">
        <v>132</v>
      </c>
      <c r="E132" s="178" t="s">
        <v>206</v>
      </c>
      <c r="F132" s="179" t="s">
        <v>207</v>
      </c>
      <c r="G132" s="180" t="s">
        <v>201</v>
      </c>
      <c r="H132" s="181">
        <v>490</v>
      </c>
      <c r="I132" s="182"/>
      <c r="J132" s="183">
        <f>ROUND(I132*H132,2)</f>
        <v>0</v>
      </c>
      <c r="K132" s="179" t="s">
        <v>136</v>
      </c>
      <c r="L132" s="41"/>
      <c r="M132" s="184" t="s">
        <v>39</v>
      </c>
      <c r="N132" s="185" t="s">
        <v>53</v>
      </c>
      <c r="O132" s="66"/>
      <c r="P132" s="186">
        <f>O132*H132</f>
        <v>0</v>
      </c>
      <c r="Q132" s="186">
        <v>0</v>
      </c>
      <c r="R132" s="186">
        <f>Q132*H132</f>
        <v>0</v>
      </c>
      <c r="S132" s="186">
        <v>0</v>
      </c>
      <c r="T132" s="187">
        <f>S132*H132</f>
        <v>0</v>
      </c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R132" s="188" t="s">
        <v>137</v>
      </c>
      <c r="AT132" s="188" t="s">
        <v>132</v>
      </c>
      <c r="AU132" s="188" t="s">
        <v>92</v>
      </c>
      <c r="AY132" s="18" t="s">
        <v>130</v>
      </c>
      <c r="BE132" s="189">
        <f>IF(N132="základní",J132,0)</f>
        <v>0</v>
      </c>
      <c r="BF132" s="189">
        <f>IF(N132="snížená",J132,0)</f>
        <v>0</v>
      </c>
      <c r="BG132" s="189">
        <f>IF(N132="zákl. přenesená",J132,0)</f>
        <v>0</v>
      </c>
      <c r="BH132" s="189">
        <f>IF(N132="sníž. přenesená",J132,0)</f>
        <v>0</v>
      </c>
      <c r="BI132" s="189">
        <f>IF(N132="nulová",J132,0)</f>
        <v>0</v>
      </c>
      <c r="BJ132" s="18" t="s">
        <v>90</v>
      </c>
      <c r="BK132" s="189">
        <f>ROUND(I132*H132,2)</f>
        <v>0</v>
      </c>
      <c r="BL132" s="18" t="s">
        <v>137</v>
      </c>
      <c r="BM132" s="188" t="s">
        <v>208</v>
      </c>
    </row>
    <row r="133" spans="1:65" s="2" customFormat="1" ht="19.5">
      <c r="A133" s="36"/>
      <c r="B133" s="37"/>
      <c r="C133" s="38"/>
      <c r="D133" s="190" t="s">
        <v>139</v>
      </c>
      <c r="E133" s="38"/>
      <c r="F133" s="191" t="s">
        <v>209</v>
      </c>
      <c r="G133" s="38"/>
      <c r="H133" s="38"/>
      <c r="I133" s="192"/>
      <c r="J133" s="38"/>
      <c r="K133" s="38"/>
      <c r="L133" s="41"/>
      <c r="M133" s="193"/>
      <c r="N133" s="194"/>
      <c r="O133" s="66"/>
      <c r="P133" s="66"/>
      <c r="Q133" s="66"/>
      <c r="R133" s="66"/>
      <c r="S133" s="66"/>
      <c r="T133" s="67"/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T133" s="18" t="s">
        <v>139</v>
      </c>
      <c r="AU133" s="18" t="s">
        <v>92</v>
      </c>
    </row>
    <row r="134" spans="1:65" s="2" customFormat="1" ht="11.25">
      <c r="A134" s="36"/>
      <c r="B134" s="37"/>
      <c r="C134" s="38"/>
      <c r="D134" s="195" t="s">
        <v>141</v>
      </c>
      <c r="E134" s="38"/>
      <c r="F134" s="196" t="s">
        <v>210</v>
      </c>
      <c r="G134" s="38"/>
      <c r="H134" s="38"/>
      <c r="I134" s="192"/>
      <c r="J134" s="38"/>
      <c r="K134" s="38"/>
      <c r="L134" s="41"/>
      <c r="M134" s="193"/>
      <c r="N134" s="194"/>
      <c r="O134" s="66"/>
      <c r="P134" s="66"/>
      <c r="Q134" s="66"/>
      <c r="R134" s="66"/>
      <c r="S134" s="66"/>
      <c r="T134" s="67"/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  <c r="AT134" s="18" t="s">
        <v>141</v>
      </c>
      <c r="AU134" s="18" t="s">
        <v>92</v>
      </c>
    </row>
    <row r="135" spans="1:65" s="12" customFormat="1" ht="25.9" customHeight="1">
      <c r="B135" s="161"/>
      <c r="C135" s="162"/>
      <c r="D135" s="163" t="s">
        <v>81</v>
      </c>
      <c r="E135" s="164" t="s">
        <v>177</v>
      </c>
      <c r="F135" s="164" t="s">
        <v>211</v>
      </c>
      <c r="G135" s="162"/>
      <c r="H135" s="162"/>
      <c r="I135" s="165"/>
      <c r="J135" s="166">
        <f>BK135</f>
        <v>0</v>
      </c>
      <c r="K135" s="162"/>
      <c r="L135" s="167"/>
      <c r="M135" s="168"/>
      <c r="N135" s="169"/>
      <c r="O135" s="169"/>
      <c r="P135" s="170">
        <f>P136</f>
        <v>0</v>
      </c>
      <c r="Q135" s="169"/>
      <c r="R135" s="170">
        <f>R136</f>
        <v>1680.3706999999999</v>
      </c>
      <c r="S135" s="169"/>
      <c r="T135" s="171">
        <f>T136</f>
        <v>92.6</v>
      </c>
      <c r="AR135" s="172" t="s">
        <v>151</v>
      </c>
      <c r="AT135" s="173" t="s">
        <v>81</v>
      </c>
      <c r="AU135" s="173" t="s">
        <v>82</v>
      </c>
      <c r="AY135" s="172" t="s">
        <v>130</v>
      </c>
      <c r="BK135" s="174">
        <f>BK136</f>
        <v>0</v>
      </c>
    </row>
    <row r="136" spans="1:65" s="12" customFormat="1" ht="22.9" customHeight="1">
      <c r="B136" s="161"/>
      <c r="C136" s="162"/>
      <c r="D136" s="163" t="s">
        <v>81</v>
      </c>
      <c r="E136" s="175" t="s">
        <v>212</v>
      </c>
      <c r="F136" s="175" t="s">
        <v>213</v>
      </c>
      <c r="G136" s="162"/>
      <c r="H136" s="162"/>
      <c r="I136" s="165"/>
      <c r="J136" s="176">
        <f>BK136</f>
        <v>0</v>
      </c>
      <c r="K136" s="162"/>
      <c r="L136" s="167"/>
      <c r="M136" s="168"/>
      <c r="N136" s="169"/>
      <c r="O136" s="169"/>
      <c r="P136" s="170">
        <f>SUM(P137:P227)</f>
        <v>0</v>
      </c>
      <c r="Q136" s="169"/>
      <c r="R136" s="170">
        <f>SUM(R137:R227)</f>
        <v>1680.3706999999999</v>
      </c>
      <c r="S136" s="169"/>
      <c r="T136" s="171">
        <f>SUM(T137:T227)</f>
        <v>92.6</v>
      </c>
      <c r="AR136" s="172" t="s">
        <v>151</v>
      </c>
      <c r="AT136" s="173" t="s">
        <v>81</v>
      </c>
      <c r="AU136" s="173" t="s">
        <v>90</v>
      </c>
      <c r="AY136" s="172" t="s">
        <v>130</v>
      </c>
      <c r="BK136" s="174">
        <f>SUM(BK137:BK227)</f>
        <v>0</v>
      </c>
    </row>
    <row r="137" spans="1:65" s="2" customFormat="1" ht="33" customHeight="1">
      <c r="A137" s="36"/>
      <c r="B137" s="37"/>
      <c r="C137" s="177" t="s">
        <v>8</v>
      </c>
      <c r="D137" s="177" t="s">
        <v>132</v>
      </c>
      <c r="E137" s="178" t="s">
        <v>214</v>
      </c>
      <c r="F137" s="179" t="s">
        <v>215</v>
      </c>
      <c r="G137" s="180" t="s">
        <v>135</v>
      </c>
      <c r="H137" s="181">
        <v>1323</v>
      </c>
      <c r="I137" s="182"/>
      <c r="J137" s="183">
        <f>ROUND(I137*H137,2)</f>
        <v>0</v>
      </c>
      <c r="K137" s="179" t="s">
        <v>136</v>
      </c>
      <c r="L137" s="41"/>
      <c r="M137" s="184" t="s">
        <v>39</v>
      </c>
      <c r="N137" s="185" t="s">
        <v>53</v>
      </c>
      <c r="O137" s="66"/>
      <c r="P137" s="186">
        <f>O137*H137</f>
        <v>0</v>
      </c>
      <c r="Q137" s="186">
        <v>0</v>
      </c>
      <c r="R137" s="186">
        <f>Q137*H137</f>
        <v>0</v>
      </c>
      <c r="S137" s="186">
        <v>0</v>
      </c>
      <c r="T137" s="187">
        <f>S137*H137</f>
        <v>0</v>
      </c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R137" s="188" t="s">
        <v>216</v>
      </c>
      <c r="AT137" s="188" t="s">
        <v>132</v>
      </c>
      <c r="AU137" s="188" t="s">
        <v>92</v>
      </c>
      <c r="AY137" s="18" t="s">
        <v>130</v>
      </c>
      <c r="BE137" s="189">
        <f>IF(N137="základní",J137,0)</f>
        <v>0</v>
      </c>
      <c r="BF137" s="189">
        <f>IF(N137="snížená",J137,0)</f>
        <v>0</v>
      </c>
      <c r="BG137" s="189">
        <f>IF(N137="zákl. přenesená",J137,0)</f>
        <v>0</v>
      </c>
      <c r="BH137" s="189">
        <f>IF(N137="sníž. přenesená",J137,0)</f>
        <v>0</v>
      </c>
      <c r="BI137" s="189">
        <f>IF(N137="nulová",J137,0)</f>
        <v>0</v>
      </c>
      <c r="BJ137" s="18" t="s">
        <v>90</v>
      </c>
      <c r="BK137" s="189">
        <f>ROUND(I137*H137,2)</f>
        <v>0</v>
      </c>
      <c r="BL137" s="18" t="s">
        <v>216</v>
      </c>
      <c r="BM137" s="188" t="s">
        <v>217</v>
      </c>
    </row>
    <row r="138" spans="1:65" s="2" customFormat="1" ht="19.5">
      <c r="A138" s="36"/>
      <c r="B138" s="37"/>
      <c r="C138" s="38"/>
      <c r="D138" s="190" t="s">
        <v>139</v>
      </c>
      <c r="E138" s="38"/>
      <c r="F138" s="191" t="s">
        <v>218</v>
      </c>
      <c r="G138" s="38"/>
      <c r="H138" s="38"/>
      <c r="I138" s="192"/>
      <c r="J138" s="38"/>
      <c r="K138" s="38"/>
      <c r="L138" s="41"/>
      <c r="M138" s="193"/>
      <c r="N138" s="194"/>
      <c r="O138" s="66"/>
      <c r="P138" s="66"/>
      <c r="Q138" s="66"/>
      <c r="R138" s="66"/>
      <c r="S138" s="66"/>
      <c r="T138" s="67"/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T138" s="18" t="s">
        <v>139</v>
      </c>
      <c r="AU138" s="18" t="s">
        <v>92</v>
      </c>
    </row>
    <row r="139" spans="1:65" s="2" customFormat="1" ht="11.25">
      <c r="A139" s="36"/>
      <c r="B139" s="37"/>
      <c r="C139" s="38"/>
      <c r="D139" s="195" t="s">
        <v>141</v>
      </c>
      <c r="E139" s="38"/>
      <c r="F139" s="196" t="s">
        <v>219</v>
      </c>
      <c r="G139" s="38"/>
      <c r="H139" s="38"/>
      <c r="I139" s="192"/>
      <c r="J139" s="38"/>
      <c r="K139" s="38"/>
      <c r="L139" s="41"/>
      <c r="M139" s="193"/>
      <c r="N139" s="194"/>
      <c r="O139" s="66"/>
      <c r="P139" s="66"/>
      <c r="Q139" s="66"/>
      <c r="R139" s="66"/>
      <c r="S139" s="66"/>
      <c r="T139" s="67"/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T139" s="18" t="s">
        <v>141</v>
      </c>
      <c r="AU139" s="18" t="s">
        <v>92</v>
      </c>
    </row>
    <row r="140" spans="1:65" s="13" customFormat="1" ht="11.25">
      <c r="B140" s="197"/>
      <c r="C140" s="198"/>
      <c r="D140" s="190" t="s">
        <v>143</v>
      </c>
      <c r="E140" s="199" t="s">
        <v>39</v>
      </c>
      <c r="F140" s="200" t="s">
        <v>173</v>
      </c>
      <c r="G140" s="198"/>
      <c r="H140" s="201">
        <v>790</v>
      </c>
      <c r="I140" s="202"/>
      <c r="J140" s="198"/>
      <c r="K140" s="198"/>
      <c r="L140" s="203"/>
      <c r="M140" s="204"/>
      <c r="N140" s="205"/>
      <c r="O140" s="205"/>
      <c r="P140" s="205"/>
      <c r="Q140" s="205"/>
      <c r="R140" s="205"/>
      <c r="S140" s="205"/>
      <c r="T140" s="206"/>
      <c r="AT140" s="207" t="s">
        <v>143</v>
      </c>
      <c r="AU140" s="207" t="s">
        <v>92</v>
      </c>
      <c r="AV140" s="13" t="s">
        <v>92</v>
      </c>
      <c r="AW140" s="13" t="s">
        <v>41</v>
      </c>
      <c r="AX140" s="13" t="s">
        <v>82</v>
      </c>
      <c r="AY140" s="207" t="s">
        <v>130</v>
      </c>
    </row>
    <row r="141" spans="1:65" s="13" customFormat="1" ht="11.25">
      <c r="B141" s="197"/>
      <c r="C141" s="198"/>
      <c r="D141" s="190" t="s">
        <v>143</v>
      </c>
      <c r="E141" s="199" t="s">
        <v>39</v>
      </c>
      <c r="F141" s="200" t="s">
        <v>174</v>
      </c>
      <c r="G141" s="198"/>
      <c r="H141" s="201">
        <v>71</v>
      </c>
      <c r="I141" s="202"/>
      <c r="J141" s="198"/>
      <c r="K141" s="198"/>
      <c r="L141" s="203"/>
      <c r="M141" s="204"/>
      <c r="N141" s="205"/>
      <c r="O141" s="205"/>
      <c r="P141" s="205"/>
      <c r="Q141" s="205"/>
      <c r="R141" s="205"/>
      <c r="S141" s="205"/>
      <c r="T141" s="206"/>
      <c r="AT141" s="207" t="s">
        <v>143</v>
      </c>
      <c r="AU141" s="207" t="s">
        <v>92</v>
      </c>
      <c r="AV141" s="13" t="s">
        <v>92</v>
      </c>
      <c r="AW141" s="13" t="s">
        <v>41</v>
      </c>
      <c r="AX141" s="13" t="s">
        <v>82</v>
      </c>
      <c r="AY141" s="207" t="s">
        <v>130</v>
      </c>
    </row>
    <row r="142" spans="1:65" s="13" customFormat="1" ht="11.25">
      <c r="B142" s="197"/>
      <c r="C142" s="198"/>
      <c r="D142" s="190" t="s">
        <v>143</v>
      </c>
      <c r="E142" s="199" t="s">
        <v>39</v>
      </c>
      <c r="F142" s="200" t="s">
        <v>175</v>
      </c>
      <c r="G142" s="198"/>
      <c r="H142" s="201">
        <v>462</v>
      </c>
      <c r="I142" s="202"/>
      <c r="J142" s="198"/>
      <c r="K142" s="198"/>
      <c r="L142" s="203"/>
      <c r="M142" s="204"/>
      <c r="N142" s="205"/>
      <c r="O142" s="205"/>
      <c r="P142" s="205"/>
      <c r="Q142" s="205"/>
      <c r="R142" s="205"/>
      <c r="S142" s="205"/>
      <c r="T142" s="206"/>
      <c r="AT142" s="207" t="s">
        <v>143</v>
      </c>
      <c r="AU142" s="207" t="s">
        <v>92</v>
      </c>
      <c r="AV142" s="13" t="s">
        <v>92</v>
      </c>
      <c r="AW142" s="13" t="s">
        <v>41</v>
      </c>
      <c r="AX142" s="13" t="s">
        <v>82</v>
      </c>
      <c r="AY142" s="207" t="s">
        <v>130</v>
      </c>
    </row>
    <row r="143" spans="1:65" s="14" customFormat="1" ht="11.25">
      <c r="B143" s="208"/>
      <c r="C143" s="209"/>
      <c r="D143" s="190" t="s">
        <v>143</v>
      </c>
      <c r="E143" s="210" t="s">
        <v>39</v>
      </c>
      <c r="F143" s="211" t="s">
        <v>158</v>
      </c>
      <c r="G143" s="209"/>
      <c r="H143" s="212">
        <v>1323</v>
      </c>
      <c r="I143" s="213"/>
      <c r="J143" s="209"/>
      <c r="K143" s="209"/>
      <c r="L143" s="214"/>
      <c r="M143" s="215"/>
      <c r="N143" s="216"/>
      <c r="O143" s="216"/>
      <c r="P143" s="216"/>
      <c r="Q143" s="216"/>
      <c r="R143" s="216"/>
      <c r="S143" s="216"/>
      <c r="T143" s="217"/>
      <c r="AT143" s="218" t="s">
        <v>143</v>
      </c>
      <c r="AU143" s="218" t="s">
        <v>92</v>
      </c>
      <c r="AV143" s="14" t="s">
        <v>137</v>
      </c>
      <c r="AW143" s="14" t="s">
        <v>41</v>
      </c>
      <c r="AX143" s="14" t="s">
        <v>90</v>
      </c>
      <c r="AY143" s="218" t="s">
        <v>130</v>
      </c>
    </row>
    <row r="144" spans="1:65" s="2" customFormat="1" ht="16.5" customHeight="1">
      <c r="A144" s="36"/>
      <c r="B144" s="37"/>
      <c r="C144" s="219" t="s">
        <v>220</v>
      </c>
      <c r="D144" s="219" t="s">
        <v>177</v>
      </c>
      <c r="E144" s="220" t="s">
        <v>221</v>
      </c>
      <c r="F144" s="221" t="s">
        <v>222</v>
      </c>
      <c r="G144" s="222" t="s">
        <v>223</v>
      </c>
      <c r="H144" s="223">
        <v>857.30399999999997</v>
      </c>
      <c r="I144" s="224"/>
      <c r="J144" s="225">
        <f>ROUND(I144*H144,2)</f>
        <v>0</v>
      </c>
      <c r="K144" s="221" t="s">
        <v>136</v>
      </c>
      <c r="L144" s="226"/>
      <c r="M144" s="227" t="s">
        <v>39</v>
      </c>
      <c r="N144" s="228" t="s">
        <v>53</v>
      </c>
      <c r="O144" s="66"/>
      <c r="P144" s="186">
        <f>O144*H144</f>
        <v>0</v>
      </c>
      <c r="Q144" s="186">
        <v>1</v>
      </c>
      <c r="R144" s="186">
        <f>Q144*H144</f>
        <v>857.30399999999997</v>
      </c>
      <c r="S144" s="186">
        <v>0</v>
      </c>
      <c r="T144" s="187">
        <f>S144*H144</f>
        <v>0</v>
      </c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R144" s="188" t="s">
        <v>224</v>
      </c>
      <c r="AT144" s="188" t="s">
        <v>177</v>
      </c>
      <c r="AU144" s="188" t="s">
        <v>92</v>
      </c>
      <c r="AY144" s="18" t="s">
        <v>130</v>
      </c>
      <c r="BE144" s="189">
        <f>IF(N144="základní",J144,0)</f>
        <v>0</v>
      </c>
      <c r="BF144" s="189">
        <f>IF(N144="snížená",J144,0)</f>
        <v>0</v>
      </c>
      <c r="BG144" s="189">
        <f>IF(N144="zákl. přenesená",J144,0)</f>
        <v>0</v>
      </c>
      <c r="BH144" s="189">
        <f>IF(N144="sníž. přenesená",J144,0)</f>
        <v>0</v>
      </c>
      <c r="BI144" s="189">
        <f>IF(N144="nulová",J144,0)</f>
        <v>0</v>
      </c>
      <c r="BJ144" s="18" t="s">
        <v>90</v>
      </c>
      <c r="BK144" s="189">
        <f>ROUND(I144*H144,2)</f>
        <v>0</v>
      </c>
      <c r="BL144" s="18" t="s">
        <v>216</v>
      </c>
      <c r="BM144" s="188" t="s">
        <v>225</v>
      </c>
    </row>
    <row r="145" spans="1:65" s="2" customFormat="1" ht="11.25">
      <c r="A145" s="36"/>
      <c r="B145" s="37"/>
      <c r="C145" s="38"/>
      <c r="D145" s="190" t="s">
        <v>139</v>
      </c>
      <c r="E145" s="38"/>
      <c r="F145" s="191" t="s">
        <v>222</v>
      </c>
      <c r="G145" s="38"/>
      <c r="H145" s="38"/>
      <c r="I145" s="192"/>
      <c r="J145" s="38"/>
      <c r="K145" s="38"/>
      <c r="L145" s="41"/>
      <c r="M145" s="193"/>
      <c r="N145" s="194"/>
      <c r="O145" s="66"/>
      <c r="P145" s="66"/>
      <c r="Q145" s="66"/>
      <c r="R145" s="66"/>
      <c r="S145" s="66"/>
      <c r="T145" s="67"/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E145" s="36"/>
      <c r="AT145" s="18" t="s">
        <v>139</v>
      </c>
      <c r="AU145" s="18" t="s">
        <v>92</v>
      </c>
    </row>
    <row r="146" spans="1:65" s="13" customFormat="1" ht="11.25">
      <c r="B146" s="197"/>
      <c r="C146" s="198"/>
      <c r="D146" s="190" t="s">
        <v>143</v>
      </c>
      <c r="E146" s="199" t="s">
        <v>39</v>
      </c>
      <c r="F146" s="200" t="s">
        <v>226</v>
      </c>
      <c r="G146" s="198"/>
      <c r="H146" s="201">
        <v>426.6</v>
      </c>
      <c r="I146" s="202"/>
      <c r="J146" s="198"/>
      <c r="K146" s="198"/>
      <c r="L146" s="203"/>
      <c r="M146" s="204"/>
      <c r="N146" s="205"/>
      <c r="O146" s="205"/>
      <c r="P146" s="205"/>
      <c r="Q146" s="205"/>
      <c r="R146" s="205"/>
      <c r="S146" s="205"/>
      <c r="T146" s="206"/>
      <c r="AT146" s="207" t="s">
        <v>143</v>
      </c>
      <c r="AU146" s="207" t="s">
        <v>92</v>
      </c>
      <c r="AV146" s="13" t="s">
        <v>92</v>
      </c>
      <c r="AW146" s="13" t="s">
        <v>41</v>
      </c>
      <c r="AX146" s="13" t="s">
        <v>82</v>
      </c>
      <c r="AY146" s="207" t="s">
        <v>130</v>
      </c>
    </row>
    <row r="147" spans="1:65" s="13" customFormat="1" ht="11.25">
      <c r="B147" s="197"/>
      <c r="C147" s="198"/>
      <c r="D147" s="190" t="s">
        <v>143</v>
      </c>
      <c r="E147" s="199" t="s">
        <v>39</v>
      </c>
      <c r="F147" s="200" t="s">
        <v>227</v>
      </c>
      <c r="G147" s="198"/>
      <c r="H147" s="201">
        <v>38.340000000000003</v>
      </c>
      <c r="I147" s="202"/>
      <c r="J147" s="198"/>
      <c r="K147" s="198"/>
      <c r="L147" s="203"/>
      <c r="M147" s="204"/>
      <c r="N147" s="205"/>
      <c r="O147" s="205"/>
      <c r="P147" s="205"/>
      <c r="Q147" s="205"/>
      <c r="R147" s="205"/>
      <c r="S147" s="205"/>
      <c r="T147" s="206"/>
      <c r="AT147" s="207" t="s">
        <v>143</v>
      </c>
      <c r="AU147" s="207" t="s">
        <v>92</v>
      </c>
      <c r="AV147" s="13" t="s">
        <v>92</v>
      </c>
      <c r="AW147" s="13" t="s">
        <v>41</v>
      </c>
      <c r="AX147" s="13" t="s">
        <v>82</v>
      </c>
      <c r="AY147" s="207" t="s">
        <v>130</v>
      </c>
    </row>
    <row r="148" spans="1:65" s="13" customFormat="1" ht="11.25">
      <c r="B148" s="197"/>
      <c r="C148" s="198"/>
      <c r="D148" s="190" t="s">
        <v>143</v>
      </c>
      <c r="E148" s="199" t="s">
        <v>39</v>
      </c>
      <c r="F148" s="200" t="s">
        <v>228</v>
      </c>
      <c r="G148" s="198"/>
      <c r="H148" s="201">
        <v>249.48</v>
      </c>
      <c r="I148" s="202"/>
      <c r="J148" s="198"/>
      <c r="K148" s="198"/>
      <c r="L148" s="203"/>
      <c r="M148" s="204"/>
      <c r="N148" s="205"/>
      <c r="O148" s="205"/>
      <c r="P148" s="205"/>
      <c r="Q148" s="205"/>
      <c r="R148" s="205"/>
      <c r="S148" s="205"/>
      <c r="T148" s="206"/>
      <c r="AT148" s="207" t="s">
        <v>143</v>
      </c>
      <c r="AU148" s="207" t="s">
        <v>92</v>
      </c>
      <c r="AV148" s="13" t="s">
        <v>92</v>
      </c>
      <c r="AW148" s="13" t="s">
        <v>41</v>
      </c>
      <c r="AX148" s="13" t="s">
        <v>82</v>
      </c>
      <c r="AY148" s="207" t="s">
        <v>130</v>
      </c>
    </row>
    <row r="149" spans="1:65" s="14" customFormat="1" ht="11.25">
      <c r="B149" s="208"/>
      <c r="C149" s="209"/>
      <c r="D149" s="190" t="s">
        <v>143</v>
      </c>
      <c r="E149" s="210" t="s">
        <v>39</v>
      </c>
      <c r="F149" s="211" t="s">
        <v>158</v>
      </c>
      <c r="G149" s="209"/>
      <c r="H149" s="212">
        <v>714.42000000000007</v>
      </c>
      <c r="I149" s="213"/>
      <c r="J149" s="209"/>
      <c r="K149" s="209"/>
      <c r="L149" s="214"/>
      <c r="M149" s="215"/>
      <c r="N149" s="216"/>
      <c r="O149" s="216"/>
      <c r="P149" s="216"/>
      <c r="Q149" s="216"/>
      <c r="R149" s="216"/>
      <c r="S149" s="216"/>
      <c r="T149" s="217"/>
      <c r="AT149" s="218" t="s">
        <v>143</v>
      </c>
      <c r="AU149" s="218" t="s">
        <v>92</v>
      </c>
      <c r="AV149" s="14" t="s">
        <v>137</v>
      </c>
      <c r="AW149" s="14" t="s">
        <v>41</v>
      </c>
      <c r="AX149" s="14" t="s">
        <v>90</v>
      </c>
      <c r="AY149" s="218" t="s">
        <v>130</v>
      </c>
    </row>
    <row r="150" spans="1:65" s="13" customFormat="1" ht="11.25">
      <c r="B150" s="197"/>
      <c r="C150" s="198"/>
      <c r="D150" s="190" t="s">
        <v>143</v>
      </c>
      <c r="E150" s="198"/>
      <c r="F150" s="200" t="s">
        <v>229</v>
      </c>
      <c r="G150" s="198"/>
      <c r="H150" s="201">
        <v>857.30399999999997</v>
      </c>
      <c r="I150" s="202"/>
      <c r="J150" s="198"/>
      <c r="K150" s="198"/>
      <c r="L150" s="203"/>
      <c r="M150" s="204"/>
      <c r="N150" s="205"/>
      <c r="O150" s="205"/>
      <c r="P150" s="205"/>
      <c r="Q150" s="205"/>
      <c r="R150" s="205"/>
      <c r="S150" s="205"/>
      <c r="T150" s="206"/>
      <c r="AT150" s="207" t="s">
        <v>143</v>
      </c>
      <c r="AU150" s="207" t="s">
        <v>92</v>
      </c>
      <c r="AV150" s="13" t="s">
        <v>92</v>
      </c>
      <c r="AW150" s="13" t="s">
        <v>4</v>
      </c>
      <c r="AX150" s="13" t="s">
        <v>90</v>
      </c>
      <c r="AY150" s="207" t="s">
        <v>130</v>
      </c>
    </row>
    <row r="151" spans="1:65" s="2" customFormat="1" ht="33" customHeight="1">
      <c r="A151" s="36"/>
      <c r="B151" s="37"/>
      <c r="C151" s="177" t="s">
        <v>230</v>
      </c>
      <c r="D151" s="177" t="s">
        <v>132</v>
      </c>
      <c r="E151" s="178" t="s">
        <v>231</v>
      </c>
      <c r="F151" s="179" t="s">
        <v>232</v>
      </c>
      <c r="G151" s="180" t="s">
        <v>135</v>
      </c>
      <c r="H151" s="181">
        <v>1323</v>
      </c>
      <c r="I151" s="182"/>
      <c r="J151" s="183">
        <f>ROUND(I151*H151,2)</f>
        <v>0</v>
      </c>
      <c r="K151" s="179" t="s">
        <v>136</v>
      </c>
      <c r="L151" s="41"/>
      <c r="M151" s="184" t="s">
        <v>39</v>
      </c>
      <c r="N151" s="185" t="s">
        <v>53</v>
      </c>
      <c r="O151" s="66"/>
      <c r="P151" s="186">
        <f>O151*H151</f>
        <v>0</v>
      </c>
      <c r="Q151" s="186">
        <v>0</v>
      </c>
      <c r="R151" s="186">
        <f>Q151*H151</f>
        <v>0</v>
      </c>
      <c r="S151" s="186">
        <v>0</v>
      </c>
      <c r="T151" s="187">
        <f>S151*H151</f>
        <v>0</v>
      </c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R151" s="188" t="s">
        <v>216</v>
      </c>
      <c r="AT151" s="188" t="s">
        <v>132</v>
      </c>
      <c r="AU151" s="188" t="s">
        <v>92</v>
      </c>
      <c r="AY151" s="18" t="s">
        <v>130</v>
      </c>
      <c r="BE151" s="189">
        <f>IF(N151="základní",J151,0)</f>
        <v>0</v>
      </c>
      <c r="BF151" s="189">
        <f>IF(N151="snížená",J151,0)</f>
        <v>0</v>
      </c>
      <c r="BG151" s="189">
        <f>IF(N151="zákl. přenesená",J151,0)</f>
        <v>0</v>
      </c>
      <c r="BH151" s="189">
        <f>IF(N151="sníž. přenesená",J151,0)</f>
        <v>0</v>
      </c>
      <c r="BI151" s="189">
        <f>IF(N151="nulová",J151,0)</f>
        <v>0</v>
      </c>
      <c r="BJ151" s="18" t="s">
        <v>90</v>
      </c>
      <c r="BK151" s="189">
        <f>ROUND(I151*H151,2)</f>
        <v>0</v>
      </c>
      <c r="BL151" s="18" t="s">
        <v>216</v>
      </c>
      <c r="BM151" s="188" t="s">
        <v>233</v>
      </c>
    </row>
    <row r="152" spans="1:65" s="2" customFormat="1" ht="19.5">
      <c r="A152" s="36"/>
      <c r="B152" s="37"/>
      <c r="C152" s="38"/>
      <c r="D152" s="190" t="s">
        <v>139</v>
      </c>
      <c r="E152" s="38"/>
      <c r="F152" s="191" t="s">
        <v>234</v>
      </c>
      <c r="G152" s="38"/>
      <c r="H152" s="38"/>
      <c r="I152" s="192"/>
      <c r="J152" s="38"/>
      <c r="K152" s="38"/>
      <c r="L152" s="41"/>
      <c r="M152" s="193"/>
      <c r="N152" s="194"/>
      <c r="O152" s="66"/>
      <c r="P152" s="66"/>
      <c r="Q152" s="66"/>
      <c r="R152" s="66"/>
      <c r="S152" s="66"/>
      <c r="T152" s="67"/>
      <c r="U152" s="36"/>
      <c r="V152" s="36"/>
      <c r="W152" s="36"/>
      <c r="X152" s="36"/>
      <c r="Y152" s="36"/>
      <c r="Z152" s="36"/>
      <c r="AA152" s="36"/>
      <c r="AB152" s="36"/>
      <c r="AC152" s="36"/>
      <c r="AD152" s="36"/>
      <c r="AE152" s="36"/>
      <c r="AT152" s="18" t="s">
        <v>139</v>
      </c>
      <c r="AU152" s="18" t="s">
        <v>92</v>
      </c>
    </row>
    <row r="153" spans="1:65" s="2" customFormat="1" ht="11.25">
      <c r="A153" s="36"/>
      <c r="B153" s="37"/>
      <c r="C153" s="38"/>
      <c r="D153" s="195" t="s">
        <v>141</v>
      </c>
      <c r="E153" s="38"/>
      <c r="F153" s="196" t="s">
        <v>235</v>
      </c>
      <c r="G153" s="38"/>
      <c r="H153" s="38"/>
      <c r="I153" s="192"/>
      <c r="J153" s="38"/>
      <c r="K153" s="38"/>
      <c r="L153" s="41"/>
      <c r="M153" s="193"/>
      <c r="N153" s="194"/>
      <c r="O153" s="66"/>
      <c r="P153" s="66"/>
      <c r="Q153" s="66"/>
      <c r="R153" s="66"/>
      <c r="S153" s="66"/>
      <c r="T153" s="67"/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  <c r="AE153" s="36"/>
      <c r="AT153" s="18" t="s">
        <v>141</v>
      </c>
      <c r="AU153" s="18" t="s">
        <v>92</v>
      </c>
    </row>
    <row r="154" spans="1:65" s="13" customFormat="1" ht="11.25">
      <c r="B154" s="197"/>
      <c r="C154" s="198"/>
      <c r="D154" s="190" t="s">
        <v>143</v>
      </c>
      <c r="E154" s="199" t="s">
        <v>39</v>
      </c>
      <c r="F154" s="200" t="s">
        <v>173</v>
      </c>
      <c r="G154" s="198"/>
      <c r="H154" s="201">
        <v>790</v>
      </c>
      <c r="I154" s="202"/>
      <c r="J154" s="198"/>
      <c r="K154" s="198"/>
      <c r="L154" s="203"/>
      <c r="M154" s="204"/>
      <c r="N154" s="205"/>
      <c r="O154" s="205"/>
      <c r="P154" s="205"/>
      <c r="Q154" s="205"/>
      <c r="R154" s="205"/>
      <c r="S154" s="205"/>
      <c r="T154" s="206"/>
      <c r="AT154" s="207" t="s">
        <v>143</v>
      </c>
      <c r="AU154" s="207" t="s">
        <v>92</v>
      </c>
      <c r="AV154" s="13" t="s">
        <v>92</v>
      </c>
      <c r="AW154" s="13" t="s">
        <v>41</v>
      </c>
      <c r="AX154" s="13" t="s">
        <v>82</v>
      </c>
      <c r="AY154" s="207" t="s">
        <v>130</v>
      </c>
    </row>
    <row r="155" spans="1:65" s="13" customFormat="1" ht="11.25">
      <c r="B155" s="197"/>
      <c r="C155" s="198"/>
      <c r="D155" s="190" t="s">
        <v>143</v>
      </c>
      <c r="E155" s="199" t="s">
        <v>39</v>
      </c>
      <c r="F155" s="200" t="s">
        <v>174</v>
      </c>
      <c r="G155" s="198"/>
      <c r="H155" s="201">
        <v>71</v>
      </c>
      <c r="I155" s="202"/>
      <c r="J155" s="198"/>
      <c r="K155" s="198"/>
      <c r="L155" s="203"/>
      <c r="M155" s="204"/>
      <c r="N155" s="205"/>
      <c r="O155" s="205"/>
      <c r="P155" s="205"/>
      <c r="Q155" s="205"/>
      <c r="R155" s="205"/>
      <c r="S155" s="205"/>
      <c r="T155" s="206"/>
      <c r="AT155" s="207" t="s">
        <v>143</v>
      </c>
      <c r="AU155" s="207" t="s">
        <v>92</v>
      </c>
      <c r="AV155" s="13" t="s">
        <v>92</v>
      </c>
      <c r="AW155" s="13" t="s">
        <v>41</v>
      </c>
      <c r="AX155" s="13" t="s">
        <v>82</v>
      </c>
      <c r="AY155" s="207" t="s">
        <v>130</v>
      </c>
    </row>
    <row r="156" spans="1:65" s="13" customFormat="1" ht="11.25">
      <c r="B156" s="197"/>
      <c r="C156" s="198"/>
      <c r="D156" s="190" t="s">
        <v>143</v>
      </c>
      <c r="E156" s="199" t="s">
        <v>39</v>
      </c>
      <c r="F156" s="200" t="s">
        <v>175</v>
      </c>
      <c r="G156" s="198"/>
      <c r="H156" s="201">
        <v>462</v>
      </c>
      <c r="I156" s="202"/>
      <c r="J156" s="198"/>
      <c r="K156" s="198"/>
      <c r="L156" s="203"/>
      <c r="M156" s="204"/>
      <c r="N156" s="205"/>
      <c r="O156" s="205"/>
      <c r="P156" s="205"/>
      <c r="Q156" s="205"/>
      <c r="R156" s="205"/>
      <c r="S156" s="205"/>
      <c r="T156" s="206"/>
      <c r="AT156" s="207" t="s">
        <v>143</v>
      </c>
      <c r="AU156" s="207" t="s">
        <v>92</v>
      </c>
      <c r="AV156" s="13" t="s">
        <v>92</v>
      </c>
      <c r="AW156" s="13" t="s">
        <v>41</v>
      </c>
      <c r="AX156" s="13" t="s">
        <v>82</v>
      </c>
      <c r="AY156" s="207" t="s">
        <v>130</v>
      </c>
    </row>
    <row r="157" spans="1:65" s="14" customFormat="1" ht="11.25">
      <c r="B157" s="208"/>
      <c r="C157" s="209"/>
      <c r="D157" s="190" t="s">
        <v>143</v>
      </c>
      <c r="E157" s="210" t="s">
        <v>39</v>
      </c>
      <c r="F157" s="211" t="s">
        <v>158</v>
      </c>
      <c r="G157" s="209"/>
      <c r="H157" s="212">
        <v>1323</v>
      </c>
      <c r="I157" s="213"/>
      <c r="J157" s="209"/>
      <c r="K157" s="209"/>
      <c r="L157" s="214"/>
      <c r="M157" s="215"/>
      <c r="N157" s="216"/>
      <c r="O157" s="216"/>
      <c r="P157" s="216"/>
      <c r="Q157" s="216"/>
      <c r="R157" s="216"/>
      <c r="S157" s="216"/>
      <c r="T157" s="217"/>
      <c r="AT157" s="218" t="s">
        <v>143</v>
      </c>
      <c r="AU157" s="218" t="s">
        <v>92</v>
      </c>
      <c r="AV157" s="14" t="s">
        <v>137</v>
      </c>
      <c r="AW157" s="14" t="s">
        <v>41</v>
      </c>
      <c r="AX157" s="14" t="s">
        <v>90</v>
      </c>
      <c r="AY157" s="218" t="s">
        <v>130</v>
      </c>
    </row>
    <row r="158" spans="1:65" s="2" customFormat="1" ht="16.5" customHeight="1">
      <c r="A158" s="36"/>
      <c r="B158" s="37"/>
      <c r="C158" s="219" t="s">
        <v>236</v>
      </c>
      <c r="D158" s="219" t="s">
        <v>177</v>
      </c>
      <c r="E158" s="220" t="s">
        <v>237</v>
      </c>
      <c r="F158" s="221" t="s">
        <v>238</v>
      </c>
      <c r="G158" s="222" t="s">
        <v>223</v>
      </c>
      <c r="H158" s="223">
        <v>428.65199999999999</v>
      </c>
      <c r="I158" s="224"/>
      <c r="J158" s="225">
        <f>ROUND(I158*H158,2)</f>
        <v>0</v>
      </c>
      <c r="K158" s="221" t="s">
        <v>136</v>
      </c>
      <c r="L158" s="226"/>
      <c r="M158" s="227" t="s">
        <v>39</v>
      </c>
      <c r="N158" s="228" t="s">
        <v>53</v>
      </c>
      <c r="O158" s="66"/>
      <c r="P158" s="186">
        <f>O158*H158</f>
        <v>0</v>
      </c>
      <c r="Q158" s="186">
        <v>1</v>
      </c>
      <c r="R158" s="186">
        <f>Q158*H158</f>
        <v>428.65199999999999</v>
      </c>
      <c r="S158" s="186">
        <v>0</v>
      </c>
      <c r="T158" s="187">
        <f>S158*H158</f>
        <v>0</v>
      </c>
      <c r="U158" s="36"/>
      <c r="V158" s="36"/>
      <c r="W158" s="36"/>
      <c r="X158" s="36"/>
      <c r="Y158" s="36"/>
      <c r="Z158" s="36"/>
      <c r="AA158" s="36"/>
      <c r="AB158" s="36"/>
      <c r="AC158" s="36"/>
      <c r="AD158" s="36"/>
      <c r="AE158" s="36"/>
      <c r="AR158" s="188" t="s">
        <v>224</v>
      </c>
      <c r="AT158" s="188" t="s">
        <v>177</v>
      </c>
      <c r="AU158" s="188" t="s">
        <v>92</v>
      </c>
      <c r="AY158" s="18" t="s">
        <v>130</v>
      </c>
      <c r="BE158" s="189">
        <f>IF(N158="základní",J158,0)</f>
        <v>0</v>
      </c>
      <c r="BF158" s="189">
        <f>IF(N158="snížená",J158,0)</f>
        <v>0</v>
      </c>
      <c r="BG158" s="189">
        <f>IF(N158="zákl. přenesená",J158,0)</f>
        <v>0</v>
      </c>
      <c r="BH158" s="189">
        <f>IF(N158="sníž. přenesená",J158,0)</f>
        <v>0</v>
      </c>
      <c r="BI158" s="189">
        <f>IF(N158="nulová",J158,0)</f>
        <v>0</v>
      </c>
      <c r="BJ158" s="18" t="s">
        <v>90</v>
      </c>
      <c r="BK158" s="189">
        <f>ROUND(I158*H158,2)</f>
        <v>0</v>
      </c>
      <c r="BL158" s="18" t="s">
        <v>216</v>
      </c>
      <c r="BM158" s="188" t="s">
        <v>239</v>
      </c>
    </row>
    <row r="159" spans="1:65" s="2" customFormat="1" ht="11.25">
      <c r="A159" s="36"/>
      <c r="B159" s="37"/>
      <c r="C159" s="38"/>
      <c r="D159" s="190" t="s">
        <v>139</v>
      </c>
      <c r="E159" s="38"/>
      <c r="F159" s="191" t="s">
        <v>238</v>
      </c>
      <c r="G159" s="38"/>
      <c r="H159" s="38"/>
      <c r="I159" s="192"/>
      <c r="J159" s="38"/>
      <c r="K159" s="38"/>
      <c r="L159" s="41"/>
      <c r="M159" s="193"/>
      <c r="N159" s="194"/>
      <c r="O159" s="66"/>
      <c r="P159" s="66"/>
      <c r="Q159" s="66"/>
      <c r="R159" s="66"/>
      <c r="S159" s="66"/>
      <c r="T159" s="67"/>
      <c r="U159" s="36"/>
      <c r="V159" s="36"/>
      <c r="W159" s="36"/>
      <c r="X159" s="36"/>
      <c r="Y159" s="36"/>
      <c r="Z159" s="36"/>
      <c r="AA159" s="36"/>
      <c r="AB159" s="36"/>
      <c r="AC159" s="36"/>
      <c r="AD159" s="36"/>
      <c r="AE159" s="36"/>
      <c r="AT159" s="18" t="s">
        <v>139</v>
      </c>
      <c r="AU159" s="18" t="s">
        <v>92</v>
      </c>
    </row>
    <row r="160" spans="1:65" s="13" customFormat="1" ht="11.25">
      <c r="B160" s="197"/>
      <c r="C160" s="198"/>
      <c r="D160" s="190" t="s">
        <v>143</v>
      </c>
      <c r="E160" s="199" t="s">
        <v>39</v>
      </c>
      <c r="F160" s="200" t="s">
        <v>240</v>
      </c>
      <c r="G160" s="198"/>
      <c r="H160" s="201">
        <v>213.3</v>
      </c>
      <c r="I160" s="202"/>
      <c r="J160" s="198"/>
      <c r="K160" s="198"/>
      <c r="L160" s="203"/>
      <c r="M160" s="204"/>
      <c r="N160" s="205"/>
      <c r="O160" s="205"/>
      <c r="P160" s="205"/>
      <c r="Q160" s="205"/>
      <c r="R160" s="205"/>
      <c r="S160" s="205"/>
      <c r="T160" s="206"/>
      <c r="AT160" s="207" t="s">
        <v>143</v>
      </c>
      <c r="AU160" s="207" t="s">
        <v>92</v>
      </c>
      <c r="AV160" s="13" t="s">
        <v>92</v>
      </c>
      <c r="AW160" s="13" t="s">
        <v>41</v>
      </c>
      <c r="AX160" s="13" t="s">
        <v>82</v>
      </c>
      <c r="AY160" s="207" t="s">
        <v>130</v>
      </c>
    </row>
    <row r="161" spans="1:65" s="13" customFormat="1" ht="11.25">
      <c r="B161" s="197"/>
      <c r="C161" s="198"/>
      <c r="D161" s="190" t="s">
        <v>143</v>
      </c>
      <c r="E161" s="199" t="s">
        <v>39</v>
      </c>
      <c r="F161" s="200" t="s">
        <v>241</v>
      </c>
      <c r="G161" s="198"/>
      <c r="H161" s="201">
        <v>19.170000000000002</v>
      </c>
      <c r="I161" s="202"/>
      <c r="J161" s="198"/>
      <c r="K161" s="198"/>
      <c r="L161" s="203"/>
      <c r="M161" s="204"/>
      <c r="N161" s="205"/>
      <c r="O161" s="205"/>
      <c r="P161" s="205"/>
      <c r="Q161" s="205"/>
      <c r="R161" s="205"/>
      <c r="S161" s="205"/>
      <c r="T161" s="206"/>
      <c r="AT161" s="207" t="s">
        <v>143</v>
      </c>
      <c r="AU161" s="207" t="s">
        <v>92</v>
      </c>
      <c r="AV161" s="13" t="s">
        <v>92</v>
      </c>
      <c r="AW161" s="13" t="s">
        <v>41</v>
      </c>
      <c r="AX161" s="13" t="s">
        <v>82</v>
      </c>
      <c r="AY161" s="207" t="s">
        <v>130</v>
      </c>
    </row>
    <row r="162" spans="1:65" s="13" customFormat="1" ht="11.25">
      <c r="B162" s="197"/>
      <c r="C162" s="198"/>
      <c r="D162" s="190" t="s">
        <v>143</v>
      </c>
      <c r="E162" s="199" t="s">
        <v>39</v>
      </c>
      <c r="F162" s="200" t="s">
        <v>242</v>
      </c>
      <c r="G162" s="198"/>
      <c r="H162" s="201">
        <v>124.74</v>
      </c>
      <c r="I162" s="202"/>
      <c r="J162" s="198"/>
      <c r="K162" s="198"/>
      <c r="L162" s="203"/>
      <c r="M162" s="204"/>
      <c r="N162" s="205"/>
      <c r="O162" s="205"/>
      <c r="P162" s="205"/>
      <c r="Q162" s="205"/>
      <c r="R162" s="205"/>
      <c r="S162" s="205"/>
      <c r="T162" s="206"/>
      <c r="AT162" s="207" t="s">
        <v>143</v>
      </c>
      <c r="AU162" s="207" t="s">
        <v>92</v>
      </c>
      <c r="AV162" s="13" t="s">
        <v>92</v>
      </c>
      <c r="AW162" s="13" t="s">
        <v>41</v>
      </c>
      <c r="AX162" s="13" t="s">
        <v>82</v>
      </c>
      <c r="AY162" s="207" t="s">
        <v>130</v>
      </c>
    </row>
    <row r="163" spans="1:65" s="14" customFormat="1" ht="11.25">
      <c r="B163" s="208"/>
      <c r="C163" s="209"/>
      <c r="D163" s="190" t="s">
        <v>143</v>
      </c>
      <c r="E163" s="210" t="s">
        <v>39</v>
      </c>
      <c r="F163" s="211" t="s">
        <v>158</v>
      </c>
      <c r="G163" s="209"/>
      <c r="H163" s="212">
        <v>357.21000000000004</v>
      </c>
      <c r="I163" s="213"/>
      <c r="J163" s="209"/>
      <c r="K163" s="209"/>
      <c r="L163" s="214"/>
      <c r="M163" s="215"/>
      <c r="N163" s="216"/>
      <c r="O163" s="216"/>
      <c r="P163" s="216"/>
      <c r="Q163" s="216"/>
      <c r="R163" s="216"/>
      <c r="S163" s="216"/>
      <c r="T163" s="217"/>
      <c r="AT163" s="218" t="s">
        <v>143</v>
      </c>
      <c r="AU163" s="218" t="s">
        <v>92</v>
      </c>
      <c r="AV163" s="14" t="s">
        <v>137</v>
      </c>
      <c r="AW163" s="14" t="s">
        <v>41</v>
      </c>
      <c r="AX163" s="14" t="s">
        <v>90</v>
      </c>
      <c r="AY163" s="218" t="s">
        <v>130</v>
      </c>
    </row>
    <row r="164" spans="1:65" s="13" customFormat="1" ht="11.25">
      <c r="B164" s="197"/>
      <c r="C164" s="198"/>
      <c r="D164" s="190" t="s">
        <v>143</v>
      </c>
      <c r="E164" s="198"/>
      <c r="F164" s="200" t="s">
        <v>243</v>
      </c>
      <c r="G164" s="198"/>
      <c r="H164" s="201">
        <v>428.65199999999999</v>
      </c>
      <c r="I164" s="202"/>
      <c r="J164" s="198"/>
      <c r="K164" s="198"/>
      <c r="L164" s="203"/>
      <c r="M164" s="204"/>
      <c r="N164" s="205"/>
      <c r="O164" s="205"/>
      <c r="P164" s="205"/>
      <c r="Q164" s="205"/>
      <c r="R164" s="205"/>
      <c r="S164" s="205"/>
      <c r="T164" s="206"/>
      <c r="AT164" s="207" t="s">
        <v>143</v>
      </c>
      <c r="AU164" s="207" t="s">
        <v>92</v>
      </c>
      <c r="AV164" s="13" t="s">
        <v>92</v>
      </c>
      <c r="AW164" s="13" t="s">
        <v>4</v>
      </c>
      <c r="AX164" s="13" t="s">
        <v>90</v>
      </c>
      <c r="AY164" s="207" t="s">
        <v>130</v>
      </c>
    </row>
    <row r="165" spans="1:65" s="2" customFormat="1" ht="33" customHeight="1">
      <c r="A165" s="36"/>
      <c r="B165" s="37"/>
      <c r="C165" s="177" t="s">
        <v>244</v>
      </c>
      <c r="D165" s="177" t="s">
        <v>132</v>
      </c>
      <c r="E165" s="178" t="s">
        <v>245</v>
      </c>
      <c r="F165" s="179" t="s">
        <v>246</v>
      </c>
      <c r="G165" s="180" t="s">
        <v>135</v>
      </c>
      <c r="H165" s="181">
        <v>14.4</v>
      </c>
      <c r="I165" s="182"/>
      <c r="J165" s="183">
        <f>ROUND(I165*H165,2)</f>
        <v>0</v>
      </c>
      <c r="K165" s="179" t="s">
        <v>136</v>
      </c>
      <c r="L165" s="41"/>
      <c r="M165" s="184" t="s">
        <v>39</v>
      </c>
      <c r="N165" s="185" t="s">
        <v>53</v>
      </c>
      <c r="O165" s="66"/>
      <c r="P165" s="186">
        <f>O165*H165</f>
        <v>0</v>
      </c>
      <c r="Q165" s="186">
        <v>0</v>
      </c>
      <c r="R165" s="186">
        <f>Q165*H165</f>
        <v>0</v>
      </c>
      <c r="S165" s="186">
        <v>0</v>
      </c>
      <c r="T165" s="187">
        <f>S165*H165</f>
        <v>0</v>
      </c>
      <c r="U165" s="36"/>
      <c r="V165" s="36"/>
      <c r="W165" s="36"/>
      <c r="X165" s="36"/>
      <c r="Y165" s="36"/>
      <c r="Z165" s="36"/>
      <c r="AA165" s="36"/>
      <c r="AB165" s="36"/>
      <c r="AC165" s="36"/>
      <c r="AD165" s="36"/>
      <c r="AE165" s="36"/>
      <c r="AR165" s="188" t="s">
        <v>216</v>
      </c>
      <c r="AT165" s="188" t="s">
        <v>132</v>
      </c>
      <c r="AU165" s="188" t="s">
        <v>92</v>
      </c>
      <c r="AY165" s="18" t="s">
        <v>130</v>
      </c>
      <c r="BE165" s="189">
        <f>IF(N165="základní",J165,0)</f>
        <v>0</v>
      </c>
      <c r="BF165" s="189">
        <f>IF(N165="snížená",J165,0)</f>
        <v>0</v>
      </c>
      <c r="BG165" s="189">
        <f>IF(N165="zákl. přenesená",J165,0)</f>
        <v>0</v>
      </c>
      <c r="BH165" s="189">
        <f>IF(N165="sníž. přenesená",J165,0)</f>
        <v>0</v>
      </c>
      <c r="BI165" s="189">
        <f>IF(N165="nulová",J165,0)</f>
        <v>0</v>
      </c>
      <c r="BJ165" s="18" t="s">
        <v>90</v>
      </c>
      <c r="BK165" s="189">
        <f>ROUND(I165*H165,2)</f>
        <v>0</v>
      </c>
      <c r="BL165" s="18" t="s">
        <v>216</v>
      </c>
      <c r="BM165" s="188" t="s">
        <v>247</v>
      </c>
    </row>
    <row r="166" spans="1:65" s="2" customFormat="1" ht="19.5">
      <c r="A166" s="36"/>
      <c r="B166" s="37"/>
      <c r="C166" s="38"/>
      <c r="D166" s="190" t="s">
        <v>139</v>
      </c>
      <c r="E166" s="38"/>
      <c r="F166" s="191" t="s">
        <v>248</v>
      </c>
      <c r="G166" s="38"/>
      <c r="H166" s="38"/>
      <c r="I166" s="192"/>
      <c r="J166" s="38"/>
      <c r="K166" s="38"/>
      <c r="L166" s="41"/>
      <c r="M166" s="193"/>
      <c r="N166" s="194"/>
      <c r="O166" s="66"/>
      <c r="P166" s="66"/>
      <c r="Q166" s="66"/>
      <c r="R166" s="66"/>
      <c r="S166" s="66"/>
      <c r="T166" s="67"/>
      <c r="U166" s="36"/>
      <c r="V166" s="36"/>
      <c r="W166" s="36"/>
      <c r="X166" s="36"/>
      <c r="Y166" s="36"/>
      <c r="Z166" s="36"/>
      <c r="AA166" s="36"/>
      <c r="AB166" s="36"/>
      <c r="AC166" s="36"/>
      <c r="AD166" s="36"/>
      <c r="AE166" s="36"/>
      <c r="AT166" s="18" t="s">
        <v>139</v>
      </c>
      <c r="AU166" s="18" t="s">
        <v>92</v>
      </c>
    </row>
    <row r="167" spans="1:65" s="2" customFormat="1" ht="11.25">
      <c r="A167" s="36"/>
      <c r="B167" s="37"/>
      <c r="C167" s="38"/>
      <c r="D167" s="195" t="s">
        <v>141</v>
      </c>
      <c r="E167" s="38"/>
      <c r="F167" s="196" t="s">
        <v>249</v>
      </c>
      <c r="G167" s="38"/>
      <c r="H167" s="38"/>
      <c r="I167" s="192"/>
      <c r="J167" s="38"/>
      <c r="K167" s="38"/>
      <c r="L167" s="41"/>
      <c r="M167" s="193"/>
      <c r="N167" s="194"/>
      <c r="O167" s="66"/>
      <c r="P167" s="66"/>
      <c r="Q167" s="66"/>
      <c r="R167" s="66"/>
      <c r="S167" s="66"/>
      <c r="T167" s="67"/>
      <c r="U167" s="36"/>
      <c r="V167" s="36"/>
      <c r="W167" s="36"/>
      <c r="X167" s="36"/>
      <c r="Y167" s="36"/>
      <c r="Z167" s="36"/>
      <c r="AA167" s="36"/>
      <c r="AB167" s="36"/>
      <c r="AC167" s="36"/>
      <c r="AD167" s="36"/>
      <c r="AE167" s="36"/>
      <c r="AT167" s="18" t="s">
        <v>141</v>
      </c>
      <c r="AU167" s="18" t="s">
        <v>92</v>
      </c>
    </row>
    <row r="168" spans="1:65" s="13" customFormat="1" ht="11.25">
      <c r="B168" s="197"/>
      <c r="C168" s="198"/>
      <c r="D168" s="190" t="s">
        <v>143</v>
      </c>
      <c r="E168" s="199" t="s">
        <v>39</v>
      </c>
      <c r="F168" s="200" t="s">
        <v>250</v>
      </c>
      <c r="G168" s="198"/>
      <c r="H168" s="201">
        <v>14.4</v>
      </c>
      <c r="I168" s="202"/>
      <c r="J168" s="198"/>
      <c r="K168" s="198"/>
      <c r="L168" s="203"/>
      <c r="M168" s="204"/>
      <c r="N168" s="205"/>
      <c r="O168" s="205"/>
      <c r="P168" s="205"/>
      <c r="Q168" s="205"/>
      <c r="R168" s="205"/>
      <c r="S168" s="205"/>
      <c r="T168" s="206"/>
      <c r="AT168" s="207" t="s">
        <v>143</v>
      </c>
      <c r="AU168" s="207" t="s">
        <v>92</v>
      </c>
      <c r="AV168" s="13" t="s">
        <v>92</v>
      </c>
      <c r="AW168" s="13" t="s">
        <v>41</v>
      </c>
      <c r="AX168" s="13" t="s">
        <v>90</v>
      </c>
      <c r="AY168" s="207" t="s">
        <v>130</v>
      </c>
    </row>
    <row r="169" spans="1:65" s="2" customFormat="1" ht="21.75" customHeight="1">
      <c r="A169" s="36"/>
      <c r="B169" s="37"/>
      <c r="C169" s="219" t="s">
        <v>251</v>
      </c>
      <c r="D169" s="219" t="s">
        <v>177</v>
      </c>
      <c r="E169" s="220" t="s">
        <v>252</v>
      </c>
      <c r="F169" s="221" t="s">
        <v>253</v>
      </c>
      <c r="G169" s="222" t="s">
        <v>223</v>
      </c>
      <c r="H169" s="223">
        <v>6.9980000000000002</v>
      </c>
      <c r="I169" s="224"/>
      <c r="J169" s="225">
        <f>ROUND(I169*H169,2)</f>
        <v>0</v>
      </c>
      <c r="K169" s="221" t="s">
        <v>136</v>
      </c>
      <c r="L169" s="226"/>
      <c r="M169" s="227" t="s">
        <v>39</v>
      </c>
      <c r="N169" s="228" t="s">
        <v>53</v>
      </c>
      <c r="O169" s="66"/>
      <c r="P169" s="186">
        <f>O169*H169</f>
        <v>0</v>
      </c>
      <c r="Q169" s="186">
        <v>1</v>
      </c>
      <c r="R169" s="186">
        <f>Q169*H169</f>
        <v>6.9980000000000002</v>
      </c>
      <c r="S169" s="186">
        <v>0</v>
      </c>
      <c r="T169" s="187">
        <f>S169*H169</f>
        <v>0</v>
      </c>
      <c r="U169" s="36"/>
      <c r="V169" s="36"/>
      <c r="W169" s="36"/>
      <c r="X169" s="36"/>
      <c r="Y169" s="36"/>
      <c r="Z169" s="36"/>
      <c r="AA169" s="36"/>
      <c r="AB169" s="36"/>
      <c r="AC169" s="36"/>
      <c r="AD169" s="36"/>
      <c r="AE169" s="36"/>
      <c r="AR169" s="188" t="s">
        <v>224</v>
      </c>
      <c r="AT169" s="188" t="s">
        <v>177</v>
      </c>
      <c r="AU169" s="188" t="s">
        <v>92</v>
      </c>
      <c r="AY169" s="18" t="s">
        <v>130</v>
      </c>
      <c r="BE169" s="189">
        <f>IF(N169="základní",J169,0)</f>
        <v>0</v>
      </c>
      <c r="BF169" s="189">
        <f>IF(N169="snížená",J169,0)</f>
        <v>0</v>
      </c>
      <c r="BG169" s="189">
        <f>IF(N169="zákl. přenesená",J169,0)</f>
        <v>0</v>
      </c>
      <c r="BH169" s="189">
        <f>IF(N169="sníž. přenesená",J169,0)</f>
        <v>0</v>
      </c>
      <c r="BI169" s="189">
        <f>IF(N169="nulová",J169,0)</f>
        <v>0</v>
      </c>
      <c r="BJ169" s="18" t="s">
        <v>90</v>
      </c>
      <c r="BK169" s="189">
        <f>ROUND(I169*H169,2)</f>
        <v>0</v>
      </c>
      <c r="BL169" s="18" t="s">
        <v>216</v>
      </c>
      <c r="BM169" s="188" t="s">
        <v>254</v>
      </c>
    </row>
    <row r="170" spans="1:65" s="2" customFormat="1" ht="11.25">
      <c r="A170" s="36"/>
      <c r="B170" s="37"/>
      <c r="C170" s="38"/>
      <c r="D170" s="190" t="s">
        <v>139</v>
      </c>
      <c r="E170" s="38"/>
      <c r="F170" s="191" t="s">
        <v>253</v>
      </c>
      <c r="G170" s="38"/>
      <c r="H170" s="38"/>
      <c r="I170" s="192"/>
      <c r="J170" s="38"/>
      <c r="K170" s="38"/>
      <c r="L170" s="41"/>
      <c r="M170" s="193"/>
      <c r="N170" s="194"/>
      <c r="O170" s="66"/>
      <c r="P170" s="66"/>
      <c r="Q170" s="66"/>
      <c r="R170" s="66"/>
      <c r="S170" s="66"/>
      <c r="T170" s="67"/>
      <c r="U170" s="36"/>
      <c r="V170" s="36"/>
      <c r="W170" s="36"/>
      <c r="X170" s="36"/>
      <c r="Y170" s="36"/>
      <c r="Z170" s="36"/>
      <c r="AA170" s="36"/>
      <c r="AB170" s="36"/>
      <c r="AC170" s="36"/>
      <c r="AD170" s="36"/>
      <c r="AE170" s="36"/>
      <c r="AT170" s="18" t="s">
        <v>139</v>
      </c>
      <c r="AU170" s="18" t="s">
        <v>92</v>
      </c>
    </row>
    <row r="171" spans="1:65" s="13" customFormat="1" ht="11.25">
      <c r="B171" s="197"/>
      <c r="C171" s="198"/>
      <c r="D171" s="190" t="s">
        <v>143</v>
      </c>
      <c r="E171" s="199" t="s">
        <v>39</v>
      </c>
      <c r="F171" s="200" t="s">
        <v>255</v>
      </c>
      <c r="G171" s="198"/>
      <c r="H171" s="201">
        <v>5.8319999999999999</v>
      </c>
      <c r="I171" s="202"/>
      <c r="J171" s="198"/>
      <c r="K171" s="198"/>
      <c r="L171" s="203"/>
      <c r="M171" s="204"/>
      <c r="N171" s="205"/>
      <c r="O171" s="205"/>
      <c r="P171" s="205"/>
      <c r="Q171" s="205"/>
      <c r="R171" s="205"/>
      <c r="S171" s="205"/>
      <c r="T171" s="206"/>
      <c r="AT171" s="207" t="s">
        <v>143</v>
      </c>
      <c r="AU171" s="207" t="s">
        <v>92</v>
      </c>
      <c r="AV171" s="13" t="s">
        <v>92</v>
      </c>
      <c r="AW171" s="13" t="s">
        <v>41</v>
      </c>
      <c r="AX171" s="13" t="s">
        <v>90</v>
      </c>
      <c r="AY171" s="207" t="s">
        <v>130</v>
      </c>
    </row>
    <row r="172" spans="1:65" s="13" customFormat="1" ht="11.25">
      <c r="B172" s="197"/>
      <c r="C172" s="198"/>
      <c r="D172" s="190" t="s">
        <v>143</v>
      </c>
      <c r="E172" s="198"/>
      <c r="F172" s="200" t="s">
        <v>256</v>
      </c>
      <c r="G172" s="198"/>
      <c r="H172" s="201">
        <v>6.9980000000000002</v>
      </c>
      <c r="I172" s="202"/>
      <c r="J172" s="198"/>
      <c r="K172" s="198"/>
      <c r="L172" s="203"/>
      <c r="M172" s="204"/>
      <c r="N172" s="205"/>
      <c r="O172" s="205"/>
      <c r="P172" s="205"/>
      <c r="Q172" s="205"/>
      <c r="R172" s="205"/>
      <c r="S172" s="205"/>
      <c r="T172" s="206"/>
      <c r="AT172" s="207" t="s">
        <v>143</v>
      </c>
      <c r="AU172" s="207" t="s">
        <v>92</v>
      </c>
      <c r="AV172" s="13" t="s">
        <v>92</v>
      </c>
      <c r="AW172" s="13" t="s">
        <v>4</v>
      </c>
      <c r="AX172" s="13" t="s">
        <v>90</v>
      </c>
      <c r="AY172" s="207" t="s">
        <v>130</v>
      </c>
    </row>
    <row r="173" spans="1:65" s="2" customFormat="1" ht="33" customHeight="1">
      <c r="A173" s="36"/>
      <c r="B173" s="37"/>
      <c r="C173" s="177" t="s">
        <v>257</v>
      </c>
      <c r="D173" s="177" t="s">
        <v>132</v>
      </c>
      <c r="E173" s="178" t="s">
        <v>258</v>
      </c>
      <c r="F173" s="179" t="s">
        <v>259</v>
      </c>
      <c r="G173" s="180" t="s">
        <v>135</v>
      </c>
      <c r="H173" s="181">
        <v>1323</v>
      </c>
      <c r="I173" s="182"/>
      <c r="J173" s="183">
        <f>ROUND(I173*H173,2)</f>
        <v>0</v>
      </c>
      <c r="K173" s="179" t="s">
        <v>136</v>
      </c>
      <c r="L173" s="41"/>
      <c r="M173" s="184" t="s">
        <v>39</v>
      </c>
      <c r="N173" s="185" t="s">
        <v>53</v>
      </c>
      <c r="O173" s="66"/>
      <c r="P173" s="186">
        <f>O173*H173</f>
        <v>0</v>
      </c>
      <c r="Q173" s="186">
        <v>0.10100000000000001</v>
      </c>
      <c r="R173" s="186">
        <f>Q173*H173</f>
        <v>133.62300000000002</v>
      </c>
      <c r="S173" s="186">
        <v>0</v>
      </c>
      <c r="T173" s="187">
        <f>S173*H173</f>
        <v>0</v>
      </c>
      <c r="U173" s="36"/>
      <c r="V173" s="36"/>
      <c r="W173" s="36"/>
      <c r="X173" s="36"/>
      <c r="Y173" s="36"/>
      <c r="Z173" s="36"/>
      <c r="AA173" s="36"/>
      <c r="AB173" s="36"/>
      <c r="AC173" s="36"/>
      <c r="AD173" s="36"/>
      <c r="AE173" s="36"/>
      <c r="AR173" s="188" t="s">
        <v>216</v>
      </c>
      <c r="AT173" s="188" t="s">
        <v>132</v>
      </c>
      <c r="AU173" s="188" t="s">
        <v>92</v>
      </c>
      <c r="AY173" s="18" t="s">
        <v>130</v>
      </c>
      <c r="BE173" s="189">
        <f>IF(N173="základní",J173,0)</f>
        <v>0</v>
      </c>
      <c r="BF173" s="189">
        <f>IF(N173="snížená",J173,0)</f>
        <v>0</v>
      </c>
      <c r="BG173" s="189">
        <f>IF(N173="zákl. přenesená",J173,0)</f>
        <v>0</v>
      </c>
      <c r="BH173" s="189">
        <f>IF(N173="sníž. přenesená",J173,0)</f>
        <v>0</v>
      </c>
      <c r="BI173" s="189">
        <f>IF(N173="nulová",J173,0)</f>
        <v>0</v>
      </c>
      <c r="BJ173" s="18" t="s">
        <v>90</v>
      </c>
      <c r="BK173" s="189">
        <f>ROUND(I173*H173,2)</f>
        <v>0</v>
      </c>
      <c r="BL173" s="18" t="s">
        <v>216</v>
      </c>
      <c r="BM173" s="188" t="s">
        <v>260</v>
      </c>
    </row>
    <row r="174" spans="1:65" s="2" customFormat="1" ht="29.25">
      <c r="A174" s="36"/>
      <c r="B174" s="37"/>
      <c r="C174" s="38"/>
      <c r="D174" s="190" t="s">
        <v>139</v>
      </c>
      <c r="E174" s="38"/>
      <c r="F174" s="191" t="s">
        <v>261</v>
      </c>
      <c r="G174" s="38"/>
      <c r="H174" s="38"/>
      <c r="I174" s="192"/>
      <c r="J174" s="38"/>
      <c r="K174" s="38"/>
      <c r="L174" s="41"/>
      <c r="M174" s="193"/>
      <c r="N174" s="194"/>
      <c r="O174" s="66"/>
      <c r="P174" s="66"/>
      <c r="Q174" s="66"/>
      <c r="R174" s="66"/>
      <c r="S174" s="66"/>
      <c r="T174" s="67"/>
      <c r="U174" s="36"/>
      <c r="V174" s="36"/>
      <c r="W174" s="36"/>
      <c r="X174" s="36"/>
      <c r="Y174" s="36"/>
      <c r="Z174" s="36"/>
      <c r="AA174" s="36"/>
      <c r="AB174" s="36"/>
      <c r="AC174" s="36"/>
      <c r="AD174" s="36"/>
      <c r="AE174" s="36"/>
      <c r="AT174" s="18" t="s">
        <v>139</v>
      </c>
      <c r="AU174" s="18" t="s">
        <v>92</v>
      </c>
    </row>
    <row r="175" spans="1:65" s="2" customFormat="1" ht="11.25">
      <c r="A175" s="36"/>
      <c r="B175" s="37"/>
      <c r="C175" s="38"/>
      <c r="D175" s="195" t="s">
        <v>141</v>
      </c>
      <c r="E175" s="38"/>
      <c r="F175" s="196" t="s">
        <v>262</v>
      </c>
      <c r="G175" s="38"/>
      <c r="H175" s="38"/>
      <c r="I175" s="192"/>
      <c r="J175" s="38"/>
      <c r="K175" s="38"/>
      <c r="L175" s="41"/>
      <c r="M175" s="193"/>
      <c r="N175" s="194"/>
      <c r="O175" s="66"/>
      <c r="P175" s="66"/>
      <c r="Q175" s="66"/>
      <c r="R175" s="66"/>
      <c r="S175" s="66"/>
      <c r="T175" s="67"/>
      <c r="U175" s="36"/>
      <c r="V175" s="36"/>
      <c r="W175" s="36"/>
      <c r="X175" s="36"/>
      <c r="Y175" s="36"/>
      <c r="Z175" s="36"/>
      <c r="AA175" s="36"/>
      <c r="AB175" s="36"/>
      <c r="AC175" s="36"/>
      <c r="AD175" s="36"/>
      <c r="AE175" s="36"/>
      <c r="AT175" s="18" t="s">
        <v>141</v>
      </c>
      <c r="AU175" s="18" t="s">
        <v>92</v>
      </c>
    </row>
    <row r="176" spans="1:65" s="13" customFormat="1" ht="11.25">
      <c r="B176" s="197"/>
      <c r="C176" s="198"/>
      <c r="D176" s="190" t="s">
        <v>143</v>
      </c>
      <c r="E176" s="199" t="s">
        <v>39</v>
      </c>
      <c r="F176" s="200" t="s">
        <v>173</v>
      </c>
      <c r="G176" s="198"/>
      <c r="H176" s="201">
        <v>790</v>
      </c>
      <c r="I176" s="202"/>
      <c r="J176" s="198"/>
      <c r="K176" s="198"/>
      <c r="L176" s="203"/>
      <c r="M176" s="204"/>
      <c r="N176" s="205"/>
      <c r="O176" s="205"/>
      <c r="P176" s="205"/>
      <c r="Q176" s="205"/>
      <c r="R176" s="205"/>
      <c r="S176" s="205"/>
      <c r="T176" s="206"/>
      <c r="AT176" s="207" t="s">
        <v>143</v>
      </c>
      <c r="AU176" s="207" t="s">
        <v>92</v>
      </c>
      <c r="AV176" s="13" t="s">
        <v>92</v>
      </c>
      <c r="AW176" s="13" t="s">
        <v>41</v>
      </c>
      <c r="AX176" s="13" t="s">
        <v>82</v>
      </c>
      <c r="AY176" s="207" t="s">
        <v>130</v>
      </c>
    </row>
    <row r="177" spans="1:65" s="13" customFormat="1" ht="11.25">
      <c r="B177" s="197"/>
      <c r="C177" s="198"/>
      <c r="D177" s="190" t="s">
        <v>143</v>
      </c>
      <c r="E177" s="199" t="s">
        <v>39</v>
      </c>
      <c r="F177" s="200" t="s">
        <v>174</v>
      </c>
      <c r="G177" s="198"/>
      <c r="H177" s="201">
        <v>71</v>
      </c>
      <c r="I177" s="202"/>
      <c r="J177" s="198"/>
      <c r="K177" s="198"/>
      <c r="L177" s="203"/>
      <c r="M177" s="204"/>
      <c r="N177" s="205"/>
      <c r="O177" s="205"/>
      <c r="P177" s="205"/>
      <c r="Q177" s="205"/>
      <c r="R177" s="205"/>
      <c r="S177" s="205"/>
      <c r="T177" s="206"/>
      <c r="AT177" s="207" t="s">
        <v>143</v>
      </c>
      <c r="AU177" s="207" t="s">
        <v>92</v>
      </c>
      <c r="AV177" s="13" t="s">
        <v>92</v>
      </c>
      <c r="AW177" s="13" t="s">
        <v>41</v>
      </c>
      <c r="AX177" s="13" t="s">
        <v>82</v>
      </c>
      <c r="AY177" s="207" t="s">
        <v>130</v>
      </c>
    </row>
    <row r="178" spans="1:65" s="13" customFormat="1" ht="11.25">
      <c r="B178" s="197"/>
      <c r="C178" s="198"/>
      <c r="D178" s="190" t="s">
        <v>143</v>
      </c>
      <c r="E178" s="199" t="s">
        <v>39</v>
      </c>
      <c r="F178" s="200" t="s">
        <v>175</v>
      </c>
      <c r="G178" s="198"/>
      <c r="H178" s="201">
        <v>462</v>
      </c>
      <c r="I178" s="202"/>
      <c r="J178" s="198"/>
      <c r="K178" s="198"/>
      <c r="L178" s="203"/>
      <c r="M178" s="204"/>
      <c r="N178" s="205"/>
      <c r="O178" s="205"/>
      <c r="P178" s="205"/>
      <c r="Q178" s="205"/>
      <c r="R178" s="205"/>
      <c r="S178" s="205"/>
      <c r="T178" s="206"/>
      <c r="AT178" s="207" t="s">
        <v>143</v>
      </c>
      <c r="AU178" s="207" t="s">
        <v>92</v>
      </c>
      <c r="AV178" s="13" t="s">
        <v>92</v>
      </c>
      <c r="AW178" s="13" t="s">
        <v>41</v>
      </c>
      <c r="AX178" s="13" t="s">
        <v>82</v>
      </c>
      <c r="AY178" s="207" t="s">
        <v>130</v>
      </c>
    </row>
    <row r="179" spans="1:65" s="14" customFormat="1" ht="11.25">
      <c r="B179" s="208"/>
      <c r="C179" s="209"/>
      <c r="D179" s="190" t="s">
        <v>143</v>
      </c>
      <c r="E179" s="210" t="s">
        <v>39</v>
      </c>
      <c r="F179" s="211" t="s">
        <v>158</v>
      </c>
      <c r="G179" s="209"/>
      <c r="H179" s="212">
        <v>1323</v>
      </c>
      <c r="I179" s="213"/>
      <c r="J179" s="209"/>
      <c r="K179" s="209"/>
      <c r="L179" s="214"/>
      <c r="M179" s="215"/>
      <c r="N179" s="216"/>
      <c r="O179" s="216"/>
      <c r="P179" s="216"/>
      <c r="Q179" s="216"/>
      <c r="R179" s="216"/>
      <c r="S179" s="216"/>
      <c r="T179" s="217"/>
      <c r="AT179" s="218" t="s">
        <v>143</v>
      </c>
      <c r="AU179" s="218" t="s">
        <v>92</v>
      </c>
      <c r="AV179" s="14" t="s">
        <v>137</v>
      </c>
      <c r="AW179" s="14" t="s">
        <v>41</v>
      </c>
      <c r="AX179" s="14" t="s">
        <v>90</v>
      </c>
      <c r="AY179" s="218" t="s">
        <v>130</v>
      </c>
    </row>
    <row r="180" spans="1:65" s="2" customFormat="1" ht="24.2" customHeight="1">
      <c r="A180" s="36"/>
      <c r="B180" s="37"/>
      <c r="C180" s="219" t="s">
        <v>263</v>
      </c>
      <c r="D180" s="219" t="s">
        <v>177</v>
      </c>
      <c r="E180" s="220" t="s">
        <v>264</v>
      </c>
      <c r="F180" s="221" t="s">
        <v>265</v>
      </c>
      <c r="G180" s="222" t="s">
        <v>135</v>
      </c>
      <c r="H180" s="223">
        <v>908.5</v>
      </c>
      <c r="I180" s="224"/>
      <c r="J180" s="225">
        <f>ROUND(I180*H180,2)</f>
        <v>0</v>
      </c>
      <c r="K180" s="221" t="s">
        <v>136</v>
      </c>
      <c r="L180" s="226"/>
      <c r="M180" s="227" t="s">
        <v>39</v>
      </c>
      <c r="N180" s="228" t="s">
        <v>53</v>
      </c>
      <c r="O180" s="66"/>
      <c r="P180" s="186">
        <f>O180*H180</f>
        <v>0</v>
      </c>
      <c r="Q180" s="186">
        <v>0.13200000000000001</v>
      </c>
      <c r="R180" s="186">
        <f>Q180*H180</f>
        <v>119.92200000000001</v>
      </c>
      <c r="S180" s="186">
        <v>0</v>
      </c>
      <c r="T180" s="187">
        <f>S180*H180</f>
        <v>0</v>
      </c>
      <c r="U180" s="36"/>
      <c r="V180" s="36"/>
      <c r="W180" s="36"/>
      <c r="X180" s="36"/>
      <c r="Y180" s="36"/>
      <c r="Z180" s="36"/>
      <c r="AA180" s="36"/>
      <c r="AB180" s="36"/>
      <c r="AC180" s="36"/>
      <c r="AD180" s="36"/>
      <c r="AE180" s="36"/>
      <c r="AR180" s="188" t="s">
        <v>266</v>
      </c>
      <c r="AT180" s="188" t="s">
        <v>177</v>
      </c>
      <c r="AU180" s="188" t="s">
        <v>92</v>
      </c>
      <c r="AY180" s="18" t="s">
        <v>130</v>
      </c>
      <c r="BE180" s="189">
        <f>IF(N180="základní",J180,0)</f>
        <v>0</v>
      </c>
      <c r="BF180" s="189">
        <f>IF(N180="snížená",J180,0)</f>
        <v>0</v>
      </c>
      <c r="BG180" s="189">
        <f>IF(N180="zákl. přenesená",J180,0)</f>
        <v>0</v>
      </c>
      <c r="BH180" s="189">
        <f>IF(N180="sníž. přenesená",J180,0)</f>
        <v>0</v>
      </c>
      <c r="BI180" s="189">
        <f>IF(N180="nulová",J180,0)</f>
        <v>0</v>
      </c>
      <c r="BJ180" s="18" t="s">
        <v>90</v>
      </c>
      <c r="BK180" s="189">
        <f>ROUND(I180*H180,2)</f>
        <v>0</v>
      </c>
      <c r="BL180" s="18" t="s">
        <v>266</v>
      </c>
      <c r="BM180" s="188" t="s">
        <v>267</v>
      </c>
    </row>
    <row r="181" spans="1:65" s="2" customFormat="1" ht="11.25">
      <c r="A181" s="36"/>
      <c r="B181" s="37"/>
      <c r="C181" s="38"/>
      <c r="D181" s="190" t="s">
        <v>139</v>
      </c>
      <c r="E181" s="38"/>
      <c r="F181" s="191" t="s">
        <v>265</v>
      </c>
      <c r="G181" s="38"/>
      <c r="H181" s="38"/>
      <c r="I181" s="192"/>
      <c r="J181" s="38"/>
      <c r="K181" s="38"/>
      <c r="L181" s="41"/>
      <c r="M181" s="193"/>
      <c r="N181" s="194"/>
      <c r="O181" s="66"/>
      <c r="P181" s="66"/>
      <c r="Q181" s="66"/>
      <c r="R181" s="66"/>
      <c r="S181" s="66"/>
      <c r="T181" s="67"/>
      <c r="U181" s="36"/>
      <c r="V181" s="36"/>
      <c r="W181" s="36"/>
      <c r="X181" s="36"/>
      <c r="Y181" s="36"/>
      <c r="Z181" s="36"/>
      <c r="AA181" s="36"/>
      <c r="AB181" s="36"/>
      <c r="AC181" s="36"/>
      <c r="AD181" s="36"/>
      <c r="AE181" s="36"/>
      <c r="AT181" s="18" t="s">
        <v>139</v>
      </c>
      <c r="AU181" s="18" t="s">
        <v>92</v>
      </c>
    </row>
    <row r="182" spans="1:65" s="13" customFormat="1" ht="11.25">
      <c r="B182" s="197"/>
      <c r="C182" s="198"/>
      <c r="D182" s="190" t="s">
        <v>143</v>
      </c>
      <c r="E182" s="198"/>
      <c r="F182" s="200" t="s">
        <v>268</v>
      </c>
      <c r="G182" s="198"/>
      <c r="H182" s="201">
        <v>908.5</v>
      </c>
      <c r="I182" s="202"/>
      <c r="J182" s="198"/>
      <c r="K182" s="198"/>
      <c r="L182" s="203"/>
      <c r="M182" s="204"/>
      <c r="N182" s="205"/>
      <c r="O182" s="205"/>
      <c r="P182" s="205"/>
      <c r="Q182" s="205"/>
      <c r="R182" s="205"/>
      <c r="S182" s="205"/>
      <c r="T182" s="206"/>
      <c r="AT182" s="207" t="s">
        <v>143</v>
      </c>
      <c r="AU182" s="207" t="s">
        <v>92</v>
      </c>
      <c r="AV182" s="13" t="s">
        <v>92</v>
      </c>
      <c r="AW182" s="13" t="s">
        <v>4</v>
      </c>
      <c r="AX182" s="13" t="s">
        <v>90</v>
      </c>
      <c r="AY182" s="207" t="s">
        <v>130</v>
      </c>
    </row>
    <row r="183" spans="1:65" s="2" customFormat="1" ht="24.2" customHeight="1">
      <c r="A183" s="36"/>
      <c r="B183" s="37"/>
      <c r="C183" s="219" t="s">
        <v>269</v>
      </c>
      <c r="D183" s="219" t="s">
        <v>177</v>
      </c>
      <c r="E183" s="220" t="s">
        <v>270</v>
      </c>
      <c r="F183" s="221" t="s">
        <v>271</v>
      </c>
      <c r="G183" s="222" t="s">
        <v>135</v>
      </c>
      <c r="H183" s="223">
        <v>531.29999999999995</v>
      </c>
      <c r="I183" s="224"/>
      <c r="J183" s="225">
        <f>ROUND(I183*H183,2)</f>
        <v>0</v>
      </c>
      <c r="K183" s="221" t="s">
        <v>136</v>
      </c>
      <c r="L183" s="226"/>
      <c r="M183" s="227" t="s">
        <v>39</v>
      </c>
      <c r="N183" s="228" t="s">
        <v>53</v>
      </c>
      <c r="O183" s="66"/>
      <c r="P183" s="186">
        <f>O183*H183</f>
        <v>0</v>
      </c>
      <c r="Q183" s="186">
        <v>0.17599999999999999</v>
      </c>
      <c r="R183" s="186">
        <f>Q183*H183</f>
        <v>93.508799999999979</v>
      </c>
      <c r="S183" s="186">
        <v>0</v>
      </c>
      <c r="T183" s="187">
        <f>S183*H183</f>
        <v>0</v>
      </c>
      <c r="U183" s="36"/>
      <c r="V183" s="36"/>
      <c r="W183" s="36"/>
      <c r="X183" s="36"/>
      <c r="Y183" s="36"/>
      <c r="Z183" s="36"/>
      <c r="AA183" s="36"/>
      <c r="AB183" s="36"/>
      <c r="AC183" s="36"/>
      <c r="AD183" s="36"/>
      <c r="AE183" s="36"/>
      <c r="AR183" s="188" t="s">
        <v>266</v>
      </c>
      <c r="AT183" s="188" t="s">
        <v>177</v>
      </c>
      <c r="AU183" s="188" t="s">
        <v>92</v>
      </c>
      <c r="AY183" s="18" t="s">
        <v>130</v>
      </c>
      <c r="BE183" s="189">
        <f>IF(N183="základní",J183,0)</f>
        <v>0</v>
      </c>
      <c r="BF183" s="189">
        <f>IF(N183="snížená",J183,0)</f>
        <v>0</v>
      </c>
      <c r="BG183" s="189">
        <f>IF(N183="zákl. přenesená",J183,0)</f>
        <v>0</v>
      </c>
      <c r="BH183" s="189">
        <f>IF(N183="sníž. přenesená",J183,0)</f>
        <v>0</v>
      </c>
      <c r="BI183" s="189">
        <f>IF(N183="nulová",J183,0)</f>
        <v>0</v>
      </c>
      <c r="BJ183" s="18" t="s">
        <v>90</v>
      </c>
      <c r="BK183" s="189">
        <f>ROUND(I183*H183,2)</f>
        <v>0</v>
      </c>
      <c r="BL183" s="18" t="s">
        <v>266</v>
      </c>
      <c r="BM183" s="188" t="s">
        <v>272</v>
      </c>
    </row>
    <row r="184" spans="1:65" s="2" customFormat="1" ht="11.25">
      <c r="A184" s="36"/>
      <c r="B184" s="37"/>
      <c r="C184" s="38"/>
      <c r="D184" s="190" t="s">
        <v>139</v>
      </c>
      <c r="E184" s="38"/>
      <c r="F184" s="191" t="s">
        <v>271</v>
      </c>
      <c r="G184" s="38"/>
      <c r="H184" s="38"/>
      <c r="I184" s="192"/>
      <c r="J184" s="38"/>
      <c r="K184" s="38"/>
      <c r="L184" s="41"/>
      <c r="M184" s="193"/>
      <c r="N184" s="194"/>
      <c r="O184" s="66"/>
      <c r="P184" s="66"/>
      <c r="Q184" s="66"/>
      <c r="R184" s="66"/>
      <c r="S184" s="66"/>
      <c r="T184" s="67"/>
      <c r="U184" s="36"/>
      <c r="V184" s="36"/>
      <c r="W184" s="36"/>
      <c r="X184" s="36"/>
      <c r="Y184" s="36"/>
      <c r="Z184" s="36"/>
      <c r="AA184" s="36"/>
      <c r="AB184" s="36"/>
      <c r="AC184" s="36"/>
      <c r="AD184" s="36"/>
      <c r="AE184" s="36"/>
      <c r="AT184" s="18" t="s">
        <v>139</v>
      </c>
      <c r="AU184" s="18" t="s">
        <v>92</v>
      </c>
    </row>
    <row r="185" spans="1:65" s="13" customFormat="1" ht="11.25">
      <c r="B185" s="197"/>
      <c r="C185" s="198"/>
      <c r="D185" s="190" t="s">
        <v>143</v>
      </c>
      <c r="E185" s="198"/>
      <c r="F185" s="200" t="s">
        <v>273</v>
      </c>
      <c r="G185" s="198"/>
      <c r="H185" s="201">
        <v>531.29999999999995</v>
      </c>
      <c r="I185" s="202"/>
      <c r="J185" s="198"/>
      <c r="K185" s="198"/>
      <c r="L185" s="203"/>
      <c r="M185" s="204"/>
      <c r="N185" s="205"/>
      <c r="O185" s="205"/>
      <c r="P185" s="205"/>
      <c r="Q185" s="205"/>
      <c r="R185" s="205"/>
      <c r="S185" s="205"/>
      <c r="T185" s="206"/>
      <c r="AT185" s="207" t="s">
        <v>143</v>
      </c>
      <c r="AU185" s="207" t="s">
        <v>92</v>
      </c>
      <c r="AV185" s="13" t="s">
        <v>92</v>
      </c>
      <c r="AW185" s="13" t="s">
        <v>4</v>
      </c>
      <c r="AX185" s="13" t="s">
        <v>90</v>
      </c>
      <c r="AY185" s="207" t="s">
        <v>130</v>
      </c>
    </row>
    <row r="186" spans="1:65" s="2" customFormat="1" ht="24.2" customHeight="1">
      <c r="A186" s="36"/>
      <c r="B186" s="37"/>
      <c r="C186" s="219" t="s">
        <v>7</v>
      </c>
      <c r="D186" s="219" t="s">
        <v>177</v>
      </c>
      <c r="E186" s="220" t="s">
        <v>274</v>
      </c>
      <c r="F186" s="221" t="s">
        <v>275</v>
      </c>
      <c r="G186" s="222" t="s">
        <v>135</v>
      </c>
      <c r="H186" s="223">
        <v>85.2</v>
      </c>
      <c r="I186" s="224"/>
      <c r="J186" s="225">
        <f>ROUND(I186*H186,2)</f>
        <v>0</v>
      </c>
      <c r="K186" s="221" t="s">
        <v>136</v>
      </c>
      <c r="L186" s="226"/>
      <c r="M186" s="227" t="s">
        <v>39</v>
      </c>
      <c r="N186" s="228" t="s">
        <v>53</v>
      </c>
      <c r="O186" s="66"/>
      <c r="P186" s="186">
        <f>O186*H186</f>
        <v>0</v>
      </c>
      <c r="Q186" s="186">
        <v>0.17499999999999999</v>
      </c>
      <c r="R186" s="186">
        <f>Q186*H186</f>
        <v>14.91</v>
      </c>
      <c r="S186" s="186">
        <v>0</v>
      </c>
      <c r="T186" s="187">
        <f>S186*H186</f>
        <v>0</v>
      </c>
      <c r="U186" s="36"/>
      <c r="V186" s="36"/>
      <c r="W186" s="36"/>
      <c r="X186" s="36"/>
      <c r="Y186" s="36"/>
      <c r="Z186" s="36"/>
      <c r="AA186" s="36"/>
      <c r="AB186" s="36"/>
      <c r="AC186" s="36"/>
      <c r="AD186" s="36"/>
      <c r="AE186" s="36"/>
      <c r="AR186" s="188" t="s">
        <v>266</v>
      </c>
      <c r="AT186" s="188" t="s">
        <v>177</v>
      </c>
      <c r="AU186" s="188" t="s">
        <v>92</v>
      </c>
      <c r="AY186" s="18" t="s">
        <v>130</v>
      </c>
      <c r="BE186" s="189">
        <f>IF(N186="základní",J186,0)</f>
        <v>0</v>
      </c>
      <c r="BF186" s="189">
        <f>IF(N186="snížená",J186,0)</f>
        <v>0</v>
      </c>
      <c r="BG186" s="189">
        <f>IF(N186="zákl. přenesená",J186,0)</f>
        <v>0</v>
      </c>
      <c r="BH186" s="189">
        <f>IF(N186="sníž. přenesená",J186,0)</f>
        <v>0</v>
      </c>
      <c r="BI186" s="189">
        <f>IF(N186="nulová",J186,0)</f>
        <v>0</v>
      </c>
      <c r="BJ186" s="18" t="s">
        <v>90</v>
      </c>
      <c r="BK186" s="189">
        <f>ROUND(I186*H186,2)</f>
        <v>0</v>
      </c>
      <c r="BL186" s="18" t="s">
        <v>266</v>
      </c>
      <c r="BM186" s="188" t="s">
        <v>276</v>
      </c>
    </row>
    <row r="187" spans="1:65" s="2" customFormat="1" ht="11.25">
      <c r="A187" s="36"/>
      <c r="B187" s="37"/>
      <c r="C187" s="38"/>
      <c r="D187" s="190" t="s">
        <v>139</v>
      </c>
      <c r="E187" s="38"/>
      <c r="F187" s="191" t="s">
        <v>275</v>
      </c>
      <c r="G187" s="38"/>
      <c r="H187" s="38"/>
      <c r="I187" s="192"/>
      <c r="J187" s="38"/>
      <c r="K187" s="38"/>
      <c r="L187" s="41"/>
      <c r="M187" s="193"/>
      <c r="N187" s="194"/>
      <c r="O187" s="66"/>
      <c r="P187" s="66"/>
      <c r="Q187" s="66"/>
      <c r="R187" s="66"/>
      <c r="S187" s="66"/>
      <c r="T187" s="67"/>
      <c r="U187" s="36"/>
      <c r="V187" s="36"/>
      <c r="W187" s="36"/>
      <c r="X187" s="36"/>
      <c r="Y187" s="36"/>
      <c r="Z187" s="36"/>
      <c r="AA187" s="36"/>
      <c r="AB187" s="36"/>
      <c r="AC187" s="36"/>
      <c r="AD187" s="36"/>
      <c r="AE187" s="36"/>
      <c r="AT187" s="18" t="s">
        <v>139</v>
      </c>
      <c r="AU187" s="18" t="s">
        <v>92</v>
      </c>
    </row>
    <row r="188" spans="1:65" s="13" customFormat="1" ht="11.25">
      <c r="B188" s="197"/>
      <c r="C188" s="198"/>
      <c r="D188" s="190" t="s">
        <v>143</v>
      </c>
      <c r="E188" s="198"/>
      <c r="F188" s="200" t="s">
        <v>277</v>
      </c>
      <c r="G188" s="198"/>
      <c r="H188" s="201">
        <v>85.2</v>
      </c>
      <c r="I188" s="202"/>
      <c r="J188" s="198"/>
      <c r="K188" s="198"/>
      <c r="L188" s="203"/>
      <c r="M188" s="204"/>
      <c r="N188" s="205"/>
      <c r="O188" s="205"/>
      <c r="P188" s="205"/>
      <c r="Q188" s="205"/>
      <c r="R188" s="205"/>
      <c r="S188" s="205"/>
      <c r="T188" s="206"/>
      <c r="AT188" s="207" t="s">
        <v>143</v>
      </c>
      <c r="AU188" s="207" t="s">
        <v>92</v>
      </c>
      <c r="AV188" s="13" t="s">
        <v>92</v>
      </c>
      <c r="AW188" s="13" t="s">
        <v>4</v>
      </c>
      <c r="AX188" s="13" t="s">
        <v>90</v>
      </c>
      <c r="AY188" s="207" t="s">
        <v>130</v>
      </c>
    </row>
    <row r="189" spans="1:65" s="2" customFormat="1" ht="24.2" customHeight="1">
      <c r="A189" s="36"/>
      <c r="B189" s="37"/>
      <c r="C189" s="177" t="s">
        <v>278</v>
      </c>
      <c r="D189" s="177" t="s">
        <v>132</v>
      </c>
      <c r="E189" s="178" t="s">
        <v>279</v>
      </c>
      <c r="F189" s="179" t="s">
        <v>280</v>
      </c>
      <c r="G189" s="180" t="s">
        <v>201</v>
      </c>
      <c r="H189" s="181">
        <v>50</v>
      </c>
      <c r="I189" s="182"/>
      <c r="J189" s="183">
        <f>ROUND(I189*H189,2)</f>
        <v>0</v>
      </c>
      <c r="K189" s="179" t="s">
        <v>136</v>
      </c>
      <c r="L189" s="41"/>
      <c r="M189" s="184" t="s">
        <v>39</v>
      </c>
      <c r="N189" s="185" t="s">
        <v>53</v>
      </c>
      <c r="O189" s="66"/>
      <c r="P189" s="186">
        <f>O189*H189</f>
        <v>0</v>
      </c>
      <c r="Q189" s="186">
        <v>0.11519</v>
      </c>
      <c r="R189" s="186">
        <f>Q189*H189</f>
        <v>5.7595000000000001</v>
      </c>
      <c r="S189" s="186">
        <v>0</v>
      </c>
      <c r="T189" s="187">
        <f>S189*H189</f>
        <v>0</v>
      </c>
      <c r="U189" s="36"/>
      <c r="V189" s="36"/>
      <c r="W189" s="36"/>
      <c r="X189" s="36"/>
      <c r="Y189" s="36"/>
      <c r="Z189" s="36"/>
      <c r="AA189" s="36"/>
      <c r="AB189" s="36"/>
      <c r="AC189" s="36"/>
      <c r="AD189" s="36"/>
      <c r="AE189" s="36"/>
      <c r="AR189" s="188" t="s">
        <v>216</v>
      </c>
      <c r="AT189" s="188" t="s">
        <v>132</v>
      </c>
      <c r="AU189" s="188" t="s">
        <v>92</v>
      </c>
      <c r="AY189" s="18" t="s">
        <v>130</v>
      </c>
      <c r="BE189" s="189">
        <f>IF(N189="základní",J189,0)</f>
        <v>0</v>
      </c>
      <c r="BF189" s="189">
        <f>IF(N189="snížená",J189,0)</f>
        <v>0</v>
      </c>
      <c r="BG189" s="189">
        <f>IF(N189="zákl. přenesená",J189,0)</f>
        <v>0</v>
      </c>
      <c r="BH189" s="189">
        <f>IF(N189="sníž. přenesená",J189,0)</f>
        <v>0</v>
      </c>
      <c r="BI189" s="189">
        <f>IF(N189="nulová",J189,0)</f>
        <v>0</v>
      </c>
      <c r="BJ189" s="18" t="s">
        <v>90</v>
      </c>
      <c r="BK189" s="189">
        <f>ROUND(I189*H189,2)</f>
        <v>0</v>
      </c>
      <c r="BL189" s="18" t="s">
        <v>216</v>
      </c>
      <c r="BM189" s="188" t="s">
        <v>281</v>
      </c>
    </row>
    <row r="190" spans="1:65" s="2" customFormat="1" ht="19.5">
      <c r="A190" s="36"/>
      <c r="B190" s="37"/>
      <c r="C190" s="38"/>
      <c r="D190" s="190" t="s">
        <v>139</v>
      </c>
      <c r="E190" s="38"/>
      <c r="F190" s="191" t="s">
        <v>282</v>
      </c>
      <c r="G190" s="38"/>
      <c r="H190" s="38"/>
      <c r="I190" s="192"/>
      <c r="J190" s="38"/>
      <c r="K190" s="38"/>
      <c r="L190" s="41"/>
      <c r="M190" s="193"/>
      <c r="N190" s="194"/>
      <c r="O190" s="66"/>
      <c r="P190" s="66"/>
      <c r="Q190" s="66"/>
      <c r="R190" s="66"/>
      <c r="S190" s="66"/>
      <c r="T190" s="67"/>
      <c r="U190" s="36"/>
      <c r="V190" s="36"/>
      <c r="W190" s="36"/>
      <c r="X190" s="36"/>
      <c r="Y190" s="36"/>
      <c r="Z190" s="36"/>
      <c r="AA190" s="36"/>
      <c r="AB190" s="36"/>
      <c r="AC190" s="36"/>
      <c r="AD190" s="36"/>
      <c r="AE190" s="36"/>
      <c r="AT190" s="18" t="s">
        <v>139</v>
      </c>
      <c r="AU190" s="18" t="s">
        <v>92</v>
      </c>
    </row>
    <row r="191" spans="1:65" s="2" customFormat="1" ht="11.25">
      <c r="A191" s="36"/>
      <c r="B191" s="37"/>
      <c r="C191" s="38"/>
      <c r="D191" s="195" t="s">
        <v>141</v>
      </c>
      <c r="E191" s="38"/>
      <c r="F191" s="196" t="s">
        <v>283</v>
      </c>
      <c r="G191" s="38"/>
      <c r="H191" s="38"/>
      <c r="I191" s="192"/>
      <c r="J191" s="38"/>
      <c r="K191" s="38"/>
      <c r="L191" s="41"/>
      <c r="M191" s="193"/>
      <c r="N191" s="194"/>
      <c r="O191" s="66"/>
      <c r="P191" s="66"/>
      <c r="Q191" s="66"/>
      <c r="R191" s="66"/>
      <c r="S191" s="66"/>
      <c r="T191" s="67"/>
      <c r="U191" s="36"/>
      <c r="V191" s="36"/>
      <c r="W191" s="36"/>
      <c r="X191" s="36"/>
      <c r="Y191" s="36"/>
      <c r="Z191" s="36"/>
      <c r="AA191" s="36"/>
      <c r="AB191" s="36"/>
      <c r="AC191" s="36"/>
      <c r="AD191" s="36"/>
      <c r="AE191" s="36"/>
      <c r="AT191" s="18" t="s">
        <v>141</v>
      </c>
      <c r="AU191" s="18" t="s">
        <v>92</v>
      </c>
    </row>
    <row r="192" spans="1:65" s="13" customFormat="1" ht="11.25">
      <c r="B192" s="197"/>
      <c r="C192" s="198"/>
      <c r="D192" s="190" t="s">
        <v>143</v>
      </c>
      <c r="E192" s="199" t="s">
        <v>39</v>
      </c>
      <c r="F192" s="200" t="s">
        <v>284</v>
      </c>
      <c r="G192" s="198"/>
      <c r="H192" s="201">
        <v>50</v>
      </c>
      <c r="I192" s="202"/>
      <c r="J192" s="198"/>
      <c r="K192" s="198"/>
      <c r="L192" s="203"/>
      <c r="M192" s="204"/>
      <c r="N192" s="205"/>
      <c r="O192" s="205"/>
      <c r="P192" s="205"/>
      <c r="Q192" s="205"/>
      <c r="R192" s="205"/>
      <c r="S192" s="205"/>
      <c r="T192" s="206"/>
      <c r="AT192" s="207" t="s">
        <v>143</v>
      </c>
      <c r="AU192" s="207" t="s">
        <v>92</v>
      </c>
      <c r="AV192" s="13" t="s">
        <v>92</v>
      </c>
      <c r="AW192" s="13" t="s">
        <v>41</v>
      </c>
      <c r="AX192" s="13" t="s">
        <v>90</v>
      </c>
      <c r="AY192" s="207" t="s">
        <v>130</v>
      </c>
    </row>
    <row r="193" spans="1:65" s="2" customFormat="1" ht="16.5" customHeight="1">
      <c r="A193" s="36"/>
      <c r="B193" s="37"/>
      <c r="C193" s="219" t="s">
        <v>285</v>
      </c>
      <c r="D193" s="219" t="s">
        <v>177</v>
      </c>
      <c r="E193" s="220" t="s">
        <v>286</v>
      </c>
      <c r="F193" s="221" t="s">
        <v>287</v>
      </c>
      <c r="G193" s="222" t="s">
        <v>201</v>
      </c>
      <c r="H193" s="223">
        <v>60</v>
      </c>
      <c r="I193" s="224"/>
      <c r="J193" s="225">
        <f>ROUND(I193*H193,2)</f>
        <v>0</v>
      </c>
      <c r="K193" s="221" t="s">
        <v>136</v>
      </c>
      <c r="L193" s="226"/>
      <c r="M193" s="227" t="s">
        <v>39</v>
      </c>
      <c r="N193" s="228" t="s">
        <v>53</v>
      </c>
      <c r="O193" s="66"/>
      <c r="P193" s="186">
        <f>O193*H193</f>
        <v>0</v>
      </c>
      <c r="Q193" s="186">
        <v>5.6000000000000001E-2</v>
      </c>
      <c r="R193" s="186">
        <f>Q193*H193</f>
        <v>3.36</v>
      </c>
      <c r="S193" s="186">
        <v>0</v>
      </c>
      <c r="T193" s="187">
        <f>S193*H193</f>
        <v>0</v>
      </c>
      <c r="U193" s="36"/>
      <c r="V193" s="36"/>
      <c r="W193" s="36"/>
      <c r="X193" s="36"/>
      <c r="Y193" s="36"/>
      <c r="Z193" s="36"/>
      <c r="AA193" s="36"/>
      <c r="AB193" s="36"/>
      <c r="AC193" s="36"/>
      <c r="AD193" s="36"/>
      <c r="AE193" s="36"/>
      <c r="AR193" s="188" t="s">
        <v>266</v>
      </c>
      <c r="AT193" s="188" t="s">
        <v>177</v>
      </c>
      <c r="AU193" s="188" t="s">
        <v>92</v>
      </c>
      <c r="AY193" s="18" t="s">
        <v>130</v>
      </c>
      <c r="BE193" s="189">
        <f>IF(N193="základní",J193,0)</f>
        <v>0</v>
      </c>
      <c r="BF193" s="189">
        <f>IF(N193="snížená",J193,0)</f>
        <v>0</v>
      </c>
      <c r="BG193" s="189">
        <f>IF(N193="zákl. přenesená",J193,0)</f>
        <v>0</v>
      </c>
      <c r="BH193" s="189">
        <f>IF(N193="sníž. přenesená",J193,0)</f>
        <v>0</v>
      </c>
      <c r="BI193" s="189">
        <f>IF(N193="nulová",J193,0)</f>
        <v>0</v>
      </c>
      <c r="BJ193" s="18" t="s">
        <v>90</v>
      </c>
      <c r="BK193" s="189">
        <f>ROUND(I193*H193,2)</f>
        <v>0</v>
      </c>
      <c r="BL193" s="18" t="s">
        <v>266</v>
      </c>
      <c r="BM193" s="188" t="s">
        <v>288</v>
      </c>
    </row>
    <row r="194" spans="1:65" s="2" customFormat="1" ht="11.25">
      <c r="A194" s="36"/>
      <c r="B194" s="37"/>
      <c r="C194" s="38"/>
      <c r="D194" s="190" t="s">
        <v>139</v>
      </c>
      <c r="E194" s="38"/>
      <c r="F194" s="191" t="s">
        <v>287</v>
      </c>
      <c r="G194" s="38"/>
      <c r="H194" s="38"/>
      <c r="I194" s="192"/>
      <c r="J194" s="38"/>
      <c r="K194" s="38"/>
      <c r="L194" s="41"/>
      <c r="M194" s="193"/>
      <c r="N194" s="194"/>
      <c r="O194" s="66"/>
      <c r="P194" s="66"/>
      <c r="Q194" s="66"/>
      <c r="R194" s="66"/>
      <c r="S194" s="66"/>
      <c r="T194" s="67"/>
      <c r="U194" s="36"/>
      <c r="V194" s="36"/>
      <c r="W194" s="36"/>
      <c r="X194" s="36"/>
      <c r="Y194" s="36"/>
      <c r="Z194" s="36"/>
      <c r="AA194" s="36"/>
      <c r="AB194" s="36"/>
      <c r="AC194" s="36"/>
      <c r="AD194" s="36"/>
      <c r="AE194" s="36"/>
      <c r="AT194" s="18" t="s">
        <v>139</v>
      </c>
      <c r="AU194" s="18" t="s">
        <v>92</v>
      </c>
    </row>
    <row r="195" spans="1:65" s="13" customFormat="1" ht="11.25">
      <c r="B195" s="197"/>
      <c r="C195" s="198"/>
      <c r="D195" s="190" t="s">
        <v>143</v>
      </c>
      <c r="E195" s="198"/>
      <c r="F195" s="200" t="s">
        <v>289</v>
      </c>
      <c r="G195" s="198"/>
      <c r="H195" s="201">
        <v>60</v>
      </c>
      <c r="I195" s="202"/>
      <c r="J195" s="198"/>
      <c r="K195" s="198"/>
      <c r="L195" s="203"/>
      <c r="M195" s="204"/>
      <c r="N195" s="205"/>
      <c r="O195" s="205"/>
      <c r="P195" s="205"/>
      <c r="Q195" s="205"/>
      <c r="R195" s="205"/>
      <c r="S195" s="205"/>
      <c r="T195" s="206"/>
      <c r="AT195" s="207" t="s">
        <v>143</v>
      </c>
      <c r="AU195" s="207" t="s">
        <v>92</v>
      </c>
      <c r="AV195" s="13" t="s">
        <v>92</v>
      </c>
      <c r="AW195" s="13" t="s">
        <v>4</v>
      </c>
      <c r="AX195" s="13" t="s">
        <v>90</v>
      </c>
      <c r="AY195" s="207" t="s">
        <v>130</v>
      </c>
    </row>
    <row r="196" spans="1:65" s="2" customFormat="1" ht="24.2" customHeight="1">
      <c r="A196" s="36"/>
      <c r="B196" s="37"/>
      <c r="C196" s="177" t="s">
        <v>290</v>
      </c>
      <c r="D196" s="177" t="s">
        <v>132</v>
      </c>
      <c r="E196" s="178" t="s">
        <v>291</v>
      </c>
      <c r="F196" s="179" t="s">
        <v>292</v>
      </c>
      <c r="G196" s="180" t="s">
        <v>201</v>
      </c>
      <c r="H196" s="181">
        <v>100</v>
      </c>
      <c r="I196" s="182"/>
      <c r="J196" s="183">
        <f>ROUND(I196*H196,2)</f>
        <v>0</v>
      </c>
      <c r="K196" s="179" t="s">
        <v>136</v>
      </c>
      <c r="L196" s="41"/>
      <c r="M196" s="184" t="s">
        <v>39</v>
      </c>
      <c r="N196" s="185" t="s">
        <v>53</v>
      </c>
      <c r="O196" s="66"/>
      <c r="P196" s="186">
        <f>O196*H196</f>
        <v>0</v>
      </c>
      <c r="Q196" s="186">
        <v>9.5990000000000006E-2</v>
      </c>
      <c r="R196" s="186">
        <f>Q196*H196</f>
        <v>9.5990000000000002</v>
      </c>
      <c r="S196" s="186">
        <v>0</v>
      </c>
      <c r="T196" s="187">
        <f>S196*H196</f>
        <v>0</v>
      </c>
      <c r="U196" s="36"/>
      <c r="V196" s="36"/>
      <c r="W196" s="36"/>
      <c r="X196" s="36"/>
      <c r="Y196" s="36"/>
      <c r="Z196" s="36"/>
      <c r="AA196" s="36"/>
      <c r="AB196" s="36"/>
      <c r="AC196" s="36"/>
      <c r="AD196" s="36"/>
      <c r="AE196" s="36"/>
      <c r="AR196" s="188" t="s">
        <v>216</v>
      </c>
      <c r="AT196" s="188" t="s">
        <v>132</v>
      </c>
      <c r="AU196" s="188" t="s">
        <v>92</v>
      </c>
      <c r="AY196" s="18" t="s">
        <v>130</v>
      </c>
      <c r="BE196" s="189">
        <f>IF(N196="základní",J196,0)</f>
        <v>0</v>
      </c>
      <c r="BF196" s="189">
        <f>IF(N196="snížená",J196,0)</f>
        <v>0</v>
      </c>
      <c r="BG196" s="189">
        <f>IF(N196="zákl. přenesená",J196,0)</f>
        <v>0</v>
      </c>
      <c r="BH196" s="189">
        <f>IF(N196="sníž. přenesená",J196,0)</f>
        <v>0</v>
      </c>
      <c r="BI196" s="189">
        <f>IF(N196="nulová",J196,0)</f>
        <v>0</v>
      </c>
      <c r="BJ196" s="18" t="s">
        <v>90</v>
      </c>
      <c r="BK196" s="189">
        <f>ROUND(I196*H196,2)</f>
        <v>0</v>
      </c>
      <c r="BL196" s="18" t="s">
        <v>216</v>
      </c>
      <c r="BM196" s="188" t="s">
        <v>293</v>
      </c>
    </row>
    <row r="197" spans="1:65" s="2" customFormat="1" ht="19.5">
      <c r="A197" s="36"/>
      <c r="B197" s="37"/>
      <c r="C197" s="38"/>
      <c r="D197" s="190" t="s">
        <v>139</v>
      </c>
      <c r="E197" s="38"/>
      <c r="F197" s="191" t="s">
        <v>294</v>
      </c>
      <c r="G197" s="38"/>
      <c r="H197" s="38"/>
      <c r="I197" s="192"/>
      <c r="J197" s="38"/>
      <c r="K197" s="38"/>
      <c r="L197" s="41"/>
      <c r="M197" s="193"/>
      <c r="N197" s="194"/>
      <c r="O197" s="66"/>
      <c r="P197" s="66"/>
      <c r="Q197" s="66"/>
      <c r="R197" s="66"/>
      <c r="S197" s="66"/>
      <c r="T197" s="67"/>
      <c r="U197" s="36"/>
      <c r="V197" s="36"/>
      <c r="W197" s="36"/>
      <c r="X197" s="36"/>
      <c r="Y197" s="36"/>
      <c r="Z197" s="36"/>
      <c r="AA197" s="36"/>
      <c r="AB197" s="36"/>
      <c r="AC197" s="36"/>
      <c r="AD197" s="36"/>
      <c r="AE197" s="36"/>
      <c r="AT197" s="18" t="s">
        <v>139</v>
      </c>
      <c r="AU197" s="18" t="s">
        <v>92</v>
      </c>
    </row>
    <row r="198" spans="1:65" s="2" customFormat="1" ht="11.25">
      <c r="A198" s="36"/>
      <c r="B198" s="37"/>
      <c r="C198" s="38"/>
      <c r="D198" s="195" t="s">
        <v>141</v>
      </c>
      <c r="E198" s="38"/>
      <c r="F198" s="196" t="s">
        <v>295</v>
      </c>
      <c r="G198" s="38"/>
      <c r="H198" s="38"/>
      <c r="I198" s="192"/>
      <c r="J198" s="38"/>
      <c r="K198" s="38"/>
      <c r="L198" s="41"/>
      <c r="M198" s="193"/>
      <c r="N198" s="194"/>
      <c r="O198" s="66"/>
      <c r="P198" s="66"/>
      <c r="Q198" s="66"/>
      <c r="R198" s="66"/>
      <c r="S198" s="66"/>
      <c r="T198" s="67"/>
      <c r="U198" s="36"/>
      <c r="V198" s="36"/>
      <c r="W198" s="36"/>
      <c r="X198" s="36"/>
      <c r="Y198" s="36"/>
      <c r="Z198" s="36"/>
      <c r="AA198" s="36"/>
      <c r="AB198" s="36"/>
      <c r="AC198" s="36"/>
      <c r="AD198" s="36"/>
      <c r="AE198" s="36"/>
      <c r="AT198" s="18" t="s">
        <v>141</v>
      </c>
      <c r="AU198" s="18" t="s">
        <v>92</v>
      </c>
    </row>
    <row r="199" spans="1:65" s="13" customFormat="1" ht="11.25">
      <c r="B199" s="197"/>
      <c r="C199" s="198"/>
      <c r="D199" s="190" t="s">
        <v>143</v>
      </c>
      <c r="E199" s="199" t="s">
        <v>39</v>
      </c>
      <c r="F199" s="200" t="s">
        <v>296</v>
      </c>
      <c r="G199" s="198"/>
      <c r="H199" s="201">
        <v>100</v>
      </c>
      <c r="I199" s="202"/>
      <c r="J199" s="198"/>
      <c r="K199" s="198"/>
      <c r="L199" s="203"/>
      <c r="M199" s="204"/>
      <c r="N199" s="205"/>
      <c r="O199" s="205"/>
      <c r="P199" s="205"/>
      <c r="Q199" s="205"/>
      <c r="R199" s="205"/>
      <c r="S199" s="205"/>
      <c r="T199" s="206"/>
      <c r="AT199" s="207" t="s">
        <v>143</v>
      </c>
      <c r="AU199" s="207" t="s">
        <v>92</v>
      </c>
      <c r="AV199" s="13" t="s">
        <v>92</v>
      </c>
      <c r="AW199" s="13" t="s">
        <v>41</v>
      </c>
      <c r="AX199" s="13" t="s">
        <v>82</v>
      </c>
      <c r="AY199" s="207" t="s">
        <v>130</v>
      </c>
    </row>
    <row r="200" spans="1:65" s="14" customFormat="1" ht="11.25">
      <c r="B200" s="208"/>
      <c r="C200" s="209"/>
      <c r="D200" s="190" t="s">
        <v>143</v>
      </c>
      <c r="E200" s="210" t="s">
        <v>39</v>
      </c>
      <c r="F200" s="211" t="s">
        <v>158</v>
      </c>
      <c r="G200" s="209"/>
      <c r="H200" s="212">
        <v>100</v>
      </c>
      <c r="I200" s="213"/>
      <c r="J200" s="209"/>
      <c r="K200" s="209"/>
      <c r="L200" s="214"/>
      <c r="M200" s="215"/>
      <c r="N200" s="216"/>
      <c r="O200" s="216"/>
      <c r="P200" s="216"/>
      <c r="Q200" s="216"/>
      <c r="R200" s="216"/>
      <c r="S200" s="216"/>
      <c r="T200" s="217"/>
      <c r="AT200" s="218" t="s">
        <v>143</v>
      </c>
      <c r="AU200" s="218" t="s">
        <v>92</v>
      </c>
      <c r="AV200" s="14" t="s">
        <v>137</v>
      </c>
      <c r="AW200" s="14" t="s">
        <v>41</v>
      </c>
      <c r="AX200" s="14" t="s">
        <v>90</v>
      </c>
      <c r="AY200" s="218" t="s">
        <v>130</v>
      </c>
    </row>
    <row r="201" spans="1:65" s="2" customFormat="1" ht="16.5" customHeight="1">
      <c r="A201" s="36"/>
      <c r="B201" s="37"/>
      <c r="C201" s="219" t="s">
        <v>297</v>
      </c>
      <c r="D201" s="219" t="s">
        <v>177</v>
      </c>
      <c r="E201" s="220" t="s">
        <v>298</v>
      </c>
      <c r="F201" s="221" t="s">
        <v>299</v>
      </c>
      <c r="G201" s="222" t="s">
        <v>201</v>
      </c>
      <c r="H201" s="223">
        <v>120</v>
      </c>
      <c r="I201" s="224"/>
      <c r="J201" s="225">
        <f>ROUND(I201*H201,2)</f>
        <v>0</v>
      </c>
      <c r="K201" s="221" t="s">
        <v>136</v>
      </c>
      <c r="L201" s="226"/>
      <c r="M201" s="227" t="s">
        <v>39</v>
      </c>
      <c r="N201" s="228" t="s">
        <v>53</v>
      </c>
      <c r="O201" s="66"/>
      <c r="P201" s="186">
        <f>O201*H201</f>
        <v>0</v>
      </c>
      <c r="Q201" s="186">
        <v>5.6120000000000003E-2</v>
      </c>
      <c r="R201" s="186">
        <f>Q201*H201</f>
        <v>6.7344000000000008</v>
      </c>
      <c r="S201" s="186">
        <v>0</v>
      </c>
      <c r="T201" s="187">
        <f>S201*H201</f>
        <v>0</v>
      </c>
      <c r="U201" s="36"/>
      <c r="V201" s="36"/>
      <c r="W201" s="36"/>
      <c r="X201" s="36"/>
      <c r="Y201" s="36"/>
      <c r="Z201" s="36"/>
      <c r="AA201" s="36"/>
      <c r="AB201" s="36"/>
      <c r="AC201" s="36"/>
      <c r="AD201" s="36"/>
      <c r="AE201" s="36"/>
      <c r="AR201" s="188" t="s">
        <v>266</v>
      </c>
      <c r="AT201" s="188" t="s">
        <v>177</v>
      </c>
      <c r="AU201" s="188" t="s">
        <v>92</v>
      </c>
      <c r="AY201" s="18" t="s">
        <v>130</v>
      </c>
      <c r="BE201" s="189">
        <f>IF(N201="základní",J201,0)</f>
        <v>0</v>
      </c>
      <c r="BF201" s="189">
        <f>IF(N201="snížená",J201,0)</f>
        <v>0</v>
      </c>
      <c r="BG201" s="189">
        <f>IF(N201="zákl. přenesená",J201,0)</f>
        <v>0</v>
      </c>
      <c r="BH201" s="189">
        <f>IF(N201="sníž. přenesená",J201,0)</f>
        <v>0</v>
      </c>
      <c r="BI201" s="189">
        <f>IF(N201="nulová",J201,0)</f>
        <v>0</v>
      </c>
      <c r="BJ201" s="18" t="s">
        <v>90</v>
      </c>
      <c r="BK201" s="189">
        <f>ROUND(I201*H201,2)</f>
        <v>0</v>
      </c>
      <c r="BL201" s="18" t="s">
        <v>266</v>
      </c>
      <c r="BM201" s="188" t="s">
        <v>300</v>
      </c>
    </row>
    <row r="202" spans="1:65" s="2" customFormat="1" ht="11.25">
      <c r="A202" s="36"/>
      <c r="B202" s="37"/>
      <c r="C202" s="38"/>
      <c r="D202" s="190" t="s">
        <v>139</v>
      </c>
      <c r="E202" s="38"/>
      <c r="F202" s="191" t="s">
        <v>299</v>
      </c>
      <c r="G202" s="38"/>
      <c r="H202" s="38"/>
      <c r="I202" s="192"/>
      <c r="J202" s="38"/>
      <c r="K202" s="38"/>
      <c r="L202" s="41"/>
      <c r="M202" s="193"/>
      <c r="N202" s="194"/>
      <c r="O202" s="66"/>
      <c r="P202" s="66"/>
      <c r="Q202" s="66"/>
      <c r="R202" s="66"/>
      <c r="S202" s="66"/>
      <c r="T202" s="67"/>
      <c r="U202" s="36"/>
      <c r="V202" s="36"/>
      <c r="W202" s="36"/>
      <c r="X202" s="36"/>
      <c r="Y202" s="36"/>
      <c r="Z202" s="36"/>
      <c r="AA202" s="36"/>
      <c r="AB202" s="36"/>
      <c r="AC202" s="36"/>
      <c r="AD202" s="36"/>
      <c r="AE202" s="36"/>
      <c r="AT202" s="18" t="s">
        <v>139</v>
      </c>
      <c r="AU202" s="18" t="s">
        <v>92</v>
      </c>
    </row>
    <row r="203" spans="1:65" s="13" customFormat="1" ht="11.25">
      <c r="B203" s="197"/>
      <c r="C203" s="198"/>
      <c r="D203" s="190" t="s">
        <v>143</v>
      </c>
      <c r="E203" s="198"/>
      <c r="F203" s="200" t="s">
        <v>301</v>
      </c>
      <c r="G203" s="198"/>
      <c r="H203" s="201">
        <v>120</v>
      </c>
      <c r="I203" s="202"/>
      <c r="J203" s="198"/>
      <c r="K203" s="198"/>
      <c r="L203" s="203"/>
      <c r="M203" s="204"/>
      <c r="N203" s="205"/>
      <c r="O203" s="205"/>
      <c r="P203" s="205"/>
      <c r="Q203" s="205"/>
      <c r="R203" s="205"/>
      <c r="S203" s="205"/>
      <c r="T203" s="206"/>
      <c r="AT203" s="207" t="s">
        <v>143</v>
      </c>
      <c r="AU203" s="207" t="s">
        <v>92</v>
      </c>
      <c r="AV203" s="13" t="s">
        <v>92</v>
      </c>
      <c r="AW203" s="13" t="s">
        <v>4</v>
      </c>
      <c r="AX203" s="13" t="s">
        <v>90</v>
      </c>
      <c r="AY203" s="207" t="s">
        <v>130</v>
      </c>
    </row>
    <row r="204" spans="1:65" s="2" customFormat="1" ht="37.9" customHeight="1">
      <c r="A204" s="36"/>
      <c r="B204" s="37"/>
      <c r="C204" s="177" t="s">
        <v>302</v>
      </c>
      <c r="D204" s="177" t="s">
        <v>132</v>
      </c>
      <c r="E204" s="178" t="s">
        <v>303</v>
      </c>
      <c r="F204" s="179" t="s">
        <v>304</v>
      </c>
      <c r="G204" s="180" t="s">
        <v>201</v>
      </c>
      <c r="H204" s="181">
        <v>100</v>
      </c>
      <c r="I204" s="182"/>
      <c r="J204" s="183">
        <f>ROUND(I204*H204,2)</f>
        <v>0</v>
      </c>
      <c r="K204" s="179" t="s">
        <v>136</v>
      </c>
      <c r="L204" s="41"/>
      <c r="M204" s="184" t="s">
        <v>39</v>
      </c>
      <c r="N204" s="185" t="s">
        <v>53</v>
      </c>
      <c r="O204" s="66"/>
      <c r="P204" s="186">
        <f>O204*H204</f>
        <v>0</v>
      </c>
      <c r="Q204" s="186">
        <v>0</v>
      </c>
      <c r="R204" s="186">
        <f>Q204*H204</f>
        <v>0</v>
      </c>
      <c r="S204" s="186">
        <v>0.23</v>
      </c>
      <c r="T204" s="187">
        <f>S204*H204</f>
        <v>23</v>
      </c>
      <c r="U204" s="36"/>
      <c r="V204" s="36"/>
      <c r="W204" s="36"/>
      <c r="X204" s="36"/>
      <c r="Y204" s="36"/>
      <c r="Z204" s="36"/>
      <c r="AA204" s="36"/>
      <c r="AB204" s="36"/>
      <c r="AC204" s="36"/>
      <c r="AD204" s="36"/>
      <c r="AE204" s="36"/>
      <c r="AR204" s="188" t="s">
        <v>216</v>
      </c>
      <c r="AT204" s="188" t="s">
        <v>132</v>
      </c>
      <c r="AU204" s="188" t="s">
        <v>92</v>
      </c>
      <c r="AY204" s="18" t="s">
        <v>130</v>
      </c>
      <c r="BE204" s="189">
        <f>IF(N204="základní",J204,0)</f>
        <v>0</v>
      </c>
      <c r="BF204" s="189">
        <f>IF(N204="snížená",J204,0)</f>
        <v>0</v>
      </c>
      <c r="BG204" s="189">
        <f>IF(N204="zákl. přenesená",J204,0)</f>
        <v>0</v>
      </c>
      <c r="BH204" s="189">
        <f>IF(N204="sníž. přenesená",J204,0)</f>
        <v>0</v>
      </c>
      <c r="BI204" s="189">
        <f>IF(N204="nulová",J204,0)</f>
        <v>0</v>
      </c>
      <c r="BJ204" s="18" t="s">
        <v>90</v>
      </c>
      <c r="BK204" s="189">
        <f>ROUND(I204*H204,2)</f>
        <v>0</v>
      </c>
      <c r="BL204" s="18" t="s">
        <v>216</v>
      </c>
      <c r="BM204" s="188" t="s">
        <v>305</v>
      </c>
    </row>
    <row r="205" spans="1:65" s="2" customFormat="1" ht="19.5">
      <c r="A205" s="36"/>
      <c r="B205" s="37"/>
      <c r="C205" s="38"/>
      <c r="D205" s="190" t="s">
        <v>139</v>
      </c>
      <c r="E205" s="38"/>
      <c r="F205" s="191" t="s">
        <v>306</v>
      </c>
      <c r="G205" s="38"/>
      <c r="H205" s="38"/>
      <c r="I205" s="192"/>
      <c r="J205" s="38"/>
      <c r="K205" s="38"/>
      <c r="L205" s="41"/>
      <c r="M205" s="193"/>
      <c r="N205" s="194"/>
      <c r="O205" s="66"/>
      <c r="P205" s="66"/>
      <c r="Q205" s="66"/>
      <c r="R205" s="66"/>
      <c r="S205" s="66"/>
      <c r="T205" s="67"/>
      <c r="U205" s="36"/>
      <c r="V205" s="36"/>
      <c r="W205" s="36"/>
      <c r="X205" s="36"/>
      <c r="Y205" s="36"/>
      <c r="Z205" s="36"/>
      <c r="AA205" s="36"/>
      <c r="AB205" s="36"/>
      <c r="AC205" s="36"/>
      <c r="AD205" s="36"/>
      <c r="AE205" s="36"/>
      <c r="AT205" s="18" t="s">
        <v>139</v>
      </c>
      <c r="AU205" s="18" t="s">
        <v>92</v>
      </c>
    </row>
    <row r="206" spans="1:65" s="2" customFormat="1" ht="11.25">
      <c r="A206" s="36"/>
      <c r="B206" s="37"/>
      <c r="C206" s="38"/>
      <c r="D206" s="195" t="s">
        <v>141</v>
      </c>
      <c r="E206" s="38"/>
      <c r="F206" s="196" t="s">
        <v>307</v>
      </c>
      <c r="G206" s="38"/>
      <c r="H206" s="38"/>
      <c r="I206" s="192"/>
      <c r="J206" s="38"/>
      <c r="K206" s="38"/>
      <c r="L206" s="41"/>
      <c r="M206" s="193"/>
      <c r="N206" s="194"/>
      <c r="O206" s="66"/>
      <c r="P206" s="66"/>
      <c r="Q206" s="66"/>
      <c r="R206" s="66"/>
      <c r="S206" s="66"/>
      <c r="T206" s="67"/>
      <c r="U206" s="36"/>
      <c r="V206" s="36"/>
      <c r="W206" s="36"/>
      <c r="X206" s="36"/>
      <c r="Y206" s="36"/>
      <c r="Z206" s="36"/>
      <c r="AA206" s="36"/>
      <c r="AB206" s="36"/>
      <c r="AC206" s="36"/>
      <c r="AD206" s="36"/>
      <c r="AE206" s="36"/>
      <c r="AT206" s="18" t="s">
        <v>141</v>
      </c>
      <c r="AU206" s="18" t="s">
        <v>92</v>
      </c>
    </row>
    <row r="207" spans="1:65" s="13" customFormat="1" ht="11.25">
      <c r="B207" s="197"/>
      <c r="C207" s="198"/>
      <c r="D207" s="190" t="s">
        <v>143</v>
      </c>
      <c r="E207" s="199" t="s">
        <v>39</v>
      </c>
      <c r="F207" s="200" t="s">
        <v>296</v>
      </c>
      <c r="G207" s="198"/>
      <c r="H207" s="201">
        <v>100</v>
      </c>
      <c r="I207" s="202"/>
      <c r="J207" s="198"/>
      <c r="K207" s="198"/>
      <c r="L207" s="203"/>
      <c r="M207" s="204"/>
      <c r="N207" s="205"/>
      <c r="O207" s="205"/>
      <c r="P207" s="205"/>
      <c r="Q207" s="205"/>
      <c r="R207" s="205"/>
      <c r="S207" s="205"/>
      <c r="T207" s="206"/>
      <c r="AT207" s="207" t="s">
        <v>143</v>
      </c>
      <c r="AU207" s="207" t="s">
        <v>92</v>
      </c>
      <c r="AV207" s="13" t="s">
        <v>92</v>
      </c>
      <c r="AW207" s="13" t="s">
        <v>41</v>
      </c>
      <c r="AX207" s="13" t="s">
        <v>82</v>
      </c>
      <c r="AY207" s="207" t="s">
        <v>130</v>
      </c>
    </row>
    <row r="208" spans="1:65" s="14" customFormat="1" ht="11.25">
      <c r="B208" s="208"/>
      <c r="C208" s="209"/>
      <c r="D208" s="190" t="s">
        <v>143</v>
      </c>
      <c r="E208" s="210" t="s">
        <v>39</v>
      </c>
      <c r="F208" s="211" t="s">
        <v>158</v>
      </c>
      <c r="G208" s="209"/>
      <c r="H208" s="212">
        <v>100</v>
      </c>
      <c r="I208" s="213"/>
      <c r="J208" s="209"/>
      <c r="K208" s="209"/>
      <c r="L208" s="214"/>
      <c r="M208" s="215"/>
      <c r="N208" s="216"/>
      <c r="O208" s="216"/>
      <c r="P208" s="216"/>
      <c r="Q208" s="216"/>
      <c r="R208" s="216"/>
      <c r="S208" s="216"/>
      <c r="T208" s="217"/>
      <c r="AT208" s="218" t="s">
        <v>143</v>
      </c>
      <c r="AU208" s="218" t="s">
        <v>92</v>
      </c>
      <c r="AV208" s="14" t="s">
        <v>137</v>
      </c>
      <c r="AW208" s="14" t="s">
        <v>41</v>
      </c>
      <c r="AX208" s="14" t="s">
        <v>90</v>
      </c>
      <c r="AY208" s="218" t="s">
        <v>130</v>
      </c>
    </row>
    <row r="209" spans="1:65" s="2" customFormat="1" ht="33" customHeight="1">
      <c r="A209" s="36"/>
      <c r="B209" s="37"/>
      <c r="C209" s="177" t="s">
        <v>308</v>
      </c>
      <c r="D209" s="177" t="s">
        <v>132</v>
      </c>
      <c r="E209" s="178" t="s">
        <v>309</v>
      </c>
      <c r="F209" s="179" t="s">
        <v>310</v>
      </c>
      <c r="G209" s="180" t="s">
        <v>201</v>
      </c>
      <c r="H209" s="181">
        <v>240</v>
      </c>
      <c r="I209" s="182"/>
      <c r="J209" s="183">
        <f>ROUND(I209*H209,2)</f>
        <v>0</v>
      </c>
      <c r="K209" s="179" t="s">
        <v>136</v>
      </c>
      <c r="L209" s="41"/>
      <c r="M209" s="184" t="s">
        <v>39</v>
      </c>
      <c r="N209" s="185" t="s">
        <v>53</v>
      </c>
      <c r="O209" s="66"/>
      <c r="P209" s="186">
        <f>O209*H209</f>
        <v>0</v>
      </c>
      <c r="Q209" s="186">
        <v>0</v>
      </c>
      <c r="R209" s="186">
        <f>Q209*H209</f>
        <v>0</v>
      </c>
      <c r="S209" s="186">
        <v>0.28999999999999998</v>
      </c>
      <c r="T209" s="187">
        <f>S209*H209</f>
        <v>69.599999999999994</v>
      </c>
      <c r="U209" s="36"/>
      <c r="V209" s="36"/>
      <c r="W209" s="36"/>
      <c r="X209" s="36"/>
      <c r="Y209" s="36"/>
      <c r="Z209" s="36"/>
      <c r="AA209" s="36"/>
      <c r="AB209" s="36"/>
      <c r="AC209" s="36"/>
      <c r="AD209" s="36"/>
      <c r="AE209" s="36"/>
      <c r="AR209" s="188" t="s">
        <v>216</v>
      </c>
      <c r="AT209" s="188" t="s">
        <v>132</v>
      </c>
      <c r="AU209" s="188" t="s">
        <v>92</v>
      </c>
      <c r="AY209" s="18" t="s">
        <v>130</v>
      </c>
      <c r="BE209" s="189">
        <f>IF(N209="základní",J209,0)</f>
        <v>0</v>
      </c>
      <c r="BF209" s="189">
        <f>IF(N209="snížená",J209,0)</f>
        <v>0</v>
      </c>
      <c r="BG209" s="189">
        <f>IF(N209="zákl. přenesená",J209,0)</f>
        <v>0</v>
      </c>
      <c r="BH209" s="189">
        <f>IF(N209="sníž. přenesená",J209,0)</f>
        <v>0</v>
      </c>
      <c r="BI209" s="189">
        <f>IF(N209="nulová",J209,0)</f>
        <v>0</v>
      </c>
      <c r="BJ209" s="18" t="s">
        <v>90</v>
      </c>
      <c r="BK209" s="189">
        <f>ROUND(I209*H209,2)</f>
        <v>0</v>
      </c>
      <c r="BL209" s="18" t="s">
        <v>216</v>
      </c>
      <c r="BM209" s="188" t="s">
        <v>311</v>
      </c>
    </row>
    <row r="210" spans="1:65" s="2" customFormat="1" ht="19.5">
      <c r="A210" s="36"/>
      <c r="B210" s="37"/>
      <c r="C210" s="38"/>
      <c r="D210" s="190" t="s">
        <v>139</v>
      </c>
      <c r="E210" s="38"/>
      <c r="F210" s="191" t="s">
        <v>312</v>
      </c>
      <c r="G210" s="38"/>
      <c r="H210" s="38"/>
      <c r="I210" s="192"/>
      <c r="J210" s="38"/>
      <c r="K210" s="38"/>
      <c r="L210" s="41"/>
      <c r="M210" s="193"/>
      <c r="N210" s="194"/>
      <c r="O210" s="66"/>
      <c r="P210" s="66"/>
      <c r="Q210" s="66"/>
      <c r="R210" s="66"/>
      <c r="S210" s="66"/>
      <c r="T210" s="67"/>
      <c r="U210" s="36"/>
      <c r="V210" s="36"/>
      <c r="W210" s="36"/>
      <c r="X210" s="36"/>
      <c r="Y210" s="36"/>
      <c r="Z210" s="36"/>
      <c r="AA210" s="36"/>
      <c r="AB210" s="36"/>
      <c r="AC210" s="36"/>
      <c r="AD210" s="36"/>
      <c r="AE210" s="36"/>
      <c r="AT210" s="18" t="s">
        <v>139</v>
      </c>
      <c r="AU210" s="18" t="s">
        <v>92</v>
      </c>
    </row>
    <row r="211" spans="1:65" s="2" customFormat="1" ht="11.25">
      <c r="A211" s="36"/>
      <c r="B211" s="37"/>
      <c r="C211" s="38"/>
      <c r="D211" s="195" t="s">
        <v>141</v>
      </c>
      <c r="E211" s="38"/>
      <c r="F211" s="196" t="s">
        <v>313</v>
      </c>
      <c r="G211" s="38"/>
      <c r="H211" s="38"/>
      <c r="I211" s="192"/>
      <c r="J211" s="38"/>
      <c r="K211" s="38"/>
      <c r="L211" s="41"/>
      <c r="M211" s="193"/>
      <c r="N211" s="194"/>
      <c r="O211" s="66"/>
      <c r="P211" s="66"/>
      <c r="Q211" s="66"/>
      <c r="R211" s="66"/>
      <c r="S211" s="66"/>
      <c r="T211" s="67"/>
      <c r="U211" s="36"/>
      <c r="V211" s="36"/>
      <c r="W211" s="36"/>
      <c r="X211" s="36"/>
      <c r="Y211" s="36"/>
      <c r="Z211" s="36"/>
      <c r="AA211" s="36"/>
      <c r="AB211" s="36"/>
      <c r="AC211" s="36"/>
      <c r="AD211" s="36"/>
      <c r="AE211" s="36"/>
      <c r="AT211" s="18" t="s">
        <v>141</v>
      </c>
      <c r="AU211" s="18" t="s">
        <v>92</v>
      </c>
    </row>
    <row r="212" spans="1:65" s="13" customFormat="1" ht="11.25">
      <c r="B212" s="197"/>
      <c r="C212" s="198"/>
      <c r="D212" s="190" t="s">
        <v>143</v>
      </c>
      <c r="E212" s="199" t="s">
        <v>39</v>
      </c>
      <c r="F212" s="200" t="s">
        <v>314</v>
      </c>
      <c r="G212" s="198"/>
      <c r="H212" s="201">
        <v>60</v>
      </c>
      <c r="I212" s="202"/>
      <c r="J212" s="198"/>
      <c r="K212" s="198"/>
      <c r="L212" s="203"/>
      <c r="M212" s="204"/>
      <c r="N212" s="205"/>
      <c r="O212" s="205"/>
      <c r="P212" s="205"/>
      <c r="Q212" s="205"/>
      <c r="R212" s="205"/>
      <c r="S212" s="205"/>
      <c r="T212" s="206"/>
      <c r="AT212" s="207" t="s">
        <v>143</v>
      </c>
      <c r="AU212" s="207" t="s">
        <v>92</v>
      </c>
      <c r="AV212" s="13" t="s">
        <v>92</v>
      </c>
      <c r="AW212" s="13" t="s">
        <v>41</v>
      </c>
      <c r="AX212" s="13" t="s">
        <v>82</v>
      </c>
      <c r="AY212" s="207" t="s">
        <v>130</v>
      </c>
    </row>
    <row r="213" spans="1:65" s="13" customFormat="1" ht="11.25">
      <c r="B213" s="197"/>
      <c r="C213" s="198"/>
      <c r="D213" s="190" t="s">
        <v>143</v>
      </c>
      <c r="E213" s="199" t="s">
        <v>39</v>
      </c>
      <c r="F213" s="200" t="s">
        <v>315</v>
      </c>
      <c r="G213" s="198"/>
      <c r="H213" s="201">
        <v>180</v>
      </c>
      <c r="I213" s="202"/>
      <c r="J213" s="198"/>
      <c r="K213" s="198"/>
      <c r="L213" s="203"/>
      <c r="M213" s="204"/>
      <c r="N213" s="205"/>
      <c r="O213" s="205"/>
      <c r="P213" s="205"/>
      <c r="Q213" s="205"/>
      <c r="R213" s="205"/>
      <c r="S213" s="205"/>
      <c r="T213" s="206"/>
      <c r="AT213" s="207" t="s">
        <v>143</v>
      </c>
      <c r="AU213" s="207" t="s">
        <v>92</v>
      </c>
      <c r="AV213" s="13" t="s">
        <v>92</v>
      </c>
      <c r="AW213" s="13" t="s">
        <v>41</v>
      </c>
      <c r="AX213" s="13" t="s">
        <v>82</v>
      </c>
      <c r="AY213" s="207" t="s">
        <v>130</v>
      </c>
    </row>
    <row r="214" spans="1:65" s="14" customFormat="1" ht="11.25">
      <c r="B214" s="208"/>
      <c r="C214" s="209"/>
      <c r="D214" s="190" t="s">
        <v>143</v>
      </c>
      <c r="E214" s="210" t="s">
        <v>39</v>
      </c>
      <c r="F214" s="211" t="s">
        <v>158</v>
      </c>
      <c r="G214" s="209"/>
      <c r="H214" s="212">
        <v>240</v>
      </c>
      <c r="I214" s="213"/>
      <c r="J214" s="209"/>
      <c r="K214" s="209"/>
      <c r="L214" s="214"/>
      <c r="M214" s="215"/>
      <c r="N214" s="216"/>
      <c r="O214" s="216"/>
      <c r="P214" s="216"/>
      <c r="Q214" s="216"/>
      <c r="R214" s="216"/>
      <c r="S214" s="216"/>
      <c r="T214" s="217"/>
      <c r="AT214" s="218" t="s">
        <v>143</v>
      </c>
      <c r="AU214" s="218" t="s">
        <v>92</v>
      </c>
      <c r="AV214" s="14" t="s">
        <v>137</v>
      </c>
      <c r="AW214" s="14" t="s">
        <v>41</v>
      </c>
      <c r="AX214" s="14" t="s">
        <v>90</v>
      </c>
      <c r="AY214" s="218" t="s">
        <v>130</v>
      </c>
    </row>
    <row r="215" spans="1:65" s="2" customFormat="1" ht="37.9" customHeight="1">
      <c r="A215" s="36"/>
      <c r="B215" s="37"/>
      <c r="C215" s="177" t="s">
        <v>316</v>
      </c>
      <c r="D215" s="177" t="s">
        <v>132</v>
      </c>
      <c r="E215" s="178" t="s">
        <v>317</v>
      </c>
      <c r="F215" s="179" t="s">
        <v>318</v>
      </c>
      <c r="G215" s="180" t="s">
        <v>223</v>
      </c>
      <c r="H215" s="181">
        <v>12.55</v>
      </c>
      <c r="I215" s="182"/>
      <c r="J215" s="183">
        <f>ROUND(I215*H215,2)</f>
        <v>0</v>
      </c>
      <c r="K215" s="179" t="s">
        <v>136</v>
      </c>
      <c r="L215" s="41"/>
      <c r="M215" s="184" t="s">
        <v>39</v>
      </c>
      <c r="N215" s="185" t="s">
        <v>53</v>
      </c>
      <c r="O215" s="66"/>
      <c r="P215" s="186">
        <f>O215*H215</f>
        <v>0</v>
      </c>
      <c r="Q215" s="186">
        <v>0</v>
      </c>
      <c r="R215" s="186">
        <f>Q215*H215</f>
        <v>0</v>
      </c>
      <c r="S215" s="186">
        <v>0</v>
      </c>
      <c r="T215" s="187">
        <f>S215*H215</f>
        <v>0</v>
      </c>
      <c r="U215" s="36"/>
      <c r="V215" s="36"/>
      <c r="W215" s="36"/>
      <c r="X215" s="36"/>
      <c r="Y215" s="36"/>
      <c r="Z215" s="36"/>
      <c r="AA215" s="36"/>
      <c r="AB215" s="36"/>
      <c r="AC215" s="36"/>
      <c r="AD215" s="36"/>
      <c r="AE215" s="36"/>
      <c r="AR215" s="188" t="s">
        <v>216</v>
      </c>
      <c r="AT215" s="188" t="s">
        <v>132</v>
      </c>
      <c r="AU215" s="188" t="s">
        <v>92</v>
      </c>
      <c r="AY215" s="18" t="s">
        <v>130</v>
      </c>
      <c r="BE215" s="189">
        <f>IF(N215="základní",J215,0)</f>
        <v>0</v>
      </c>
      <c r="BF215" s="189">
        <f>IF(N215="snížená",J215,0)</f>
        <v>0</v>
      </c>
      <c r="BG215" s="189">
        <f>IF(N215="zákl. přenesená",J215,0)</f>
        <v>0</v>
      </c>
      <c r="BH215" s="189">
        <f>IF(N215="sníž. přenesená",J215,0)</f>
        <v>0</v>
      </c>
      <c r="BI215" s="189">
        <f>IF(N215="nulová",J215,0)</f>
        <v>0</v>
      </c>
      <c r="BJ215" s="18" t="s">
        <v>90</v>
      </c>
      <c r="BK215" s="189">
        <f>ROUND(I215*H215,2)</f>
        <v>0</v>
      </c>
      <c r="BL215" s="18" t="s">
        <v>216</v>
      </c>
      <c r="BM215" s="188" t="s">
        <v>319</v>
      </c>
    </row>
    <row r="216" spans="1:65" s="2" customFormat="1" ht="29.25">
      <c r="A216" s="36"/>
      <c r="B216" s="37"/>
      <c r="C216" s="38"/>
      <c r="D216" s="190" t="s">
        <v>139</v>
      </c>
      <c r="E216" s="38"/>
      <c r="F216" s="191" t="s">
        <v>320</v>
      </c>
      <c r="G216" s="38"/>
      <c r="H216" s="38"/>
      <c r="I216" s="192"/>
      <c r="J216" s="38"/>
      <c r="K216" s="38"/>
      <c r="L216" s="41"/>
      <c r="M216" s="193"/>
      <c r="N216" s="194"/>
      <c r="O216" s="66"/>
      <c r="P216" s="66"/>
      <c r="Q216" s="66"/>
      <c r="R216" s="66"/>
      <c r="S216" s="66"/>
      <c r="T216" s="67"/>
      <c r="U216" s="36"/>
      <c r="V216" s="36"/>
      <c r="W216" s="36"/>
      <c r="X216" s="36"/>
      <c r="Y216" s="36"/>
      <c r="Z216" s="36"/>
      <c r="AA216" s="36"/>
      <c r="AB216" s="36"/>
      <c r="AC216" s="36"/>
      <c r="AD216" s="36"/>
      <c r="AE216" s="36"/>
      <c r="AT216" s="18" t="s">
        <v>139</v>
      </c>
      <c r="AU216" s="18" t="s">
        <v>92</v>
      </c>
    </row>
    <row r="217" spans="1:65" s="2" customFormat="1" ht="11.25">
      <c r="A217" s="36"/>
      <c r="B217" s="37"/>
      <c r="C217" s="38"/>
      <c r="D217" s="195" t="s">
        <v>141</v>
      </c>
      <c r="E217" s="38"/>
      <c r="F217" s="196" t="s">
        <v>321</v>
      </c>
      <c r="G217" s="38"/>
      <c r="H217" s="38"/>
      <c r="I217" s="192"/>
      <c r="J217" s="38"/>
      <c r="K217" s="38"/>
      <c r="L217" s="41"/>
      <c r="M217" s="193"/>
      <c r="N217" s="194"/>
      <c r="O217" s="66"/>
      <c r="P217" s="66"/>
      <c r="Q217" s="66"/>
      <c r="R217" s="66"/>
      <c r="S217" s="66"/>
      <c r="T217" s="67"/>
      <c r="U217" s="36"/>
      <c r="V217" s="36"/>
      <c r="W217" s="36"/>
      <c r="X217" s="36"/>
      <c r="Y217" s="36"/>
      <c r="Z217" s="36"/>
      <c r="AA217" s="36"/>
      <c r="AB217" s="36"/>
      <c r="AC217" s="36"/>
      <c r="AD217" s="36"/>
      <c r="AE217" s="36"/>
      <c r="AT217" s="18" t="s">
        <v>141</v>
      </c>
      <c r="AU217" s="18" t="s">
        <v>92</v>
      </c>
    </row>
    <row r="218" spans="1:65" s="13" customFormat="1" ht="11.25">
      <c r="B218" s="197"/>
      <c r="C218" s="198"/>
      <c r="D218" s="190" t="s">
        <v>143</v>
      </c>
      <c r="E218" s="199" t="s">
        <v>39</v>
      </c>
      <c r="F218" s="200" t="s">
        <v>322</v>
      </c>
      <c r="G218" s="198"/>
      <c r="H218" s="201">
        <v>12.55</v>
      </c>
      <c r="I218" s="202"/>
      <c r="J218" s="198"/>
      <c r="K218" s="198"/>
      <c r="L218" s="203"/>
      <c r="M218" s="204"/>
      <c r="N218" s="205"/>
      <c r="O218" s="205"/>
      <c r="P218" s="205"/>
      <c r="Q218" s="205"/>
      <c r="R218" s="205"/>
      <c r="S218" s="205"/>
      <c r="T218" s="206"/>
      <c r="AT218" s="207" t="s">
        <v>143</v>
      </c>
      <c r="AU218" s="207" t="s">
        <v>92</v>
      </c>
      <c r="AV218" s="13" t="s">
        <v>92</v>
      </c>
      <c r="AW218" s="13" t="s">
        <v>41</v>
      </c>
      <c r="AX218" s="13" t="s">
        <v>82</v>
      </c>
      <c r="AY218" s="207" t="s">
        <v>130</v>
      </c>
    </row>
    <row r="219" spans="1:65" s="14" customFormat="1" ht="11.25">
      <c r="B219" s="208"/>
      <c r="C219" s="209"/>
      <c r="D219" s="190" t="s">
        <v>143</v>
      </c>
      <c r="E219" s="210" t="s">
        <v>39</v>
      </c>
      <c r="F219" s="211" t="s">
        <v>158</v>
      </c>
      <c r="G219" s="209"/>
      <c r="H219" s="212">
        <v>12.55</v>
      </c>
      <c r="I219" s="213"/>
      <c r="J219" s="209"/>
      <c r="K219" s="209"/>
      <c r="L219" s="214"/>
      <c r="M219" s="215"/>
      <c r="N219" s="216"/>
      <c r="O219" s="216"/>
      <c r="P219" s="216"/>
      <c r="Q219" s="216"/>
      <c r="R219" s="216"/>
      <c r="S219" s="216"/>
      <c r="T219" s="217"/>
      <c r="AT219" s="218" t="s">
        <v>143</v>
      </c>
      <c r="AU219" s="218" t="s">
        <v>92</v>
      </c>
      <c r="AV219" s="14" t="s">
        <v>137</v>
      </c>
      <c r="AW219" s="14" t="s">
        <v>41</v>
      </c>
      <c r="AX219" s="14" t="s">
        <v>90</v>
      </c>
      <c r="AY219" s="218" t="s">
        <v>130</v>
      </c>
    </row>
    <row r="220" spans="1:65" s="2" customFormat="1" ht="37.9" customHeight="1">
      <c r="A220" s="36"/>
      <c r="B220" s="37"/>
      <c r="C220" s="177" t="s">
        <v>323</v>
      </c>
      <c r="D220" s="177" t="s">
        <v>132</v>
      </c>
      <c r="E220" s="178" t="s">
        <v>324</v>
      </c>
      <c r="F220" s="179" t="s">
        <v>325</v>
      </c>
      <c r="G220" s="180" t="s">
        <v>223</v>
      </c>
      <c r="H220" s="181">
        <v>6.2750000000000004</v>
      </c>
      <c r="I220" s="182"/>
      <c r="J220" s="183">
        <f>ROUND(I220*H220,2)</f>
        <v>0</v>
      </c>
      <c r="K220" s="179" t="s">
        <v>136</v>
      </c>
      <c r="L220" s="41"/>
      <c r="M220" s="184" t="s">
        <v>39</v>
      </c>
      <c r="N220" s="185" t="s">
        <v>53</v>
      </c>
      <c r="O220" s="66"/>
      <c r="P220" s="186">
        <f>O220*H220</f>
        <v>0</v>
      </c>
      <c r="Q220" s="186">
        <v>0</v>
      </c>
      <c r="R220" s="186">
        <f>Q220*H220</f>
        <v>0</v>
      </c>
      <c r="S220" s="186">
        <v>0</v>
      </c>
      <c r="T220" s="187">
        <f>S220*H220</f>
        <v>0</v>
      </c>
      <c r="U220" s="36"/>
      <c r="V220" s="36"/>
      <c r="W220" s="36"/>
      <c r="X220" s="36"/>
      <c r="Y220" s="36"/>
      <c r="Z220" s="36"/>
      <c r="AA220" s="36"/>
      <c r="AB220" s="36"/>
      <c r="AC220" s="36"/>
      <c r="AD220" s="36"/>
      <c r="AE220" s="36"/>
      <c r="AR220" s="188" t="s">
        <v>216</v>
      </c>
      <c r="AT220" s="188" t="s">
        <v>132</v>
      </c>
      <c r="AU220" s="188" t="s">
        <v>92</v>
      </c>
      <c r="AY220" s="18" t="s">
        <v>130</v>
      </c>
      <c r="BE220" s="189">
        <f>IF(N220="základní",J220,0)</f>
        <v>0</v>
      </c>
      <c r="BF220" s="189">
        <f>IF(N220="snížená",J220,0)</f>
        <v>0</v>
      </c>
      <c r="BG220" s="189">
        <f>IF(N220="zákl. přenesená",J220,0)</f>
        <v>0</v>
      </c>
      <c r="BH220" s="189">
        <f>IF(N220="sníž. přenesená",J220,0)</f>
        <v>0</v>
      </c>
      <c r="BI220" s="189">
        <f>IF(N220="nulová",J220,0)</f>
        <v>0</v>
      </c>
      <c r="BJ220" s="18" t="s">
        <v>90</v>
      </c>
      <c r="BK220" s="189">
        <f>ROUND(I220*H220,2)</f>
        <v>0</v>
      </c>
      <c r="BL220" s="18" t="s">
        <v>216</v>
      </c>
      <c r="BM220" s="188" t="s">
        <v>326</v>
      </c>
    </row>
    <row r="221" spans="1:65" s="2" customFormat="1" ht="29.25">
      <c r="A221" s="36"/>
      <c r="B221" s="37"/>
      <c r="C221" s="38"/>
      <c r="D221" s="190" t="s">
        <v>139</v>
      </c>
      <c r="E221" s="38"/>
      <c r="F221" s="191" t="s">
        <v>327</v>
      </c>
      <c r="G221" s="38"/>
      <c r="H221" s="38"/>
      <c r="I221" s="192"/>
      <c r="J221" s="38"/>
      <c r="K221" s="38"/>
      <c r="L221" s="41"/>
      <c r="M221" s="193"/>
      <c r="N221" s="194"/>
      <c r="O221" s="66"/>
      <c r="P221" s="66"/>
      <c r="Q221" s="66"/>
      <c r="R221" s="66"/>
      <c r="S221" s="66"/>
      <c r="T221" s="67"/>
      <c r="U221" s="36"/>
      <c r="V221" s="36"/>
      <c r="W221" s="36"/>
      <c r="X221" s="36"/>
      <c r="Y221" s="36"/>
      <c r="Z221" s="36"/>
      <c r="AA221" s="36"/>
      <c r="AB221" s="36"/>
      <c r="AC221" s="36"/>
      <c r="AD221" s="36"/>
      <c r="AE221" s="36"/>
      <c r="AT221" s="18" t="s">
        <v>139</v>
      </c>
      <c r="AU221" s="18" t="s">
        <v>92</v>
      </c>
    </row>
    <row r="222" spans="1:65" s="2" customFormat="1" ht="11.25">
      <c r="A222" s="36"/>
      <c r="B222" s="37"/>
      <c r="C222" s="38"/>
      <c r="D222" s="195" t="s">
        <v>141</v>
      </c>
      <c r="E222" s="38"/>
      <c r="F222" s="196" t="s">
        <v>328</v>
      </c>
      <c r="G222" s="38"/>
      <c r="H222" s="38"/>
      <c r="I222" s="192"/>
      <c r="J222" s="38"/>
      <c r="K222" s="38"/>
      <c r="L222" s="41"/>
      <c r="M222" s="193"/>
      <c r="N222" s="194"/>
      <c r="O222" s="66"/>
      <c r="P222" s="66"/>
      <c r="Q222" s="66"/>
      <c r="R222" s="66"/>
      <c r="S222" s="66"/>
      <c r="T222" s="67"/>
      <c r="U222" s="36"/>
      <c r="V222" s="36"/>
      <c r="W222" s="36"/>
      <c r="X222" s="36"/>
      <c r="Y222" s="36"/>
      <c r="Z222" s="36"/>
      <c r="AA222" s="36"/>
      <c r="AB222" s="36"/>
      <c r="AC222" s="36"/>
      <c r="AD222" s="36"/>
      <c r="AE222" s="36"/>
      <c r="AT222" s="18" t="s">
        <v>141</v>
      </c>
      <c r="AU222" s="18" t="s">
        <v>92</v>
      </c>
    </row>
    <row r="223" spans="1:65" s="13" customFormat="1" ht="11.25">
      <c r="B223" s="197"/>
      <c r="C223" s="198"/>
      <c r="D223" s="190" t="s">
        <v>143</v>
      </c>
      <c r="E223" s="199" t="s">
        <v>39</v>
      </c>
      <c r="F223" s="200" t="s">
        <v>329</v>
      </c>
      <c r="G223" s="198"/>
      <c r="H223" s="201">
        <v>6.2750000000000004</v>
      </c>
      <c r="I223" s="202"/>
      <c r="J223" s="198"/>
      <c r="K223" s="198"/>
      <c r="L223" s="203"/>
      <c r="M223" s="204"/>
      <c r="N223" s="205"/>
      <c r="O223" s="205"/>
      <c r="P223" s="205"/>
      <c r="Q223" s="205"/>
      <c r="R223" s="205"/>
      <c r="S223" s="205"/>
      <c r="T223" s="206"/>
      <c r="AT223" s="207" t="s">
        <v>143</v>
      </c>
      <c r="AU223" s="207" t="s">
        <v>92</v>
      </c>
      <c r="AV223" s="13" t="s">
        <v>92</v>
      </c>
      <c r="AW223" s="13" t="s">
        <v>41</v>
      </c>
      <c r="AX223" s="13" t="s">
        <v>90</v>
      </c>
      <c r="AY223" s="207" t="s">
        <v>130</v>
      </c>
    </row>
    <row r="224" spans="1:65" s="2" customFormat="1" ht="37.9" customHeight="1">
      <c r="A224" s="36"/>
      <c r="B224" s="37"/>
      <c r="C224" s="177" t="s">
        <v>330</v>
      </c>
      <c r="D224" s="177" t="s">
        <v>132</v>
      </c>
      <c r="E224" s="178" t="s">
        <v>331</v>
      </c>
      <c r="F224" s="179" t="s">
        <v>332</v>
      </c>
      <c r="G224" s="180" t="s">
        <v>223</v>
      </c>
      <c r="H224" s="181">
        <v>66.825000000000003</v>
      </c>
      <c r="I224" s="182"/>
      <c r="J224" s="183">
        <f>ROUND(I224*H224,2)</f>
        <v>0</v>
      </c>
      <c r="K224" s="179" t="s">
        <v>136</v>
      </c>
      <c r="L224" s="41"/>
      <c r="M224" s="184" t="s">
        <v>39</v>
      </c>
      <c r="N224" s="185" t="s">
        <v>53</v>
      </c>
      <c r="O224" s="66"/>
      <c r="P224" s="186">
        <f>O224*H224</f>
        <v>0</v>
      </c>
      <c r="Q224" s="186">
        <v>0</v>
      </c>
      <c r="R224" s="186">
        <f>Q224*H224</f>
        <v>0</v>
      </c>
      <c r="S224" s="186">
        <v>0</v>
      </c>
      <c r="T224" s="187">
        <f>S224*H224</f>
        <v>0</v>
      </c>
      <c r="U224" s="36"/>
      <c r="V224" s="36"/>
      <c r="W224" s="36"/>
      <c r="X224" s="36"/>
      <c r="Y224" s="36"/>
      <c r="Z224" s="36"/>
      <c r="AA224" s="36"/>
      <c r="AB224" s="36"/>
      <c r="AC224" s="36"/>
      <c r="AD224" s="36"/>
      <c r="AE224" s="36"/>
      <c r="AR224" s="188" t="s">
        <v>216</v>
      </c>
      <c r="AT224" s="188" t="s">
        <v>132</v>
      </c>
      <c r="AU224" s="188" t="s">
        <v>92</v>
      </c>
      <c r="AY224" s="18" t="s">
        <v>130</v>
      </c>
      <c r="BE224" s="189">
        <f>IF(N224="základní",J224,0)</f>
        <v>0</v>
      </c>
      <c r="BF224" s="189">
        <f>IF(N224="snížená",J224,0)</f>
        <v>0</v>
      </c>
      <c r="BG224" s="189">
        <f>IF(N224="zákl. přenesená",J224,0)</f>
        <v>0</v>
      </c>
      <c r="BH224" s="189">
        <f>IF(N224="sníž. přenesená",J224,0)</f>
        <v>0</v>
      </c>
      <c r="BI224" s="189">
        <f>IF(N224="nulová",J224,0)</f>
        <v>0</v>
      </c>
      <c r="BJ224" s="18" t="s">
        <v>90</v>
      </c>
      <c r="BK224" s="189">
        <f>ROUND(I224*H224,2)</f>
        <v>0</v>
      </c>
      <c r="BL224" s="18" t="s">
        <v>216</v>
      </c>
      <c r="BM224" s="188" t="s">
        <v>333</v>
      </c>
    </row>
    <row r="225" spans="1:65" s="2" customFormat="1" ht="29.25">
      <c r="A225" s="36"/>
      <c r="B225" s="37"/>
      <c r="C225" s="38"/>
      <c r="D225" s="190" t="s">
        <v>139</v>
      </c>
      <c r="E225" s="38"/>
      <c r="F225" s="191" t="s">
        <v>334</v>
      </c>
      <c r="G225" s="38"/>
      <c r="H225" s="38"/>
      <c r="I225" s="192"/>
      <c r="J225" s="38"/>
      <c r="K225" s="38"/>
      <c r="L225" s="41"/>
      <c r="M225" s="193"/>
      <c r="N225" s="194"/>
      <c r="O225" s="66"/>
      <c r="P225" s="66"/>
      <c r="Q225" s="66"/>
      <c r="R225" s="66"/>
      <c r="S225" s="66"/>
      <c r="T225" s="67"/>
      <c r="U225" s="36"/>
      <c r="V225" s="36"/>
      <c r="W225" s="36"/>
      <c r="X225" s="36"/>
      <c r="Y225" s="36"/>
      <c r="Z225" s="36"/>
      <c r="AA225" s="36"/>
      <c r="AB225" s="36"/>
      <c r="AC225" s="36"/>
      <c r="AD225" s="36"/>
      <c r="AE225" s="36"/>
      <c r="AT225" s="18" t="s">
        <v>139</v>
      </c>
      <c r="AU225" s="18" t="s">
        <v>92</v>
      </c>
    </row>
    <row r="226" spans="1:65" s="2" customFormat="1" ht="11.25">
      <c r="A226" s="36"/>
      <c r="B226" s="37"/>
      <c r="C226" s="38"/>
      <c r="D226" s="195" t="s">
        <v>141</v>
      </c>
      <c r="E226" s="38"/>
      <c r="F226" s="196" t="s">
        <v>335</v>
      </c>
      <c r="G226" s="38"/>
      <c r="H226" s="38"/>
      <c r="I226" s="192"/>
      <c r="J226" s="38"/>
      <c r="K226" s="38"/>
      <c r="L226" s="41"/>
      <c r="M226" s="193"/>
      <c r="N226" s="194"/>
      <c r="O226" s="66"/>
      <c r="P226" s="66"/>
      <c r="Q226" s="66"/>
      <c r="R226" s="66"/>
      <c r="S226" s="66"/>
      <c r="T226" s="67"/>
      <c r="U226" s="36"/>
      <c r="V226" s="36"/>
      <c r="W226" s="36"/>
      <c r="X226" s="36"/>
      <c r="Y226" s="36"/>
      <c r="Z226" s="36"/>
      <c r="AA226" s="36"/>
      <c r="AB226" s="36"/>
      <c r="AC226" s="36"/>
      <c r="AD226" s="36"/>
      <c r="AE226" s="36"/>
      <c r="AT226" s="18" t="s">
        <v>141</v>
      </c>
      <c r="AU226" s="18" t="s">
        <v>92</v>
      </c>
    </row>
    <row r="227" spans="1:65" s="13" customFormat="1" ht="11.25">
      <c r="B227" s="197"/>
      <c r="C227" s="198"/>
      <c r="D227" s="190" t="s">
        <v>143</v>
      </c>
      <c r="E227" s="199" t="s">
        <v>39</v>
      </c>
      <c r="F227" s="200" t="s">
        <v>336</v>
      </c>
      <c r="G227" s="198"/>
      <c r="H227" s="201">
        <v>66.825000000000003</v>
      </c>
      <c r="I227" s="202"/>
      <c r="J227" s="198"/>
      <c r="K227" s="198"/>
      <c r="L227" s="203"/>
      <c r="M227" s="204"/>
      <c r="N227" s="205"/>
      <c r="O227" s="205"/>
      <c r="P227" s="205"/>
      <c r="Q227" s="205"/>
      <c r="R227" s="205"/>
      <c r="S227" s="205"/>
      <c r="T227" s="206"/>
      <c r="AT227" s="207" t="s">
        <v>143</v>
      </c>
      <c r="AU227" s="207" t="s">
        <v>92</v>
      </c>
      <c r="AV227" s="13" t="s">
        <v>92</v>
      </c>
      <c r="AW227" s="13" t="s">
        <v>41</v>
      </c>
      <c r="AX227" s="13" t="s">
        <v>90</v>
      </c>
      <c r="AY227" s="207" t="s">
        <v>130</v>
      </c>
    </row>
    <row r="228" spans="1:65" s="12" customFormat="1" ht="25.9" customHeight="1">
      <c r="B228" s="161"/>
      <c r="C228" s="162"/>
      <c r="D228" s="163" t="s">
        <v>81</v>
      </c>
      <c r="E228" s="164" t="s">
        <v>337</v>
      </c>
      <c r="F228" s="164" t="s">
        <v>338</v>
      </c>
      <c r="G228" s="162"/>
      <c r="H228" s="162"/>
      <c r="I228" s="165"/>
      <c r="J228" s="166">
        <f>BK228</f>
        <v>0</v>
      </c>
      <c r="K228" s="162"/>
      <c r="L228" s="167"/>
      <c r="M228" s="168"/>
      <c r="N228" s="169"/>
      <c r="O228" s="169"/>
      <c r="P228" s="170">
        <f>P229+SUM(P230:P260)</f>
        <v>0</v>
      </c>
      <c r="Q228" s="169"/>
      <c r="R228" s="170">
        <f>R229+SUM(R230:R260)</f>
        <v>245.40113999999997</v>
      </c>
      <c r="S228" s="169"/>
      <c r="T228" s="171">
        <f>T229+SUM(T230:T260)</f>
        <v>0</v>
      </c>
      <c r="AR228" s="172" t="s">
        <v>137</v>
      </c>
      <c r="AT228" s="173" t="s">
        <v>81</v>
      </c>
      <c r="AU228" s="173" t="s">
        <v>82</v>
      </c>
      <c r="AY228" s="172" t="s">
        <v>130</v>
      </c>
      <c r="BK228" s="174">
        <f>BK229+SUM(BK230:BK260)</f>
        <v>0</v>
      </c>
    </row>
    <row r="229" spans="1:65" s="2" customFormat="1" ht="16.5" customHeight="1">
      <c r="A229" s="36"/>
      <c r="B229" s="37"/>
      <c r="C229" s="177" t="s">
        <v>339</v>
      </c>
      <c r="D229" s="177" t="s">
        <v>132</v>
      </c>
      <c r="E229" s="178" t="s">
        <v>340</v>
      </c>
      <c r="F229" s="179" t="s">
        <v>341</v>
      </c>
      <c r="G229" s="180" t="s">
        <v>342</v>
      </c>
      <c r="H229" s="181">
        <v>160</v>
      </c>
      <c r="I229" s="182"/>
      <c r="J229" s="183">
        <f>ROUND(I229*H229,2)</f>
        <v>0</v>
      </c>
      <c r="K229" s="179" t="s">
        <v>136</v>
      </c>
      <c r="L229" s="41"/>
      <c r="M229" s="184" t="s">
        <v>39</v>
      </c>
      <c r="N229" s="185" t="s">
        <v>53</v>
      </c>
      <c r="O229" s="66"/>
      <c r="P229" s="186">
        <f>O229*H229</f>
        <v>0</v>
      </c>
      <c r="Q229" s="186">
        <v>0</v>
      </c>
      <c r="R229" s="186">
        <f>Q229*H229</f>
        <v>0</v>
      </c>
      <c r="S229" s="186">
        <v>0</v>
      </c>
      <c r="T229" s="187">
        <f>S229*H229</f>
        <v>0</v>
      </c>
      <c r="U229" s="36"/>
      <c r="V229" s="36"/>
      <c r="W229" s="36"/>
      <c r="X229" s="36"/>
      <c r="Y229" s="36"/>
      <c r="Z229" s="36"/>
      <c r="AA229" s="36"/>
      <c r="AB229" s="36"/>
      <c r="AC229" s="36"/>
      <c r="AD229" s="36"/>
      <c r="AE229" s="36"/>
      <c r="AR229" s="188" t="s">
        <v>343</v>
      </c>
      <c r="AT229" s="188" t="s">
        <v>132</v>
      </c>
      <c r="AU229" s="188" t="s">
        <v>90</v>
      </c>
      <c r="AY229" s="18" t="s">
        <v>130</v>
      </c>
      <c r="BE229" s="189">
        <f>IF(N229="základní",J229,0)</f>
        <v>0</v>
      </c>
      <c r="BF229" s="189">
        <f>IF(N229="snížená",J229,0)</f>
        <v>0</v>
      </c>
      <c r="BG229" s="189">
        <f>IF(N229="zákl. přenesená",J229,0)</f>
        <v>0</v>
      </c>
      <c r="BH229" s="189">
        <f>IF(N229="sníž. přenesená",J229,0)</f>
        <v>0</v>
      </c>
      <c r="BI229" s="189">
        <f>IF(N229="nulová",J229,0)</f>
        <v>0</v>
      </c>
      <c r="BJ229" s="18" t="s">
        <v>90</v>
      </c>
      <c r="BK229" s="189">
        <f>ROUND(I229*H229,2)</f>
        <v>0</v>
      </c>
      <c r="BL229" s="18" t="s">
        <v>343</v>
      </c>
      <c r="BM229" s="188" t="s">
        <v>344</v>
      </c>
    </row>
    <row r="230" spans="1:65" s="2" customFormat="1" ht="19.5">
      <c r="A230" s="36"/>
      <c r="B230" s="37"/>
      <c r="C230" s="38"/>
      <c r="D230" s="190" t="s">
        <v>139</v>
      </c>
      <c r="E230" s="38"/>
      <c r="F230" s="191" t="s">
        <v>345</v>
      </c>
      <c r="G230" s="38"/>
      <c r="H230" s="38"/>
      <c r="I230" s="192"/>
      <c r="J230" s="38"/>
      <c r="K230" s="38"/>
      <c r="L230" s="41"/>
      <c r="M230" s="193"/>
      <c r="N230" s="194"/>
      <c r="O230" s="66"/>
      <c r="P230" s="66"/>
      <c r="Q230" s="66"/>
      <c r="R230" s="66"/>
      <c r="S230" s="66"/>
      <c r="T230" s="67"/>
      <c r="U230" s="36"/>
      <c r="V230" s="36"/>
      <c r="W230" s="36"/>
      <c r="X230" s="36"/>
      <c r="Y230" s="36"/>
      <c r="Z230" s="36"/>
      <c r="AA230" s="36"/>
      <c r="AB230" s="36"/>
      <c r="AC230" s="36"/>
      <c r="AD230" s="36"/>
      <c r="AE230" s="36"/>
      <c r="AT230" s="18" t="s">
        <v>139</v>
      </c>
      <c r="AU230" s="18" t="s">
        <v>90</v>
      </c>
    </row>
    <row r="231" spans="1:65" s="2" customFormat="1" ht="11.25">
      <c r="A231" s="36"/>
      <c r="B231" s="37"/>
      <c r="C231" s="38"/>
      <c r="D231" s="195" t="s">
        <v>141</v>
      </c>
      <c r="E231" s="38"/>
      <c r="F231" s="196" t="s">
        <v>346</v>
      </c>
      <c r="G231" s="38"/>
      <c r="H231" s="38"/>
      <c r="I231" s="192"/>
      <c r="J231" s="38"/>
      <c r="K231" s="38"/>
      <c r="L231" s="41"/>
      <c r="M231" s="193"/>
      <c r="N231" s="194"/>
      <c r="O231" s="66"/>
      <c r="P231" s="66"/>
      <c r="Q231" s="66"/>
      <c r="R231" s="66"/>
      <c r="S231" s="66"/>
      <c r="T231" s="67"/>
      <c r="U231" s="36"/>
      <c r="V231" s="36"/>
      <c r="W231" s="36"/>
      <c r="X231" s="36"/>
      <c r="Y231" s="36"/>
      <c r="Z231" s="36"/>
      <c r="AA231" s="36"/>
      <c r="AB231" s="36"/>
      <c r="AC231" s="36"/>
      <c r="AD231" s="36"/>
      <c r="AE231" s="36"/>
      <c r="AT231" s="18" t="s">
        <v>141</v>
      </c>
      <c r="AU231" s="18" t="s">
        <v>90</v>
      </c>
    </row>
    <row r="232" spans="1:65" s="2" customFormat="1" ht="29.25">
      <c r="A232" s="36"/>
      <c r="B232" s="37"/>
      <c r="C232" s="38"/>
      <c r="D232" s="190" t="s">
        <v>347</v>
      </c>
      <c r="E232" s="38"/>
      <c r="F232" s="229" t="s">
        <v>348</v>
      </c>
      <c r="G232" s="38"/>
      <c r="H232" s="38"/>
      <c r="I232" s="192"/>
      <c r="J232" s="38"/>
      <c r="K232" s="38"/>
      <c r="L232" s="41"/>
      <c r="M232" s="193"/>
      <c r="N232" s="194"/>
      <c r="O232" s="66"/>
      <c r="P232" s="66"/>
      <c r="Q232" s="66"/>
      <c r="R232" s="66"/>
      <c r="S232" s="66"/>
      <c r="T232" s="67"/>
      <c r="U232" s="36"/>
      <c r="V232" s="36"/>
      <c r="W232" s="36"/>
      <c r="X232" s="36"/>
      <c r="Y232" s="36"/>
      <c r="Z232" s="36"/>
      <c r="AA232" s="36"/>
      <c r="AB232" s="36"/>
      <c r="AC232" s="36"/>
      <c r="AD232" s="36"/>
      <c r="AE232" s="36"/>
      <c r="AT232" s="18" t="s">
        <v>347</v>
      </c>
      <c r="AU232" s="18" t="s">
        <v>90</v>
      </c>
    </row>
    <row r="233" spans="1:65" s="13" customFormat="1" ht="11.25">
      <c r="B233" s="197"/>
      <c r="C233" s="198"/>
      <c r="D233" s="190" t="s">
        <v>143</v>
      </c>
      <c r="E233" s="199" t="s">
        <v>39</v>
      </c>
      <c r="F233" s="200" t="s">
        <v>349</v>
      </c>
      <c r="G233" s="198"/>
      <c r="H233" s="201">
        <v>160</v>
      </c>
      <c r="I233" s="202"/>
      <c r="J233" s="198"/>
      <c r="K233" s="198"/>
      <c r="L233" s="203"/>
      <c r="M233" s="204"/>
      <c r="N233" s="205"/>
      <c r="O233" s="205"/>
      <c r="P233" s="205"/>
      <c r="Q233" s="205"/>
      <c r="R233" s="205"/>
      <c r="S233" s="205"/>
      <c r="T233" s="206"/>
      <c r="AT233" s="207" t="s">
        <v>143</v>
      </c>
      <c r="AU233" s="207" t="s">
        <v>90</v>
      </c>
      <c r="AV233" s="13" t="s">
        <v>92</v>
      </c>
      <c r="AW233" s="13" t="s">
        <v>41</v>
      </c>
      <c r="AX233" s="13" t="s">
        <v>82</v>
      </c>
      <c r="AY233" s="207" t="s">
        <v>130</v>
      </c>
    </row>
    <row r="234" spans="1:65" s="14" customFormat="1" ht="11.25">
      <c r="B234" s="208"/>
      <c r="C234" s="209"/>
      <c r="D234" s="190" t="s">
        <v>143</v>
      </c>
      <c r="E234" s="210" t="s">
        <v>39</v>
      </c>
      <c r="F234" s="211" t="s">
        <v>158</v>
      </c>
      <c r="G234" s="209"/>
      <c r="H234" s="212">
        <v>160</v>
      </c>
      <c r="I234" s="213"/>
      <c r="J234" s="209"/>
      <c r="K234" s="209"/>
      <c r="L234" s="214"/>
      <c r="M234" s="215"/>
      <c r="N234" s="216"/>
      <c r="O234" s="216"/>
      <c r="P234" s="216"/>
      <c r="Q234" s="216"/>
      <c r="R234" s="216"/>
      <c r="S234" s="216"/>
      <c r="T234" s="217"/>
      <c r="AT234" s="218" t="s">
        <v>143</v>
      </c>
      <c r="AU234" s="218" t="s">
        <v>90</v>
      </c>
      <c r="AV234" s="14" t="s">
        <v>137</v>
      </c>
      <c r="AW234" s="14" t="s">
        <v>41</v>
      </c>
      <c r="AX234" s="14" t="s">
        <v>90</v>
      </c>
      <c r="AY234" s="218" t="s">
        <v>130</v>
      </c>
    </row>
    <row r="235" spans="1:65" s="2" customFormat="1" ht="16.5" customHeight="1">
      <c r="A235" s="36"/>
      <c r="B235" s="37"/>
      <c r="C235" s="177" t="s">
        <v>350</v>
      </c>
      <c r="D235" s="177" t="s">
        <v>132</v>
      </c>
      <c r="E235" s="178" t="s">
        <v>351</v>
      </c>
      <c r="F235" s="179" t="s">
        <v>352</v>
      </c>
      <c r="G235" s="180" t="s">
        <v>342</v>
      </c>
      <c r="H235" s="181">
        <v>400</v>
      </c>
      <c r="I235" s="182"/>
      <c r="J235" s="183">
        <f>ROUND(I235*H235,2)</f>
        <v>0</v>
      </c>
      <c r="K235" s="179" t="s">
        <v>136</v>
      </c>
      <c r="L235" s="41"/>
      <c r="M235" s="184" t="s">
        <v>39</v>
      </c>
      <c r="N235" s="185" t="s">
        <v>53</v>
      </c>
      <c r="O235" s="66"/>
      <c r="P235" s="186">
        <f>O235*H235</f>
        <v>0</v>
      </c>
      <c r="Q235" s="186">
        <v>0</v>
      </c>
      <c r="R235" s="186">
        <f>Q235*H235</f>
        <v>0</v>
      </c>
      <c r="S235" s="186">
        <v>0</v>
      </c>
      <c r="T235" s="187">
        <f>S235*H235</f>
        <v>0</v>
      </c>
      <c r="U235" s="36"/>
      <c r="V235" s="36"/>
      <c r="W235" s="36"/>
      <c r="X235" s="36"/>
      <c r="Y235" s="36"/>
      <c r="Z235" s="36"/>
      <c r="AA235" s="36"/>
      <c r="AB235" s="36"/>
      <c r="AC235" s="36"/>
      <c r="AD235" s="36"/>
      <c r="AE235" s="36"/>
      <c r="AR235" s="188" t="s">
        <v>343</v>
      </c>
      <c r="AT235" s="188" t="s">
        <v>132</v>
      </c>
      <c r="AU235" s="188" t="s">
        <v>90</v>
      </c>
      <c r="AY235" s="18" t="s">
        <v>130</v>
      </c>
      <c r="BE235" s="189">
        <f>IF(N235="základní",J235,0)</f>
        <v>0</v>
      </c>
      <c r="BF235" s="189">
        <f>IF(N235="snížená",J235,0)</f>
        <v>0</v>
      </c>
      <c r="BG235" s="189">
        <f>IF(N235="zákl. přenesená",J235,0)</f>
        <v>0</v>
      </c>
      <c r="BH235" s="189">
        <f>IF(N235="sníž. přenesená",J235,0)</f>
        <v>0</v>
      </c>
      <c r="BI235" s="189">
        <f>IF(N235="nulová",J235,0)</f>
        <v>0</v>
      </c>
      <c r="BJ235" s="18" t="s">
        <v>90</v>
      </c>
      <c r="BK235" s="189">
        <f>ROUND(I235*H235,2)</f>
        <v>0</v>
      </c>
      <c r="BL235" s="18" t="s">
        <v>343</v>
      </c>
      <c r="BM235" s="188" t="s">
        <v>353</v>
      </c>
    </row>
    <row r="236" spans="1:65" s="2" customFormat="1" ht="19.5">
      <c r="A236" s="36"/>
      <c r="B236" s="37"/>
      <c r="C236" s="38"/>
      <c r="D236" s="190" t="s">
        <v>139</v>
      </c>
      <c r="E236" s="38"/>
      <c r="F236" s="191" t="s">
        <v>354</v>
      </c>
      <c r="G236" s="38"/>
      <c r="H236" s="38"/>
      <c r="I236" s="192"/>
      <c r="J236" s="38"/>
      <c r="K236" s="38"/>
      <c r="L236" s="41"/>
      <c r="M236" s="193"/>
      <c r="N236" s="194"/>
      <c r="O236" s="66"/>
      <c r="P236" s="66"/>
      <c r="Q236" s="66"/>
      <c r="R236" s="66"/>
      <c r="S236" s="66"/>
      <c r="T236" s="67"/>
      <c r="U236" s="36"/>
      <c r="V236" s="36"/>
      <c r="W236" s="36"/>
      <c r="X236" s="36"/>
      <c r="Y236" s="36"/>
      <c r="Z236" s="36"/>
      <c r="AA236" s="36"/>
      <c r="AB236" s="36"/>
      <c r="AC236" s="36"/>
      <c r="AD236" s="36"/>
      <c r="AE236" s="36"/>
      <c r="AT236" s="18" t="s">
        <v>139</v>
      </c>
      <c r="AU236" s="18" t="s">
        <v>90</v>
      </c>
    </row>
    <row r="237" spans="1:65" s="2" customFormat="1" ht="11.25">
      <c r="A237" s="36"/>
      <c r="B237" s="37"/>
      <c r="C237" s="38"/>
      <c r="D237" s="195" t="s">
        <v>141</v>
      </c>
      <c r="E237" s="38"/>
      <c r="F237" s="196" t="s">
        <v>355</v>
      </c>
      <c r="G237" s="38"/>
      <c r="H237" s="38"/>
      <c r="I237" s="192"/>
      <c r="J237" s="38"/>
      <c r="K237" s="38"/>
      <c r="L237" s="41"/>
      <c r="M237" s="193"/>
      <c r="N237" s="194"/>
      <c r="O237" s="66"/>
      <c r="P237" s="66"/>
      <c r="Q237" s="66"/>
      <c r="R237" s="66"/>
      <c r="S237" s="66"/>
      <c r="T237" s="67"/>
      <c r="U237" s="36"/>
      <c r="V237" s="36"/>
      <c r="W237" s="36"/>
      <c r="X237" s="36"/>
      <c r="Y237" s="36"/>
      <c r="Z237" s="36"/>
      <c r="AA237" s="36"/>
      <c r="AB237" s="36"/>
      <c r="AC237" s="36"/>
      <c r="AD237" s="36"/>
      <c r="AE237" s="36"/>
      <c r="AT237" s="18" t="s">
        <v>141</v>
      </c>
      <c r="AU237" s="18" t="s">
        <v>90</v>
      </c>
    </row>
    <row r="238" spans="1:65" s="2" customFormat="1" ht="29.25">
      <c r="A238" s="36"/>
      <c r="B238" s="37"/>
      <c r="C238" s="38"/>
      <c r="D238" s="190" t="s">
        <v>347</v>
      </c>
      <c r="E238" s="38"/>
      <c r="F238" s="229" t="s">
        <v>348</v>
      </c>
      <c r="G238" s="38"/>
      <c r="H238" s="38"/>
      <c r="I238" s="192"/>
      <c r="J238" s="38"/>
      <c r="K238" s="38"/>
      <c r="L238" s="41"/>
      <c r="M238" s="193"/>
      <c r="N238" s="194"/>
      <c r="O238" s="66"/>
      <c r="P238" s="66"/>
      <c r="Q238" s="66"/>
      <c r="R238" s="66"/>
      <c r="S238" s="66"/>
      <c r="T238" s="67"/>
      <c r="U238" s="36"/>
      <c r="V238" s="36"/>
      <c r="W238" s="36"/>
      <c r="X238" s="36"/>
      <c r="Y238" s="36"/>
      <c r="Z238" s="36"/>
      <c r="AA238" s="36"/>
      <c r="AB238" s="36"/>
      <c r="AC238" s="36"/>
      <c r="AD238" s="36"/>
      <c r="AE238" s="36"/>
      <c r="AT238" s="18" t="s">
        <v>347</v>
      </c>
      <c r="AU238" s="18" t="s">
        <v>90</v>
      </c>
    </row>
    <row r="239" spans="1:65" s="13" customFormat="1" ht="11.25">
      <c r="B239" s="197"/>
      <c r="C239" s="198"/>
      <c r="D239" s="190" t="s">
        <v>143</v>
      </c>
      <c r="E239" s="199" t="s">
        <v>39</v>
      </c>
      <c r="F239" s="200" t="s">
        <v>356</v>
      </c>
      <c r="G239" s="198"/>
      <c r="H239" s="201">
        <v>240</v>
      </c>
      <c r="I239" s="202"/>
      <c r="J239" s="198"/>
      <c r="K239" s="198"/>
      <c r="L239" s="203"/>
      <c r="M239" s="204"/>
      <c r="N239" s="205"/>
      <c r="O239" s="205"/>
      <c r="P239" s="205"/>
      <c r="Q239" s="205"/>
      <c r="R239" s="205"/>
      <c r="S239" s="205"/>
      <c r="T239" s="206"/>
      <c r="AT239" s="207" t="s">
        <v>143</v>
      </c>
      <c r="AU239" s="207" t="s">
        <v>90</v>
      </c>
      <c r="AV239" s="13" t="s">
        <v>92</v>
      </c>
      <c r="AW239" s="13" t="s">
        <v>41</v>
      </c>
      <c r="AX239" s="13" t="s">
        <v>82</v>
      </c>
      <c r="AY239" s="207" t="s">
        <v>130</v>
      </c>
    </row>
    <row r="240" spans="1:65" s="13" customFormat="1" ht="22.5">
      <c r="B240" s="197"/>
      <c r="C240" s="198"/>
      <c r="D240" s="190" t="s">
        <v>143</v>
      </c>
      <c r="E240" s="199" t="s">
        <v>39</v>
      </c>
      <c r="F240" s="200" t="s">
        <v>357</v>
      </c>
      <c r="G240" s="198"/>
      <c r="H240" s="201">
        <v>160</v>
      </c>
      <c r="I240" s="202"/>
      <c r="J240" s="198"/>
      <c r="K240" s="198"/>
      <c r="L240" s="203"/>
      <c r="M240" s="204"/>
      <c r="N240" s="205"/>
      <c r="O240" s="205"/>
      <c r="P240" s="205"/>
      <c r="Q240" s="205"/>
      <c r="R240" s="205"/>
      <c r="S240" s="205"/>
      <c r="T240" s="206"/>
      <c r="AT240" s="207" t="s">
        <v>143</v>
      </c>
      <c r="AU240" s="207" t="s">
        <v>90</v>
      </c>
      <c r="AV240" s="13" t="s">
        <v>92</v>
      </c>
      <c r="AW240" s="13" t="s">
        <v>41</v>
      </c>
      <c r="AX240" s="13" t="s">
        <v>82</v>
      </c>
      <c r="AY240" s="207" t="s">
        <v>130</v>
      </c>
    </row>
    <row r="241" spans="1:65" s="14" customFormat="1" ht="11.25">
      <c r="B241" s="208"/>
      <c r="C241" s="209"/>
      <c r="D241" s="190" t="s">
        <v>143</v>
      </c>
      <c r="E241" s="210" t="s">
        <v>39</v>
      </c>
      <c r="F241" s="211" t="s">
        <v>158</v>
      </c>
      <c r="G241" s="209"/>
      <c r="H241" s="212">
        <v>400</v>
      </c>
      <c r="I241" s="213"/>
      <c r="J241" s="209"/>
      <c r="K241" s="209"/>
      <c r="L241" s="214"/>
      <c r="M241" s="215"/>
      <c r="N241" s="216"/>
      <c r="O241" s="216"/>
      <c r="P241" s="216"/>
      <c r="Q241" s="216"/>
      <c r="R241" s="216"/>
      <c r="S241" s="216"/>
      <c r="T241" s="217"/>
      <c r="AT241" s="218" t="s">
        <v>143</v>
      </c>
      <c r="AU241" s="218" t="s">
        <v>90</v>
      </c>
      <c r="AV241" s="14" t="s">
        <v>137</v>
      </c>
      <c r="AW241" s="14" t="s">
        <v>41</v>
      </c>
      <c r="AX241" s="14" t="s">
        <v>90</v>
      </c>
      <c r="AY241" s="218" t="s">
        <v>130</v>
      </c>
    </row>
    <row r="242" spans="1:65" s="2" customFormat="1" ht="16.5" customHeight="1">
      <c r="A242" s="36"/>
      <c r="B242" s="37"/>
      <c r="C242" s="177" t="s">
        <v>358</v>
      </c>
      <c r="D242" s="177" t="s">
        <v>132</v>
      </c>
      <c r="E242" s="178" t="s">
        <v>359</v>
      </c>
      <c r="F242" s="179" t="s">
        <v>360</v>
      </c>
      <c r="G242" s="180" t="s">
        <v>342</v>
      </c>
      <c r="H242" s="181">
        <v>80</v>
      </c>
      <c r="I242" s="182"/>
      <c r="J242" s="183">
        <f>ROUND(I242*H242,2)</f>
        <v>0</v>
      </c>
      <c r="K242" s="179" t="s">
        <v>136</v>
      </c>
      <c r="L242" s="41"/>
      <c r="M242" s="184" t="s">
        <v>39</v>
      </c>
      <c r="N242" s="185" t="s">
        <v>53</v>
      </c>
      <c r="O242" s="66"/>
      <c r="P242" s="186">
        <f>O242*H242</f>
        <v>0</v>
      </c>
      <c r="Q242" s="186">
        <v>0</v>
      </c>
      <c r="R242" s="186">
        <f>Q242*H242</f>
        <v>0</v>
      </c>
      <c r="S242" s="186">
        <v>0</v>
      </c>
      <c r="T242" s="187">
        <f>S242*H242</f>
        <v>0</v>
      </c>
      <c r="U242" s="36"/>
      <c r="V242" s="36"/>
      <c r="W242" s="36"/>
      <c r="X242" s="36"/>
      <c r="Y242" s="36"/>
      <c r="Z242" s="36"/>
      <c r="AA242" s="36"/>
      <c r="AB242" s="36"/>
      <c r="AC242" s="36"/>
      <c r="AD242" s="36"/>
      <c r="AE242" s="36"/>
      <c r="AR242" s="188" t="s">
        <v>361</v>
      </c>
      <c r="AT242" s="188" t="s">
        <v>132</v>
      </c>
      <c r="AU242" s="188" t="s">
        <v>90</v>
      </c>
      <c r="AY242" s="18" t="s">
        <v>130</v>
      </c>
      <c r="BE242" s="189">
        <f>IF(N242="základní",J242,0)</f>
        <v>0</v>
      </c>
      <c r="BF242" s="189">
        <f>IF(N242="snížená",J242,0)</f>
        <v>0</v>
      </c>
      <c r="BG242" s="189">
        <f>IF(N242="zákl. přenesená",J242,0)</f>
        <v>0</v>
      </c>
      <c r="BH242" s="189">
        <f>IF(N242="sníž. přenesená",J242,0)</f>
        <v>0</v>
      </c>
      <c r="BI242" s="189">
        <f>IF(N242="nulová",J242,0)</f>
        <v>0</v>
      </c>
      <c r="BJ242" s="18" t="s">
        <v>90</v>
      </c>
      <c r="BK242" s="189">
        <f>ROUND(I242*H242,2)</f>
        <v>0</v>
      </c>
      <c r="BL242" s="18" t="s">
        <v>361</v>
      </c>
      <c r="BM242" s="188" t="s">
        <v>362</v>
      </c>
    </row>
    <row r="243" spans="1:65" s="2" customFormat="1" ht="19.5">
      <c r="A243" s="36"/>
      <c r="B243" s="37"/>
      <c r="C243" s="38"/>
      <c r="D243" s="190" t="s">
        <v>139</v>
      </c>
      <c r="E243" s="38"/>
      <c r="F243" s="191" t="s">
        <v>363</v>
      </c>
      <c r="G243" s="38"/>
      <c r="H243" s="38"/>
      <c r="I243" s="192"/>
      <c r="J243" s="38"/>
      <c r="K243" s="38"/>
      <c r="L243" s="41"/>
      <c r="M243" s="193"/>
      <c r="N243" s="194"/>
      <c r="O243" s="66"/>
      <c r="P243" s="66"/>
      <c r="Q243" s="66"/>
      <c r="R243" s="66"/>
      <c r="S243" s="66"/>
      <c r="T243" s="67"/>
      <c r="U243" s="36"/>
      <c r="V243" s="36"/>
      <c r="W243" s="36"/>
      <c r="X243" s="36"/>
      <c r="Y243" s="36"/>
      <c r="Z243" s="36"/>
      <c r="AA243" s="36"/>
      <c r="AB243" s="36"/>
      <c r="AC243" s="36"/>
      <c r="AD243" s="36"/>
      <c r="AE243" s="36"/>
      <c r="AT243" s="18" t="s">
        <v>139</v>
      </c>
      <c r="AU243" s="18" t="s">
        <v>90</v>
      </c>
    </row>
    <row r="244" spans="1:65" s="2" customFormat="1" ht="11.25">
      <c r="A244" s="36"/>
      <c r="B244" s="37"/>
      <c r="C244" s="38"/>
      <c r="D244" s="195" t="s">
        <v>141</v>
      </c>
      <c r="E244" s="38"/>
      <c r="F244" s="196" t="s">
        <v>364</v>
      </c>
      <c r="G244" s="38"/>
      <c r="H244" s="38"/>
      <c r="I244" s="192"/>
      <c r="J244" s="38"/>
      <c r="K244" s="38"/>
      <c r="L244" s="41"/>
      <c r="M244" s="193"/>
      <c r="N244" s="194"/>
      <c r="O244" s="66"/>
      <c r="P244" s="66"/>
      <c r="Q244" s="66"/>
      <c r="R244" s="66"/>
      <c r="S244" s="66"/>
      <c r="T244" s="67"/>
      <c r="U244" s="36"/>
      <c r="V244" s="36"/>
      <c r="W244" s="36"/>
      <c r="X244" s="36"/>
      <c r="Y244" s="36"/>
      <c r="Z244" s="36"/>
      <c r="AA244" s="36"/>
      <c r="AB244" s="36"/>
      <c r="AC244" s="36"/>
      <c r="AD244" s="36"/>
      <c r="AE244" s="36"/>
      <c r="AT244" s="18" t="s">
        <v>141</v>
      </c>
      <c r="AU244" s="18" t="s">
        <v>90</v>
      </c>
    </row>
    <row r="245" spans="1:65" s="13" customFormat="1" ht="11.25">
      <c r="B245" s="197"/>
      <c r="C245" s="198"/>
      <c r="D245" s="190" t="s">
        <v>143</v>
      </c>
      <c r="E245" s="199" t="s">
        <v>39</v>
      </c>
      <c r="F245" s="200" t="s">
        <v>365</v>
      </c>
      <c r="G245" s="198"/>
      <c r="H245" s="201">
        <v>80</v>
      </c>
      <c r="I245" s="202"/>
      <c r="J245" s="198"/>
      <c r="K245" s="198"/>
      <c r="L245" s="203"/>
      <c r="M245" s="204"/>
      <c r="N245" s="205"/>
      <c r="O245" s="205"/>
      <c r="P245" s="205"/>
      <c r="Q245" s="205"/>
      <c r="R245" s="205"/>
      <c r="S245" s="205"/>
      <c r="T245" s="206"/>
      <c r="AT245" s="207" t="s">
        <v>143</v>
      </c>
      <c r="AU245" s="207" t="s">
        <v>90</v>
      </c>
      <c r="AV245" s="13" t="s">
        <v>92</v>
      </c>
      <c r="AW245" s="13" t="s">
        <v>41</v>
      </c>
      <c r="AX245" s="13" t="s">
        <v>82</v>
      </c>
      <c r="AY245" s="207" t="s">
        <v>130</v>
      </c>
    </row>
    <row r="246" spans="1:65" s="14" customFormat="1" ht="11.25">
      <c r="B246" s="208"/>
      <c r="C246" s="209"/>
      <c r="D246" s="190" t="s">
        <v>143</v>
      </c>
      <c r="E246" s="210" t="s">
        <v>39</v>
      </c>
      <c r="F246" s="211" t="s">
        <v>158</v>
      </c>
      <c r="G246" s="209"/>
      <c r="H246" s="212">
        <v>80</v>
      </c>
      <c r="I246" s="213"/>
      <c r="J246" s="209"/>
      <c r="K246" s="209"/>
      <c r="L246" s="214"/>
      <c r="M246" s="215"/>
      <c r="N246" s="216"/>
      <c r="O246" s="216"/>
      <c r="P246" s="216"/>
      <c r="Q246" s="216"/>
      <c r="R246" s="216"/>
      <c r="S246" s="216"/>
      <c r="T246" s="217"/>
      <c r="AT246" s="218" t="s">
        <v>143</v>
      </c>
      <c r="AU246" s="218" t="s">
        <v>90</v>
      </c>
      <c r="AV246" s="14" t="s">
        <v>137</v>
      </c>
      <c r="AW246" s="14" t="s">
        <v>41</v>
      </c>
      <c r="AX246" s="14" t="s">
        <v>90</v>
      </c>
      <c r="AY246" s="218" t="s">
        <v>130</v>
      </c>
    </row>
    <row r="247" spans="1:65" s="2" customFormat="1" ht="16.5" customHeight="1">
      <c r="A247" s="36"/>
      <c r="B247" s="37"/>
      <c r="C247" s="177" t="s">
        <v>366</v>
      </c>
      <c r="D247" s="177" t="s">
        <v>132</v>
      </c>
      <c r="E247" s="178" t="s">
        <v>367</v>
      </c>
      <c r="F247" s="179" t="s">
        <v>368</v>
      </c>
      <c r="G247" s="180" t="s">
        <v>342</v>
      </c>
      <c r="H247" s="181">
        <v>80</v>
      </c>
      <c r="I247" s="182"/>
      <c r="J247" s="183">
        <f>ROUND(I247*H247,2)</f>
        <v>0</v>
      </c>
      <c r="K247" s="179" t="s">
        <v>136</v>
      </c>
      <c r="L247" s="41"/>
      <c r="M247" s="184" t="s">
        <v>39</v>
      </c>
      <c r="N247" s="185" t="s">
        <v>53</v>
      </c>
      <c r="O247" s="66"/>
      <c r="P247" s="186">
        <f>O247*H247</f>
        <v>0</v>
      </c>
      <c r="Q247" s="186">
        <v>0</v>
      </c>
      <c r="R247" s="186">
        <f>Q247*H247</f>
        <v>0</v>
      </c>
      <c r="S247" s="186">
        <v>0</v>
      </c>
      <c r="T247" s="187">
        <f>S247*H247</f>
        <v>0</v>
      </c>
      <c r="U247" s="36"/>
      <c r="V247" s="36"/>
      <c r="W247" s="36"/>
      <c r="X247" s="36"/>
      <c r="Y247" s="36"/>
      <c r="Z247" s="36"/>
      <c r="AA247" s="36"/>
      <c r="AB247" s="36"/>
      <c r="AC247" s="36"/>
      <c r="AD247" s="36"/>
      <c r="AE247" s="36"/>
      <c r="AR247" s="188" t="s">
        <v>361</v>
      </c>
      <c r="AT247" s="188" t="s">
        <v>132</v>
      </c>
      <c r="AU247" s="188" t="s">
        <v>90</v>
      </c>
      <c r="AY247" s="18" t="s">
        <v>130</v>
      </c>
      <c r="BE247" s="189">
        <f>IF(N247="základní",J247,0)</f>
        <v>0</v>
      </c>
      <c r="BF247" s="189">
        <f>IF(N247="snížená",J247,0)</f>
        <v>0</v>
      </c>
      <c r="BG247" s="189">
        <f>IF(N247="zákl. přenesená",J247,0)</f>
        <v>0</v>
      </c>
      <c r="BH247" s="189">
        <f>IF(N247="sníž. přenesená",J247,0)</f>
        <v>0</v>
      </c>
      <c r="BI247" s="189">
        <f>IF(N247="nulová",J247,0)</f>
        <v>0</v>
      </c>
      <c r="BJ247" s="18" t="s">
        <v>90</v>
      </c>
      <c r="BK247" s="189">
        <f>ROUND(I247*H247,2)</f>
        <v>0</v>
      </c>
      <c r="BL247" s="18" t="s">
        <v>361</v>
      </c>
      <c r="BM247" s="188" t="s">
        <v>369</v>
      </c>
    </row>
    <row r="248" spans="1:65" s="2" customFormat="1" ht="19.5">
      <c r="A248" s="36"/>
      <c r="B248" s="37"/>
      <c r="C248" s="38"/>
      <c r="D248" s="190" t="s">
        <v>139</v>
      </c>
      <c r="E248" s="38"/>
      <c r="F248" s="191" t="s">
        <v>370</v>
      </c>
      <c r="G248" s="38"/>
      <c r="H248" s="38"/>
      <c r="I248" s="192"/>
      <c r="J248" s="38"/>
      <c r="K248" s="38"/>
      <c r="L248" s="41"/>
      <c r="M248" s="193"/>
      <c r="N248" s="194"/>
      <c r="O248" s="66"/>
      <c r="P248" s="66"/>
      <c r="Q248" s="66"/>
      <c r="R248" s="66"/>
      <c r="S248" s="66"/>
      <c r="T248" s="67"/>
      <c r="U248" s="36"/>
      <c r="V248" s="36"/>
      <c r="W248" s="36"/>
      <c r="X248" s="36"/>
      <c r="Y248" s="36"/>
      <c r="Z248" s="36"/>
      <c r="AA248" s="36"/>
      <c r="AB248" s="36"/>
      <c r="AC248" s="36"/>
      <c r="AD248" s="36"/>
      <c r="AE248" s="36"/>
      <c r="AT248" s="18" t="s">
        <v>139</v>
      </c>
      <c r="AU248" s="18" t="s">
        <v>90</v>
      </c>
    </row>
    <row r="249" spans="1:65" s="2" customFormat="1" ht="11.25">
      <c r="A249" s="36"/>
      <c r="B249" s="37"/>
      <c r="C249" s="38"/>
      <c r="D249" s="195" t="s">
        <v>141</v>
      </c>
      <c r="E249" s="38"/>
      <c r="F249" s="196" t="s">
        <v>371</v>
      </c>
      <c r="G249" s="38"/>
      <c r="H249" s="38"/>
      <c r="I249" s="192"/>
      <c r="J249" s="38"/>
      <c r="K249" s="38"/>
      <c r="L249" s="41"/>
      <c r="M249" s="193"/>
      <c r="N249" s="194"/>
      <c r="O249" s="66"/>
      <c r="P249" s="66"/>
      <c r="Q249" s="66"/>
      <c r="R249" s="66"/>
      <c r="S249" s="66"/>
      <c r="T249" s="67"/>
      <c r="U249" s="36"/>
      <c r="V249" s="36"/>
      <c r="W249" s="36"/>
      <c r="X249" s="36"/>
      <c r="Y249" s="36"/>
      <c r="Z249" s="36"/>
      <c r="AA249" s="36"/>
      <c r="AB249" s="36"/>
      <c r="AC249" s="36"/>
      <c r="AD249" s="36"/>
      <c r="AE249" s="36"/>
      <c r="AT249" s="18" t="s">
        <v>141</v>
      </c>
      <c r="AU249" s="18" t="s">
        <v>90</v>
      </c>
    </row>
    <row r="250" spans="1:65" s="13" customFormat="1" ht="11.25">
      <c r="B250" s="197"/>
      <c r="C250" s="198"/>
      <c r="D250" s="190" t="s">
        <v>143</v>
      </c>
      <c r="E250" s="199" t="s">
        <v>39</v>
      </c>
      <c r="F250" s="200" t="s">
        <v>365</v>
      </c>
      <c r="G250" s="198"/>
      <c r="H250" s="201">
        <v>80</v>
      </c>
      <c r="I250" s="202"/>
      <c r="J250" s="198"/>
      <c r="K250" s="198"/>
      <c r="L250" s="203"/>
      <c r="M250" s="204"/>
      <c r="N250" s="205"/>
      <c r="O250" s="205"/>
      <c r="P250" s="205"/>
      <c r="Q250" s="205"/>
      <c r="R250" s="205"/>
      <c r="S250" s="205"/>
      <c r="T250" s="206"/>
      <c r="AT250" s="207" t="s">
        <v>143</v>
      </c>
      <c r="AU250" s="207" t="s">
        <v>90</v>
      </c>
      <c r="AV250" s="13" t="s">
        <v>92</v>
      </c>
      <c r="AW250" s="13" t="s">
        <v>41</v>
      </c>
      <c r="AX250" s="13" t="s">
        <v>82</v>
      </c>
      <c r="AY250" s="207" t="s">
        <v>130</v>
      </c>
    </row>
    <row r="251" spans="1:65" s="14" customFormat="1" ht="11.25">
      <c r="B251" s="208"/>
      <c r="C251" s="209"/>
      <c r="D251" s="190" t="s">
        <v>143</v>
      </c>
      <c r="E251" s="210" t="s">
        <v>39</v>
      </c>
      <c r="F251" s="211" t="s">
        <v>158</v>
      </c>
      <c r="G251" s="209"/>
      <c r="H251" s="212">
        <v>80</v>
      </c>
      <c r="I251" s="213"/>
      <c r="J251" s="209"/>
      <c r="K251" s="209"/>
      <c r="L251" s="214"/>
      <c r="M251" s="215"/>
      <c r="N251" s="216"/>
      <c r="O251" s="216"/>
      <c r="P251" s="216"/>
      <c r="Q251" s="216"/>
      <c r="R251" s="216"/>
      <c r="S251" s="216"/>
      <c r="T251" s="217"/>
      <c r="AT251" s="218" t="s">
        <v>143</v>
      </c>
      <c r="AU251" s="218" t="s">
        <v>90</v>
      </c>
      <c r="AV251" s="14" t="s">
        <v>137</v>
      </c>
      <c r="AW251" s="14" t="s">
        <v>41</v>
      </c>
      <c r="AX251" s="14" t="s">
        <v>90</v>
      </c>
      <c r="AY251" s="218" t="s">
        <v>130</v>
      </c>
    </row>
    <row r="252" spans="1:65" s="2" customFormat="1" ht="16.5" customHeight="1">
      <c r="A252" s="36"/>
      <c r="B252" s="37"/>
      <c r="C252" s="177" t="s">
        <v>372</v>
      </c>
      <c r="D252" s="177" t="s">
        <v>132</v>
      </c>
      <c r="E252" s="178" t="s">
        <v>373</v>
      </c>
      <c r="F252" s="179" t="s">
        <v>374</v>
      </c>
      <c r="G252" s="180" t="s">
        <v>342</v>
      </c>
      <c r="H252" s="181">
        <v>16</v>
      </c>
      <c r="I252" s="182"/>
      <c r="J252" s="183">
        <f>ROUND(I252*H252,2)</f>
        <v>0</v>
      </c>
      <c r="K252" s="179" t="s">
        <v>136</v>
      </c>
      <c r="L252" s="41"/>
      <c r="M252" s="184" t="s">
        <v>39</v>
      </c>
      <c r="N252" s="185" t="s">
        <v>53</v>
      </c>
      <c r="O252" s="66"/>
      <c r="P252" s="186">
        <f>O252*H252</f>
        <v>0</v>
      </c>
      <c r="Q252" s="186">
        <v>0</v>
      </c>
      <c r="R252" s="186">
        <f>Q252*H252</f>
        <v>0</v>
      </c>
      <c r="S252" s="186">
        <v>0</v>
      </c>
      <c r="T252" s="187">
        <f>S252*H252</f>
        <v>0</v>
      </c>
      <c r="U252" s="36"/>
      <c r="V252" s="36"/>
      <c r="W252" s="36"/>
      <c r="X252" s="36"/>
      <c r="Y252" s="36"/>
      <c r="Z252" s="36"/>
      <c r="AA252" s="36"/>
      <c r="AB252" s="36"/>
      <c r="AC252" s="36"/>
      <c r="AD252" s="36"/>
      <c r="AE252" s="36"/>
      <c r="AR252" s="188" t="s">
        <v>361</v>
      </c>
      <c r="AT252" s="188" t="s">
        <v>132</v>
      </c>
      <c r="AU252" s="188" t="s">
        <v>90</v>
      </c>
      <c r="AY252" s="18" t="s">
        <v>130</v>
      </c>
      <c r="BE252" s="189">
        <f>IF(N252="základní",J252,0)</f>
        <v>0</v>
      </c>
      <c r="BF252" s="189">
        <f>IF(N252="snížená",J252,0)</f>
        <v>0</v>
      </c>
      <c r="BG252" s="189">
        <f>IF(N252="zákl. přenesená",J252,0)</f>
        <v>0</v>
      </c>
      <c r="BH252" s="189">
        <f>IF(N252="sníž. přenesená",J252,0)</f>
        <v>0</v>
      </c>
      <c r="BI252" s="189">
        <f>IF(N252="nulová",J252,0)</f>
        <v>0</v>
      </c>
      <c r="BJ252" s="18" t="s">
        <v>90</v>
      </c>
      <c r="BK252" s="189">
        <f>ROUND(I252*H252,2)</f>
        <v>0</v>
      </c>
      <c r="BL252" s="18" t="s">
        <v>361</v>
      </c>
      <c r="BM252" s="188" t="s">
        <v>375</v>
      </c>
    </row>
    <row r="253" spans="1:65" s="2" customFormat="1" ht="19.5">
      <c r="A253" s="36"/>
      <c r="B253" s="37"/>
      <c r="C253" s="38"/>
      <c r="D253" s="190" t="s">
        <v>139</v>
      </c>
      <c r="E253" s="38"/>
      <c r="F253" s="191" t="s">
        <v>376</v>
      </c>
      <c r="G253" s="38"/>
      <c r="H253" s="38"/>
      <c r="I253" s="192"/>
      <c r="J253" s="38"/>
      <c r="K253" s="38"/>
      <c r="L253" s="41"/>
      <c r="M253" s="193"/>
      <c r="N253" s="194"/>
      <c r="O253" s="66"/>
      <c r="P253" s="66"/>
      <c r="Q253" s="66"/>
      <c r="R253" s="66"/>
      <c r="S253" s="66"/>
      <c r="T253" s="67"/>
      <c r="U253" s="36"/>
      <c r="V253" s="36"/>
      <c r="W253" s="36"/>
      <c r="X253" s="36"/>
      <c r="Y253" s="36"/>
      <c r="Z253" s="36"/>
      <c r="AA253" s="36"/>
      <c r="AB253" s="36"/>
      <c r="AC253" s="36"/>
      <c r="AD253" s="36"/>
      <c r="AE253" s="36"/>
      <c r="AT253" s="18" t="s">
        <v>139</v>
      </c>
      <c r="AU253" s="18" t="s">
        <v>90</v>
      </c>
    </row>
    <row r="254" spans="1:65" s="2" customFormat="1" ht="11.25">
      <c r="A254" s="36"/>
      <c r="B254" s="37"/>
      <c r="C254" s="38"/>
      <c r="D254" s="195" t="s">
        <v>141</v>
      </c>
      <c r="E254" s="38"/>
      <c r="F254" s="196" t="s">
        <v>377</v>
      </c>
      <c r="G254" s="38"/>
      <c r="H254" s="38"/>
      <c r="I254" s="192"/>
      <c r="J254" s="38"/>
      <c r="K254" s="38"/>
      <c r="L254" s="41"/>
      <c r="M254" s="193"/>
      <c r="N254" s="194"/>
      <c r="O254" s="66"/>
      <c r="P254" s="66"/>
      <c r="Q254" s="66"/>
      <c r="R254" s="66"/>
      <c r="S254" s="66"/>
      <c r="T254" s="67"/>
      <c r="U254" s="36"/>
      <c r="V254" s="36"/>
      <c r="W254" s="36"/>
      <c r="X254" s="36"/>
      <c r="Y254" s="36"/>
      <c r="Z254" s="36"/>
      <c r="AA254" s="36"/>
      <c r="AB254" s="36"/>
      <c r="AC254" s="36"/>
      <c r="AD254" s="36"/>
      <c r="AE254" s="36"/>
      <c r="AT254" s="18" t="s">
        <v>141</v>
      </c>
      <c r="AU254" s="18" t="s">
        <v>90</v>
      </c>
    </row>
    <row r="255" spans="1:65" s="13" customFormat="1" ht="11.25">
      <c r="B255" s="197"/>
      <c r="C255" s="198"/>
      <c r="D255" s="190" t="s">
        <v>143</v>
      </c>
      <c r="E255" s="199" t="s">
        <v>39</v>
      </c>
      <c r="F255" s="200" t="s">
        <v>378</v>
      </c>
      <c r="G255" s="198"/>
      <c r="H255" s="201">
        <v>16</v>
      </c>
      <c r="I255" s="202"/>
      <c r="J255" s="198"/>
      <c r="K255" s="198"/>
      <c r="L255" s="203"/>
      <c r="M255" s="204"/>
      <c r="N255" s="205"/>
      <c r="O255" s="205"/>
      <c r="P255" s="205"/>
      <c r="Q255" s="205"/>
      <c r="R255" s="205"/>
      <c r="S255" s="205"/>
      <c r="T255" s="206"/>
      <c r="AT255" s="207" t="s">
        <v>143</v>
      </c>
      <c r="AU255" s="207" t="s">
        <v>90</v>
      </c>
      <c r="AV255" s="13" t="s">
        <v>92</v>
      </c>
      <c r="AW255" s="13" t="s">
        <v>41</v>
      </c>
      <c r="AX255" s="13" t="s">
        <v>90</v>
      </c>
      <c r="AY255" s="207" t="s">
        <v>130</v>
      </c>
    </row>
    <row r="256" spans="1:65" s="2" customFormat="1" ht="21.75" customHeight="1">
      <c r="A256" s="36"/>
      <c r="B256" s="37"/>
      <c r="C256" s="177" t="s">
        <v>379</v>
      </c>
      <c r="D256" s="177" t="s">
        <v>132</v>
      </c>
      <c r="E256" s="178" t="s">
        <v>380</v>
      </c>
      <c r="F256" s="179" t="s">
        <v>381</v>
      </c>
      <c r="G256" s="180" t="s">
        <v>342</v>
      </c>
      <c r="H256" s="181">
        <v>160</v>
      </c>
      <c r="I256" s="182"/>
      <c r="J256" s="183">
        <f>ROUND(I256*H256,2)</f>
        <v>0</v>
      </c>
      <c r="K256" s="179" t="s">
        <v>136</v>
      </c>
      <c r="L256" s="41"/>
      <c r="M256" s="184" t="s">
        <v>39</v>
      </c>
      <c r="N256" s="185" t="s">
        <v>53</v>
      </c>
      <c r="O256" s="66"/>
      <c r="P256" s="186">
        <f>O256*H256</f>
        <v>0</v>
      </c>
      <c r="Q256" s="186">
        <v>0</v>
      </c>
      <c r="R256" s="186">
        <f>Q256*H256</f>
        <v>0</v>
      </c>
      <c r="S256" s="186">
        <v>0</v>
      </c>
      <c r="T256" s="187">
        <f>S256*H256</f>
        <v>0</v>
      </c>
      <c r="U256" s="36"/>
      <c r="V256" s="36"/>
      <c r="W256" s="36"/>
      <c r="X256" s="36"/>
      <c r="Y256" s="36"/>
      <c r="Z256" s="36"/>
      <c r="AA256" s="36"/>
      <c r="AB256" s="36"/>
      <c r="AC256" s="36"/>
      <c r="AD256" s="36"/>
      <c r="AE256" s="36"/>
      <c r="AR256" s="188" t="s">
        <v>361</v>
      </c>
      <c r="AT256" s="188" t="s">
        <v>132</v>
      </c>
      <c r="AU256" s="188" t="s">
        <v>90</v>
      </c>
      <c r="AY256" s="18" t="s">
        <v>130</v>
      </c>
      <c r="BE256" s="189">
        <f>IF(N256="základní",J256,0)</f>
        <v>0</v>
      </c>
      <c r="BF256" s="189">
        <f>IF(N256="snížená",J256,0)</f>
        <v>0</v>
      </c>
      <c r="BG256" s="189">
        <f>IF(N256="zákl. přenesená",J256,0)</f>
        <v>0</v>
      </c>
      <c r="BH256" s="189">
        <f>IF(N256="sníž. přenesená",J256,0)</f>
        <v>0</v>
      </c>
      <c r="BI256" s="189">
        <f>IF(N256="nulová",J256,0)</f>
        <v>0</v>
      </c>
      <c r="BJ256" s="18" t="s">
        <v>90</v>
      </c>
      <c r="BK256" s="189">
        <f>ROUND(I256*H256,2)</f>
        <v>0</v>
      </c>
      <c r="BL256" s="18" t="s">
        <v>361</v>
      </c>
      <c r="BM256" s="188" t="s">
        <v>382</v>
      </c>
    </row>
    <row r="257" spans="1:65" s="2" customFormat="1" ht="19.5">
      <c r="A257" s="36"/>
      <c r="B257" s="37"/>
      <c r="C257" s="38"/>
      <c r="D257" s="190" t="s">
        <v>139</v>
      </c>
      <c r="E257" s="38"/>
      <c r="F257" s="191" t="s">
        <v>383</v>
      </c>
      <c r="G257" s="38"/>
      <c r="H257" s="38"/>
      <c r="I257" s="192"/>
      <c r="J257" s="38"/>
      <c r="K257" s="38"/>
      <c r="L257" s="41"/>
      <c r="M257" s="193"/>
      <c r="N257" s="194"/>
      <c r="O257" s="66"/>
      <c r="P257" s="66"/>
      <c r="Q257" s="66"/>
      <c r="R257" s="66"/>
      <c r="S257" s="66"/>
      <c r="T257" s="67"/>
      <c r="U257" s="36"/>
      <c r="V257" s="36"/>
      <c r="W257" s="36"/>
      <c r="X257" s="36"/>
      <c r="Y257" s="36"/>
      <c r="Z257" s="36"/>
      <c r="AA257" s="36"/>
      <c r="AB257" s="36"/>
      <c r="AC257" s="36"/>
      <c r="AD257" s="36"/>
      <c r="AE257" s="36"/>
      <c r="AT257" s="18" t="s">
        <v>139</v>
      </c>
      <c r="AU257" s="18" t="s">
        <v>90</v>
      </c>
    </row>
    <row r="258" spans="1:65" s="2" customFormat="1" ht="11.25">
      <c r="A258" s="36"/>
      <c r="B258" s="37"/>
      <c r="C258" s="38"/>
      <c r="D258" s="195" t="s">
        <v>141</v>
      </c>
      <c r="E258" s="38"/>
      <c r="F258" s="196" t="s">
        <v>384</v>
      </c>
      <c r="G258" s="38"/>
      <c r="H258" s="38"/>
      <c r="I258" s="192"/>
      <c r="J258" s="38"/>
      <c r="K258" s="38"/>
      <c r="L258" s="41"/>
      <c r="M258" s="193"/>
      <c r="N258" s="194"/>
      <c r="O258" s="66"/>
      <c r="P258" s="66"/>
      <c r="Q258" s="66"/>
      <c r="R258" s="66"/>
      <c r="S258" s="66"/>
      <c r="T258" s="67"/>
      <c r="U258" s="36"/>
      <c r="V258" s="36"/>
      <c r="W258" s="36"/>
      <c r="X258" s="36"/>
      <c r="Y258" s="36"/>
      <c r="Z258" s="36"/>
      <c r="AA258" s="36"/>
      <c r="AB258" s="36"/>
      <c r="AC258" s="36"/>
      <c r="AD258" s="36"/>
      <c r="AE258" s="36"/>
      <c r="AT258" s="18" t="s">
        <v>141</v>
      </c>
      <c r="AU258" s="18" t="s">
        <v>90</v>
      </c>
    </row>
    <row r="259" spans="1:65" s="13" customFormat="1" ht="11.25">
      <c r="B259" s="197"/>
      <c r="C259" s="198"/>
      <c r="D259" s="190" t="s">
        <v>143</v>
      </c>
      <c r="E259" s="199" t="s">
        <v>39</v>
      </c>
      <c r="F259" s="200" t="s">
        <v>385</v>
      </c>
      <c r="G259" s="198"/>
      <c r="H259" s="201">
        <v>160</v>
      </c>
      <c r="I259" s="202"/>
      <c r="J259" s="198"/>
      <c r="K259" s="198"/>
      <c r="L259" s="203"/>
      <c r="M259" s="204"/>
      <c r="N259" s="205"/>
      <c r="O259" s="205"/>
      <c r="P259" s="205"/>
      <c r="Q259" s="205"/>
      <c r="R259" s="205"/>
      <c r="S259" s="205"/>
      <c r="T259" s="206"/>
      <c r="AT259" s="207" t="s">
        <v>143</v>
      </c>
      <c r="AU259" s="207" t="s">
        <v>90</v>
      </c>
      <c r="AV259" s="13" t="s">
        <v>92</v>
      </c>
      <c r="AW259" s="13" t="s">
        <v>41</v>
      </c>
      <c r="AX259" s="13" t="s">
        <v>90</v>
      </c>
      <c r="AY259" s="207" t="s">
        <v>130</v>
      </c>
    </row>
    <row r="260" spans="1:65" s="12" customFormat="1" ht="22.9" customHeight="1">
      <c r="B260" s="161"/>
      <c r="C260" s="162"/>
      <c r="D260" s="163" t="s">
        <v>81</v>
      </c>
      <c r="E260" s="175" t="s">
        <v>194</v>
      </c>
      <c r="F260" s="175" t="s">
        <v>386</v>
      </c>
      <c r="G260" s="162"/>
      <c r="H260" s="162"/>
      <c r="I260" s="165"/>
      <c r="J260" s="176">
        <f>BK260</f>
        <v>0</v>
      </c>
      <c r="K260" s="162"/>
      <c r="L260" s="167"/>
      <c r="M260" s="168"/>
      <c r="N260" s="169"/>
      <c r="O260" s="169"/>
      <c r="P260" s="170">
        <f>SUM(P261:P284)</f>
        <v>0</v>
      </c>
      <c r="Q260" s="169"/>
      <c r="R260" s="170">
        <f>SUM(R261:R284)</f>
        <v>245.40113999999997</v>
      </c>
      <c r="S260" s="169"/>
      <c r="T260" s="171">
        <f>SUM(T261:T284)</f>
        <v>0</v>
      </c>
      <c r="AR260" s="172" t="s">
        <v>90</v>
      </c>
      <c r="AT260" s="173" t="s">
        <v>81</v>
      </c>
      <c r="AU260" s="173" t="s">
        <v>90</v>
      </c>
      <c r="AY260" s="172" t="s">
        <v>130</v>
      </c>
      <c r="BK260" s="174">
        <f>SUM(BK261:BK284)</f>
        <v>0</v>
      </c>
    </row>
    <row r="261" spans="1:65" s="2" customFormat="1" ht="24.2" customHeight="1">
      <c r="A261" s="36"/>
      <c r="B261" s="37"/>
      <c r="C261" s="177" t="s">
        <v>387</v>
      </c>
      <c r="D261" s="177" t="s">
        <v>132</v>
      </c>
      <c r="E261" s="178" t="s">
        <v>388</v>
      </c>
      <c r="F261" s="179" t="s">
        <v>389</v>
      </c>
      <c r="G261" s="180" t="s">
        <v>201</v>
      </c>
      <c r="H261" s="181">
        <v>180</v>
      </c>
      <c r="I261" s="182"/>
      <c r="J261" s="183">
        <f>ROUND(I261*H261,2)</f>
        <v>0</v>
      </c>
      <c r="K261" s="179" t="s">
        <v>136</v>
      </c>
      <c r="L261" s="41"/>
      <c r="M261" s="184" t="s">
        <v>39</v>
      </c>
      <c r="N261" s="185" t="s">
        <v>53</v>
      </c>
      <c r="O261" s="66"/>
      <c r="P261" s="186">
        <f>O261*H261</f>
        <v>0</v>
      </c>
      <c r="Q261" s="186">
        <v>0.2195</v>
      </c>
      <c r="R261" s="186">
        <f>Q261*H261</f>
        <v>39.51</v>
      </c>
      <c r="S261" s="186">
        <v>0</v>
      </c>
      <c r="T261" s="187">
        <f>S261*H261</f>
        <v>0</v>
      </c>
      <c r="U261" s="36"/>
      <c r="V261" s="36"/>
      <c r="W261" s="36"/>
      <c r="X261" s="36"/>
      <c r="Y261" s="36"/>
      <c r="Z261" s="36"/>
      <c r="AA261" s="36"/>
      <c r="AB261" s="36"/>
      <c r="AC261" s="36"/>
      <c r="AD261" s="36"/>
      <c r="AE261" s="36"/>
      <c r="AR261" s="188" t="s">
        <v>137</v>
      </c>
      <c r="AT261" s="188" t="s">
        <v>132</v>
      </c>
      <c r="AU261" s="188" t="s">
        <v>92</v>
      </c>
      <c r="AY261" s="18" t="s">
        <v>130</v>
      </c>
      <c r="BE261" s="189">
        <f>IF(N261="základní",J261,0)</f>
        <v>0</v>
      </c>
      <c r="BF261" s="189">
        <f>IF(N261="snížená",J261,0)</f>
        <v>0</v>
      </c>
      <c r="BG261" s="189">
        <f>IF(N261="zákl. přenesená",J261,0)</f>
        <v>0</v>
      </c>
      <c r="BH261" s="189">
        <f>IF(N261="sníž. přenesená",J261,0)</f>
        <v>0</v>
      </c>
      <c r="BI261" s="189">
        <f>IF(N261="nulová",J261,0)</f>
        <v>0</v>
      </c>
      <c r="BJ261" s="18" t="s">
        <v>90</v>
      </c>
      <c r="BK261" s="189">
        <f>ROUND(I261*H261,2)</f>
        <v>0</v>
      </c>
      <c r="BL261" s="18" t="s">
        <v>137</v>
      </c>
      <c r="BM261" s="188" t="s">
        <v>390</v>
      </c>
    </row>
    <row r="262" spans="1:65" s="2" customFormat="1" ht="29.25">
      <c r="A262" s="36"/>
      <c r="B262" s="37"/>
      <c r="C262" s="38"/>
      <c r="D262" s="190" t="s">
        <v>139</v>
      </c>
      <c r="E262" s="38"/>
      <c r="F262" s="191" t="s">
        <v>391</v>
      </c>
      <c r="G262" s="38"/>
      <c r="H262" s="38"/>
      <c r="I262" s="192"/>
      <c r="J262" s="38"/>
      <c r="K262" s="38"/>
      <c r="L262" s="41"/>
      <c r="M262" s="193"/>
      <c r="N262" s="194"/>
      <c r="O262" s="66"/>
      <c r="P262" s="66"/>
      <c r="Q262" s="66"/>
      <c r="R262" s="66"/>
      <c r="S262" s="66"/>
      <c r="T262" s="67"/>
      <c r="U262" s="36"/>
      <c r="V262" s="36"/>
      <c r="W262" s="36"/>
      <c r="X262" s="36"/>
      <c r="Y262" s="36"/>
      <c r="Z262" s="36"/>
      <c r="AA262" s="36"/>
      <c r="AB262" s="36"/>
      <c r="AC262" s="36"/>
      <c r="AD262" s="36"/>
      <c r="AE262" s="36"/>
      <c r="AT262" s="18" t="s">
        <v>139</v>
      </c>
      <c r="AU262" s="18" t="s">
        <v>92</v>
      </c>
    </row>
    <row r="263" spans="1:65" s="2" customFormat="1" ht="11.25">
      <c r="A263" s="36"/>
      <c r="B263" s="37"/>
      <c r="C263" s="38"/>
      <c r="D263" s="195" t="s">
        <v>141</v>
      </c>
      <c r="E263" s="38"/>
      <c r="F263" s="196" t="s">
        <v>392</v>
      </c>
      <c r="G263" s="38"/>
      <c r="H263" s="38"/>
      <c r="I263" s="192"/>
      <c r="J263" s="38"/>
      <c r="K263" s="38"/>
      <c r="L263" s="41"/>
      <c r="M263" s="193"/>
      <c r="N263" s="194"/>
      <c r="O263" s="66"/>
      <c r="P263" s="66"/>
      <c r="Q263" s="66"/>
      <c r="R263" s="66"/>
      <c r="S263" s="66"/>
      <c r="T263" s="67"/>
      <c r="U263" s="36"/>
      <c r="V263" s="36"/>
      <c r="W263" s="36"/>
      <c r="X263" s="36"/>
      <c r="Y263" s="36"/>
      <c r="Z263" s="36"/>
      <c r="AA263" s="36"/>
      <c r="AB263" s="36"/>
      <c r="AC263" s="36"/>
      <c r="AD263" s="36"/>
      <c r="AE263" s="36"/>
      <c r="AT263" s="18" t="s">
        <v>141</v>
      </c>
      <c r="AU263" s="18" t="s">
        <v>92</v>
      </c>
    </row>
    <row r="264" spans="1:65" s="13" customFormat="1" ht="11.25">
      <c r="B264" s="197"/>
      <c r="C264" s="198"/>
      <c r="D264" s="190" t="s">
        <v>143</v>
      </c>
      <c r="E264" s="199" t="s">
        <v>39</v>
      </c>
      <c r="F264" s="200" t="s">
        <v>315</v>
      </c>
      <c r="G264" s="198"/>
      <c r="H264" s="201">
        <v>180</v>
      </c>
      <c r="I264" s="202"/>
      <c r="J264" s="198"/>
      <c r="K264" s="198"/>
      <c r="L264" s="203"/>
      <c r="M264" s="204"/>
      <c r="N264" s="205"/>
      <c r="O264" s="205"/>
      <c r="P264" s="205"/>
      <c r="Q264" s="205"/>
      <c r="R264" s="205"/>
      <c r="S264" s="205"/>
      <c r="T264" s="206"/>
      <c r="AT264" s="207" t="s">
        <v>143</v>
      </c>
      <c r="AU264" s="207" t="s">
        <v>92</v>
      </c>
      <c r="AV264" s="13" t="s">
        <v>92</v>
      </c>
      <c r="AW264" s="13" t="s">
        <v>41</v>
      </c>
      <c r="AX264" s="13" t="s">
        <v>90</v>
      </c>
      <c r="AY264" s="207" t="s">
        <v>130</v>
      </c>
    </row>
    <row r="265" spans="1:65" s="2" customFormat="1" ht="24.2" customHeight="1">
      <c r="A265" s="36"/>
      <c r="B265" s="37"/>
      <c r="C265" s="219" t="s">
        <v>393</v>
      </c>
      <c r="D265" s="219" t="s">
        <v>177</v>
      </c>
      <c r="E265" s="220" t="s">
        <v>394</v>
      </c>
      <c r="F265" s="221" t="s">
        <v>395</v>
      </c>
      <c r="G265" s="222" t="s">
        <v>201</v>
      </c>
      <c r="H265" s="223">
        <v>198</v>
      </c>
      <c r="I265" s="224"/>
      <c r="J265" s="225">
        <f>ROUND(I265*H265,2)</f>
        <v>0</v>
      </c>
      <c r="K265" s="221" t="s">
        <v>136</v>
      </c>
      <c r="L265" s="226"/>
      <c r="M265" s="227" t="s">
        <v>39</v>
      </c>
      <c r="N265" s="228" t="s">
        <v>53</v>
      </c>
      <c r="O265" s="66"/>
      <c r="P265" s="186">
        <f>O265*H265</f>
        <v>0</v>
      </c>
      <c r="Q265" s="186">
        <v>4.8300000000000003E-2</v>
      </c>
      <c r="R265" s="186">
        <f>Q265*H265</f>
        <v>9.5633999999999997</v>
      </c>
      <c r="S265" s="186">
        <v>0</v>
      </c>
      <c r="T265" s="187">
        <f>S265*H265</f>
        <v>0</v>
      </c>
      <c r="U265" s="36"/>
      <c r="V265" s="36"/>
      <c r="W265" s="36"/>
      <c r="X265" s="36"/>
      <c r="Y265" s="36"/>
      <c r="Z265" s="36"/>
      <c r="AA265" s="36"/>
      <c r="AB265" s="36"/>
      <c r="AC265" s="36"/>
      <c r="AD265" s="36"/>
      <c r="AE265" s="36"/>
      <c r="AR265" s="188" t="s">
        <v>181</v>
      </c>
      <c r="AT265" s="188" t="s">
        <v>177</v>
      </c>
      <c r="AU265" s="188" t="s">
        <v>92</v>
      </c>
      <c r="AY265" s="18" t="s">
        <v>130</v>
      </c>
      <c r="BE265" s="189">
        <f>IF(N265="základní",J265,0)</f>
        <v>0</v>
      </c>
      <c r="BF265" s="189">
        <f>IF(N265="snížená",J265,0)</f>
        <v>0</v>
      </c>
      <c r="BG265" s="189">
        <f>IF(N265="zákl. přenesená",J265,0)</f>
        <v>0</v>
      </c>
      <c r="BH265" s="189">
        <f>IF(N265="sníž. přenesená",J265,0)</f>
        <v>0</v>
      </c>
      <c r="BI265" s="189">
        <f>IF(N265="nulová",J265,0)</f>
        <v>0</v>
      </c>
      <c r="BJ265" s="18" t="s">
        <v>90</v>
      </c>
      <c r="BK265" s="189">
        <f>ROUND(I265*H265,2)</f>
        <v>0</v>
      </c>
      <c r="BL265" s="18" t="s">
        <v>137</v>
      </c>
      <c r="BM265" s="188" t="s">
        <v>396</v>
      </c>
    </row>
    <row r="266" spans="1:65" s="2" customFormat="1" ht="11.25">
      <c r="A266" s="36"/>
      <c r="B266" s="37"/>
      <c r="C266" s="38"/>
      <c r="D266" s="190" t="s">
        <v>139</v>
      </c>
      <c r="E266" s="38"/>
      <c r="F266" s="191" t="s">
        <v>395</v>
      </c>
      <c r="G266" s="38"/>
      <c r="H266" s="38"/>
      <c r="I266" s="192"/>
      <c r="J266" s="38"/>
      <c r="K266" s="38"/>
      <c r="L266" s="41"/>
      <c r="M266" s="193"/>
      <c r="N266" s="194"/>
      <c r="O266" s="66"/>
      <c r="P266" s="66"/>
      <c r="Q266" s="66"/>
      <c r="R266" s="66"/>
      <c r="S266" s="66"/>
      <c r="T266" s="67"/>
      <c r="U266" s="36"/>
      <c r="V266" s="36"/>
      <c r="W266" s="36"/>
      <c r="X266" s="36"/>
      <c r="Y266" s="36"/>
      <c r="Z266" s="36"/>
      <c r="AA266" s="36"/>
      <c r="AB266" s="36"/>
      <c r="AC266" s="36"/>
      <c r="AD266" s="36"/>
      <c r="AE266" s="36"/>
      <c r="AT266" s="18" t="s">
        <v>139</v>
      </c>
      <c r="AU266" s="18" t="s">
        <v>92</v>
      </c>
    </row>
    <row r="267" spans="1:65" s="13" customFormat="1" ht="11.25">
      <c r="B267" s="197"/>
      <c r="C267" s="198"/>
      <c r="D267" s="190" t="s">
        <v>143</v>
      </c>
      <c r="E267" s="198"/>
      <c r="F267" s="200" t="s">
        <v>397</v>
      </c>
      <c r="G267" s="198"/>
      <c r="H267" s="201">
        <v>198</v>
      </c>
      <c r="I267" s="202"/>
      <c r="J267" s="198"/>
      <c r="K267" s="198"/>
      <c r="L267" s="203"/>
      <c r="M267" s="204"/>
      <c r="N267" s="205"/>
      <c r="O267" s="205"/>
      <c r="P267" s="205"/>
      <c r="Q267" s="205"/>
      <c r="R267" s="205"/>
      <c r="S267" s="205"/>
      <c r="T267" s="206"/>
      <c r="AT267" s="207" t="s">
        <v>143</v>
      </c>
      <c r="AU267" s="207" t="s">
        <v>92</v>
      </c>
      <c r="AV267" s="13" t="s">
        <v>92</v>
      </c>
      <c r="AW267" s="13" t="s">
        <v>4</v>
      </c>
      <c r="AX267" s="13" t="s">
        <v>90</v>
      </c>
      <c r="AY267" s="207" t="s">
        <v>130</v>
      </c>
    </row>
    <row r="268" spans="1:65" s="2" customFormat="1" ht="33" customHeight="1">
      <c r="A268" s="36"/>
      <c r="B268" s="37"/>
      <c r="C268" s="177" t="s">
        <v>398</v>
      </c>
      <c r="D268" s="177" t="s">
        <v>132</v>
      </c>
      <c r="E268" s="178" t="s">
        <v>399</v>
      </c>
      <c r="F268" s="179" t="s">
        <v>400</v>
      </c>
      <c r="G268" s="180" t="s">
        <v>201</v>
      </c>
      <c r="H268" s="181">
        <v>60</v>
      </c>
      <c r="I268" s="182"/>
      <c r="J268" s="183">
        <f>ROUND(I268*H268,2)</f>
        <v>0</v>
      </c>
      <c r="K268" s="179" t="s">
        <v>136</v>
      </c>
      <c r="L268" s="41"/>
      <c r="M268" s="184" t="s">
        <v>39</v>
      </c>
      <c r="N268" s="185" t="s">
        <v>53</v>
      </c>
      <c r="O268" s="66"/>
      <c r="P268" s="186">
        <f>O268*H268</f>
        <v>0</v>
      </c>
      <c r="Q268" s="186">
        <v>0.16850000000000001</v>
      </c>
      <c r="R268" s="186">
        <f>Q268*H268</f>
        <v>10.110000000000001</v>
      </c>
      <c r="S268" s="186">
        <v>0</v>
      </c>
      <c r="T268" s="187">
        <f>S268*H268</f>
        <v>0</v>
      </c>
      <c r="U268" s="36"/>
      <c r="V268" s="36"/>
      <c r="W268" s="36"/>
      <c r="X268" s="36"/>
      <c r="Y268" s="36"/>
      <c r="Z268" s="36"/>
      <c r="AA268" s="36"/>
      <c r="AB268" s="36"/>
      <c r="AC268" s="36"/>
      <c r="AD268" s="36"/>
      <c r="AE268" s="36"/>
      <c r="AR268" s="188" t="s">
        <v>137</v>
      </c>
      <c r="AT268" s="188" t="s">
        <v>132</v>
      </c>
      <c r="AU268" s="188" t="s">
        <v>92</v>
      </c>
      <c r="AY268" s="18" t="s">
        <v>130</v>
      </c>
      <c r="BE268" s="189">
        <f>IF(N268="základní",J268,0)</f>
        <v>0</v>
      </c>
      <c r="BF268" s="189">
        <f>IF(N268="snížená",J268,0)</f>
        <v>0</v>
      </c>
      <c r="BG268" s="189">
        <f>IF(N268="zákl. přenesená",J268,0)</f>
        <v>0</v>
      </c>
      <c r="BH268" s="189">
        <f>IF(N268="sníž. přenesená",J268,0)</f>
        <v>0</v>
      </c>
      <c r="BI268" s="189">
        <f>IF(N268="nulová",J268,0)</f>
        <v>0</v>
      </c>
      <c r="BJ268" s="18" t="s">
        <v>90</v>
      </c>
      <c r="BK268" s="189">
        <f>ROUND(I268*H268,2)</f>
        <v>0</v>
      </c>
      <c r="BL268" s="18" t="s">
        <v>137</v>
      </c>
      <c r="BM268" s="188" t="s">
        <v>401</v>
      </c>
    </row>
    <row r="269" spans="1:65" s="2" customFormat="1" ht="29.25">
      <c r="A269" s="36"/>
      <c r="B269" s="37"/>
      <c r="C269" s="38"/>
      <c r="D269" s="190" t="s">
        <v>139</v>
      </c>
      <c r="E269" s="38"/>
      <c r="F269" s="191" t="s">
        <v>402</v>
      </c>
      <c r="G269" s="38"/>
      <c r="H269" s="38"/>
      <c r="I269" s="192"/>
      <c r="J269" s="38"/>
      <c r="K269" s="38"/>
      <c r="L269" s="41"/>
      <c r="M269" s="193"/>
      <c r="N269" s="194"/>
      <c r="O269" s="66"/>
      <c r="P269" s="66"/>
      <c r="Q269" s="66"/>
      <c r="R269" s="66"/>
      <c r="S269" s="66"/>
      <c r="T269" s="67"/>
      <c r="U269" s="36"/>
      <c r="V269" s="36"/>
      <c r="W269" s="36"/>
      <c r="X269" s="36"/>
      <c r="Y269" s="36"/>
      <c r="Z269" s="36"/>
      <c r="AA269" s="36"/>
      <c r="AB269" s="36"/>
      <c r="AC269" s="36"/>
      <c r="AD269" s="36"/>
      <c r="AE269" s="36"/>
      <c r="AT269" s="18" t="s">
        <v>139</v>
      </c>
      <c r="AU269" s="18" t="s">
        <v>92</v>
      </c>
    </row>
    <row r="270" spans="1:65" s="2" customFormat="1" ht="11.25">
      <c r="A270" s="36"/>
      <c r="B270" s="37"/>
      <c r="C270" s="38"/>
      <c r="D270" s="195" t="s">
        <v>141</v>
      </c>
      <c r="E270" s="38"/>
      <c r="F270" s="196" t="s">
        <v>403</v>
      </c>
      <c r="G270" s="38"/>
      <c r="H270" s="38"/>
      <c r="I270" s="192"/>
      <c r="J270" s="38"/>
      <c r="K270" s="38"/>
      <c r="L270" s="41"/>
      <c r="M270" s="193"/>
      <c r="N270" s="194"/>
      <c r="O270" s="66"/>
      <c r="P270" s="66"/>
      <c r="Q270" s="66"/>
      <c r="R270" s="66"/>
      <c r="S270" s="66"/>
      <c r="T270" s="67"/>
      <c r="U270" s="36"/>
      <c r="V270" s="36"/>
      <c r="W270" s="36"/>
      <c r="X270" s="36"/>
      <c r="Y270" s="36"/>
      <c r="Z270" s="36"/>
      <c r="AA270" s="36"/>
      <c r="AB270" s="36"/>
      <c r="AC270" s="36"/>
      <c r="AD270" s="36"/>
      <c r="AE270" s="36"/>
      <c r="AT270" s="18" t="s">
        <v>141</v>
      </c>
      <c r="AU270" s="18" t="s">
        <v>92</v>
      </c>
    </row>
    <row r="271" spans="1:65" s="13" customFormat="1" ht="11.25">
      <c r="B271" s="197"/>
      <c r="C271" s="198"/>
      <c r="D271" s="190" t="s">
        <v>143</v>
      </c>
      <c r="E271" s="199" t="s">
        <v>39</v>
      </c>
      <c r="F271" s="200" t="s">
        <v>314</v>
      </c>
      <c r="G271" s="198"/>
      <c r="H271" s="201">
        <v>60</v>
      </c>
      <c r="I271" s="202"/>
      <c r="J271" s="198"/>
      <c r="K271" s="198"/>
      <c r="L271" s="203"/>
      <c r="M271" s="204"/>
      <c r="N271" s="205"/>
      <c r="O271" s="205"/>
      <c r="P271" s="205"/>
      <c r="Q271" s="205"/>
      <c r="R271" s="205"/>
      <c r="S271" s="205"/>
      <c r="T271" s="206"/>
      <c r="AT271" s="207" t="s">
        <v>143</v>
      </c>
      <c r="AU271" s="207" t="s">
        <v>92</v>
      </c>
      <c r="AV271" s="13" t="s">
        <v>92</v>
      </c>
      <c r="AW271" s="13" t="s">
        <v>41</v>
      </c>
      <c r="AX271" s="13" t="s">
        <v>90</v>
      </c>
      <c r="AY271" s="207" t="s">
        <v>130</v>
      </c>
    </row>
    <row r="272" spans="1:65" s="2" customFormat="1" ht="24.2" customHeight="1">
      <c r="A272" s="36"/>
      <c r="B272" s="37"/>
      <c r="C272" s="219" t="s">
        <v>404</v>
      </c>
      <c r="D272" s="219" t="s">
        <v>177</v>
      </c>
      <c r="E272" s="220" t="s">
        <v>405</v>
      </c>
      <c r="F272" s="221" t="s">
        <v>406</v>
      </c>
      <c r="G272" s="222" t="s">
        <v>201</v>
      </c>
      <c r="H272" s="223">
        <v>66</v>
      </c>
      <c r="I272" s="224"/>
      <c r="J272" s="225">
        <f>ROUND(I272*H272,2)</f>
        <v>0</v>
      </c>
      <c r="K272" s="221" t="s">
        <v>136</v>
      </c>
      <c r="L272" s="226"/>
      <c r="M272" s="227" t="s">
        <v>39</v>
      </c>
      <c r="N272" s="228" t="s">
        <v>53</v>
      </c>
      <c r="O272" s="66"/>
      <c r="P272" s="186">
        <f>O272*H272</f>
        <v>0</v>
      </c>
      <c r="Q272" s="186">
        <v>6.5670000000000006E-2</v>
      </c>
      <c r="R272" s="186">
        <f>Q272*H272</f>
        <v>4.3342200000000002</v>
      </c>
      <c r="S272" s="186">
        <v>0</v>
      </c>
      <c r="T272" s="187">
        <f>S272*H272</f>
        <v>0</v>
      </c>
      <c r="U272" s="36"/>
      <c r="V272" s="36"/>
      <c r="W272" s="36"/>
      <c r="X272" s="36"/>
      <c r="Y272" s="36"/>
      <c r="Z272" s="36"/>
      <c r="AA272" s="36"/>
      <c r="AB272" s="36"/>
      <c r="AC272" s="36"/>
      <c r="AD272" s="36"/>
      <c r="AE272" s="36"/>
      <c r="AR272" s="188" t="s">
        <v>181</v>
      </c>
      <c r="AT272" s="188" t="s">
        <v>177</v>
      </c>
      <c r="AU272" s="188" t="s">
        <v>92</v>
      </c>
      <c r="AY272" s="18" t="s">
        <v>130</v>
      </c>
      <c r="BE272" s="189">
        <f>IF(N272="základní",J272,0)</f>
        <v>0</v>
      </c>
      <c r="BF272" s="189">
        <f>IF(N272="snížená",J272,0)</f>
        <v>0</v>
      </c>
      <c r="BG272" s="189">
        <f>IF(N272="zákl. přenesená",J272,0)</f>
        <v>0</v>
      </c>
      <c r="BH272" s="189">
        <f>IF(N272="sníž. přenesená",J272,0)</f>
        <v>0</v>
      </c>
      <c r="BI272" s="189">
        <f>IF(N272="nulová",J272,0)</f>
        <v>0</v>
      </c>
      <c r="BJ272" s="18" t="s">
        <v>90</v>
      </c>
      <c r="BK272" s="189">
        <f>ROUND(I272*H272,2)</f>
        <v>0</v>
      </c>
      <c r="BL272" s="18" t="s">
        <v>137</v>
      </c>
      <c r="BM272" s="188" t="s">
        <v>407</v>
      </c>
    </row>
    <row r="273" spans="1:65" s="2" customFormat="1" ht="11.25">
      <c r="A273" s="36"/>
      <c r="B273" s="37"/>
      <c r="C273" s="38"/>
      <c r="D273" s="190" t="s">
        <v>139</v>
      </c>
      <c r="E273" s="38"/>
      <c r="F273" s="191" t="s">
        <v>406</v>
      </c>
      <c r="G273" s="38"/>
      <c r="H273" s="38"/>
      <c r="I273" s="192"/>
      <c r="J273" s="38"/>
      <c r="K273" s="38"/>
      <c r="L273" s="41"/>
      <c r="M273" s="193"/>
      <c r="N273" s="194"/>
      <c r="O273" s="66"/>
      <c r="P273" s="66"/>
      <c r="Q273" s="66"/>
      <c r="R273" s="66"/>
      <c r="S273" s="66"/>
      <c r="T273" s="67"/>
      <c r="U273" s="36"/>
      <c r="V273" s="36"/>
      <c r="W273" s="36"/>
      <c r="X273" s="36"/>
      <c r="Y273" s="36"/>
      <c r="Z273" s="36"/>
      <c r="AA273" s="36"/>
      <c r="AB273" s="36"/>
      <c r="AC273" s="36"/>
      <c r="AD273" s="36"/>
      <c r="AE273" s="36"/>
      <c r="AT273" s="18" t="s">
        <v>139</v>
      </c>
      <c r="AU273" s="18" t="s">
        <v>92</v>
      </c>
    </row>
    <row r="274" spans="1:65" s="13" customFormat="1" ht="11.25">
      <c r="B274" s="197"/>
      <c r="C274" s="198"/>
      <c r="D274" s="190" t="s">
        <v>143</v>
      </c>
      <c r="E274" s="198"/>
      <c r="F274" s="200" t="s">
        <v>408</v>
      </c>
      <c r="G274" s="198"/>
      <c r="H274" s="201">
        <v>66</v>
      </c>
      <c r="I274" s="202"/>
      <c r="J274" s="198"/>
      <c r="K274" s="198"/>
      <c r="L274" s="203"/>
      <c r="M274" s="204"/>
      <c r="N274" s="205"/>
      <c r="O274" s="205"/>
      <c r="P274" s="205"/>
      <c r="Q274" s="205"/>
      <c r="R274" s="205"/>
      <c r="S274" s="205"/>
      <c r="T274" s="206"/>
      <c r="AT274" s="207" t="s">
        <v>143</v>
      </c>
      <c r="AU274" s="207" t="s">
        <v>92</v>
      </c>
      <c r="AV274" s="13" t="s">
        <v>92</v>
      </c>
      <c r="AW274" s="13" t="s">
        <v>4</v>
      </c>
      <c r="AX274" s="13" t="s">
        <v>90</v>
      </c>
      <c r="AY274" s="207" t="s">
        <v>130</v>
      </c>
    </row>
    <row r="275" spans="1:65" s="2" customFormat="1" ht="16.5" customHeight="1">
      <c r="A275" s="36"/>
      <c r="B275" s="37"/>
      <c r="C275" s="219" t="s">
        <v>409</v>
      </c>
      <c r="D275" s="219" t="s">
        <v>177</v>
      </c>
      <c r="E275" s="220" t="s">
        <v>410</v>
      </c>
      <c r="F275" s="221" t="s">
        <v>411</v>
      </c>
      <c r="G275" s="222" t="s">
        <v>161</v>
      </c>
      <c r="H275" s="223">
        <v>74.88</v>
      </c>
      <c r="I275" s="224"/>
      <c r="J275" s="225">
        <f>ROUND(I275*H275,2)</f>
        <v>0</v>
      </c>
      <c r="K275" s="221" t="s">
        <v>136</v>
      </c>
      <c r="L275" s="226"/>
      <c r="M275" s="227" t="s">
        <v>39</v>
      </c>
      <c r="N275" s="228" t="s">
        <v>53</v>
      </c>
      <c r="O275" s="66"/>
      <c r="P275" s="186">
        <f>O275*H275</f>
        <v>0</v>
      </c>
      <c r="Q275" s="186">
        <v>2.4289999999999998</v>
      </c>
      <c r="R275" s="186">
        <f>Q275*H275</f>
        <v>181.88351999999998</v>
      </c>
      <c r="S275" s="186">
        <v>0</v>
      </c>
      <c r="T275" s="187">
        <f>S275*H275</f>
        <v>0</v>
      </c>
      <c r="U275" s="36"/>
      <c r="V275" s="36"/>
      <c r="W275" s="36"/>
      <c r="X275" s="36"/>
      <c r="Y275" s="36"/>
      <c r="Z275" s="36"/>
      <c r="AA275" s="36"/>
      <c r="AB275" s="36"/>
      <c r="AC275" s="36"/>
      <c r="AD275" s="36"/>
      <c r="AE275" s="36"/>
      <c r="AR275" s="188" t="s">
        <v>181</v>
      </c>
      <c r="AT275" s="188" t="s">
        <v>177</v>
      </c>
      <c r="AU275" s="188" t="s">
        <v>92</v>
      </c>
      <c r="AY275" s="18" t="s">
        <v>130</v>
      </c>
      <c r="BE275" s="189">
        <f>IF(N275="základní",J275,0)</f>
        <v>0</v>
      </c>
      <c r="BF275" s="189">
        <f>IF(N275="snížená",J275,0)</f>
        <v>0</v>
      </c>
      <c r="BG275" s="189">
        <f>IF(N275="zákl. přenesená",J275,0)</f>
        <v>0</v>
      </c>
      <c r="BH275" s="189">
        <f>IF(N275="sníž. přenesená",J275,0)</f>
        <v>0</v>
      </c>
      <c r="BI275" s="189">
        <f>IF(N275="nulová",J275,0)</f>
        <v>0</v>
      </c>
      <c r="BJ275" s="18" t="s">
        <v>90</v>
      </c>
      <c r="BK275" s="189">
        <f>ROUND(I275*H275,2)</f>
        <v>0</v>
      </c>
      <c r="BL275" s="18" t="s">
        <v>137</v>
      </c>
      <c r="BM275" s="188" t="s">
        <v>412</v>
      </c>
    </row>
    <row r="276" spans="1:65" s="2" customFormat="1" ht="11.25">
      <c r="A276" s="36"/>
      <c r="B276" s="37"/>
      <c r="C276" s="38"/>
      <c r="D276" s="190" t="s">
        <v>139</v>
      </c>
      <c r="E276" s="38"/>
      <c r="F276" s="191" t="s">
        <v>411</v>
      </c>
      <c r="G276" s="38"/>
      <c r="H276" s="38"/>
      <c r="I276" s="192"/>
      <c r="J276" s="38"/>
      <c r="K276" s="38"/>
      <c r="L276" s="41"/>
      <c r="M276" s="193"/>
      <c r="N276" s="194"/>
      <c r="O276" s="66"/>
      <c r="P276" s="66"/>
      <c r="Q276" s="66"/>
      <c r="R276" s="66"/>
      <c r="S276" s="66"/>
      <c r="T276" s="67"/>
      <c r="U276" s="36"/>
      <c r="V276" s="36"/>
      <c r="W276" s="36"/>
      <c r="X276" s="36"/>
      <c r="Y276" s="36"/>
      <c r="Z276" s="36"/>
      <c r="AA276" s="36"/>
      <c r="AB276" s="36"/>
      <c r="AC276" s="36"/>
      <c r="AD276" s="36"/>
      <c r="AE276" s="36"/>
      <c r="AT276" s="18" t="s">
        <v>139</v>
      </c>
      <c r="AU276" s="18" t="s">
        <v>92</v>
      </c>
    </row>
    <row r="277" spans="1:65" s="13" customFormat="1" ht="11.25">
      <c r="B277" s="197"/>
      <c r="C277" s="198"/>
      <c r="D277" s="190" t="s">
        <v>143</v>
      </c>
      <c r="E277" s="199" t="s">
        <v>39</v>
      </c>
      <c r="F277" s="200" t="s">
        <v>413</v>
      </c>
      <c r="G277" s="198"/>
      <c r="H277" s="201">
        <v>62.4</v>
      </c>
      <c r="I277" s="202"/>
      <c r="J277" s="198"/>
      <c r="K277" s="198"/>
      <c r="L277" s="203"/>
      <c r="M277" s="204"/>
      <c r="N277" s="205"/>
      <c r="O277" s="205"/>
      <c r="P277" s="205"/>
      <c r="Q277" s="205"/>
      <c r="R277" s="205"/>
      <c r="S277" s="205"/>
      <c r="T277" s="206"/>
      <c r="AT277" s="207" t="s">
        <v>143</v>
      </c>
      <c r="AU277" s="207" t="s">
        <v>92</v>
      </c>
      <c r="AV277" s="13" t="s">
        <v>92</v>
      </c>
      <c r="AW277" s="13" t="s">
        <v>41</v>
      </c>
      <c r="AX277" s="13" t="s">
        <v>90</v>
      </c>
      <c r="AY277" s="207" t="s">
        <v>130</v>
      </c>
    </row>
    <row r="278" spans="1:65" s="13" customFormat="1" ht="11.25">
      <c r="B278" s="197"/>
      <c r="C278" s="198"/>
      <c r="D278" s="190" t="s">
        <v>143</v>
      </c>
      <c r="E278" s="198"/>
      <c r="F278" s="200" t="s">
        <v>414</v>
      </c>
      <c r="G278" s="198"/>
      <c r="H278" s="201">
        <v>74.88</v>
      </c>
      <c r="I278" s="202"/>
      <c r="J278" s="198"/>
      <c r="K278" s="198"/>
      <c r="L278" s="203"/>
      <c r="M278" s="204"/>
      <c r="N278" s="205"/>
      <c r="O278" s="205"/>
      <c r="P278" s="205"/>
      <c r="Q278" s="205"/>
      <c r="R278" s="205"/>
      <c r="S278" s="205"/>
      <c r="T278" s="206"/>
      <c r="AT278" s="207" t="s">
        <v>143</v>
      </c>
      <c r="AU278" s="207" t="s">
        <v>92</v>
      </c>
      <c r="AV278" s="13" t="s">
        <v>92</v>
      </c>
      <c r="AW278" s="13" t="s">
        <v>4</v>
      </c>
      <c r="AX278" s="13" t="s">
        <v>90</v>
      </c>
      <c r="AY278" s="207" t="s">
        <v>130</v>
      </c>
    </row>
    <row r="279" spans="1:65" s="2" customFormat="1" ht="16.5" customHeight="1">
      <c r="A279" s="36"/>
      <c r="B279" s="37"/>
      <c r="C279" s="177" t="s">
        <v>415</v>
      </c>
      <c r="D279" s="177" t="s">
        <v>132</v>
      </c>
      <c r="E279" s="178" t="s">
        <v>416</v>
      </c>
      <c r="F279" s="179" t="s">
        <v>417</v>
      </c>
      <c r="G279" s="180" t="s">
        <v>418</v>
      </c>
      <c r="H279" s="181">
        <v>10</v>
      </c>
      <c r="I279" s="182"/>
      <c r="J279" s="183">
        <f>ROUND(I279*H279,2)</f>
        <v>0</v>
      </c>
      <c r="K279" s="179" t="s">
        <v>136</v>
      </c>
      <c r="L279" s="41"/>
      <c r="M279" s="184" t="s">
        <v>39</v>
      </c>
      <c r="N279" s="185" t="s">
        <v>53</v>
      </c>
      <c r="O279" s="66"/>
      <c r="P279" s="186">
        <f>O279*H279</f>
        <v>0</v>
      </c>
      <c r="Q279" s="186">
        <v>0</v>
      </c>
      <c r="R279" s="186">
        <f>Q279*H279</f>
        <v>0</v>
      </c>
      <c r="S279" s="186">
        <v>0</v>
      </c>
      <c r="T279" s="187">
        <f>S279*H279</f>
        <v>0</v>
      </c>
      <c r="U279" s="36"/>
      <c r="V279" s="36"/>
      <c r="W279" s="36"/>
      <c r="X279" s="36"/>
      <c r="Y279" s="36"/>
      <c r="Z279" s="36"/>
      <c r="AA279" s="36"/>
      <c r="AB279" s="36"/>
      <c r="AC279" s="36"/>
      <c r="AD279" s="36"/>
      <c r="AE279" s="36"/>
      <c r="AR279" s="188" t="s">
        <v>137</v>
      </c>
      <c r="AT279" s="188" t="s">
        <v>132</v>
      </c>
      <c r="AU279" s="188" t="s">
        <v>92</v>
      </c>
      <c r="AY279" s="18" t="s">
        <v>130</v>
      </c>
      <c r="BE279" s="189">
        <f>IF(N279="základní",J279,0)</f>
        <v>0</v>
      </c>
      <c r="BF279" s="189">
        <f>IF(N279="snížená",J279,0)</f>
        <v>0</v>
      </c>
      <c r="BG279" s="189">
        <f>IF(N279="zákl. přenesená",J279,0)</f>
        <v>0</v>
      </c>
      <c r="BH279" s="189">
        <f>IF(N279="sníž. přenesená",J279,0)</f>
        <v>0</v>
      </c>
      <c r="BI279" s="189">
        <f>IF(N279="nulová",J279,0)</f>
        <v>0</v>
      </c>
      <c r="BJ279" s="18" t="s">
        <v>90</v>
      </c>
      <c r="BK279" s="189">
        <f>ROUND(I279*H279,2)</f>
        <v>0</v>
      </c>
      <c r="BL279" s="18" t="s">
        <v>137</v>
      </c>
      <c r="BM279" s="188" t="s">
        <v>419</v>
      </c>
    </row>
    <row r="280" spans="1:65" s="2" customFormat="1" ht="11.25">
      <c r="A280" s="36"/>
      <c r="B280" s="37"/>
      <c r="C280" s="38"/>
      <c r="D280" s="190" t="s">
        <v>139</v>
      </c>
      <c r="E280" s="38"/>
      <c r="F280" s="191" t="s">
        <v>417</v>
      </c>
      <c r="G280" s="38"/>
      <c r="H280" s="38"/>
      <c r="I280" s="192"/>
      <c r="J280" s="38"/>
      <c r="K280" s="38"/>
      <c r="L280" s="41"/>
      <c r="M280" s="193"/>
      <c r="N280" s="194"/>
      <c r="O280" s="66"/>
      <c r="P280" s="66"/>
      <c r="Q280" s="66"/>
      <c r="R280" s="66"/>
      <c r="S280" s="66"/>
      <c r="T280" s="67"/>
      <c r="U280" s="36"/>
      <c r="V280" s="36"/>
      <c r="W280" s="36"/>
      <c r="X280" s="36"/>
      <c r="Y280" s="36"/>
      <c r="Z280" s="36"/>
      <c r="AA280" s="36"/>
      <c r="AB280" s="36"/>
      <c r="AC280" s="36"/>
      <c r="AD280" s="36"/>
      <c r="AE280" s="36"/>
      <c r="AT280" s="18" t="s">
        <v>139</v>
      </c>
      <c r="AU280" s="18" t="s">
        <v>92</v>
      </c>
    </row>
    <row r="281" spans="1:65" s="2" customFormat="1" ht="11.25">
      <c r="A281" s="36"/>
      <c r="B281" s="37"/>
      <c r="C281" s="38"/>
      <c r="D281" s="195" t="s">
        <v>141</v>
      </c>
      <c r="E281" s="38"/>
      <c r="F281" s="196" t="s">
        <v>420</v>
      </c>
      <c r="G281" s="38"/>
      <c r="H281" s="38"/>
      <c r="I281" s="192"/>
      <c r="J281" s="38"/>
      <c r="K281" s="38"/>
      <c r="L281" s="41"/>
      <c r="M281" s="193"/>
      <c r="N281" s="194"/>
      <c r="O281" s="66"/>
      <c r="P281" s="66"/>
      <c r="Q281" s="66"/>
      <c r="R281" s="66"/>
      <c r="S281" s="66"/>
      <c r="T281" s="67"/>
      <c r="U281" s="36"/>
      <c r="V281" s="36"/>
      <c r="W281" s="36"/>
      <c r="X281" s="36"/>
      <c r="Y281" s="36"/>
      <c r="Z281" s="36"/>
      <c r="AA281" s="36"/>
      <c r="AB281" s="36"/>
      <c r="AC281" s="36"/>
      <c r="AD281" s="36"/>
      <c r="AE281" s="36"/>
      <c r="AT281" s="18" t="s">
        <v>141</v>
      </c>
      <c r="AU281" s="18" t="s">
        <v>92</v>
      </c>
    </row>
    <row r="282" spans="1:65" s="13" customFormat="1" ht="11.25">
      <c r="B282" s="197"/>
      <c r="C282" s="198"/>
      <c r="D282" s="190" t="s">
        <v>143</v>
      </c>
      <c r="E282" s="199" t="s">
        <v>39</v>
      </c>
      <c r="F282" s="200" t="s">
        <v>421</v>
      </c>
      <c r="G282" s="198"/>
      <c r="H282" s="201">
        <v>5</v>
      </c>
      <c r="I282" s="202"/>
      <c r="J282" s="198"/>
      <c r="K282" s="198"/>
      <c r="L282" s="203"/>
      <c r="M282" s="204"/>
      <c r="N282" s="205"/>
      <c r="O282" s="205"/>
      <c r="P282" s="205"/>
      <c r="Q282" s="205"/>
      <c r="R282" s="205"/>
      <c r="S282" s="205"/>
      <c r="T282" s="206"/>
      <c r="AT282" s="207" t="s">
        <v>143</v>
      </c>
      <c r="AU282" s="207" t="s">
        <v>92</v>
      </c>
      <c r="AV282" s="13" t="s">
        <v>92</v>
      </c>
      <c r="AW282" s="13" t="s">
        <v>41</v>
      </c>
      <c r="AX282" s="13" t="s">
        <v>82</v>
      </c>
      <c r="AY282" s="207" t="s">
        <v>130</v>
      </c>
    </row>
    <row r="283" spans="1:65" s="13" customFormat="1" ht="11.25">
      <c r="B283" s="197"/>
      <c r="C283" s="198"/>
      <c r="D283" s="190" t="s">
        <v>143</v>
      </c>
      <c r="E283" s="199" t="s">
        <v>39</v>
      </c>
      <c r="F283" s="200" t="s">
        <v>422</v>
      </c>
      <c r="G283" s="198"/>
      <c r="H283" s="201">
        <v>5</v>
      </c>
      <c r="I283" s="202"/>
      <c r="J283" s="198"/>
      <c r="K283" s="198"/>
      <c r="L283" s="203"/>
      <c r="M283" s="204"/>
      <c r="N283" s="205"/>
      <c r="O283" s="205"/>
      <c r="P283" s="205"/>
      <c r="Q283" s="205"/>
      <c r="R283" s="205"/>
      <c r="S283" s="205"/>
      <c r="T283" s="206"/>
      <c r="AT283" s="207" t="s">
        <v>143</v>
      </c>
      <c r="AU283" s="207" t="s">
        <v>92</v>
      </c>
      <c r="AV283" s="13" t="s">
        <v>92</v>
      </c>
      <c r="AW283" s="13" t="s">
        <v>41</v>
      </c>
      <c r="AX283" s="13" t="s">
        <v>82</v>
      </c>
      <c r="AY283" s="207" t="s">
        <v>130</v>
      </c>
    </row>
    <row r="284" spans="1:65" s="14" customFormat="1" ht="11.25">
      <c r="B284" s="208"/>
      <c r="C284" s="209"/>
      <c r="D284" s="190" t="s">
        <v>143</v>
      </c>
      <c r="E284" s="210" t="s">
        <v>39</v>
      </c>
      <c r="F284" s="211" t="s">
        <v>158</v>
      </c>
      <c r="G284" s="209"/>
      <c r="H284" s="212">
        <v>10</v>
      </c>
      <c r="I284" s="213"/>
      <c r="J284" s="209"/>
      <c r="K284" s="209"/>
      <c r="L284" s="214"/>
      <c r="M284" s="215"/>
      <c r="N284" s="216"/>
      <c r="O284" s="216"/>
      <c r="P284" s="216"/>
      <c r="Q284" s="216"/>
      <c r="R284" s="216"/>
      <c r="S284" s="216"/>
      <c r="T284" s="217"/>
      <c r="AT284" s="218" t="s">
        <v>143</v>
      </c>
      <c r="AU284" s="218" t="s">
        <v>92</v>
      </c>
      <c r="AV284" s="14" t="s">
        <v>137</v>
      </c>
      <c r="AW284" s="14" t="s">
        <v>41</v>
      </c>
      <c r="AX284" s="14" t="s">
        <v>90</v>
      </c>
      <c r="AY284" s="218" t="s">
        <v>130</v>
      </c>
    </row>
    <row r="285" spans="1:65" s="12" customFormat="1" ht="25.9" customHeight="1">
      <c r="B285" s="161"/>
      <c r="C285" s="162"/>
      <c r="D285" s="163" t="s">
        <v>81</v>
      </c>
      <c r="E285" s="164" t="s">
        <v>423</v>
      </c>
      <c r="F285" s="164" t="s">
        <v>424</v>
      </c>
      <c r="G285" s="162"/>
      <c r="H285" s="162"/>
      <c r="I285" s="165"/>
      <c r="J285" s="166">
        <f>BK285</f>
        <v>0</v>
      </c>
      <c r="K285" s="162"/>
      <c r="L285" s="167"/>
      <c r="M285" s="168"/>
      <c r="N285" s="169"/>
      <c r="O285" s="169"/>
      <c r="P285" s="170">
        <f>P286+P312+P326+P331</f>
        <v>0</v>
      </c>
      <c r="Q285" s="169"/>
      <c r="R285" s="170">
        <f>R286+R312+R326+R331</f>
        <v>0</v>
      </c>
      <c r="S285" s="169"/>
      <c r="T285" s="171">
        <f>T286+T312+T326+T331</f>
        <v>0</v>
      </c>
      <c r="AR285" s="172" t="s">
        <v>167</v>
      </c>
      <c r="AT285" s="173" t="s">
        <v>81</v>
      </c>
      <c r="AU285" s="173" t="s">
        <v>82</v>
      </c>
      <c r="AY285" s="172" t="s">
        <v>130</v>
      </c>
      <c r="BK285" s="174">
        <f>BK286+BK312+BK326+BK331</f>
        <v>0</v>
      </c>
    </row>
    <row r="286" spans="1:65" s="12" customFormat="1" ht="22.9" customHeight="1">
      <c r="B286" s="161"/>
      <c r="C286" s="162"/>
      <c r="D286" s="163" t="s">
        <v>81</v>
      </c>
      <c r="E286" s="175" t="s">
        <v>425</v>
      </c>
      <c r="F286" s="175" t="s">
        <v>426</v>
      </c>
      <c r="G286" s="162"/>
      <c r="H286" s="162"/>
      <c r="I286" s="165"/>
      <c r="J286" s="176">
        <f>BK286</f>
        <v>0</v>
      </c>
      <c r="K286" s="162"/>
      <c r="L286" s="167"/>
      <c r="M286" s="168"/>
      <c r="N286" s="169"/>
      <c r="O286" s="169"/>
      <c r="P286" s="170">
        <f>SUM(P287:P311)</f>
        <v>0</v>
      </c>
      <c r="Q286" s="169"/>
      <c r="R286" s="170">
        <f>SUM(R287:R311)</f>
        <v>0</v>
      </c>
      <c r="S286" s="169"/>
      <c r="T286" s="171">
        <f>SUM(T287:T311)</f>
        <v>0</v>
      </c>
      <c r="AR286" s="172" t="s">
        <v>167</v>
      </c>
      <c r="AT286" s="173" t="s">
        <v>81</v>
      </c>
      <c r="AU286" s="173" t="s">
        <v>90</v>
      </c>
      <c r="AY286" s="172" t="s">
        <v>130</v>
      </c>
      <c r="BK286" s="174">
        <f>SUM(BK287:BK311)</f>
        <v>0</v>
      </c>
    </row>
    <row r="287" spans="1:65" s="2" customFormat="1" ht="16.5" customHeight="1">
      <c r="A287" s="36"/>
      <c r="B287" s="37"/>
      <c r="C287" s="177" t="s">
        <v>427</v>
      </c>
      <c r="D287" s="177" t="s">
        <v>132</v>
      </c>
      <c r="E287" s="178" t="s">
        <v>428</v>
      </c>
      <c r="F287" s="179" t="s">
        <v>429</v>
      </c>
      <c r="G287" s="180" t="s">
        <v>180</v>
      </c>
      <c r="H287" s="181">
        <v>1</v>
      </c>
      <c r="I287" s="182"/>
      <c r="J287" s="183">
        <f>ROUND(I287*H287,2)</f>
        <v>0</v>
      </c>
      <c r="K287" s="179" t="s">
        <v>39</v>
      </c>
      <c r="L287" s="41"/>
      <c r="M287" s="184" t="s">
        <v>39</v>
      </c>
      <c r="N287" s="185" t="s">
        <v>53</v>
      </c>
      <c r="O287" s="66"/>
      <c r="P287" s="186">
        <f>O287*H287</f>
        <v>0</v>
      </c>
      <c r="Q287" s="186">
        <v>0</v>
      </c>
      <c r="R287" s="186">
        <f>Q287*H287</f>
        <v>0</v>
      </c>
      <c r="S287" s="186">
        <v>0</v>
      </c>
      <c r="T287" s="187">
        <f>S287*H287</f>
        <v>0</v>
      </c>
      <c r="U287" s="36"/>
      <c r="V287" s="36"/>
      <c r="W287" s="36"/>
      <c r="X287" s="36"/>
      <c r="Y287" s="36"/>
      <c r="Z287" s="36"/>
      <c r="AA287" s="36"/>
      <c r="AB287" s="36"/>
      <c r="AC287" s="36"/>
      <c r="AD287" s="36"/>
      <c r="AE287" s="36"/>
      <c r="AR287" s="188" t="s">
        <v>137</v>
      </c>
      <c r="AT287" s="188" t="s">
        <v>132</v>
      </c>
      <c r="AU287" s="188" t="s">
        <v>92</v>
      </c>
      <c r="AY287" s="18" t="s">
        <v>130</v>
      </c>
      <c r="BE287" s="189">
        <f>IF(N287="základní",J287,0)</f>
        <v>0</v>
      </c>
      <c r="BF287" s="189">
        <f>IF(N287="snížená",J287,0)</f>
        <v>0</v>
      </c>
      <c r="BG287" s="189">
        <f>IF(N287="zákl. přenesená",J287,0)</f>
        <v>0</v>
      </c>
      <c r="BH287" s="189">
        <f>IF(N287="sníž. přenesená",J287,0)</f>
        <v>0</v>
      </c>
      <c r="BI287" s="189">
        <f>IF(N287="nulová",J287,0)</f>
        <v>0</v>
      </c>
      <c r="BJ287" s="18" t="s">
        <v>90</v>
      </c>
      <c r="BK287" s="189">
        <f>ROUND(I287*H287,2)</f>
        <v>0</v>
      </c>
      <c r="BL287" s="18" t="s">
        <v>137</v>
      </c>
      <c r="BM287" s="188" t="s">
        <v>430</v>
      </c>
    </row>
    <row r="288" spans="1:65" s="2" customFormat="1" ht="11.25">
      <c r="A288" s="36"/>
      <c r="B288" s="37"/>
      <c r="C288" s="38"/>
      <c r="D288" s="190" t="s">
        <v>139</v>
      </c>
      <c r="E288" s="38"/>
      <c r="F288" s="191" t="s">
        <v>429</v>
      </c>
      <c r="G288" s="38"/>
      <c r="H288" s="38"/>
      <c r="I288" s="192"/>
      <c r="J288" s="38"/>
      <c r="K288" s="38"/>
      <c r="L288" s="41"/>
      <c r="M288" s="193"/>
      <c r="N288" s="194"/>
      <c r="O288" s="66"/>
      <c r="P288" s="66"/>
      <c r="Q288" s="66"/>
      <c r="R288" s="66"/>
      <c r="S288" s="66"/>
      <c r="T288" s="67"/>
      <c r="U288" s="36"/>
      <c r="V288" s="36"/>
      <c r="W288" s="36"/>
      <c r="X288" s="36"/>
      <c r="Y288" s="36"/>
      <c r="Z288" s="36"/>
      <c r="AA288" s="36"/>
      <c r="AB288" s="36"/>
      <c r="AC288" s="36"/>
      <c r="AD288" s="36"/>
      <c r="AE288" s="36"/>
      <c r="AT288" s="18" t="s">
        <v>139</v>
      </c>
      <c r="AU288" s="18" t="s">
        <v>92</v>
      </c>
    </row>
    <row r="289" spans="1:65" s="13" customFormat="1" ht="22.5">
      <c r="B289" s="197"/>
      <c r="C289" s="198"/>
      <c r="D289" s="190" t="s">
        <v>143</v>
      </c>
      <c r="E289" s="199" t="s">
        <v>39</v>
      </c>
      <c r="F289" s="200" t="s">
        <v>431</v>
      </c>
      <c r="G289" s="198"/>
      <c r="H289" s="201">
        <v>1</v>
      </c>
      <c r="I289" s="202"/>
      <c r="J289" s="198"/>
      <c r="K289" s="198"/>
      <c r="L289" s="203"/>
      <c r="M289" s="204"/>
      <c r="N289" s="205"/>
      <c r="O289" s="205"/>
      <c r="P289" s="205"/>
      <c r="Q289" s="205"/>
      <c r="R289" s="205"/>
      <c r="S289" s="205"/>
      <c r="T289" s="206"/>
      <c r="AT289" s="207" t="s">
        <v>143</v>
      </c>
      <c r="AU289" s="207" t="s">
        <v>92</v>
      </c>
      <c r="AV289" s="13" t="s">
        <v>92</v>
      </c>
      <c r="AW289" s="13" t="s">
        <v>41</v>
      </c>
      <c r="AX289" s="13" t="s">
        <v>82</v>
      </c>
      <c r="AY289" s="207" t="s">
        <v>130</v>
      </c>
    </row>
    <row r="290" spans="1:65" s="14" customFormat="1" ht="11.25">
      <c r="B290" s="208"/>
      <c r="C290" s="209"/>
      <c r="D290" s="190" t="s">
        <v>143</v>
      </c>
      <c r="E290" s="210" t="s">
        <v>39</v>
      </c>
      <c r="F290" s="211" t="s">
        <v>158</v>
      </c>
      <c r="G290" s="209"/>
      <c r="H290" s="212">
        <v>1</v>
      </c>
      <c r="I290" s="213"/>
      <c r="J290" s="209"/>
      <c r="K290" s="209"/>
      <c r="L290" s="214"/>
      <c r="M290" s="215"/>
      <c r="N290" s="216"/>
      <c r="O290" s="216"/>
      <c r="P290" s="216"/>
      <c r="Q290" s="216"/>
      <c r="R290" s="216"/>
      <c r="S290" s="216"/>
      <c r="T290" s="217"/>
      <c r="AT290" s="218" t="s">
        <v>143</v>
      </c>
      <c r="AU290" s="218" t="s">
        <v>92</v>
      </c>
      <c r="AV290" s="14" t="s">
        <v>137</v>
      </c>
      <c r="AW290" s="14" t="s">
        <v>41</v>
      </c>
      <c r="AX290" s="14" t="s">
        <v>90</v>
      </c>
      <c r="AY290" s="218" t="s">
        <v>130</v>
      </c>
    </row>
    <row r="291" spans="1:65" s="2" customFormat="1" ht="16.5" customHeight="1">
      <c r="A291" s="36"/>
      <c r="B291" s="37"/>
      <c r="C291" s="177" t="s">
        <v>432</v>
      </c>
      <c r="D291" s="177" t="s">
        <v>132</v>
      </c>
      <c r="E291" s="178" t="s">
        <v>433</v>
      </c>
      <c r="F291" s="179" t="s">
        <v>434</v>
      </c>
      <c r="G291" s="180" t="s">
        <v>180</v>
      </c>
      <c r="H291" s="181">
        <v>1</v>
      </c>
      <c r="I291" s="182"/>
      <c r="J291" s="183">
        <f>ROUND(I291*H291,2)</f>
        <v>0</v>
      </c>
      <c r="K291" s="179" t="s">
        <v>39</v>
      </c>
      <c r="L291" s="41"/>
      <c r="M291" s="184" t="s">
        <v>39</v>
      </c>
      <c r="N291" s="185" t="s">
        <v>53</v>
      </c>
      <c r="O291" s="66"/>
      <c r="P291" s="186">
        <f>O291*H291</f>
        <v>0</v>
      </c>
      <c r="Q291" s="186">
        <v>0</v>
      </c>
      <c r="R291" s="186">
        <f>Q291*H291</f>
        <v>0</v>
      </c>
      <c r="S291" s="186">
        <v>0</v>
      </c>
      <c r="T291" s="187">
        <f>S291*H291</f>
        <v>0</v>
      </c>
      <c r="U291" s="36"/>
      <c r="V291" s="36"/>
      <c r="W291" s="36"/>
      <c r="X291" s="36"/>
      <c r="Y291" s="36"/>
      <c r="Z291" s="36"/>
      <c r="AA291" s="36"/>
      <c r="AB291" s="36"/>
      <c r="AC291" s="36"/>
      <c r="AD291" s="36"/>
      <c r="AE291" s="36"/>
      <c r="AR291" s="188" t="s">
        <v>137</v>
      </c>
      <c r="AT291" s="188" t="s">
        <v>132</v>
      </c>
      <c r="AU291" s="188" t="s">
        <v>92</v>
      </c>
      <c r="AY291" s="18" t="s">
        <v>130</v>
      </c>
      <c r="BE291" s="189">
        <f>IF(N291="základní",J291,0)</f>
        <v>0</v>
      </c>
      <c r="BF291" s="189">
        <f>IF(N291="snížená",J291,0)</f>
        <v>0</v>
      </c>
      <c r="BG291" s="189">
        <f>IF(N291="zákl. přenesená",J291,0)</f>
        <v>0</v>
      </c>
      <c r="BH291" s="189">
        <f>IF(N291="sníž. přenesená",J291,0)</f>
        <v>0</v>
      </c>
      <c r="BI291" s="189">
        <f>IF(N291="nulová",J291,0)</f>
        <v>0</v>
      </c>
      <c r="BJ291" s="18" t="s">
        <v>90</v>
      </c>
      <c r="BK291" s="189">
        <f>ROUND(I291*H291,2)</f>
        <v>0</v>
      </c>
      <c r="BL291" s="18" t="s">
        <v>137</v>
      </c>
      <c r="BM291" s="188" t="s">
        <v>435</v>
      </c>
    </row>
    <row r="292" spans="1:65" s="2" customFormat="1" ht="11.25">
      <c r="A292" s="36"/>
      <c r="B292" s="37"/>
      <c r="C292" s="38"/>
      <c r="D292" s="190" t="s">
        <v>139</v>
      </c>
      <c r="E292" s="38"/>
      <c r="F292" s="191" t="s">
        <v>434</v>
      </c>
      <c r="G292" s="38"/>
      <c r="H292" s="38"/>
      <c r="I292" s="192"/>
      <c r="J292" s="38"/>
      <c r="K292" s="38"/>
      <c r="L292" s="41"/>
      <c r="M292" s="193"/>
      <c r="N292" s="194"/>
      <c r="O292" s="66"/>
      <c r="P292" s="66"/>
      <c r="Q292" s="66"/>
      <c r="R292" s="66"/>
      <c r="S292" s="66"/>
      <c r="T292" s="67"/>
      <c r="U292" s="36"/>
      <c r="V292" s="36"/>
      <c r="W292" s="36"/>
      <c r="X292" s="36"/>
      <c r="Y292" s="36"/>
      <c r="Z292" s="36"/>
      <c r="AA292" s="36"/>
      <c r="AB292" s="36"/>
      <c r="AC292" s="36"/>
      <c r="AD292" s="36"/>
      <c r="AE292" s="36"/>
      <c r="AT292" s="18" t="s">
        <v>139</v>
      </c>
      <c r="AU292" s="18" t="s">
        <v>92</v>
      </c>
    </row>
    <row r="293" spans="1:65" s="2" customFormat="1" ht="33" customHeight="1">
      <c r="A293" s="36"/>
      <c r="B293" s="37"/>
      <c r="C293" s="177" t="s">
        <v>436</v>
      </c>
      <c r="D293" s="177" t="s">
        <v>132</v>
      </c>
      <c r="E293" s="178" t="s">
        <v>437</v>
      </c>
      <c r="F293" s="179" t="s">
        <v>438</v>
      </c>
      <c r="G293" s="180" t="s">
        <v>180</v>
      </c>
      <c r="H293" s="181">
        <v>1</v>
      </c>
      <c r="I293" s="182"/>
      <c r="J293" s="183">
        <f>ROUND(I293*H293,2)</f>
        <v>0</v>
      </c>
      <c r="K293" s="179" t="s">
        <v>39</v>
      </c>
      <c r="L293" s="41"/>
      <c r="M293" s="184" t="s">
        <v>39</v>
      </c>
      <c r="N293" s="185" t="s">
        <v>53</v>
      </c>
      <c r="O293" s="66"/>
      <c r="P293" s="186">
        <f>O293*H293</f>
        <v>0</v>
      </c>
      <c r="Q293" s="186">
        <v>0</v>
      </c>
      <c r="R293" s="186">
        <f>Q293*H293</f>
        <v>0</v>
      </c>
      <c r="S293" s="186">
        <v>0</v>
      </c>
      <c r="T293" s="187">
        <f>S293*H293</f>
        <v>0</v>
      </c>
      <c r="U293" s="36"/>
      <c r="V293" s="36"/>
      <c r="W293" s="36"/>
      <c r="X293" s="36"/>
      <c r="Y293" s="36"/>
      <c r="Z293" s="36"/>
      <c r="AA293" s="36"/>
      <c r="AB293" s="36"/>
      <c r="AC293" s="36"/>
      <c r="AD293" s="36"/>
      <c r="AE293" s="36"/>
      <c r="AR293" s="188" t="s">
        <v>137</v>
      </c>
      <c r="AT293" s="188" t="s">
        <v>132</v>
      </c>
      <c r="AU293" s="188" t="s">
        <v>92</v>
      </c>
      <c r="AY293" s="18" t="s">
        <v>130</v>
      </c>
      <c r="BE293" s="189">
        <f>IF(N293="základní",J293,0)</f>
        <v>0</v>
      </c>
      <c r="BF293" s="189">
        <f>IF(N293="snížená",J293,0)</f>
        <v>0</v>
      </c>
      <c r="BG293" s="189">
        <f>IF(N293="zákl. přenesená",J293,0)</f>
        <v>0</v>
      </c>
      <c r="BH293" s="189">
        <f>IF(N293="sníž. přenesená",J293,0)</f>
        <v>0</v>
      </c>
      <c r="BI293" s="189">
        <f>IF(N293="nulová",J293,0)</f>
        <v>0</v>
      </c>
      <c r="BJ293" s="18" t="s">
        <v>90</v>
      </c>
      <c r="BK293" s="189">
        <f>ROUND(I293*H293,2)</f>
        <v>0</v>
      </c>
      <c r="BL293" s="18" t="s">
        <v>137</v>
      </c>
      <c r="BM293" s="188" t="s">
        <v>439</v>
      </c>
    </row>
    <row r="294" spans="1:65" s="2" customFormat="1" ht="19.5">
      <c r="A294" s="36"/>
      <c r="B294" s="37"/>
      <c r="C294" s="38"/>
      <c r="D294" s="190" t="s">
        <v>139</v>
      </c>
      <c r="E294" s="38"/>
      <c r="F294" s="191" t="s">
        <v>438</v>
      </c>
      <c r="G294" s="38"/>
      <c r="H294" s="38"/>
      <c r="I294" s="192"/>
      <c r="J294" s="38"/>
      <c r="K294" s="38"/>
      <c r="L294" s="41"/>
      <c r="M294" s="193"/>
      <c r="N294" s="194"/>
      <c r="O294" s="66"/>
      <c r="P294" s="66"/>
      <c r="Q294" s="66"/>
      <c r="R294" s="66"/>
      <c r="S294" s="66"/>
      <c r="T294" s="67"/>
      <c r="U294" s="36"/>
      <c r="V294" s="36"/>
      <c r="W294" s="36"/>
      <c r="X294" s="36"/>
      <c r="Y294" s="36"/>
      <c r="Z294" s="36"/>
      <c r="AA294" s="36"/>
      <c r="AB294" s="36"/>
      <c r="AC294" s="36"/>
      <c r="AD294" s="36"/>
      <c r="AE294" s="36"/>
      <c r="AT294" s="18" t="s">
        <v>139</v>
      </c>
      <c r="AU294" s="18" t="s">
        <v>92</v>
      </c>
    </row>
    <row r="295" spans="1:65" s="13" customFormat="1" ht="11.25">
      <c r="B295" s="197"/>
      <c r="C295" s="198"/>
      <c r="D295" s="190" t="s">
        <v>143</v>
      </c>
      <c r="E295" s="199" t="s">
        <v>39</v>
      </c>
      <c r="F295" s="200" t="s">
        <v>440</v>
      </c>
      <c r="G295" s="198"/>
      <c r="H295" s="201">
        <v>1</v>
      </c>
      <c r="I295" s="202"/>
      <c r="J295" s="198"/>
      <c r="K295" s="198"/>
      <c r="L295" s="203"/>
      <c r="M295" s="204"/>
      <c r="N295" s="205"/>
      <c r="O295" s="205"/>
      <c r="P295" s="205"/>
      <c r="Q295" s="205"/>
      <c r="R295" s="205"/>
      <c r="S295" s="205"/>
      <c r="T295" s="206"/>
      <c r="AT295" s="207" t="s">
        <v>143</v>
      </c>
      <c r="AU295" s="207" t="s">
        <v>92</v>
      </c>
      <c r="AV295" s="13" t="s">
        <v>92</v>
      </c>
      <c r="AW295" s="13" t="s">
        <v>41</v>
      </c>
      <c r="AX295" s="13" t="s">
        <v>82</v>
      </c>
      <c r="AY295" s="207" t="s">
        <v>130</v>
      </c>
    </row>
    <row r="296" spans="1:65" s="14" customFormat="1" ht="11.25">
      <c r="B296" s="208"/>
      <c r="C296" s="209"/>
      <c r="D296" s="190" t="s">
        <v>143</v>
      </c>
      <c r="E296" s="210" t="s">
        <v>39</v>
      </c>
      <c r="F296" s="211" t="s">
        <v>158</v>
      </c>
      <c r="G296" s="209"/>
      <c r="H296" s="212">
        <v>1</v>
      </c>
      <c r="I296" s="213"/>
      <c r="J296" s="209"/>
      <c r="K296" s="209"/>
      <c r="L296" s="214"/>
      <c r="M296" s="215"/>
      <c r="N296" s="216"/>
      <c r="O296" s="216"/>
      <c r="P296" s="216"/>
      <c r="Q296" s="216"/>
      <c r="R296" s="216"/>
      <c r="S296" s="216"/>
      <c r="T296" s="217"/>
      <c r="AT296" s="218" t="s">
        <v>143</v>
      </c>
      <c r="AU296" s="218" t="s">
        <v>92</v>
      </c>
      <c r="AV296" s="14" t="s">
        <v>137</v>
      </c>
      <c r="AW296" s="14" t="s">
        <v>41</v>
      </c>
      <c r="AX296" s="14" t="s">
        <v>90</v>
      </c>
      <c r="AY296" s="218" t="s">
        <v>130</v>
      </c>
    </row>
    <row r="297" spans="1:65" s="2" customFormat="1" ht="16.5" customHeight="1">
      <c r="A297" s="36"/>
      <c r="B297" s="37"/>
      <c r="C297" s="177" t="s">
        <v>441</v>
      </c>
      <c r="D297" s="177" t="s">
        <v>132</v>
      </c>
      <c r="E297" s="178" t="s">
        <v>442</v>
      </c>
      <c r="F297" s="179" t="s">
        <v>443</v>
      </c>
      <c r="G297" s="180" t="s">
        <v>444</v>
      </c>
      <c r="H297" s="181">
        <v>1</v>
      </c>
      <c r="I297" s="182"/>
      <c r="J297" s="183">
        <f>ROUND(I297*H297,2)</f>
        <v>0</v>
      </c>
      <c r="K297" s="179" t="s">
        <v>445</v>
      </c>
      <c r="L297" s="41"/>
      <c r="M297" s="184" t="s">
        <v>39</v>
      </c>
      <c r="N297" s="185" t="s">
        <v>53</v>
      </c>
      <c r="O297" s="66"/>
      <c r="P297" s="186">
        <f>O297*H297</f>
        <v>0</v>
      </c>
      <c r="Q297" s="186">
        <v>0</v>
      </c>
      <c r="R297" s="186">
        <f>Q297*H297</f>
        <v>0</v>
      </c>
      <c r="S297" s="186">
        <v>0</v>
      </c>
      <c r="T297" s="187">
        <f>S297*H297</f>
        <v>0</v>
      </c>
      <c r="U297" s="36"/>
      <c r="V297" s="36"/>
      <c r="W297" s="36"/>
      <c r="X297" s="36"/>
      <c r="Y297" s="36"/>
      <c r="Z297" s="36"/>
      <c r="AA297" s="36"/>
      <c r="AB297" s="36"/>
      <c r="AC297" s="36"/>
      <c r="AD297" s="36"/>
      <c r="AE297" s="36"/>
      <c r="AR297" s="188" t="s">
        <v>446</v>
      </c>
      <c r="AT297" s="188" t="s">
        <v>132</v>
      </c>
      <c r="AU297" s="188" t="s">
        <v>92</v>
      </c>
      <c r="AY297" s="18" t="s">
        <v>130</v>
      </c>
      <c r="BE297" s="189">
        <f>IF(N297="základní",J297,0)</f>
        <v>0</v>
      </c>
      <c r="BF297" s="189">
        <f>IF(N297="snížená",J297,0)</f>
        <v>0</v>
      </c>
      <c r="BG297" s="189">
        <f>IF(N297="zákl. přenesená",J297,0)</f>
        <v>0</v>
      </c>
      <c r="BH297" s="189">
        <f>IF(N297="sníž. přenesená",J297,0)</f>
        <v>0</v>
      </c>
      <c r="BI297" s="189">
        <f>IF(N297="nulová",J297,0)</f>
        <v>0</v>
      </c>
      <c r="BJ297" s="18" t="s">
        <v>90</v>
      </c>
      <c r="BK297" s="189">
        <f>ROUND(I297*H297,2)</f>
        <v>0</v>
      </c>
      <c r="BL297" s="18" t="s">
        <v>446</v>
      </c>
      <c r="BM297" s="188" t="s">
        <v>447</v>
      </c>
    </row>
    <row r="298" spans="1:65" s="2" customFormat="1" ht="11.25">
      <c r="A298" s="36"/>
      <c r="B298" s="37"/>
      <c r="C298" s="38"/>
      <c r="D298" s="190" t="s">
        <v>139</v>
      </c>
      <c r="E298" s="38"/>
      <c r="F298" s="191" t="s">
        <v>443</v>
      </c>
      <c r="G298" s="38"/>
      <c r="H298" s="38"/>
      <c r="I298" s="192"/>
      <c r="J298" s="38"/>
      <c r="K298" s="38"/>
      <c r="L298" s="41"/>
      <c r="M298" s="193"/>
      <c r="N298" s="194"/>
      <c r="O298" s="66"/>
      <c r="P298" s="66"/>
      <c r="Q298" s="66"/>
      <c r="R298" s="66"/>
      <c r="S298" s="66"/>
      <c r="T298" s="67"/>
      <c r="U298" s="36"/>
      <c r="V298" s="36"/>
      <c r="W298" s="36"/>
      <c r="X298" s="36"/>
      <c r="Y298" s="36"/>
      <c r="Z298" s="36"/>
      <c r="AA298" s="36"/>
      <c r="AB298" s="36"/>
      <c r="AC298" s="36"/>
      <c r="AD298" s="36"/>
      <c r="AE298" s="36"/>
      <c r="AT298" s="18" t="s">
        <v>139</v>
      </c>
      <c r="AU298" s="18" t="s">
        <v>92</v>
      </c>
    </row>
    <row r="299" spans="1:65" s="2" customFormat="1" ht="11.25">
      <c r="A299" s="36"/>
      <c r="B299" s="37"/>
      <c r="C299" s="38"/>
      <c r="D299" s="195" t="s">
        <v>141</v>
      </c>
      <c r="E299" s="38"/>
      <c r="F299" s="196" t="s">
        <v>448</v>
      </c>
      <c r="G299" s="38"/>
      <c r="H299" s="38"/>
      <c r="I299" s="192"/>
      <c r="J299" s="38"/>
      <c r="K299" s="38"/>
      <c r="L299" s="41"/>
      <c r="M299" s="193"/>
      <c r="N299" s="194"/>
      <c r="O299" s="66"/>
      <c r="P299" s="66"/>
      <c r="Q299" s="66"/>
      <c r="R299" s="66"/>
      <c r="S299" s="66"/>
      <c r="T299" s="67"/>
      <c r="U299" s="36"/>
      <c r="V299" s="36"/>
      <c r="W299" s="36"/>
      <c r="X299" s="36"/>
      <c r="Y299" s="36"/>
      <c r="Z299" s="36"/>
      <c r="AA299" s="36"/>
      <c r="AB299" s="36"/>
      <c r="AC299" s="36"/>
      <c r="AD299" s="36"/>
      <c r="AE299" s="36"/>
      <c r="AT299" s="18" t="s">
        <v>141</v>
      </c>
      <c r="AU299" s="18" t="s">
        <v>92</v>
      </c>
    </row>
    <row r="300" spans="1:65" s="2" customFormat="1" ht="24.2" customHeight="1">
      <c r="A300" s="36"/>
      <c r="B300" s="37"/>
      <c r="C300" s="177" t="s">
        <v>449</v>
      </c>
      <c r="D300" s="177" t="s">
        <v>132</v>
      </c>
      <c r="E300" s="178" t="s">
        <v>450</v>
      </c>
      <c r="F300" s="179" t="s">
        <v>451</v>
      </c>
      <c r="G300" s="180" t="s">
        <v>180</v>
      </c>
      <c r="H300" s="181">
        <v>1</v>
      </c>
      <c r="I300" s="182"/>
      <c r="J300" s="183">
        <f>ROUND(I300*H300,2)</f>
        <v>0</v>
      </c>
      <c r="K300" s="179" t="s">
        <v>39</v>
      </c>
      <c r="L300" s="41"/>
      <c r="M300" s="184" t="s">
        <v>39</v>
      </c>
      <c r="N300" s="185" t="s">
        <v>53</v>
      </c>
      <c r="O300" s="66"/>
      <c r="P300" s="186">
        <f>O300*H300</f>
        <v>0</v>
      </c>
      <c r="Q300" s="186">
        <v>0</v>
      </c>
      <c r="R300" s="186">
        <f>Q300*H300</f>
        <v>0</v>
      </c>
      <c r="S300" s="186">
        <v>0</v>
      </c>
      <c r="T300" s="187">
        <f>S300*H300</f>
        <v>0</v>
      </c>
      <c r="U300" s="36"/>
      <c r="V300" s="36"/>
      <c r="W300" s="36"/>
      <c r="X300" s="36"/>
      <c r="Y300" s="36"/>
      <c r="Z300" s="36"/>
      <c r="AA300" s="36"/>
      <c r="AB300" s="36"/>
      <c r="AC300" s="36"/>
      <c r="AD300" s="36"/>
      <c r="AE300" s="36"/>
      <c r="AR300" s="188" t="s">
        <v>137</v>
      </c>
      <c r="AT300" s="188" t="s">
        <v>132</v>
      </c>
      <c r="AU300" s="188" t="s">
        <v>92</v>
      </c>
      <c r="AY300" s="18" t="s">
        <v>130</v>
      </c>
      <c r="BE300" s="189">
        <f>IF(N300="základní",J300,0)</f>
        <v>0</v>
      </c>
      <c r="BF300" s="189">
        <f>IF(N300="snížená",J300,0)</f>
        <v>0</v>
      </c>
      <c r="BG300" s="189">
        <f>IF(N300="zákl. přenesená",J300,0)</f>
        <v>0</v>
      </c>
      <c r="BH300" s="189">
        <f>IF(N300="sníž. přenesená",J300,0)</f>
        <v>0</v>
      </c>
      <c r="BI300" s="189">
        <f>IF(N300="nulová",J300,0)</f>
        <v>0</v>
      </c>
      <c r="BJ300" s="18" t="s">
        <v>90</v>
      </c>
      <c r="BK300" s="189">
        <f>ROUND(I300*H300,2)</f>
        <v>0</v>
      </c>
      <c r="BL300" s="18" t="s">
        <v>137</v>
      </c>
      <c r="BM300" s="188" t="s">
        <v>452</v>
      </c>
    </row>
    <row r="301" spans="1:65" s="2" customFormat="1" ht="19.5">
      <c r="A301" s="36"/>
      <c r="B301" s="37"/>
      <c r="C301" s="38"/>
      <c r="D301" s="190" t="s">
        <v>139</v>
      </c>
      <c r="E301" s="38"/>
      <c r="F301" s="191" t="s">
        <v>451</v>
      </c>
      <c r="G301" s="38"/>
      <c r="H301" s="38"/>
      <c r="I301" s="192"/>
      <c r="J301" s="38"/>
      <c r="K301" s="38"/>
      <c r="L301" s="41"/>
      <c r="M301" s="193"/>
      <c r="N301" s="194"/>
      <c r="O301" s="66"/>
      <c r="P301" s="66"/>
      <c r="Q301" s="66"/>
      <c r="R301" s="66"/>
      <c r="S301" s="66"/>
      <c r="T301" s="67"/>
      <c r="U301" s="36"/>
      <c r="V301" s="36"/>
      <c r="W301" s="36"/>
      <c r="X301" s="36"/>
      <c r="Y301" s="36"/>
      <c r="Z301" s="36"/>
      <c r="AA301" s="36"/>
      <c r="AB301" s="36"/>
      <c r="AC301" s="36"/>
      <c r="AD301" s="36"/>
      <c r="AE301" s="36"/>
      <c r="AT301" s="18" t="s">
        <v>139</v>
      </c>
      <c r="AU301" s="18" t="s">
        <v>92</v>
      </c>
    </row>
    <row r="302" spans="1:65" s="13" customFormat="1" ht="22.5">
      <c r="B302" s="197"/>
      <c r="C302" s="198"/>
      <c r="D302" s="190" t="s">
        <v>143</v>
      </c>
      <c r="E302" s="199" t="s">
        <v>39</v>
      </c>
      <c r="F302" s="200" t="s">
        <v>453</v>
      </c>
      <c r="G302" s="198"/>
      <c r="H302" s="201">
        <v>1</v>
      </c>
      <c r="I302" s="202"/>
      <c r="J302" s="198"/>
      <c r="K302" s="198"/>
      <c r="L302" s="203"/>
      <c r="M302" s="204"/>
      <c r="N302" s="205"/>
      <c r="O302" s="205"/>
      <c r="P302" s="205"/>
      <c r="Q302" s="205"/>
      <c r="R302" s="205"/>
      <c r="S302" s="205"/>
      <c r="T302" s="206"/>
      <c r="AT302" s="207" t="s">
        <v>143</v>
      </c>
      <c r="AU302" s="207" t="s">
        <v>92</v>
      </c>
      <c r="AV302" s="13" t="s">
        <v>92</v>
      </c>
      <c r="AW302" s="13" t="s">
        <v>41</v>
      </c>
      <c r="AX302" s="13" t="s">
        <v>82</v>
      </c>
      <c r="AY302" s="207" t="s">
        <v>130</v>
      </c>
    </row>
    <row r="303" spans="1:65" s="14" customFormat="1" ht="11.25">
      <c r="B303" s="208"/>
      <c r="C303" s="209"/>
      <c r="D303" s="190" t="s">
        <v>143</v>
      </c>
      <c r="E303" s="210" t="s">
        <v>39</v>
      </c>
      <c r="F303" s="211" t="s">
        <v>158</v>
      </c>
      <c r="G303" s="209"/>
      <c r="H303" s="212">
        <v>1</v>
      </c>
      <c r="I303" s="213"/>
      <c r="J303" s="209"/>
      <c r="K303" s="209"/>
      <c r="L303" s="214"/>
      <c r="M303" s="215"/>
      <c r="N303" s="216"/>
      <c r="O303" s="216"/>
      <c r="P303" s="216"/>
      <c r="Q303" s="216"/>
      <c r="R303" s="216"/>
      <c r="S303" s="216"/>
      <c r="T303" s="217"/>
      <c r="AT303" s="218" t="s">
        <v>143</v>
      </c>
      <c r="AU303" s="218" t="s">
        <v>92</v>
      </c>
      <c r="AV303" s="14" t="s">
        <v>137</v>
      </c>
      <c r="AW303" s="14" t="s">
        <v>41</v>
      </c>
      <c r="AX303" s="14" t="s">
        <v>90</v>
      </c>
      <c r="AY303" s="218" t="s">
        <v>130</v>
      </c>
    </row>
    <row r="304" spans="1:65" s="2" customFormat="1" ht="44.25" customHeight="1">
      <c r="A304" s="36"/>
      <c r="B304" s="37"/>
      <c r="C304" s="177" t="s">
        <v>454</v>
      </c>
      <c r="D304" s="177" t="s">
        <v>132</v>
      </c>
      <c r="E304" s="178" t="s">
        <v>455</v>
      </c>
      <c r="F304" s="179" t="s">
        <v>456</v>
      </c>
      <c r="G304" s="180" t="s">
        <v>180</v>
      </c>
      <c r="H304" s="181">
        <v>1</v>
      </c>
      <c r="I304" s="182"/>
      <c r="J304" s="183">
        <f>ROUND(I304*H304,2)</f>
        <v>0</v>
      </c>
      <c r="K304" s="179" t="s">
        <v>39</v>
      </c>
      <c r="L304" s="41"/>
      <c r="M304" s="184" t="s">
        <v>39</v>
      </c>
      <c r="N304" s="185" t="s">
        <v>53</v>
      </c>
      <c r="O304" s="66"/>
      <c r="P304" s="186">
        <f>O304*H304</f>
        <v>0</v>
      </c>
      <c r="Q304" s="186">
        <v>0</v>
      </c>
      <c r="R304" s="186">
        <f>Q304*H304</f>
        <v>0</v>
      </c>
      <c r="S304" s="186">
        <v>0</v>
      </c>
      <c r="T304" s="187">
        <f>S304*H304</f>
        <v>0</v>
      </c>
      <c r="U304" s="36"/>
      <c r="V304" s="36"/>
      <c r="W304" s="36"/>
      <c r="X304" s="36"/>
      <c r="Y304" s="36"/>
      <c r="Z304" s="36"/>
      <c r="AA304" s="36"/>
      <c r="AB304" s="36"/>
      <c r="AC304" s="36"/>
      <c r="AD304" s="36"/>
      <c r="AE304" s="36"/>
      <c r="AR304" s="188" t="s">
        <v>137</v>
      </c>
      <c r="AT304" s="188" t="s">
        <v>132</v>
      </c>
      <c r="AU304" s="188" t="s">
        <v>92</v>
      </c>
      <c r="AY304" s="18" t="s">
        <v>130</v>
      </c>
      <c r="BE304" s="189">
        <f>IF(N304="základní",J304,0)</f>
        <v>0</v>
      </c>
      <c r="BF304" s="189">
        <f>IF(N304="snížená",J304,0)</f>
        <v>0</v>
      </c>
      <c r="BG304" s="189">
        <f>IF(N304="zákl. přenesená",J304,0)</f>
        <v>0</v>
      </c>
      <c r="BH304" s="189">
        <f>IF(N304="sníž. přenesená",J304,0)</f>
        <v>0</v>
      </c>
      <c r="BI304" s="189">
        <f>IF(N304="nulová",J304,0)</f>
        <v>0</v>
      </c>
      <c r="BJ304" s="18" t="s">
        <v>90</v>
      </c>
      <c r="BK304" s="189">
        <f>ROUND(I304*H304,2)</f>
        <v>0</v>
      </c>
      <c r="BL304" s="18" t="s">
        <v>137</v>
      </c>
      <c r="BM304" s="188" t="s">
        <v>457</v>
      </c>
    </row>
    <row r="305" spans="1:65" s="2" customFormat="1" ht="29.25">
      <c r="A305" s="36"/>
      <c r="B305" s="37"/>
      <c r="C305" s="38"/>
      <c r="D305" s="190" t="s">
        <v>139</v>
      </c>
      <c r="E305" s="38"/>
      <c r="F305" s="191" t="s">
        <v>456</v>
      </c>
      <c r="G305" s="38"/>
      <c r="H305" s="38"/>
      <c r="I305" s="192"/>
      <c r="J305" s="38"/>
      <c r="K305" s="38"/>
      <c r="L305" s="41"/>
      <c r="M305" s="193"/>
      <c r="N305" s="194"/>
      <c r="O305" s="66"/>
      <c r="P305" s="66"/>
      <c r="Q305" s="66"/>
      <c r="R305" s="66"/>
      <c r="S305" s="66"/>
      <c r="T305" s="67"/>
      <c r="U305" s="36"/>
      <c r="V305" s="36"/>
      <c r="W305" s="36"/>
      <c r="X305" s="36"/>
      <c r="Y305" s="36"/>
      <c r="Z305" s="36"/>
      <c r="AA305" s="36"/>
      <c r="AB305" s="36"/>
      <c r="AC305" s="36"/>
      <c r="AD305" s="36"/>
      <c r="AE305" s="36"/>
      <c r="AT305" s="18" t="s">
        <v>139</v>
      </c>
      <c r="AU305" s="18" t="s">
        <v>92</v>
      </c>
    </row>
    <row r="306" spans="1:65" s="13" customFormat="1" ht="11.25">
      <c r="B306" s="197"/>
      <c r="C306" s="198"/>
      <c r="D306" s="190" t="s">
        <v>143</v>
      </c>
      <c r="E306" s="199" t="s">
        <v>39</v>
      </c>
      <c r="F306" s="200" t="s">
        <v>458</v>
      </c>
      <c r="G306" s="198"/>
      <c r="H306" s="201">
        <v>1</v>
      </c>
      <c r="I306" s="202"/>
      <c r="J306" s="198"/>
      <c r="K306" s="198"/>
      <c r="L306" s="203"/>
      <c r="M306" s="204"/>
      <c r="N306" s="205"/>
      <c r="O306" s="205"/>
      <c r="P306" s="205"/>
      <c r="Q306" s="205"/>
      <c r="R306" s="205"/>
      <c r="S306" s="205"/>
      <c r="T306" s="206"/>
      <c r="AT306" s="207" t="s">
        <v>143</v>
      </c>
      <c r="AU306" s="207" t="s">
        <v>92</v>
      </c>
      <c r="AV306" s="13" t="s">
        <v>92</v>
      </c>
      <c r="AW306" s="13" t="s">
        <v>41</v>
      </c>
      <c r="AX306" s="13" t="s">
        <v>82</v>
      </c>
      <c r="AY306" s="207" t="s">
        <v>130</v>
      </c>
    </row>
    <row r="307" spans="1:65" s="14" customFormat="1" ht="11.25">
      <c r="B307" s="208"/>
      <c r="C307" s="209"/>
      <c r="D307" s="190" t="s">
        <v>143</v>
      </c>
      <c r="E307" s="210" t="s">
        <v>39</v>
      </c>
      <c r="F307" s="211" t="s">
        <v>158</v>
      </c>
      <c r="G307" s="209"/>
      <c r="H307" s="212">
        <v>1</v>
      </c>
      <c r="I307" s="213"/>
      <c r="J307" s="209"/>
      <c r="K307" s="209"/>
      <c r="L307" s="214"/>
      <c r="M307" s="215"/>
      <c r="N307" s="216"/>
      <c r="O307" s="216"/>
      <c r="P307" s="216"/>
      <c r="Q307" s="216"/>
      <c r="R307" s="216"/>
      <c r="S307" s="216"/>
      <c r="T307" s="217"/>
      <c r="AT307" s="218" t="s">
        <v>143</v>
      </c>
      <c r="AU307" s="218" t="s">
        <v>92</v>
      </c>
      <c r="AV307" s="14" t="s">
        <v>137</v>
      </c>
      <c r="AW307" s="14" t="s">
        <v>41</v>
      </c>
      <c r="AX307" s="14" t="s">
        <v>90</v>
      </c>
      <c r="AY307" s="218" t="s">
        <v>130</v>
      </c>
    </row>
    <row r="308" spans="1:65" s="2" customFormat="1" ht="16.5" customHeight="1">
      <c r="A308" s="36"/>
      <c r="B308" s="37"/>
      <c r="C308" s="177" t="s">
        <v>459</v>
      </c>
      <c r="D308" s="177" t="s">
        <v>132</v>
      </c>
      <c r="E308" s="178" t="s">
        <v>460</v>
      </c>
      <c r="F308" s="179" t="s">
        <v>461</v>
      </c>
      <c r="G308" s="180" t="s">
        <v>444</v>
      </c>
      <c r="H308" s="181">
        <v>1</v>
      </c>
      <c r="I308" s="182"/>
      <c r="J308" s="183">
        <f>ROUND(I308*H308,2)</f>
        <v>0</v>
      </c>
      <c r="K308" s="179" t="s">
        <v>445</v>
      </c>
      <c r="L308" s="41"/>
      <c r="M308" s="184" t="s">
        <v>39</v>
      </c>
      <c r="N308" s="185" t="s">
        <v>53</v>
      </c>
      <c r="O308" s="66"/>
      <c r="P308" s="186">
        <f>O308*H308</f>
        <v>0</v>
      </c>
      <c r="Q308" s="186">
        <v>0</v>
      </c>
      <c r="R308" s="186">
        <f>Q308*H308</f>
        <v>0</v>
      </c>
      <c r="S308" s="186">
        <v>0</v>
      </c>
      <c r="T308" s="187">
        <f>S308*H308</f>
        <v>0</v>
      </c>
      <c r="U308" s="36"/>
      <c r="V308" s="36"/>
      <c r="W308" s="36"/>
      <c r="X308" s="36"/>
      <c r="Y308" s="36"/>
      <c r="Z308" s="36"/>
      <c r="AA308" s="36"/>
      <c r="AB308" s="36"/>
      <c r="AC308" s="36"/>
      <c r="AD308" s="36"/>
      <c r="AE308" s="36"/>
      <c r="AR308" s="188" t="s">
        <v>446</v>
      </c>
      <c r="AT308" s="188" t="s">
        <v>132</v>
      </c>
      <c r="AU308" s="188" t="s">
        <v>92</v>
      </c>
      <c r="AY308" s="18" t="s">
        <v>130</v>
      </c>
      <c r="BE308" s="189">
        <f>IF(N308="základní",J308,0)</f>
        <v>0</v>
      </c>
      <c r="BF308" s="189">
        <f>IF(N308="snížená",J308,0)</f>
        <v>0</v>
      </c>
      <c r="BG308" s="189">
        <f>IF(N308="zákl. přenesená",J308,0)</f>
        <v>0</v>
      </c>
      <c r="BH308" s="189">
        <f>IF(N308="sníž. přenesená",J308,0)</f>
        <v>0</v>
      </c>
      <c r="BI308" s="189">
        <f>IF(N308="nulová",J308,0)</f>
        <v>0</v>
      </c>
      <c r="BJ308" s="18" t="s">
        <v>90</v>
      </c>
      <c r="BK308" s="189">
        <f>ROUND(I308*H308,2)</f>
        <v>0</v>
      </c>
      <c r="BL308" s="18" t="s">
        <v>446</v>
      </c>
      <c r="BM308" s="188" t="s">
        <v>462</v>
      </c>
    </row>
    <row r="309" spans="1:65" s="2" customFormat="1" ht="11.25">
      <c r="A309" s="36"/>
      <c r="B309" s="37"/>
      <c r="C309" s="38"/>
      <c r="D309" s="190" t="s">
        <v>139</v>
      </c>
      <c r="E309" s="38"/>
      <c r="F309" s="191" t="s">
        <v>461</v>
      </c>
      <c r="G309" s="38"/>
      <c r="H309" s="38"/>
      <c r="I309" s="192"/>
      <c r="J309" s="38"/>
      <c r="K309" s="38"/>
      <c r="L309" s="41"/>
      <c r="M309" s="193"/>
      <c r="N309" s="194"/>
      <c r="O309" s="66"/>
      <c r="P309" s="66"/>
      <c r="Q309" s="66"/>
      <c r="R309" s="66"/>
      <c r="S309" s="66"/>
      <c r="T309" s="67"/>
      <c r="U309" s="36"/>
      <c r="V309" s="36"/>
      <c r="W309" s="36"/>
      <c r="X309" s="36"/>
      <c r="Y309" s="36"/>
      <c r="Z309" s="36"/>
      <c r="AA309" s="36"/>
      <c r="AB309" s="36"/>
      <c r="AC309" s="36"/>
      <c r="AD309" s="36"/>
      <c r="AE309" s="36"/>
      <c r="AT309" s="18" t="s">
        <v>139</v>
      </c>
      <c r="AU309" s="18" t="s">
        <v>92</v>
      </c>
    </row>
    <row r="310" spans="1:65" s="2" customFormat="1" ht="11.25">
      <c r="A310" s="36"/>
      <c r="B310" s="37"/>
      <c r="C310" s="38"/>
      <c r="D310" s="195" t="s">
        <v>141</v>
      </c>
      <c r="E310" s="38"/>
      <c r="F310" s="196" t="s">
        <v>463</v>
      </c>
      <c r="G310" s="38"/>
      <c r="H310" s="38"/>
      <c r="I310" s="192"/>
      <c r="J310" s="38"/>
      <c r="K310" s="38"/>
      <c r="L310" s="41"/>
      <c r="M310" s="193"/>
      <c r="N310" s="194"/>
      <c r="O310" s="66"/>
      <c r="P310" s="66"/>
      <c r="Q310" s="66"/>
      <c r="R310" s="66"/>
      <c r="S310" s="66"/>
      <c r="T310" s="67"/>
      <c r="U310" s="36"/>
      <c r="V310" s="36"/>
      <c r="W310" s="36"/>
      <c r="X310" s="36"/>
      <c r="Y310" s="36"/>
      <c r="Z310" s="36"/>
      <c r="AA310" s="36"/>
      <c r="AB310" s="36"/>
      <c r="AC310" s="36"/>
      <c r="AD310" s="36"/>
      <c r="AE310" s="36"/>
      <c r="AT310" s="18" t="s">
        <v>141</v>
      </c>
      <c r="AU310" s="18" t="s">
        <v>92</v>
      </c>
    </row>
    <row r="311" spans="1:65" s="13" customFormat="1" ht="11.25">
      <c r="B311" s="197"/>
      <c r="C311" s="198"/>
      <c r="D311" s="190" t="s">
        <v>143</v>
      </c>
      <c r="E311" s="199" t="s">
        <v>39</v>
      </c>
      <c r="F311" s="200" t="s">
        <v>464</v>
      </c>
      <c r="G311" s="198"/>
      <c r="H311" s="201">
        <v>1</v>
      </c>
      <c r="I311" s="202"/>
      <c r="J311" s="198"/>
      <c r="K311" s="198"/>
      <c r="L311" s="203"/>
      <c r="M311" s="204"/>
      <c r="N311" s="205"/>
      <c r="O311" s="205"/>
      <c r="P311" s="205"/>
      <c r="Q311" s="205"/>
      <c r="R311" s="205"/>
      <c r="S311" s="205"/>
      <c r="T311" s="206"/>
      <c r="AT311" s="207" t="s">
        <v>143</v>
      </c>
      <c r="AU311" s="207" t="s">
        <v>92</v>
      </c>
      <c r="AV311" s="13" t="s">
        <v>92</v>
      </c>
      <c r="AW311" s="13" t="s">
        <v>41</v>
      </c>
      <c r="AX311" s="13" t="s">
        <v>90</v>
      </c>
      <c r="AY311" s="207" t="s">
        <v>130</v>
      </c>
    </row>
    <row r="312" spans="1:65" s="12" customFormat="1" ht="22.9" customHeight="1">
      <c r="B312" s="161"/>
      <c r="C312" s="162"/>
      <c r="D312" s="163" t="s">
        <v>81</v>
      </c>
      <c r="E312" s="175" t="s">
        <v>465</v>
      </c>
      <c r="F312" s="175" t="s">
        <v>466</v>
      </c>
      <c r="G312" s="162"/>
      <c r="H312" s="162"/>
      <c r="I312" s="165"/>
      <c r="J312" s="176">
        <f>BK312</f>
        <v>0</v>
      </c>
      <c r="K312" s="162"/>
      <c r="L312" s="167"/>
      <c r="M312" s="168"/>
      <c r="N312" s="169"/>
      <c r="O312" s="169"/>
      <c r="P312" s="170">
        <f>SUM(P313:P325)</f>
        <v>0</v>
      </c>
      <c r="Q312" s="169"/>
      <c r="R312" s="170">
        <f>SUM(R313:R325)</f>
        <v>0</v>
      </c>
      <c r="S312" s="169"/>
      <c r="T312" s="171">
        <f>SUM(T313:T325)</f>
        <v>0</v>
      </c>
      <c r="AR312" s="172" t="s">
        <v>167</v>
      </c>
      <c r="AT312" s="173" t="s">
        <v>81</v>
      </c>
      <c r="AU312" s="173" t="s">
        <v>90</v>
      </c>
      <c r="AY312" s="172" t="s">
        <v>130</v>
      </c>
      <c r="BK312" s="174">
        <f>SUM(BK313:BK325)</f>
        <v>0</v>
      </c>
    </row>
    <row r="313" spans="1:65" s="2" customFormat="1" ht="16.5" customHeight="1">
      <c r="A313" s="36"/>
      <c r="B313" s="37"/>
      <c r="C313" s="177" t="s">
        <v>284</v>
      </c>
      <c r="D313" s="177" t="s">
        <v>132</v>
      </c>
      <c r="E313" s="178" t="s">
        <v>467</v>
      </c>
      <c r="F313" s="179" t="s">
        <v>466</v>
      </c>
      <c r="G313" s="180" t="s">
        <v>444</v>
      </c>
      <c r="H313" s="181">
        <v>1</v>
      </c>
      <c r="I313" s="182"/>
      <c r="J313" s="183">
        <f>ROUND(I313*H313,2)</f>
        <v>0</v>
      </c>
      <c r="K313" s="179" t="s">
        <v>445</v>
      </c>
      <c r="L313" s="41"/>
      <c r="M313" s="184" t="s">
        <v>39</v>
      </c>
      <c r="N313" s="185" t="s">
        <v>53</v>
      </c>
      <c r="O313" s="66"/>
      <c r="P313" s="186">
        <f>O313*H313</f>
        <v>0</v>
      </c>
      <c r="Q313" s="186">
        <v>0</v>
      </c>
      <c r="R313" s="186">
        <f>Q313*H313</f>
        <v>0</v>
      </c>
      <c r="S313" s="186">
        <v>0</v>
      </c>
      <c r="T313" s="187">
        <f>S313*H313</f>
        <v>0</v>
      </c>
      <c r="U313" s="36"/>
      <c r="V313" s="36"/>
      <c r="W313" s="36"/>
      <c r="X313" s="36"/>
      <c r="Y313" s="36"/>
      <c r="Z313" s="36"/>
      <c r="AA313" s="36"/>
      <c r="AB313" s="36"/>
      <c r="AC313" s="36"/>
      <c r="AD313" s="36"/>
      <c r="AE313" s="36"/>
      <c r="AR313" s="188" t="s">
        <v>446</v>
      </c>
      <c r="AT313" s="188" t="s">
        <v>132</v>
      </c>
      <c r="AU313" s="188" t="s">
        <v>92</v>
      </c>
      <c r="AY313" s="18" t="s">
        <v>130</v>
      </c>
      <c r="BE313" s="189">
        <f>IF(N313="základní",J313,0)</f>
        <v>0</v>
      </c>
      <c r="BF313" s="189">
        <f>IF(N313="snížená",J313,0)</f>
        <v>0</v>
      </c>
      <c r="BG313" s="189">
        <f>IF(N313="zákl. přenesená",J313,0)</f>
        <v>0</v>
      </c>
      <c r="BH313" s="189">
        <f>IF(N313="sníž. přenesená",J313,0)</f>
        <v>0</v>
      </c>
      <c r="BI313" s="189">
        <f>IF(N313="nulová",J313,0)</f>
        <v>0</v>
      </c>
      <c r="BJ313" s="18" t="s">
        <v>90</v>
      </c>
      <c r="BK313" s="189">
        <f>ROUND(I313*H313,2)</f>
        <v>0</v>
      </c>
      <c r="BL313" s="18" t="s">
        <v>446</v>
      </c>
      <c r="BM313" s="188" t="s">
        <v>468</v>
      </c>
    </row>
    <row r="314" spans="1:65" s="2" customFormat="1" ht="11.25">
      <c r="A314" s="36"/>
      <c r="B314" s="37"/>
      <c r="C314" s="38"/>
      <c r="D314" s="190" t="s">
        <v>139</v>
      </c>
      <c r="E314" s="38"/>
      <c r="F314" s="191" t="s">
        <v>466</v>
      </c>
      <c r="G314" s="38"/>
      <c r="H314" s="38"/>
      <c r="I314" s="192"/>
      <c r="J314" s="38"/>
      <c r="K314" s="38"/>
      <c r="L314" s="41"/>
      <c r="M314" s="193"/>
      <c r="N314" s="194"/>
      <c r="O314" s="66"/>
      <c r="P314" s="66"/>
      <c r="Q314" s="66"/>
      <c r="R314" s="66"/>
      <c r="S314" s="66"/>
      <c r="T314" s="67"/>
      <c r="U314" s="36"/>
      <c r="V314" s="36"/>
      <c r="W314" s="36"/>
      <c r="X314" s="36"/>
      <c r="Y314" s="36"/>
      <c r="Z314" s="36"/>
      <c r="AA314" s="36"/>
      <c r="AB314" s="36"/>
      <c r="AC314" s="36"/>
      <c r="AD314" s="36"/>
      <c r="AE314" s="36"/>
      <c r="AT314" s="18" t="s">
        <v>139</v>
      </c>
      <c r="AU314" s="18" t="s">
        <v>92</v>
      </c>
    </row>
    <row r="315" spans="1:65" s="2" customFormat="1" ht="11.25">
      <c r="A315" s="36"/>
      <c r="B315" s="37"/>
      <c r="C315" s="38"/>
      <c r="D315" s="195" t="s">
        <v>141</v>
      </c>
      <c r="E315" s="38"/>
      <c r="F315" s="196" t="s">
        <v>469</v>
      </c>
      <c r="G315" s="38"/>
      <c r="H315" s="38"/>
      <c r="I315" s="192"/>
      <c r="J315" s="38"/>
      <c r="K315" s="38"/>
      <c r="L315" s="41"/>
      <c r="M315" s="193"/>
      <c r="N315" s="194"/>
      <c r="O315" s="66"/>
      <c r="P315" s="66"/>
      <c r="Q315" s="66"/>
      <c r="R315" s="66"/>
      <c r="S315" s="66"/>
      <c r="T315" s="67"/>
      <c r="U315" s="36"/>
      <c r="V315" s="36"/>
      <c r="W315" s="36"/>
      <c r="X315" s="36"/>
      <c r="Y315" s="36"/>
      <c r="Z315" s="36"/>
      <c r="AA315" s="36"/>
      <c r="AB315" s="36"/>
      <c r="AC315" s="36"/>
      <c r="AD315" s="36"/>
      <c r="AE315" s="36"/>
      <c r="AT315" s="18" t="s">
        <v>141</v>
      </c>
      <c r="AU315" s="18" t="s">
        <v>92</v>
      </c>
    </row>
    <row r="316" spans="1:65" s="2" customFormat="1" ht="16.5" customHeight="1">
      <c r="A316" s="36"/>
      <c r="B316" s="37"/>
      <c r="C316" s="177" t="s">
        <v>470</v>
      </c>
      <c r="D316" s="177" t="s">
        <v>132</v>
      </c>
      <c r="E316" s="178" t="s">
        <v>471</v>
      </c>
      <c r="F316" s="179" t="s">
        <v>472</v>
      </c>
      <c r="G316" s="180" t="s">
        <v>180</v>
      </c>
      <c r="H316" s="181">
        <v>1</v>
      </c>
      <c r="I316" s="182"/>
      <c r="J316" s="183">
        <f>ROUND(I316*H316,2)</f>
        <v>0</v>
      </c>
      <c r="K316" s="179" t="s">
        <v>39</v>
      </c>
      <c r="L316" s="41"/>
      <c r="M316" s="184" t="s">
        <v>39</v>
      </c>
      <c r="N316" s="185" t="s">
        <v>53</v>
      </c>
      <c r="O316" s="66"/>
      <c r="P316" s="186">
        <f>O316*H316</f>
        <v>0</v>
      </c>
      <c r="Q316" s="186">
        <v>0</v>
      </c>
      <c r="R316" s="186">
        <f>Q316*H316</f>
        <v>0</v>
      </c>
      <c r="S316" s="186">
        <v>0</v>
      </c>
      <c r="T316" s="187">
        <f>S316*H316</f>
        <v>0</v>
      </c>
      <c r="U316" s="36"/>
      <c r="V316" s="36"/>
      <c r="W316" s="36"/>
      <c r="X316" s="36"/>
      <c r="Y316" s="36"/>
      <c r="Z316" s="36"/>
      <c r="AA316" s="36"/>
      <c r="AB316" s="36"/>
      <c r="AC316" s="36"/>
      <c r="AD316" s="36"/>
      <c r="AE316" s="36"/>
      <c r="AR316" s="188" t="s">
        <v>137</v>
      </c>
      <c r="AT316" s="188" t="s">
        <v>132</v>
      </c>
      <c r="AU316" s="188" t="s">
        <v>92</v>
      </c>
      <c r="AY316" s="18" t="s">
        <v>130</v>
      </c>
      <c r="BE316" s="189">
        <f>IF(N316="základní",J316,0)</f>
        <v>0</v>
      </c>
      <c r="BF316" s="189">
        <f>IF(N316="snížená",J316,0)</f>
        <v>0</v>
      </c>
      <c r="BG316" s="189">
        <f>IF(N316="zákl. přenesená",J316,0)</f>
        <v>0</v>
      </c>
      <c r="BH316" s="189">
        <f>IF(N316="sníž. přenesená",J316,0)</f>
        <v>0</v>
      </c>
      <c r="BI316" s="189">
        <f>IF(N316="nulová",J316,0)</f>
        <v>0</v>
      </c>
      <c r="BJ316" s="18" t="s">
        <v>90</v>
      </c>
      <c r="BK316" s="189">
        <f>ROUND(I316*H316,2)</f>
        <v>0</v>
      </c>
      <c r="BL316" s="18" t="s">
        <v>137</v>
      </c>
      <c r="BM316" s="188" t="s">
        <v>473</v>
      </c>
    </row>
    <row r="317" spans="1:65" s="2" customFormat="1" ht="11.25">
      <c r="A317" s="36"/>
      <c r="B317" s="37"/>
      <c r="C317" s="38"/>
      <c r="D317" s="190" t="s">
        <v>139</v>
      </c>
      <c r="E317" s="38"/>
      <c r="F317" s="191" t="s">
        <v>472</v>
      </c>
      <c r="G317" s="38"/>
      <c r="H317" s="38"/>
      <c r="I317" s="192"/>
      <c r="J317" s="38"/>
      <c r="K317" s="38"/>
      <c r="L317" s="41"/>
      <c r="M317" s="193"/>
      <c r="N317" s="194"/>
      <c r="O317" s="66"/>
      <c r="P317" s="66"/>
      <c r="Q317" s="66"/>
      <c r="R317" s="66"/>
      <c r="S317" s="66"/>
      <c r="T317" s="67"/>
      <c r="U317" s="36"/>
      <c r="V317" s="36"/>
      <c r="W317" s="36"/>
      <c r="X317" s="36"/>
      <c r="Y317" s="36"/>
      <c r="Z317" s="36"/>
      <c r="AA317" s="36"/>
      <c r="AB317" s="36"/>
      <c r="AC317" s="36"/>
      <c r="AD317" s="36"/>
      <c r="AE317" s="36"/>
      <c r="AT317" s="18" t="s">
        <v>139</v>
      </c>
      <c r="AU317" s="18" t="s">
        <v>92</v>
      </c>
    </row>
    <row r="318" spans="1:65" s="13" customFormat="1" ht="22.5">
      <c r="B318" s="197"/>
      <c r="C318" s="198"/>
      <c r="D318" s="190" t="s">
        <v>143</v>
      </c>
      <c r="E318" s="199" t="s">
        <v>39</v>
      </c>
      <c r="F318" s="200" t="s">
        <v>474</v>
      </c>
      <c r="G318" s="198"/>
      <c r="H318" s="201">
        <v>1</v>
      </c>
      <c r="I318" s="202"/>
      <c r="J318" s="198"/>
      <c r="K318" s="198"/>
      <c r="L318" s="203"/>
      <c r="M318" s="204"/>
      <c r="N318" s="205"/>
      <c r="O318" s="205"/>
      <c r="P318" s="205"/>
      <c r="Q318" s="205"/>
      <c r="R318" s="205"/>
      <c r="S318" s="205"/>
      <c r="T318" s="206"/>
      <c r="AT318" s="207" t="s">
        <v>143</v>
      </c>
      <c r="AU318" s="207" t="s">
        <v>92</v>
      </c>
      <c r="AV318" s="13" t="s">
        <v>92</v>
      </c>
      <c r="AW318" s="13" t="s">
        <v>41</v>
      </c>
      <c r="AX318" s="13" t="s">
        <v>82</v>
      </c>
      <c r="AY318" s="207" t="s">
        <v>130</v>
      </c>
    </row>
    <row r="319" spans="1:65" s="14" customFormat="1" ht="11.25">
      <c r="B319" s="208"/>
      <c r="C319" s="209"/>
      <c r="D319" s="190" t="s">
        <v>143</v>
      </c>
      <c r="E319" s="210" t="s">
        <v>39</v>
      </c>
      <c r="F319" s="211" t="s">
        <v>158</v>
      </c>
      <c r="G319" s="209"/>
      <c r="H319" s="212">
        <v>1</v>
      </c>
      <c r="I319" s="213"/>
      <c r="J319" s="209"/>
      <c r="K319" s="209"/>
      <c r="L319" s="214"/>
      <c r="M319" s="215"/>
      <c r="N319" s="216"/>
      <c r="O319" s="216"/>
      <c r="P319" s="216"/>
      <c r="Q319" s="216"/>
      <c r="R319" s="216"/>
      <c r="S319" s="216"/>
      <c r="T319" s="217"/>
      <c r="AT319" s="218" t="s">
        <v>143</v>
      </c>
      <c r="AU319" s="218" t="s">
        <v>92</v>
      </c>
      <c r="AV319" s="14" t="s">
        <v>137</v>
      </c>
      <c r="AW319" s="14" t="s">
        <v>41</v>
      </c>
      <c r="AX319" s="14" t="s">
        <v>90</v>
      </c>
      <c r="AY319" s="218" t="s">
        <v>130</v>
      </c>
    </row>
    <row r="320" spans="1:65" s="2" customFormat="1" ht="24.2" customHeight="1">
      <c r="A320" s="36"/>
      <c r="B320" s="37"/>
      <c r="C320" s="177" t="s">
        <v>475</v>
      </c>
      <c r="D320" s="177" t="s">
        <v>132</v>
      </c>
      <c r="E320" s="178" t="s">
        <v>476</v>
      </c>
      <c r="F320" s="179" t="s">
        <v>477</v>
      </c>
      <c r="G320" s="180" t="s">
        <v>180</v>
      </c>
      <c r="H320" s="181">
        <v>1</v>
      </c>
      <c r="I320" s="182"/>
      <c r="J320" s="183">
        <f>ROUND(I320*H320,2)</f>
        <v>0</v>
      </c>
      <c r="K320" s="179" t="s">
        <v>39</v>
      </c>
      <c r="L320" s="41"/>
      <c r="M320" s="184" t="s">
        <v>39</v>
      </c>
      <c r="N320" s="185" t="s">
        <v>53</v>
      </c>
      <c r="O320" s="66"/>
      <c r="P320" s="186">
        <f>O320*H320</f>
        <v>0</v>
      </c>
      <c r="Q320" s="186">
        <v>0</v>
      </c>
      <c r="R320" s="186">
        <f>Q320*H320</f>
        <v>0</v>
      </c>
      <c r="S320" s="186">
        <v>0</v>
      </c>
      <c r="T320" s="187">
        <f>S320*H320</f>
        <v>0</v>
      </c>
      <c r="U320" s="36"/>
      <c r="V320" s="36"/>
      <c r="W320" s="36"/>
      <c r="X320" s="36"/>
      <c r="Y320" s="36"/>
      <c r="Z320" s="36"/>
      <c r="AA320" s="36"/>
      <c r="AB320" s="36"/>
      <c r="AC320" s="36"/>
      <c r="AD320" s="36"/>
      <c r="AE320" s="36"/>
      <c r="AR320" s="188" t="s">
        <v>137</v>
      </c>
      <c r="AT320" s="188" t="s">
        <v>132</v>
      </c>
      <c r="AU320" s="188" t="s">
        <v>92</v>
      </c>
      <c r="AY320" s="18" t="s">
        <v>130</v>
      </c>
      <c r="BE320" s="189">
        <f>IF(N320="základní",J320,0)</f>
        <v>0</v>
      </c>
      <c r="BF320" s="189">
        <f>IF(N320="snížená",J320,0)</f>
        <v>0</v>
      </c>
      <c r="BG320" s="189">
        <f>IF(N320="zákl. přenesená",J320,0)</f>
        <v>0</v>
      </c>
      <c r="BH320" s="189">
        <f>IF(N320="sníž. přenesená",J320,0)</f>
        <v>0</v>
      </c>
      <c r="BI320" s="189">
        <f>IF(N320="nulová",J320,0)</f>
        <v>0</v>
      </c>
      <c r="BJ320" s="18" t="s">
        <v>90</v>
      </c>
      <c r="BK320" s="189">
        <f>ROUND(I320*H320,2)</f>
        <v>0</v>
      </c>
      <c r="BL320" s="18" t="s">
        <v>137</v>
      </c>
      <c r="BM320" s="188" t="s">
        <v>478</v>
      </c>
    </row>
    <row r="321" spans="1:65" s="2" customFormat="1" ht="19.5">
      <c r="A321" s="36"/>
      <c r="B321" s="37"/>
      <c r="C321" s="38"/>
      <c r="D321" s="190" t="s">
        <v>139</v>
      </c>
      <c r="E321" s="38"/>
      <c r="F321" s="191" t="s">
        <v>477</v>
      </c>
      <c r="G321" s="38"/>
      <c r="H321" s="38"/>
      <c r="I321" s="192"/>
      <c r="J321" s="38"/>
      <c r="K321" s="38"/>
      <c r="L321" s="41"/>
      <c r="M321" s="193"/>
      <c r="N321" s="194"/>
      <c r="O321" s="66"/>
      <c r="P321" s="66"/>
      <c r="Q321" s="66"/>
      <c r="R321" s="66"/>
      <c r="S321" s="66"/>
      <c r="T321" s="67"/>
      <c r="U321" s="36"/>
      <c r="V321" s="36"/>
      <c r="W321" s="36"/>
      <c r="X321" s="36"/>
      <c r="Y321" s="36"/>
      <c r="Z321" s="36"/>
      <c r="AA321" s="36"/>
      <c r="AB321" s="36"/>
      <c r="AC321" s="36"/>
      <c r="AD321" s="36"/>
      <c r="AE321" s="36"/>
      <c r="AT321" s="18" t="s">
        <v>139</v>
      </c>
      <c r="AU321" s="18" t="s">
        <v>92</v>
      </c>
    </row>
    <row r="322" spans="1:65" s="2" customFormat="1" ht="16.5" customHeight="1">
      <c r="A322" s="36"/>
      <c r="B322" s="37"/>
      <c r="C322" s="177" t="s">
        <v>479</v>
      </c>
      <c r="D322" s="177" t="s">
        <v>132</v>
      </c>
      <c r="E322" s="178" t="s">
        <v>480</v>
      </c>
      <c r="F322" s="179" t="s">
        <v>481</v>
      </c>
      <c r="G322" s="180" t="s">
        <v>180</v>
      </c>
      <c r="H322" s="181">
        <v>1</v>
      </c>
      <c r="I322" s="182"/>
      <c r="J322" s="183">
        <f>ROUND(I322*H322,2)</f>
        <v>0</v>
      </c>
      <c r="K322" s="179" t="s">
        <v>39</v>
      </c>
      <c r="L322" s="41"/>
      <c r="M322" s="184" t="s">
        <v>39</v>
      </c>
      <c r="N322" s="185" t="s">
        <v>53</v>
      </c>
      <c r="O322" s="66"/>
      <c r="P322" s="186">
        <f>O322*H322</f>
        <v>0</v>
      </c>
      <c r="Q322" s="186">
        <v>0</v>
      </c>
      <c r="R322" s="186">
        <f>Q322*H322</f>
        <v>0</v>
      </c>
      <c r="S322" s="186">
        <v>0</v>
      </c>
      <c r="T322" s="187">
        <f>S322*H322</f>
        <v>0</v>
      </c>
      <c r="U322" s="36"/>
      <c r="V322" s="36"/>
      <c r="W322" s="36"/>
      <c r="X322" s="36"/>
      <c r="Y322" s="36"/>
      <c r="Z322" s="36"/>
      <c r="AA322" s="36"/>
      <c r="AB322" s="36"/>
      <c r="AC322" s="36"/>
      <c r="AD322" s="36"/>
      <c r="AE322" s="36"/>
      <c r="AR322" s="188" t="s">
        <v>137</v>
      </c>
      <c r="AT322" s="188" t="s">
        <v>132</v>
      </c>
      <c r="AU322" s="188" t="s">
        <v>92</v>
      </c>
      <c r="AY322" s="18" t="s">
        <v>130</v>
      </c>
      <c r="BE322" s="189">
        <f>IF(N322="základní",J322,0)</f>
        <v>0</v>
      </c>
      <c r="BF322" s="189">
        <f>IF(N322="snížená",J322,0)</f>
        <v>0</v>
      </c>
      <c r="BG322" s="189">
        <f>IF(N322="zákl. přenesená",J322,0)</f>
        <v>0</v>
      </c>
      <c r="BH322" s="189">
        <f>IF(N322="sníž. přenesená",J322,0)</f>
        <v>0</v>
      </c>
      <c r="BI322" s="189">
        <f>IF(N322="nulová",J322,0)</f>
        <v>0</v>
      </c>
      <c r="BJ322" s="18" t="s">
        <v>90</v>
      </c>
      <c r="BK322" s="189">
        <f>ROUND(I322*H322,2)</f>
        <v>0</v>
      </c>
      <c r="BL322" s="18" t="s">
        <v>137</v>
      </c>
      <c r="BM322" s="188" t="s">
        <v>482</v>
      </c>
    </row>
    <row r="323" spans="1:65" s="2" customFormat="1" ht="11.25">
      <c r="A323" s="36"/>
      <c r="B323" s="37"/>
      <c r="C323" s="38"/>
      <c r="D323" s="190" t="s">
        <v>139</v>
      </c>
      <c r="E323" s="38"/>
      <c r="F323" s="191" t="s">
        <v>481</v>
      </c>
      <c r="G323" s="38"/>
      <c r="H323" s="38"/>
      <c r="I323" s="192"/>
      <c r="J323" s="38"/>
      <c r="K323" s="38"/>
      <c r="L323" s="41"/>
      <c r="M323" s="193"/>
      <c r="N323" s="194"/>
      <c r="O323" s="66"/>
      <c r="P323" s="66"/>
      <c r="Q323" s="66"/>
      <c r="R323" s="66"/>
      <c r="S323" s="66"/>
      <c r="T323" s="67"/>
      <c r="U323" s="36"/>
      <c r="V323" s="36"/>
      <c r="W323" s="36"/>
      <c r="X323" s="36"/>
      <c r="Y323" s="36"/>
      <c r="Z323" s="36"/>
      <c r="AA323" s="36"/>
      <c r="AB323" s="36"/>
      <c r="AC323" s="36"/>
      <c r="AD323" s="36"/>
      <c r="AE323" s="36"/>
      <c r="AT323" s="18" t="s">
        <v>139</v>
      </c>
      <c r="AU323" s="18" t="s">
        <v>92</v>
      </c>
    </row>
    <row r="324" spans="1:65" s="2" customFormat="1" ht="33" customHeight="1">
      <c r="A324" s="36"/>
      <c r="B324" s="37"/>
      <c r="C324" s="177" t="s">
        <v>483</v>
      </c>
      <c r="D324" s="177" t="s">
        <v>132</v>
      </c>
      <c r="E324" s="178" t="s">
        <v>484</v>
      </c>
      <c r="F324" s="179" t="s">
        <v>485</v>
      </c>
      <c r="G324" s="180" t="s">
        <v>180</v>
      </c>
      <c r="H324" s="181">
        <v>1</v>
      </c>
      <c r="I324" s="182"/>
      <c r="J324" s="183">
        <f>ROUND(I324*H324,2)</f>
        <v>0</v>
      </c>
      <c r="K324" s="179" t="s">
        <v>39</v>
      </c>
      <c r="L324" s="41"/>
      <c r="M324" s="184" t="s">
        <v>39</v>
      </c>
      <c r="N324" s="185" t="s">
        <v>53</v>
      </c>
      <c r="O324" s="66"/>
      <c r="P324" s="186">
        <f>O324*H324</f>
        <v>0</v>
      </c>
      <c r="Q324" s="186">
        <v>0</v>
      </c>
      <c r="R324" s="186">
        <f>Q324*H324</f>
        <v>0</v>
      </c>
      <c r="S324" s="186">
        <v>0</v>
      </c>
      <c r="T324" s="187">
        <f>S324*H324</f>
        <v>0</v>
      </c>
      <c r="U324" s="36"/>
      <c r="V324" s="36"/>
      <c r="W324" s="36"/>
      <c r="X324" s="36"/>
      <c r="Y324" s="36"/>
      <c r="Z324" s="36"/>
      <c r="AA324" s="36"/>
      <c r="AB324" s="36"/>
      <c r="AC324" s="36"/>
      <c r="AD324" s="36"/>
      <c r="AE324" s="36"/>
      <c r="AR324" s="188" t="s">
        <v>137</v>
      </c>
      <c r="AT324" s="188" t="s">
        <v>132</v>
      </c>
      <c r="AU324" s="188" t="s">
        <v>92</v>
      </c>
      <c r="AY324" s="18" t="s">
        <v>130</v>
      </c>
      <c r="BE324" s="189">
        <f>IF(N324="základní",J324,0)</f>
        <v>0</v>
      </c>
      <c r="BF324" s="189">
        <f>IF(N324="snížená",J324,0)</f>
        <v>0</v>
      </c>
      <c r="BG324" s="189">
        <f>IF(N324="zákl. přenesená",J324,0)</f>
        <v>0</v>
      </c>
      <c r="BH324" s="189">
        <f>IF(N324="sníž. přenesená",J324,0)</f>
        <v>0</v>
      </c>
      <c r="BI324" s="189">
        <f>IF(N324="nulová",J324,0)</f>
        <v>0</v>
      </c>
      <c r="BJ324" s="18" t="s">
        <v>90</v>
      </c>
      <c r="BK324" s="189">
        <f>ROUND(I324*H324,2)</f>
        <v>0</v>
      </c>
      <c r="BL324" s="18" t="s">
        <v>137</v>
      </c>
      <c r="BM324" s="188" t="s">
        <v>486</v>
      </c>
    </row>
    <row r="325" spans="1:65" s="2" customFormat="1" ht="19.5">
      <c r="A325" s="36"/>
      <c r="B325" s="37"/>
      <c r="C325" s="38"/>
      <c r="D325" s="190" t="s">
        <v>139</v>
      </c>
      <c r="E325" s="38"/>
      <c r="F325" s="191" t="s">
        <v>485</v>
      </c>
      <c r="G325" s="38"/>
      <c r="H325" s="38"/>
      <c r="I325" s="192"/>
      <c r="J325" s="38"/>
      <c r="K325" s="38"/>
      <c r="L325" s="41"/>
      <c r="M325" s="193"/>
      <c r="N325" s="194"/>
      <c r="O325" s="66"/>
      <c r="P325" s="66"/>
      <c r="Q325" s="66"/>
      <c r="R325" s="66"/>
      <c r="S325" s="66"/>
      <c r="T325" s="67"/>
      <c r="U325" s="36"/>
      <c r="V325" s="36"/>
      <c r="W325" s="36"/>
      <c r="X325" s="36"/>
      <c r="Y325" s="36"/>
      <c r="Z325" s="36"/>
      <c r="AA325" s="36"/>
      <c r="AB325" s="36"/>
      <c r="AC325" s="36"/>
      <c r="AD325" s="36"/>
      <c r="AE325" s="36"/>
      <c r="AT325" s="18" t="s">
        <v>139</v>
      </c>
      <c r="AU325" s="18" t="s">
        <v>92</v>
      </c>
    </row>
    <row r="326" spans="1:65" s="12" customFormat="1" ht="22.9" customHeight="1">
      <c r="B326" s="161"/>
      <c r="C326" s="162"/>
      <c r="D326" s="163" t="s">
        <v>81</v>
      </c>
      <c r="E326" s="175" t="s">
        <v>487</v>
      </c>
      <c r="F326" s="175" t="s">
        <v>488</v>
      </c>
      <c r="G326" s="162"/>
      <c r="H326" s="162"/>
      <c r="I326" s="165"/>
      <c r="J326" s="176">
        <f>BK326</f>
        <v>0</v>
      </c>
      <c r="K326" s="162"/>
      <c r="L326" s="167"/>
      <c r="M326" s="168"/>
      <c r="N326" s="169"/>
      <c r="O326" s="169"/>
      <c r="P326" s="170">
        <f>SUM(P327:P330)</f>
        <v>0</v>
      </c>
      <c r="Q326" s="169"/>
      <c r="R326" s="170">
        <f>SUM(R327:R330)</f>
        <v>0</v>
      </c>
      <c r="S326" s="169"/>
      <c r="T326" s="171">
        <f>SUM(T327:T330)</f>
        <v>0</v>
      </c>
      <c r="AR326" s="172" t="s">
        <v>167</v>
      </c>
      <c r="AT326" s="173" t="s">
        <v>81</v>
      </c>
      <c r="AU326" s="173" t="s">
        <v>90</v>
      </c>
      <c r="AY326" s="172" t="s">
        <v>130</v>
      </c>
      <c r="BK326" s="174">
        <f>SUM(BK327:BK330)</f>
        <v>0</v>
      </c>
    </row>
    <row r="327" spans="1:65" s="2" customFormat="1" ht="24.2" customHeight="1">
      <c r="A327" s="36"/>
      <c r="B327" s="37"/>
      <c r="C327" s="177" t="s">
        <v>489</v>
      </c>
      <c r="D327" s="177" t="s">
        <v>132</v>
      </c>
      <c r="E327" s="178" t="s">
        <v>490</v>
      </c>
      <c r="F327" s="179" t="s">
        <v>491</v>
      </c>
      <c r="G327" s="180" t="s">
        <v>180</v>
      </c>
      <c r="H327" s="181">
        <v>1</v>
      </c>
      <c r="I327" s="182"/>
      <c r="J327" s="183">
        <f>ROUND(I327*H327,2)</f>
        <v>0</v>
      </c>
      <c r="K327" s="179" t="s">
        <v>39</v>
      </c>
      <c r="L327" s="41"/>
      <c r="M327" s="184" t="s">
        <v>39</v>
      </c>
      <c r="N327" s="185" t="s">
        <v>53</v>
      </c>
      <c r="O327" s="66"/>
      <c r="P327" s="186">
        <f>O327*H327</f>
        <v>0</v>
      </c>
      <c r="Q327" s="186">
        <v>0</v>
      </c>
      <c r="R327" s="186">
        <f>Q327*H327</f>
        <v>0</v>
      </c>
      <c r="S327" s="186">
        <v>0</v>
      </c>
      <c r="T327" s="187">
        <f>S327*H327</f>
        <v>0</v>
      </c>
      <c r="U327" s="36"/>
      <c r="V327" s="36"/>
      <c r="W327" s="36"/>
      <c r="X327" s="36"/>
      <c r="Y327" s="36"/>
      <c r="Z327" s="36"/>
      <c r="AA327" s="36"/>
      <c r="AB327" s="36"/>
      <c r="AC327" s="36"/>
      <c r="AD327" s="36"/>
      <c r="AE327" s="36"/>
      <c r="AR327" s="188" t="s">
        <v>137</v>
      </c>
      <c r="AT327" s="188" t="s">
        <v>132</v>
      </c>
      <c r="AU327" s="188" t="s">
        <v>92</v>
      </c>
      <c r="AY327" s="18" t="s">
        <v>130</v>
      </c>
      <c r="BE327" s="189">
        <f>IF(N327="základní",J327,0)</f>
        <v>0</v>
      </c>
      <c r="BF327" s="189">
        <f>IF(N327="snížená",J327,0)</f>
        <v>0</v>
      </c>
      <c r="BG327" s="189">
        <f>IF(N327="zákl. přenesená",J327,0)</f>
        <v>0</v>
      </c>
      <c r="BH327" s="189">
        <f>IF(N327="sníž. přenesená",J327,0)</f>
        <v>0</v>
      </c>
      <c r="BI327" s="189">
        <f>IF(N327="nulová",J327,0)</f>
        <v>0</v>
      </c>
      <c r="BJ327" s="18" t="s">
        <v>90</v>
      </c>
      <c r="BK327" s="189">
        <f>ROUND(I327*H327,2)</f>
        <v>0</v>
      </c>
      <c r="BL327" s="18" t="s">
        <v>137</v>
      </c>
      <c r="BM327" s="188" t="s">
        <v>492</v>
      </c>
    </row>
    <row r="328" spans="1:65" s="2" customFormat="1" ht="11.25">
      <c r="A328" s="36"/>
      <c r="B328" s="37"/>
      <c r="C328" s="38"/>
      <c r="D328" s="190" t="s">
        <v>139</v>
      </c>
      <c r="E328" s="38"/>
      <c r="F328" s="191" t="s">
        <v>491</v>
      </c>
      <c r="G328" s="38"/>
      <c r="H328" s="38"/>
      <c r="I328" s="192"/>
      <c r="J328" s="38"/>
      <c r="K328" s="38"/>
      <c r="L328" s="41"/>
      <c r="M328" s="193"/>
      <c r="N328" s="194"/>
      <c r="O328" s="66"/>
      <c r="P328" s="66"/>
      <c r="Q328" s="66"/>
      <c r="R328" s="66"/>
      <c r="S328" s="66"/>
      <c r="T328" s="67"/>
      <c r="U328" s="36"/>
      <c r="V328" s="36"/>
      <c r="W328" s="36"/>
      <c r="X328" s="36"/>
      <c r="Y328" s="36"/>
      <c r="Z328" s="36"/>
      <c r="AA328" s="36"/>
      <c r="AB328" s="36"/>
      <c r="AC328" s="36"/>
      <c r="AD328" s="36"/>
      <c r="AE328" s="36"/>
      <c r="AT328" s="18" t="s">
        <v>139</v>
      </c>
      <c r="AU328" s="18" t="s">
        <v>92</v>
      </c>
    </row>
    <row r="329" spans="1:65" s="2" customFormat="1" ht="39">
      <c r="A329" s="36"/>
      <c r="B329" s="37"/>
      <c r="C329" s="38"/>
      <c r="D329" s="190" t="s">
        <v>347</v>
      </c>
      <c r="E329" s="38"/>
      <c r="F329" s="229" t="s">
        <v>493</v>
      </c>
      <c r="G329" s="38"/>
      <c r="H329" s="38"/>
      <c r="I329" s="192"/>
      <c r="J329" s="38"/>
      <c r="K329" s="38"/>
      <c r="L329" s="41"/>
      <c r="M329" s="193"/>
      <c r="N329" s="194"/>
      <c r="O329" s="66"/>
      <c r="P329" s="66"/>
      <c r="Q329" s="66"/>
      <c r="R329" s="66"/>
      <c r="S329" s="66"/>
      <c r="T329" s="67"/>
      <c r="U329" s="36"/>
      <c r="V329" s="36"/>
      <c r="W329" s="36"/>
      <c r="X329" s="36"/>
      <c r="Y329" s="36"/>
      <c r="Z329" s="36"/>
      <c r="AA329" s="36"/>
      <c r="AB329" s="36"/>
      <c r="AC329" s="36"/>
      <c r="AD329" s="36"/>
      <c r="AE329" s="36"/>
      <c r="AT329" s="18" t="s">
        <v>347</v>
      </c>
      <c r="AU329" s="18" t="s">
        <v>92</v>
      </c>
    </row>
    <row r="330" spans="1:65" s="13" customFormat="1" ht="22.5">
      <c r="B330" s="197"/>
      <c r="C330" s="198"/>
      <c r="D330" s="190" t="s">
        <v>143</v>
      </c>
      <c r="E330" s="199" t="s">
        <v>39</v>
      </c>
      <c r="F330" s="200" t="s">
        <v>494</v>
      </c>
      <c r="G330" s="198"/>
      <c r="H330" s="201">
        <v>1</v>
      </c>
      <c r="I330" s="202"/>
      <c r="J330" s="198"/>
      <c r="K330" s="198"/>
      <c r="L330" s="203"/>
      <c r="M330" s="204"/>
      <c r="N330" s="205"/>
      <c r="O330" s="205"/>
      <c r="P330" s="205"/>
      <c r="Q330" s="205"/>
      <c r="R330" s="205"/>
      <c r="S330" s="205"/>
      <c r="T330" s="206"/>
      <c r="AT330" s="207" t="s">
        <v>143</v>
      </c>
      <c r="AU330" s="207" t="s">
        <v>92</v>
      </c>
      <c r="AV330" s="13" t="s">
        <v>92</v>
      </c>
      <c r="AW330" s="13" t="s">
        <v>41</v>
      </c>
      <c r="AX330" s="13" t="s">
        <v>90</v>
      </c>
      <c r="AY330" s="207" t="s">
        <v>130</v>
      </c>
    </row>
    <row r="331" spans="1:65" s="12" customFormat="1" ht="22.9" customHeight="1">
      <c r="B331" s="161"/>
      <c r="C331" s="162"/>
      <c r="D331" s="163" t="s">
        <v>81</v>
      </c>
      <c r="E331" s="175" t="s">
        <v>495</v>
      </c>
      <c r="F331" s="175" t="s">
        <v>496</v>
      </c>
      <c r="G331" s="162"/>
      <c r="H331" s="162"/>
      <c r="I331" s="165"/>
      <c r="J331" s="176">
        <f>BK331</f>
        <v>0</v>
      </c>
      <c r="K331" s="162"/>
      <c r="L331" s="167"/>
      <c r="M331" s="168"/>
      <c r="N331" s="169"/>
      <c r="O331" s="169"/>
      <c r="P331" s="170">
        <f>SUM(P332:P339)</f>
        <v>0</v>
      </c>
      <c r="Q331" s="169"/>
      <c r="R331" s="170">
        <f>SUM(R332:R339)</f>
        <v>0</v>
      </c>
      <c r="S331" s="169"/>
      <c r="T331" s="171">
        <f>SUM(T332:T339)</f>
        <v>0</v>
      </c>
      <c r="AR331" s="172" t="s">
        <v>167</v>
      </c>
      <c r="AT331" s="173" t="s">
        <v>81</v>
      </c>
      <c r="AU331" s="173" t="s">
        <v>90</v>
      </c>
      <c r="AY331" s="172" t="s">
        <v>130</v>
      </c>
      <c r="BK331" s="174">
        <f>SUM(BK332:BK339)</f>
        <v>0</v>
      </c>
    </row>
    <row r="332" spans="1:65" s="2" customFormat="1" ht="16.5" customHeight="1">
      <c r="A332" s="36"/>
      <c r="B332" s="37"/>
      <c r="C332" s="177" t="s">
        <v>497</v>
      </c>
      <c r="D332" s="177" t="s">
        <v>132</v>
      </c>
      <c r="E332" s="178" t="s">
        <v>498</v>
      </c>
      <c r="F332" s="179" t="s">
        <v>499</v>
      </c>
      <c r="G332" s="180" t="s">
        <v>180</v>
      </c>
      <c r="H332" s="181">
        <v>1</v>
      </c>
      <c r="I332" s="182"/>
      <c r="J332" s="183">
        <f>ROUND(I332*H332,2)</f>
        <v>0</v>
      </c>
      <c r="K332" s="179" t="s">
        <v>39</v>
      </c>
      <c r="L332" s="41"/>
      <c r="M332" s="184" t="s">
        <v>39</v>
      </c>
      <c r="N332" s="185" t="s">
        <v>53</v>
      </c>
      <c r="O332" s="66"/>
      <c r="P332" s="186">
        <f>O332*H332</f>
        <v>0</v>
      </c>
      <c r="Q332" s="186">
        <v>0</v>
      </c>
      <c r="R332" s="186">
        <f>Q332*H332</f>
        <v>0</v>
      </c>
      <c r="S332" s="186">
        <v>0</v>
      </c>
      <c r="T332" s="187">
        <f>S332*H332</f>
        <v>0</v>
      </c>
      <c r="U332" s="36"/>
      <c r="V332" s="36"/>
      <c r="W332" s="36"/>
      <c r="X332" s="36"/>
      <c r="Y332" s="36"/>
      <c r="Z332" s="36"/>
      <c r="AA332" s="36"/>
      <c r="AB332" s="36"/>
      <c r="AC332" s="36"/>
      <c r="AD332" s="36"/>
      <c r="AE332" s="36"/>
      <c r="AR332" s="188" t="s">
        <v>137</v>
      </c>
      <c r="AT332" s="188" t="s">
        <v>132</v>
      </c>
      <c r="AU332" s="188" t="s">
        <v>92</v>
      </c>
      <c r="AY332" s="18" t="s">
        <v>130</v>
      </c>
      <c r="BE332" s="189">
        <f>IF(N332="základní",J332,0)</f>
        <v>0</v>
      </c>
      <c r="BF332" s="189">
        <f>IF(N332="snížená",J332,0)</f>
        <v>0</v>
      </c>
      <c r="BG332" s="189">
        <f>IF(N332="zákl. přenesená",J332,0)</f>
        <v>0</v>
      </c>
      <c r="BH332" s="189">
        <f>IF(N332="sníž. přenesená",J332,0)</f>
        <v>0</v>
      </c>
      <c r="BI332" s="189">
        <f>IF(N332="nulová",J332,0)</f>
        <v>0</v>
      </c>
      <c r="BJ332" s="18" t="s">
        <v>90</v>
      </c>
      <c r="BK332" s="189">
        <f>ROUND(I332*H332,2)</f>
        <v>0</v>
      </c>
      <c r="BL332" s="18" t="s">
        <v>137</v>
      </c>
      <c r="BM332" s="188" t="s">
        <v>500</v>
      </c>
    </row>
    <row r="333" spans="1:65" s="2" customFormat="1" ht="11.25">
      <c r="A333" s="36"/>
      <c r="B333" s="37"/>
      <c r="C333" s="38"/>
      <c r="D333" s="190" t="s">
        <v>139</v>
      </c>
      <c r="E333" s="38"/>
      <c r="F333" s="191" t="s">
        <v>499</v>
      </c>
      <c r="G333" s="38"/>
      <c r="H333" s="38"/>
      <c r="I333" s="192"/>
      <c r="J333" s="38"/>
      <c r="K333" s="38"/>
      <c r="L333" s="41"/>
      <c r="M333" s="193"/>
      <c r="N333" s="194"/>
      <c r="O333" s="66"/>
      <c r="P333" s="66"/>
      <c r="Q333" s="66"/>
      <c r="R333" s="66"/>
      <c r="S333" s="66"/>
      <c r="T333" s="67"/>
      <c r="U333" s="36"/>
      <c r="V333" s="36"/>
      <c r="W333" s="36"/>
      <c r="X333" s="36"/>
      <c r="Y333" s="36"/>
      <c r="Z333" s="36"/>
      <c r="AA333" s="36"/>
      <c r="AB333" s="36"/>
      <c r="AC333" s="36"/>
      <c r="AD333" s="36"/>
      <c r="AE333" s="36"/>
      <c r="AT333" s="18" t="s">
        <v>139</v>
      </c>
      <c r="AU333" s="18" t="s">
        <v>92</v>
      </c>
    </row>
    <row r="334" spans="1:65" s="2" customFormat="1" ht="37.9" customHeight="1">
      <c r="A334" s="36"/>
      <c r="B334" s="37"/>
      <c r="C334" s="177" t="s">
        <v>501</v>
      </c>
      <c r="D334" s="177" t="s">
        <v>132</v>
      </c>
      <c r="E334" s="178" t="s">
        <v>502</v>
      </c>
      <c r="F334" s="179" t="s">
        <v>503</v>
      </c>
      <c r="G334" s="180" t="s">
        <v>444</v>
      </c>
      <c r="H334" s="181">
        <v>1</v>
      </c>
      <c r="I334" s="182"/>
      <c r="J334" s="183">
        <f>ROUND(I334*H334,2)</f>
        <v>0</v>
      </c>
      <c r="K334" s="179" t="s">
        <v>445</v>
      </c>
      <c r="L334" s="41"/>
      <c r="M334" s="184" t="s">
        <v>39</v>
      </c>
      <c r="N334" s="185" t="s">
        <v>53</v>
      </c>
      <c r="O334" s="66"/>
      <c r="P334" s="186">
        <f>O334*H334</f>
        <v>0</v>
      </c>
      <c r="Q334" s="186">
        <v>0</v>
      </c>
      <c r="R334" s="186">
        <f>Q334*H334</f>
        <v>0</v>
      </c>
      <c r="S334" s="186">
        <v>0</v>
      </c>
      <c r="T334" s="187">
        <f>S334*H334</f>
        <v>0</v>
      </c>
      <c r="U334" s="36"/>
      <c r="V334" s="36"/>
      <c r="W334" s="36"/>
      <c r="X334" s="36"/>
      <c r="Y334" s="36"/>
      <c r="Z334" s="36"/>
      <c r="AA334" s="36"/>
      <c r="AB334" s="36"/>
      <c r="AC334" s="36"/>
      <c r="AD334" s="36"/>
      <c r="AE334" s="36"/>
      <c r="AR334" s="188" t="s">
        <v>446</v>
      </c>
      <c r="AT334" s="188" t="s">
        <v>132</v>
      </c>
      <c r="AU334" s="188" t="s">
        <v>92</v>
      </c>
      <c r="AY334" s="18" t="s">
        <v>130</v>
      </c>
      <c r="BE334" s="189">
        <f>IF(N334="základní",J334,0)</f>
        <v>0</v>
      </c>
      <c r="BF334" s="189">
        <f>IF(N334="snížená",J334,0)</f>
        <v>0</v>
      </c>
      <c r="BG334" s="189">
        <f>IF(N334="zákl. přenesená",J334,0)</f>
        <v>0</v>
      </c>
      <c r="BH334" s="189">
        <f>IF(N334="sníž. přenesená",J334,0)</f>
        <v>0</v>
      </c>
      <c r="BI334" s="189">
        <f>IF(N334="nulová",J334,0)</f>
        <v>0</v>
      </c>
      <c r="BJ334" s="18" t="s">
        <v>90</v>
      </c>
      <c r="BK334" s="189">
        <f>ROUND(I334*H334,2)</f>
        <v>0</v>
      </c>
      <c r="BL334" s="18" t="s">
        <v>446</v>
      </c>
      <c r="BM334" s="188" t="s">
        <v>504</v>
      </c>
    </row>
    <row r="335" spans="1:65" s="2" customFormat="1" ht="39">
      <c r="A335" s="36"/>
      <c r="B335" s="37"/>
      <c r="C335" s="38"/>
      <c r="D335" s="190" t="s">
        <v>139</v>
      </c>
      <c r="E335" s="38"/>
      <c r="F335" s="191" t="s">
        <v>505</v>
      </c>
      <c r="G335" s="38"/>
      <c r="H335" s="38"/>
      <c r="I335" s="192"/>
      <c r="J335" s="38"/>
      <c r="K335" s="38"/>
      <c r="L335" s="41"/>
      <c r="M335" s="193"/>
      <c r="N335" s="194"/>
      <c r="O335" s="66"/>
      <c r="P335" s="66"/>
      <c r="Q335" s="66"/>
      <c r="R335" s="66"/>
      <c r="S335" s="66"/>
      <c r="T335" s="67"/>
      <c r="U335" s="36"/>
      <c r="V335" s="36"/>
      <c r="W335" s="36"/>
      <c r="X335" s="36"/>
      <c r="Y335" s="36"/>
      <c r="Z335" s="36"/>
      <c r="AA335" s="36"/>
      <c r="AB335" s="36"/>
      <c r="AC335" s="36"/>
      <c r="AD335" s="36"/>
      <c r="AE335" s="36"/>
      <c r="AT335" s="18" t="s">
        <v>139</v>
      </c>
      <c r="AU335" s="18" t="s">
        <v>92</v>
      </c>
    </row>
    <row r="336" spans="1:65" s="2" customFormat="1" ht="11.25">
      <c r="A336" s="36"/>
      <c r="B336" s="37"/>
      <c r="C336" s="38"/>
      <c r="D336" s="195" t="s">
        <v>141</v>
      </c>
      <c r="E336" s="38"/>
      <c r="F336" s="196" t="s">
        <v>506</v>
      </c>
      <c r="G336" s="38"/>
      <c r="H336" s="38"/>
      <c r="I336" s="192"/>
      <c r="J336" s="38"/>
      <c r="K336" s="38"/>
      <c r="L336" s="41"/>
      <c r="M336" s="193"/>
      <c r="N336" s="194"/>
      <c r="O336" s="66"/>
      <c r="P336" s="66"/>
      <c r="Q336" s="66"/>
      <c r="R336" s="66"/>
      <c r="S336" s="66"/>
      <c r="T336" s="67"/>
      <c r="U336" s="36"/>
      <c r="V336" s="36"/>
      <c r="W336" s="36"/>
      <c r="X336" s="36"/>
      <c r="Y336" s="36"/>
      <c r="Z336" s="36"/>
      <c r="AA336" s="36"/>
      <c r="AB336" s="36"/>
      <c r="AC336" s="36"/>
      <c r="AD336" s="36"/>
      <c r="AE336" s="36"/>
      <c r="AT336" s="18" t="s">
        <v>141</v>
      </c>
      <c r="AU336" s="18" t="s">
        <v>92</v>
      </c>
    </row>
    <row r="337" spans="1:65" s="2" customFormat="1" ht="24.2" customHeight="1">
      <c r="A337" s="36"/>
      <c r="B337" s="37"/>
      <c r="C337" s="177" t="s">
        <v>507</v>
      </c>
      <c r="D337" s="177" t="s">
        <v>132</v>
      </c>
      <c r="E337" s="178" t="s">
        <v>508</v>
      </c>
      <c r="F337" s="179" t="s">
        <v>509</v>
      </c>
      <c r="G337" s="180" t="s">
        <v>444</v>
      </c>
      <c r="H337" s="181">
        <v>1</v>
      </c>
      <c r="I337" s="182"/>
      <c r="J337" s="183">
        <f>ROUND(I337*H337,2)</f>
        <v>0</v>
      </c>
      <c r="K337" s="179" t="s">
        <v>445</v>
      </c>
      <c r="L337" s="41"/>
      <c r="M337" s="184" t="s">
        <v>39</v>
      </c>
      <c r="N337" s="185" t="s">
        <v>53</v>
      </c>
      <c r="O337" s="66"/>
      <c r="P337" s="186">
        <f>O337*H337</f>
        <v>0</v>
      </c>
      <c r="Q337" s="186">
        <v>0</v>
      </c>
      <c r="R337" s="186">
        <f>Q337*H337</f>
        <v>0</v>
      </c>
      <c r="S337" s="186">
        <v>0</v>
      </c>
      <c r="T337" s="187">
        <f>S337*H337</f>
        <v>0</v>
      </c>
      <c r="U337" s="36"/>
      <c r="V337" s="36"/>
      <c r="W337" s="36"/>
      <c r="X337" s="36"/>
      <c r="Y337" s="36"/>
      <c r="Z337" s="36"/>
      <c r="AA337" s="36"/>
      <c r="AB337" s="36"/>
      <c r="AC337" s="36"/>
      <c r="AD337" s="36"/>
      <c r="AE337" s="36"/>
      <c r="AR337" s="188" t="s">
        <v>446</v>
      </c>
      <c r="AT337" s="188" t="s">
        <v>132</v>
      </c>
      <c r="AU337" s="188" t="s">
        <v>92</v>
      </c>
      <c r="AY337" s="18" t="s">
        <v>130</v>
      </c>
      <c r="BE337" s="189">
        <f>IF(N337="základní",J337,0)</f>
        <v>0</v>
      </c>
      <c r="BF337" s="189">
        <f>IF(N337="snížená",J337,0)</f>
        <v>0</v>
      </c>
      <c r="BG337" s="189">
        <f>IF(N337="zákl. přenesená",J337,0)</f>
        <v>0</v>
      </c>
      <c r="BH337" s="189">
        <f>IF(N337="sníž. přenesená",J337,0)</f>
        <v>0</v>
      </c>
      <c r="BI337" s="189">
        <f>IF(N337="nulová",J337,0)</f>
        <v>0</v>
      </c>
      <c r="BJ337" s="18" t="s">
        <v>90</v>
      </c>
      <c r="BK337" s="189">
        <f>ROUND(I337*H337,2)</f>
        <v>0</v>
      </c>
      <c r="BL337" s="18" t="s">
        <v>446</v>
      </c>
      <c r="BM337" s="188" t="s">
        <v>510</v>
      </c>
    </row>
    <row r="338" spans="1:65" s="2" customFormat="1" ht="11.25">
      <c r="A338" s="36"/>
      <c r="B338" s="37"/>
      <c r="C338" s="38"/>
      <c r="D338" s="190" t="s">
        <v>139</v>
      </c>
      <c r="E338" s="38"/>
      <c r="F338" s="191" t="s">
        <v>509</v>
      </c>
      <c r="G338" s="38"/>
      <c r="H338" s="38"/>
      <c r="I338" s="192"/>
      <c r="J338" s="38"/>
      <c r="K338" s="38"/>
      <c r="L338" s="41"/>
      <c r="M338" s="193"/>
      <c r="N338" s="194"/>
      <c r="O338" s="66"/>
      <c r="P338" s="66"/>
      <c r="Q338" s="66"/>
      <c r="R338" s="66"/>
      <c r="S338" s="66"/>
      <c r="T338" s="67"/>
      <c r="U338" s="36"/>
      <c r="V338" s="36"/>
      <c r="W338" s="36"/>
      <c r="X338" s="36"/>
      <c r="Y338" s="36"/>
      <c r="Z338" s="36"/>
      <c r="AA338" s="36"/>
      <c r="AB338" s="36"/>
      <c r="AC338" s="36"/>
      <c r="AD338" s="36"/>
      <c r="AE338" s="36"/>
      <c r="AT338" s="18" t="s">
        <v>139</v>
      </c>
      <c r="AU338" s="18" t="s">
        <v>92</v>
      </c>
    </row>
    <row r="339" spans="1:65" s="2" customFormat="1" ht="11.25">
      <c r="A339" s="36"/>
      <c r="B339" s="37"/>
      <c r="C339" s="38"/>
      <c r="D339" s="195" t="s">
        <v>141</v>
      </c>
      <c r="E339" s="38"/>
      <c r="F339" s="196" t="s">
        <v>511</v>
      </c>
      <c r="G339" s="38"/>
      <c r="H339" s="38"/>
      <c r="I339" s="192"/>
      <c r="J339" s="38"/>
      <c r="K339" s="38"/>
      <c r="L339" s="41"/>
      <c r="M339" s="230"/>
      <c r="N339" s="231"/>
      <c r="O339" s="232"/>
      <c r="P339" s="232"/>
      <c r="Q339" s="232"/>
      <c r="R339" s="232"/>
      <c r="S339" s="232"/>
      <c r="T339" s="233"/>
      <c r="U339" s="36"/>
      <c r="V339" s="36"/>
      <c r="W339" s="36"/>
      <c r="X339" s="36"/>
      <c r="Y339" s="36"/>
      <c r="Z339" s="36"/>
      <c r="AA339" s="36"/>
      <c r="AB339" s="36"/>
      <c r="AC339" s="36"/>
      <c r="AD339" s="36"/>
      <c r="AE339" s="36"/>
      <c r="AT339" s="18" t="s">
        <v>141</v>
      </c>
      <c r="AU339" s="18" t="s">
        <v>92</v>
      </c>
    </row>
    <row r="340" spans="1:65" s="2" customFormat="1" ht="6.95" customHeight="1">
      <c r="A340" s="36"/>
      <c r="B340" s="49"/>
      <c r="C340" s="50"/>
      <c r="D340" s="50"/>
      <c r="E340" s="50"/>
      <c r="F340" s="50"/>
      <c r="G340" s="50"/>
      <c r="H340" s="50"/>
      <c r="I340" s="50"/>
      <c r="J340" s="50"/>
      <c r="K340" s="50"/>
      <c r="L340" s="41"/>
      <c r="M340" s="36"/>
      <c r="O340" s="36"/>
      <c r="P340" s="36"/>
      <c r="Q340" s="36"/>
      <c r="R340" s="36"/>
      <c r="S340" s="36"/>
      <c r="T340" s="36"/>
      <c r="U340" s="36"/>
      <c r="V340" s="36"/>
      <c r="W340" s="36"/>
      <c r="X340" s="36"/>
      <c r="Y340" s="36"/>
      <c r="Z340" s="36"/>
      <c r="AA340" s="36"/>
      <c r="AB340" s="36"/>
      <c r="AC340" s="36"/>
      <c r="AD340" s="36"/>
      <c r="AE340" s="36"/>
    </row>
  </sheetData>
  <sheetProtection algorithmName="SHA-512" hashValue="/V8B0duMQ7VdA/FVZ8nEW+5oEIZL7mLNfEMl2AcpuQbo0KrhMC0E9Z/YXeUA7jnIxPCMWx7DeSL9gNdQCt+/JA==" saltValue="lu+EUNqLTCT2tGKdaE4PuiPLTwsuquBqHFf6zBXeYCLMRiftGIRELriCrFaTw2iqPFZR0C2Cxg2gTgbb3kszvQ==" spinCount="100000" sheet="1" objects="1" scenarios="1" formatColumns="0" formatRows="0" autoFilter="0"/>
  <autoFilter ref="C89:K339"/>
  <mergeCells count="9">
    <mergeCell ref="E50:H50"/>
    <mergeCell ref="E80:H80"/>
    <mergeCell ref="E82:H82"/>
    <mergeCell ref="L2:V2"/>
    <mergeCell ref="E7:H7"/>
    <mergeCell ref="E9:H9"/>
    <mergeCell ref="E18:H18"/>
    <mergeCell ref="E27:H27"/>
    <mergeCell ref="E48:H48"/>
  </mergeCells>
  <hyperlinks>
    <hyperlink ref="F95" r:id="rId1"/>
    <hyperlink ref="F99" r:id="rId2"/>
    <hyperlink ref="F103" r:id="rId3"/>
    <hyperlink ref="F108" r:id="rId4"/>
    <hyperlink ref="F114" r:id="rId5"/>
    <hyperlink ref="F123" r:id="rId6"/>
    <hyperlink ref="F126" r:id="rId7"/>
    <hyperlink ref="F131" r:id="rId8"/>
    <hyperlink ref="F134" r:id="rId9"/>
    <hyperlink ref="F139" r:id="rId10"/>
    <hyperlink ref="F153" r:id="rId11"/>
    <hyperlink ref="F167" r:id="rId12"/>
    <hyperlink ref="F175" r:id="rId13"/>
    <hyperlink ref="F191" r:id="rId14"/>
    <hyperlink ref="F198" r:id="rId15"/>
    <hyperlink ref="F206" r:id="rId16"/>
    <hyperlink ref="F211" r:id="rId17"/>
    <hyperlink ref="F217" r:id="rId18"/>
    <hyperlink ref="F222" r:id="rId19"/>
    <hyperlink ref="F226" r:id="rId20"/>
    <hyperlink ref="F231" r:id="rId21"/>
    <hyperlink ref="F237" r:id="rId22"/>
    <hyperlink ref="F244" r:id="rId23"/>
    <hyperlink ref="F249" r:id="rId24"/>
    <hyperlink ref="F254" r:id="rId25"/>
    <hyperlink ref="F258" r:id="rId26"/>
    <hyperlink ref="F263" r:id="rId27"/>
    <hyperlink ref="F270" r:id="rId28"/>
    <hyperlink ref="F281" r:id="rId29"/>
    <hyperlink ref="F299" r:id="rId30"/>
    <hyperlink ref="F310" r:id="rId31"/>
    <hyperlink ref="F315" r:id="rId32"/>
    <hyperlink ref="F336" r:id="rId33"/>
    <hyperlink ref="F339" r:id="rId34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3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754"/>
  <sheetViews>
    <sheetView showGridLines="0" tabSelected="1" topLeftCell="A13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362"/>
      <c r="M2" s="362"/>
      <c r="N2" s="362"/>
      <c r="O2" s="362"/>
      <c r="P2" s="362"/>
      <c r="Q2" s="362"/>
      <c r="R2" s="362"/>
      <c r="S2" s="362"/>
      <c r="T2" s="362"/>
      <c r="U2" s="362"/>
      <c r="V2" s="362"/>
      <c r="AT2" s="18" t="s">
        <v>95</v>
      </c>
    </row>
    <row r="3" spans="1:46" s="1" customFormat="1" ht="6.95" customHeight="1">
      <c r="B3" s="103"/>
      <c r="C3" s="104"/>
      <c r="D3" s="104"/>
      <c r="E3" s="104"/>
      <c r="F3" s="104"/>
      <c r="G3" s="104"/>
      <c r="H3" s="104"/>
      <c r="I3" s="104"/>
      <c r="J3" s="104"/>
      <c r="K3" s="104"/>
      <c r="L3" s="21"/>
      <c r="AT3" s="18" t="s">
        <v>92</v>
      </c>
    </row>
    <row r="4" spans="1:46" s="1" customFormat="1" ht="24.95" customHeight="1">
      <c r="B4" s="21"/>
      <c r="D4" s="105" t="s">
        <v>96</v>
      </c>
      <c r="L4" s="21"/>
      <c r="M4" s="106" t="s">
        <v>10</v>
      </c>
      <c r="AT4" s="18" t="s">
        <v>4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107" t="s">
        <v>16</v>
      </c>
      <c r="L6" s="21"/>
    </row>
    <row r="7" spans="1:46" s="1" customFormat="1" ht="39.75" customHeight="1">
      <c r="B7" s="21"/>
      <c r="E7" s="363" t="str">
        <f>'Rekapitulace stavby'!K6</f>
        <v>PD K REKONSTRUKCI VO PRO OBLAST UL. NA PŘÍKOPECH, KMOCHOVA, TYLOVA, DIVIŠOVA, J. SUKA, JAR. JEŽKA, JINDŘICHOVA, ŽIŽKOVA</v>
      </c>
      <c r="F7" s="364"/>
      <c r="G7" s="364"/>
      <c r="H7" s="364"/>
      <c r="L7" s="21"/>
    </row>
    <row r="8" spans="1:46" s="2" customFormat="1" ht="12" customHeight="1">
      <c r="A8" s="36"/>
      <c r="B8" s="41"/>
      <c r="C8" s="36"/>
      <c r="D8" s="107" t="s">
        <v>97</v>
      </c>
      <c r="E8" s="36"/>
      <c r="F8" s="36"/>
      <c r="G8" s="36"/>
      <c r="H8" s="36"/>
      <c r="I8" s="36"/>
      <c r="J8" s="36"/>
      <c r="K8" s="36"/>
      <c r="L8" s="108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</row>
    <row r="9" spans="1:46" s="2" customFormat="1" ht="16.5" customHeight="1">
      <c r="A9" s="36"/>
      <c r="B9" s="41"/>
      <c r="C9" s="36"/>
      <c r="D9" s="36"/>
      <c r="E9" s="365" t="s">
        <v>512</v>
      </c>
      <c r="F9" s="366"/>
      <c r="G9" s="366"/>
      <c r="H9" s="366"/>
      <c r="I9" s="36"/>
      <c r="J9" s="36"/>
      <c r="K9" s="36"/>
      <c r="L9" s="108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</row>
    <row r="10" spans="1:46" s="2" customFormat="1" ht="11.25">
      <c r="A10" s="36"/>
      <c r="B10" s="41"/>
      <c r="C10" s="36"/>
      <c r="D10" s="36"/>
      <c r="E10" s="36"/>
      <c r="F10" s="36"/>
      <c r="G10" s="36"/>
      <c r="H10" s="36"/>
      <c r="I10" s="36"/>
      <c r="J10" s="36"/>
      <c r="K10" s="36"/>
      <c r="L10" s="108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</row>
    <row r="11" spans="1:46" s="2" customFormat="1" ht="12" customHeight="1">
      <c r="A11" s="36"/>
      <c r="B11" s="41"/>
      <c r="C11" s="36"/>
      <c r="D11" s="107" t="s">
        <v>18</v>
      </c>
      <c r="E11" s="36"/>
      <c r="F11" s="109" t="s">
        <v>19</v>
      </c>
      <c r="G11" s="36"/>
      <c r="H11" s="36"/>
      <c r="I11" s="107" t="s">
        <v>20</v>
      </c>
      <c r="J11" s="109" t="s">
        <v>21</v>
      </c>
      <c r="K11" s="36"/>
      <c r="L11" s="108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spans="1:46" s="2" customFormat="1" ht="12" customHeight="1">
      <c r="A12" s="36"/>
      <c r="B12" s="41"/>
      <c r="C12" s="36"/>
      <c r="D12" s="107" t="s">
        <v>22</v>
      </c>
      <c r="E12" s="36"/>
      <c r="F12" s="109" t="s">
        <v>99</v>
      </c>
      <c r="G12" s="36"/>
      <c r="H12" s="36"/>
      <c r="I12" s="107" t="s">
        <v>24</v>
      </c>
      <c r="J12" s="110" t="str">
        <f>'Rekapitulace stavby'!AN8</f>
        <v>23. 5. 2025</v>
      </c>
      <c r="K12" s="36"/>
      <c r="L12" s="108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spans="1:46" s="2" customFormat="1" ht="21.75" customHeight="1">
      <c r="A13" s="36"/>
      <c r="B13" s="41"/>
      <c r="C13" s="36"/>
      <c r="D13" s="111" t="s">
        <v>26</v>
      </c>
      <c r="E13" s="36"/>
      <c r="F13" s="112" t="s">
        <v>27</v>
      </c>
      <c r="G13" s="36"/>
      <c r="H13" s="36"/>
      <c r="I13" s="111" t="s">
        <v>28</v>
      </c>
      <c r="J13" s="112" t="s">
        <v>29</v>
      </c>
      <c r="K13" s="36"/>
      <c r="L13" s="108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spans="1:46" s="2" customFormat="1" ht="12" customHeight="1">
      <c r="A14" s="36"/>
      <c r="B14" s="41"/>
      <c r="C14" s="36"/>
      <c r="D14" s="107" t="s">
        <v>30</v>
      </c>
      <c r="E14" s="36"/>
      <c r="F14" s="36"/>
      <c r="G14" s="36"/>
      <c r="H14" s="36"/>
      <c r="I14" s="107" t="s">
        <v>31</v>
      </c>
      <c r="J14" s="109" t="s">
        <v>32</v>
      </c>
      <c r="K14" s="36"/>
      <c r="L14" s="108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spans="1:46" s="2" customFormat="1" ht="18" customHeight="1">
      <c r="A15" s="36"/>
      <c r="B15" s="41"/>
      <c r="C15" s="36"/>
      <c r="D15" s="36"/>
      <c r="E15" s="109" t="s">
        <v>33</v>
      </c>
      <c r="F15" s="36"/>
      <c r="G15" s="36"/>
      <c r="H15" s="36"/>
      <c r="I15" s="107" t="s">
        <v>34</v>
      </c>
      <c r="J15" s="109" t="s">
        <v>35</v>
      </c>
      <c r="K15" s="36"/>
      <c r="L15" s="108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spans="1:46" s="2" customFormat="1" ht="6.95" customHeight="1">
      <c r="A16" s="36"/>
      <c r="B16" s="41"/>
      <c r="C16" s="36"/>
      <c r="D16" s="36"/>
      <c r="E16" s="36"/>
      <c r="F16" s="36"/>
      <c r="G16" s="36"/>
      <c r="H16" s="36"/>
      <c r="I16" s="36"/>
      <c r="J16" s="36"/>
      <c r="K16" s="36"/>
      <c r="L16" s="108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spans="1:31" s="2" customFormat="1" ht="12" customHeight="1">
      <c r="A17" s="36"/>
      <c r="B17" s="41"/>
      <c r="C17" s="36"/>
      <c r="D17" s="107" t="s">
        <v>36</v>
      </c>
      <c r="E17" s="36"/>
      <c r="F17" s="36"/>
      <c r="G17" s="36"/>
      <c r="H17" s="36"/>
      <c r="I17" s="107" t="s">
        <v>31</v>
      </c>
      <c r="J17" s="31" t="str">
        <f>'Rekapitulace stavby'!AN13</f>
        <v>Vyplň údaj</v>
      </c>
      <c r="K17" s="36"/>
      <c r="L17" s="108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spans="1:31" s="2" customFormat="1" ht="18" customHeight="1">
      <c r="A18" s="36"/>
      <c r="B18" s="41"/>
      <c r="C18" s="36"/>
      <c r="D18" s="36"/>
      <c r="E18" s="367" t="str">
        <f>'Rekapitulace stavby'!E14</f>
        <v>Vyplň údaj</v>
      </c>
      <c r="F18" s="368"/>
      <c r="G18" s="368"/>
      <c r="H18" s="368"/>
      <c r="I18" s="107" t="s">
        <v>34</v>
      </c>
      <c r="J18" s="31" t="str">
        <f>'Rekapitulace stavby'!AN14</f>
        <v>Vyplň údaj</v>
      </c>
      <c r="K18" s="36"/>
      <c r="L18" s="108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spans="1:31" s="2" customFormat="1" ht="6.95" customHeight="1">
      <c r="A19" s="36"/>
      <c r="B19" s="41"/>
      <c r="C19" s="36"/>
      <c r="D19" s="36"/>
      <c r="E19" s="36"/>
      <c r="F19" s="36"/>
      <c r="G19" s="36"/>
      <c r="H19" s="36"/>
      <c r="I19" s="36"/>
      <c r="J19" s="36"/>
      <c r="K19" s="36"/>
      <c r="L19" s="108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spans="1:31" s="2" customFormat="1" ht="12" customHeight="1">
      <c r="A20" s="36"/>
      <c r="B20" s="41"/>
      <c r="C20" s="36"/>
      <c r="D20" s="107" t="s">
        <v>38</v>
      </c>
      <c r="E20" s="36"/>
      <c r="F20" s="36"/>
      <c r="G20" s="36"/>
      <c r="H20" s="36"/>
      <c r="I20" s="107" t="s">
        <v>31</v>
      </c>
      <c r="J20" s="109" t="s">
        <v>39</v>
      </c>
      <c r="K20" s="36"/>
      <c r="L20" s="108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spans="1:31" s="2" customFormat="1" ht="18" customHeight="1">
      <c r="A21" s="36"/>
      <c r="B21" s="41"/>
      <c r="C21" s="36"/>
      <c r="D21" s="36"/>
      <c r="E21" s="109" t="s">
        <v>40</v>
      </c>
      <c r="F21" s="36"/>
      <c r="G21" s="36"/>
      <c r="H21" s="36"/>
      <c r="I21" s="107" t="s">
        <v>34</v>
      </c>
      <c r="J21" s="109" t="s">
        <v>39</v>
      </c>
      <c r="K21" s="36"/>
      <c r="L21" s="108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spans="1:31" s="2" customFormat="1" ht="6.95" customHeight="1">
      <c r="A22" s="36"/>
      <c r="B22" s="41"/>
      <c r="C22" s="36"/>
      <c r="D22" s="36"/>
      <c r="E22" s="36"/>
      <c r="F22" s="36"/>
      <c r="G22" s="36"/>
      <c r="H22" s="36"/>
      <c r="I22" s="36"/>
      <c r="J22" s="36"/>
      <c r="K22" s="36"/>
      <c r="L22" s="108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spans="1:31" s="2" customFormat="1" ht="12" customHeight="1">
      <c r="A23" s="36"/>
      <c r="B23" s="41"/>
      <c r="C23" s="36"/>
      <c r="D23" s="107" t="s">
        <v>42</v>
      </c>
      <c r="E23" s="36"/>
      <c r="F23" s="36"/>
      <c r="G23" s="36"/>
      <c r="H23" s="36"/>
      <c r="I23" s="107" t="s">
        <v>31</v>
      </c>
      <c r="J23" s="109" t="s">
        <v>43</v>
      </c>
      <c r="K23" s="36"/>
      <c r="L23" s="108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spans="1:31" s="2" customFormat="1" ht="18" customHeight="1">
      <c r="A24" s="36"/>
      <c r="B24" s="41"/>
      <c r="C24" s="36"/>
      <c r="D24" s="36"/>
      <c r="E24" s="109" t="s">
        <v>44</v>
      </c>
      <c r="F24" s="36"/>
      <c r="G24" s="36"/>
      <c r="H24" s="36"/>
      <c r="I24" s="107" t="s">
        <v>34</v>
      </c>
      <c r="J24" s="109" t="s">
        <v>45</v>
      </c>
      <c r="K24" s="36"/>
      <c r="L24" s="108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spans="1:31" s="2" customFormat="1" ht="6.95" customHeight="1">
      <c r="A25" s="36"/>
      <c r="B25" s="41"/>
      <c r="C25" s="36"/>
      <c r="D25" s="36"/>
      <c r="E25" s="36"/>
      <c r="F25" s="36"/>
      <c r="G25" s="36"/>
      <c r="H25" s="36"/>
      <c r="I25" s="36"/>
      <c r="J25" s="36"/>
      <c r="K25" s="36"/>
      <c r="L25" s="108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</row>
    <row r="26" spans="1:31" s="2" customFormat="1" ht="12" customHeight="1">
      <c r="A26" s="36"/>
      <c r="B26" s="41"/>
      <c r="C26" s="36"/>
      <c r="D26" s="107" t="s">
        <v>46</v>
      </c>
      <c r="E26" s="36"/>
      <c r="F26" s="36"/>
      <c r="G26" s="36"/>
      <c r="H26" s="36"/>
      <c r="I26" s="36"/>
      <c r="J26" s="36"/>
      <c r="K26" s="36"/>
      <c r="L26" s="108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spans="1:31" s="8" customFormat="1" ht="71.25" customHeight="1">
      <c r="A27" s="113"/>
      <c r="B27" s="114"/>
      <c r="C27" s="113"/>
      <c r="D27" s="113"/>
      <c r="E27" s="369" t="s">
        <v>47</v>
      </c>
      <c r="F27" s="369"/>
      <c r="G27" s="369"/>
      <c r="H27" s="369"/>
      <c r="I27" s="113"/>
      <c r="J27" s="113"/>
      <c r="K27" s="113"/>
      <c r="L27" s="115"/>
      <c r="S27" s="113"/>
      <c r="T27" s="113"/>
      <c r="U27" s="113"/>
      <c r="V27" s="113"/>
      <c r="W27" s="113"/>
      <c r="X27" s="113"/>
      <c r="Y27" s="113"/>
      <c r="Z27" s="113"/>
      <c r="AA27" s="113"/>
      <c r="AB27" s="113"/>
      <c r="AC27" s="113"/>
      <c r="AD27" s="113"/>
      <c r="AE27" s="113"/>
    </row>
    <row r="28" spans="1:31" s="2" customFormat="1" ht="6.95" customHeight="1">
      <c r="A28" s="36"/>
      <c r="B28" s="41"/>
      <c r="C28" s="36"/>
      <c r="D28" s="36"/>
      <c r="E28" s="36"/>
      <c r="F28" s="36"/>
      <c r="G28" s="36"/>
      <c r="H28" s="36"/>
      <c r="I28" s="36"/>
      <c r="J28" s="36"/>
      <c r="K28" s="36"/>
      <c r="L28" s="108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spans="1:31" s="2" customFormat="1" ht="6.95" customHeight="1">
      <c r="A29" s="36"/>
      <c r="B29" s="41"/>
      <c r="C29" s="36"/>
      <c r="D29" s="116"/>
      <c r="E29" s="116"/>
      <c r="F29" s="116"/>
      <c r="G29" s="116"/>
      <c r="H29" s="116"/>
      <c r="I29" s="116"/>
      <c r="J29" s="116"/>
      <c r="K29" s="116"/>
      <c r="L29" s="108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</row>
    <row r="30" spans="1:31" s="2" customFormat="1" ht="25.35" customHeight="1">
      <c r="A30" s="36"/>
      <c r="B30" s="41"/>
      <c r="C30" s="36"/>
      <c r="D30" s="117" t="s">
        <v>48</v>
      </c>
      <c r="E30" s="36"/>
      <c r="F30" s="36"/>
      <c r="G30" s="36"/>
      <c r="H30" s="36"/>
      <c r="I30" s="36"/>
      <c r="J30" s="118">
        <f>ROUND(J94, 2)</f>
        <v>0</v>
      </c>
      <c r="K30" s="36"/>
      <c r="L30" s="108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spans="1:31" s="2" customFormat="1" ht="6.95" customHeight="1">
      <c r="A31" s="36"/>
      <c r="B31" s="41"/>
      <c r="C31" s="36"/>
      <c r="D31" s="116"/>
      <c r="E31" s="116"/>
      <c r="F31" s="116"/>
      <c r="G31" s="116"/>
      <c r="H31" s="116"/>
      <c r="I31" s="116"/>
      <c r="J31" s="116"/>
      <c r="K31" s="116"/>
      <c r="L31" s="108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</row>
    <row r="32" spans="1:31" s="2" customFormat="1" ht="14.45" customHeight="1">
      <c r="A32" s="36"/>
      <c r="B32" s="41"/>
      <c r="C32" s="36"/>
      <c r="D32" s="36"/>
      <c r="E32" s="36"/>
      <c r="F32" s="119" t="s">
        <v>50</v>
      </c>
      <c r="G32" s="36"/>
      <c r="H32" s="36"/>
      <c r="I32" s="119" t="s">
        <v>49</v>
      </c>
      <c r="J32" s="119" t="s">
        <v>51</v>
      </c>
      <c r="K32" s="36"/>
      <c r="L32" s="108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spans="1:31" s="2" customFormat="1" ht="14.45" customHeight="1">
      <c r="A33" s="36"/>
      <c r="B33" s="41"/>
      <c r="C33" s="36"/>
      <c r="D33" s="120" t="s">
        <v>52</v>
      </c>
      <c r="E33" s="107" t="s">
        <v>53</v>
      </c>
      <c r="F33" s="121">
        <f>ROUND((SUM(BE94:BE753)),  2)</f>
        <v>0</v>
      </c>
      <c r="G33" s="36"/>
      <c r="H33" s="36"/>
      <c r="I33" s="122">
        <v>0.21</v>
      </c>
      <c r="J33" s="121">
        <f>ROUND(((SUM(BE94:BE753))*I33),  2)</f>
        <v>0</v>
      </c>
      <c r="K33" s="36"/>
      <c r="L33" s="108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spans="1:31" s="2" customFormat="1" ht="14.45" customHeight="1">
      <c r="A34" s="36"/>
      <c r="B34" s="41"/>
      <c r="C34" s="36"/>
      <c r="D34" s="36"/>
      <c r="E34" s="107" t="s">
        <v>54</v>
      </c>
      <c r="F34" s="121">
        <f>ROUND((SUM(BF94:BF753)),  2)</f>
        <v>0</v>
      </c>
      <c r="G34" s="36"/>
      <c r="H34" s="36"/>
      <c r="I34" s="122">
        <v>0.12</v>
      </c>
      <c r="J34" s="121">
        <f>ROUND(((SUM(BF94:BF753))*I34),  2)</f>
        <v>0</v>
      </c>
      <c r="K34" s="36"/>
      <c r="L34" s="108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spans="1:31" s="2" customFormat="1" ht="14.45" hidden="1" customHeight="1">
      <c r="A35" s="36"/>
      <c r="B35" s="41"/>
      <c r="C35" s="36"/>
      <c r="D35" s="36"/>
      <c r="E35" s="107" t="s">
        <v>55</v>
      </c>
      <c r="F35" s="121">
        <f>ROUND((SUM(BG94:BG753)),  2)</f>
        <v>0</v>
      </c>
      <c r="G35" s="36"/>
      <c r="H35" s="36"/>
      <c r="I35" s="122">
        <v>0.21</v>
      </c>
      <c r="J35" s="121">
        <f>0</f>
        <v>0</v>
      </c>
      <c r="K35" s="36"/>
      <c r="L35" s="108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spans="1:31" s="2" customFormat="1" ht="14.45" hidden="1" customHeight="1">
      <c r="A36" s="36"/>
      <c r="B36" s="41"/>
      <c r="C36" s="36"/>
      <c r="D36" s="36"/>
      <c r="E36" s="107" t="s">
        <v>56</v>
      </c>
      <c r="F36" s="121">
        <f>ROUND((SUM(BH94:BH753)),  2)</f>
        <v>0</v>
      </c>
      <c r="G36" s="36"/>
      <c r="H36" s="36"/>
      <c r="I36" s="122">
        <v>0.12</v>
      </c>
      <c r="J36" s="121">
        <f>0</f>
        <v>0</v>
      </c>
      <c r="K36" s="36"/>
      <c r="L36" s="108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spans="1:31" s="2" customFormat="1" ht="14.45" hidden="1" customHeight="1">
      <c r="A37" s="36"/>
      <c r="B37" s="41"/>
      <c r="C37" s="36"/>
      <c r="D37" s="36"/>
      <c r="E37" s="107" t="s">
        <v>57</v>
      </c>
      <c r="F37" s="121">
        <f>ROUND((SUM(BI94:BI753)),  2)</f>
        <v>0</v>
      </c>
      <c r="G37" s="36"/>
      <c r="H37" s="36"/>
      <c r="I37" s="122">
        <v>0</v>
      </c>
      <c r="J37" s="121">
        <f>0</f>
        <v>0</v>
      </c>
      <c r="K37" s="36"/>
      <c r="L37" s="108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spans="1:31" s="2" customFormat="1" ht="6.95" customHeight="1">
      <c r="A38" s="36"/>
      <c r="B38" s="41"/>
      <c r="C38" s="36"/>
      <c r="D38" s="36"/>
      <c r="E38" s="36"/>
      <c r="F38" s="36"/>
      <c r="G38" s="36"/>
      <c r="H38" s="36"/>
      <c r="I38" s="36"/>
      <c r="J38" s="36"/>
      <c r="K38" s="36"/>
      <c r="L38" s="108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spans="1:31" s="2" customFormat="1" ht="25.35" customHeight="1">
      <c r="A39" s="36"/>
      <c r="B39" s="41"/>
      <c r="C39" s="123"/>
      <c r="D39" s="124" t="s">
        <v>58</v>
      </c>
      <c r="E39" s="125"/>
      <c r="F39" s="125"/>
      <c r="G39" s="126" t="s">
        <v>59</v>
      </c>
      <c r="H39" s="127" t="s">
        <v>60</v>
      </c>
      <c r="I39" s="125"/>
      <c r="J39" s="128">
        <f>SUM(J30:J37)</f>
        <v>0</v>
      </c>
      <c r="K39" s="129"/>
      <c r="L39" s="108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</row>
    <row r="40" spans="1:31" s="2" customFormat="1" ht="14.45" customHeight="1">
      <c r="A40" s="36"/>
      <c r="B40" s="130"/>
      <c r="C40" s="131"/>
      <c r="D40" s="131"/>
      <c r="E40" s="131"/>
      <c r="F40" s="131"/>
      <c r="G40" s="131"/>
      <c r="H40" s="131"/>
      <c r="I40" s="131"/>
      <c r="J40" s="131"/>
      <c r="K40" s="131"/>
      <c r="L40" s="108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</row>
    <row r="44" spans="1:31" s="2" customFormat="1" ht="6.95" customHeight="1">
      <c r="A44" s="36"/>
      <c r="B44" s="132"/>
      <c r="C44" s="133"/>
      <c r="D44" s="133"/>
      <c r="E44" s="133"/>
      <c r="F44" s="133"/>
      <c r="G44" s="133"/>
      <c r="H44" s="133"/>
      <c r="I44" s="133"/>
      <c r="J44" s="133"/>
      <c r="K44" s="133"/>
      <c r="L44" s="108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</row>
    <row r="45" spans="1:31" s="2" customFormat="1" ht="24.95" customHeight="1">
      <c r="A45" s="36"/>
      <c r="B45" s="37"/>
      <c r="C45" s="24" t="s">
        <v>100</v>
      </c>
      <c r="D45" s="38"/>
      <c r="E45" s="38"/>
      <c r="F45" s="38"/>
      <c r="G45" s="38"/>
      <c r="H45" s="38"/>
      <c r="I45" s="38"/>
      <c r="J45" s="38"/>
      <c r="K45" s="38"/>
      <c r="L45" s="108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</row>
    <row r="46" spans="1:31" s="2" customFormat="1" ht="6.95" customHeight="1">
      <c r="A46" s="36"/>
      <c r="B46" s="37"/>
      <c r="C46" s="38"/>
      <c r="D46" s="38"/>
      <c r="E46" s="38"/>
      <c r="F46" s="38"/>
      <c r="G46" s="38"/>
      <c r="H46" s="38"/>
      <c r="I46" s="38"/>
      <c r="J46" s="38"/>
      <c r="K46" s="38"/>
      <c r="L46" s="108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</row>
    <row r="47" spans="1:31" s="2" customFormat="1" ht="12" customHeight="1">
      <c r="A47" s="36"/>
      <c r="B47" s="37"/>
      <c r="C47" s="30" t="s">
        <v>16</v>
      </c>
      <c r="D47" s="38"/>
      <c r="E47" s="38"/>
      <c r="F47" s="38"/>
      <c r="G47" s="38"/>
      <c r="H47" s="38"/>
      <c r="I47" s="38"/>
      <c r="J47" s="38"/>
      <c r="K47" s="38"/>
      <c r="L47" s="108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</row>
    <row r="48" spans="1:31" s="2" customFormat="1" ht="39.75" customHeight="1">
      <c r="A48" s="36"/>
      <c r="B48" s="37"/>
      <c r="C48" s="38"/>
      <c r="D48" s="38"/>
      <c r="E48" s="370" t="str">
        <f>E7</f>
        <v>PD K REKONSTRUKCI VO PRO OBLAST UL. NA PŘÍKOPECH, KMOCHOVA, TYLOVA, DIVIŠOVA, J. SUKA, JAR. JEŽKA, JINDŘICHOVA, ŽIŽKOVA</v>
      </c>
      <c r="F48" s="371"/>
      <c r="G48" s="371"/>
      <c r="H48" s="371"/>
      <c r="I48" s="38"/>
      <c r="J48" s="38"/>
      <c r="K48" s="38"/>
      <c r="L48" s="108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</row>
    <row r="49" spans="1:47" s="2" customFormat="1" ht="12" customHeight="1">
      <c r="A49" s="36"/>
      <c r="B49" s="37"/>
      <c r="C49" s="30" t="s">
        <v>97</v>
      </c>
      <c r="D49" s="38"/>
      <c r="E49" s="38"/>
      <c r="F49" s="38"/>
      <c r="G49" s="38"/>
      <c r="H49" s="38"/>
      <c r="I49" s="38"/>
      <c r="J49" s="38"/>
      <c r="K49" s="38"/>
      <c r="L49" s="108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</row>
    <row r="50" spans="1:47" s="2" customFormat="1" ht="16.5" customHeight="1">
      <c r="A50" s="36"/>
      <c r="B50" s="37"/>
      <c r="C50" s="38"/>
      <c r="D50" s="38"/>
      <c r="E50" s="342" t="str">
        <f>E9</f>
        <v>SO 404 - VO ul. Na Příkopech</v>
      </c>
      <c r="F50" s="372"/>
      <c r="G50" s="372"/>
      <c r="H50" s="372"/>
      <c r="I50" s="38"/>
      <c r="J50" s="38"/>
      <c r="K50" s="38"/>
      <c r="L50" s="108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</row>
    <row r="51" spans="1:47" s="2" customFormat="1" ht="6.95" customHeight="1">
      <c r="A51" s="36"/>
      <c r="B51" s="37"/>
      <c r="C51" s="38"/>
      <c r="D51" s="38"/>
      <c r="E51" s="38"/>
      <c r="F51" s="38"/>
      <c r="G51" s="38"/>
      <c r="H51" s="38"/>
      <c r="I51" s="38"/>
      <c r="J51" s="38"/>
      <c r="K51" s="38"/>
      <c r="L51" s="108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</row>
    <row r="52" spans="1:47" s="2" customFormat="1" ht="12" customHeight="1">
      <c r="A52" s="36"/>
      <c r="B52" s="37"/>
      <c r="C52" s="30" t="s">
        <v>22</v>
      </c>
      <c r="D52" s="38"/>
      <c r="E52" s="38"/>
      <c r="F52" s="28" t="str">
        <f>F12</f>
        <v>Třebíč, Týn, Na Příkopech</v>
      </c>
      <c r="G52" s="38"/>
      <c r="H52" s="38"/>
      <c r="I52" s="30" t="s">
        <v>24</v>
      </c>
      <c r="J52" s="61" t="str">
        <f>IF(J12="","",J12)</f>
        <v>23. 5. 2025</v>
      </c>
      <c r="K52" s="38"/>
      <c r="L52" s="108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</row>
    <row r="53" spans="1:47" s="2" customFormat="1" ht="6.95" customHeight="1">
      <c r="A53" s="36"/>
      <c r="B53" s="37"/>
      <c r="C53" s="38"/>
      <c r="D53" s="38"/>
      <c r="E53" s="38"/>
      <c r="F53" s="38"/>
      <c r="G53" s="38"/>
      <c r="H53" s="38"/>
      <c r="I53" s="38"/>
      <c r="J53" s="38"/>
      <c r="K53" s="38"/>
      <c r="L53" s="108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</row>
    <row r="54" spans="1:47" s="2" customFormat="1" ht="15.2" customHeight="1">
      <c r="A54" s="36"/>
      <c r="B54" s="37"/>
      <c r="C54" s="30" t="s">
        <v>30</v>
      </c>
      <c r="D54" s="38"/>
      <c r="E54" s="38"/>
      <c r="F54" s="28" t="str">
        <f>E15</f>
        <v>Město Třebíč, Karlovo nám. 104/55, 674 01 Třebíč</v>
      </c>
      <c r="G54" s="38"/>
      <c r="H54" s="38"/>
      <c r="I54" s="30" t="s">
        <v>38</v>
      </c>
      <c r="J54" s="34" t="str">
        <f>E21</f>
        <v>Ing. Jakub Vojtěch</v>
      </c>
      <c r="K54" s="38"/>
      <c r="L54" s="108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</row>
    <row r="55" spans="1:47" s="2" customFormat="1" ht="25.7" customHeight="1">
      <c r="A55" s="36"/>
      <c r="B55" s="37"/>
      <c r="C55" s="30" t="s">
        <v>36</v>
      </c>
      <c r="D55" s="38"/>
      <c r="E55" s="38"/>
      <c r="F55" s="28" t="str">
        <f>IF(E18="","",E18)</f>
        <v>Vyplň údaj</v>
      </c>
      <c r="G55" s="38"/>
      <c r="H55" s="38"/>
      <c r="I55" s="30" t="s">
        <v>42</v>
      </c>
      <c r="J55" s="34" t="str">
        <f>E24</f>
        <v>METROPROJEKT Praha a. s.</v>
      </c>
      <c r="K55" s="38"/>
      <c r="L55" s="108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</row>
    <row r="56" spans="1:47" s="2" customFormat="1" ht="10.35" customHeight="1">
      <c r="A56" s="36"/>
      <c r="B56" s="37"/>
      <c r="C56" s="38"/>
      <c r="D56" s="38"/>
      <c r="E56" s="38"/>
      <c r="F56" s="38"/>
      <c r="G56" s="38"/>
      <c r="H56" s="38"/>
      <c r="I56" s="38"/>
      <c r="J56" s="38"/>
      <c r="K56" s="38"/>
      <c r="L56" s="108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</row>
    <row r="57" spans="1:47" s="2" customFormat="1" ht="29.25" customHeight="1">
      <c r="A57" s="36"/>
      <c r="B57" s="37"/>
      <c r="C57" s="134" t="s">
        <v>101</v>
      </c>
      <c r="D57" s="135"/>
      <c r="E57" s="135"/>
      <c r="F57" s="135"/>
      <c r="G57" s="135"/>
      <c r="H57" s="135"/>
      <c r="I57" s="135"/>
      <c r="J57" s="136" t="s">
        <v>102</v>
      </c>
      <c r="K57" s="135"/>
      <c r="L57" s="108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</row>
    <row r="58" spans="1:47" s="2" customFormat="1" ht="10.35" customHeight="1">
      <c r="A58" s="36"/>
      <c r="B58" s="37"/>
      <c r="C58" s="38"/>
      <c r="D58" s="38"/>
      <c r="E58" s="38"/>
      <c r="F58" s="38"/>
      <c r="G58" s="38"/>
      <c r="H58" s="38"/>
      <c r="I58" s="38"/>
      <c r="J58" s="38"/>
      <c r="K58" s="38"/>
      <c r="L58" s="108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</row>
    <row r="59" spans="1:47" s="2" customFormat="1" ht="22.9" customHeight="1">
      <c r="A59" s="36"/>
      <c r="B59" s="37"/>
      <c r="C59" s="137" t="s">
        <v>80</v>
      </c>
      <c r="D59" s="38"/>
      <c r="E59" s="38"/>
      <c r="F59" s="38"/>
      <c r="G59" s="38"/>
      <c r="H59" s="38"/>
      <c r="I59" s="38"/>
      <c r="J59" s="79">
        <f>J94</f>
        <v>0</v>
      </c>
      <c r="K59" s="38"/>
      <c r="L59" s="108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U59" s="18" t="s">
        <v>103</v>
      </c>
    </row>
    <row r="60" spans="1:47" s="9" customFormat="1" ht="24.95" customHeight="1">
      <c r="B60" s="138"/>
      <c r="C60" s="139"/>
      <c r="D60" s="140" t="s">
        <v>513</v>
      </c>
      <c r="E60" s="141"/>
      <c r="F60" s="141"/>
      <c r="G60" s="141"/>
      <c r="H60" s="141"/>
      <c r="I60" s="141"/>
      <c r="J60" s="142">
        <f>J95</f>
        <v>0</v>
      </c>
      <c r="K60" s="139"/>
      <c r="L60" s="143"/>
    </row>
    <row r="61" spans="1:47" s="10" customFormat="1" ht="19.899999999999999" customHeight="1">
      <c r="B61" s="144"/>
      <c r="C61" s="145"/>
      <c r="D61" s="146" t="s">
        <v>514</v>
      </c>
      <c r="E61" s="147"/>
      <c r="F61" s="147"/>
      <c r="G61" s="147"/>
      <c r="H61" s="147"/>
      <c r="I61" s="147"/>
      <c r="J61" s="148">
        <f>J96</f>
        <v>0</v>
      </c>
      <c r="K61" s="145"/>
      <c r="L61" s="149"/>
    </row>
    <row r="62" spans="1:47" s="10" customFormat="1" ht="19.899999999999999" customHeight="1">
      <c r="B62" s="144"/>
      <c r="C62" s="145"/>
      <c r="D62" s="146" t="s">
        <v>515</v>
      </c>
      <c r="E62" s="147"/>
      <c r="F62" s="147"/>
      <c r="G62" s="147"/>
      <c r="H62" s="147"/>
      <c r="I62" s="147"/>
      <c r="J62" s="148">
        <f>J253</f>
        <v>0</v>
      </c>
      <c r="K62" s="145"/>
      <c r="L62" s="149"/>
    </row>
    <row r="63" spans="1:47" s="9" customFormat="1" ht="24.95" customHeight="1">
      <c r="B63" s="138"/>
      <c r="C63" s="139"/>
      <c r="D63" s="140" t="s">
        <v>106</v>
      </c>
      <c r="E63" s="141"/>
      <c r="F63" s="141"/>
      <c r="G63" s="141"/>
      <c r="H63" s="141"/>
      <c r="I63" s="141"/>
      <c r="J63" s="142">
        <f>J263</f>
        <v>0</v>
      </c>
      <c r="K63" s="139"/>
      <c r="L63" s="143"/>
    </row>
    <row r="64" spans="1:47" s="10" customFormat="1" ht="19.899999999999999" customHeight="1">
      <c r="B64" s="144"/>
      <c r="C64" s="145"/>
      <c r="D64" s="146" t="s">
        <v>516</v>
      </c>
      <c r="E64" s="147"/>
      <c r="F64" s="147"/>
      <c r="G64" s="147"/>
      <c r="H64" s="147"/>
      <c r="I64" s="147"/>
      <c r="J64" s="148">
        <f>J264</f>
        <v>0</v>
      </c>
      <c r="K64" s="145"/>
      <c r="L64" s="149"/>
    </row>
    <row r="65" spans="1:31" s="10" customFormat="1" ht="19.899999999999999" customHeight="1">
      <c r="B65" s="144"/>
      <c r="C65" s="145"/>
      <c r="D65" s="146" t="s">
        <v>517</v>
      </c>
      <c r="E65" s="147"/>
      <c r="F65" s="147"/>
      <c r="G65" s="147"/>
      <c r="H65" s="147"/>
      <c r="I65" s="147"/>
      <c r="J65" s="148">
        <f>J384</f>
        <v>0</v>
      </c>
      <c r="K65" s="145"/>
      <c r="L65" s="149"/>
    </row>
    <row r="66" spans="1:31" s="10" customFormat="1" ht="14.85" customHeight="1">
      <c r="B66" s="144"/>
      <c r="C66" s="145"/>
      <c r="D66" s="146" t="s">
        <v>518</v>
      </c>
      <c r="E66" s="147"/>
      <c r="F66" s="147"/>
      <c r="G66" s="147"/>
      <c r="H66" s="147"/>
      <c r="I66" s="147"/>
      <c r="J66" s="148">
        <f>J397</f>
        <v>0</v>
      </c>
      <c r="K66" s="145"/>
      <c r="L66" s="149"/>
    </row>
    <row r="67" spans="1:31" s="10" customFormat="1" ht="19.899999999999999" customHeight="1">
      <c r="B67" s="144"/>
      <c r="C67" s="145"/>
      <c r="D67" s="146" t="s">
        <v>107</v>
      </c>
      <c r="E67" s="147"/>
      <c r="F67" s="147"/>
      <c r="G67" s="147"/>
      <c r="H67" s="147"/>
      <c r="I67" s="147"/>
      <c r="J67" s="148">
        <f>J465</f>
        <v>0</v>
      </c>
      <c r="K67" s="145"/>
      <c r="L67" s="149"/>
    </row>
    <row r="68" spans="1:31" s="10" customFormat="1" ht="14.85" customHeight="1">
      <c r="B68" s="144"/>
      <c r="C68" s="145"/>
      <c r="D68" s="146" t="s">
        <v>519</v>
      </c>
      <c r="E68" s="147"/>
      <c r="F68" s="147"/>
      <c r="G68" s="147"/>
      <c r="H68" s="147"/>
      <c r="I68" s="147"/>
      <c r="J68" s="148">
        <f>J633</f>
        <v>0</v>
      </c>
      <c r="K68" s="145"/>
      <c r="L68" s="149"/>
    </row>
    <row r="69" spans="1:31" s="9" customFormat="1" ht="24.95" customHeight="1">
      <c r="B69" s="138"/>
      <c r="C69" s="139"/>
      <c r="D69" s="140" t="s">
        <v>108</v>
      </c>
      <c r="E69" s="141"/>
      <c r="F69" s="141"/>
      <c r="G69" s="141"/>
      <c r="H69" s="141"/>
      <c r="I69" s="141"/>
      <c r="J69" s="142">
        <f>J659</f>
        <v>0</v>
      </c>
      <c r="K69" s="139"/>
      <c r="L69" s="143"/>
    </row>
    <row r="70" spans="1:31" s="9" customFormat="1" ht="24.95" customHeight="1">
      <c r="B70" s="138"/>
      <c r="C70" s="139"/>
      <c r="D70" s="140" t="s">
        <v>110</v>
      </c>
      <c r="E70" s="141"/>
      <c r="F70" s="141"/>
      <c r="G70" s="141"/>
      <c r="H70" s="141"/>
      <c r="I70" s="141"/>
      <c r="J70" s="142">
        <f>J697</f>
        <v>0</v>
      </c>
      <c r="K70" s="139"/>
      <c r="L70" s="143"/>
    </row>
    <row r="71" spans="1:31" s="10" customFormat="1" ht="19.899999999999999" customHeight="1">
      <c r="B71" s="144"/>
      <c r="C71" s="145"/>
      <c r="D71" s="146" t="s">
        <v>111</v>
      </c>
      <c r="E71" s="147"/>
      <c r="F71" s="147"/>
      <c r="G71" s="147"/>
      <c r="H71" s="147"/>
      <c r="I71" s="147"/>
      <c r="J71" s="148">
        <f>J698</f>
        <v>0</v>
      </c>
      <c r="K71" s="145"/>
      <c r="L71" s="149"/>
    </row>
    <row r="72" spans="1:31" s="10" customFormat="1" ht="19.899999999999999" customHeight="1">
      <c r="B72" s="144"/>
      <c r="C72" s="145"/>
      <c r="D72" s="146" t="s">
        <v>112</v>
      </c>
      <c r="E72" s="147"/>
      <c r="F72" s="147"/>
      <c r="G72" s="147"/>
      <c r="H72" s="147"/>
      <c r="I72" s="147"/>
      <c r="J72" s="148">
        <f>J724</f>
        <v>0</v>
      </c>
      <c r="K72" s="145"/>
      <c r="L72" s="149"/>
    </row>
    <row r="73" spans="1:31" s="10" customFormat="1" ht="19.899999999999999" customHeight="1">
      <c r="B73" s="144"/>
      <c r="C73" s="145"/>
      <c r="D73" s="146" t="s">
        <v>113</v>
      </c>
      <c r="E73" s="147"/>
      <c r="F73" s="147"/>
      <c r="G73" s="147"/>
      <c r="H73" s="147"/>
      <c r="I73" s="147"/>
      <c r="J73" s="148">
        <f>J738</f>
        <v>0</v>
      </c>
      <c r="K73" s="145"/>
      <c r="L73" s="149"/>
    </row>
    <row r="74" spans="1:31" s="10" customFormat="1" ht="19.899999999999999" customHeight="1">
      <c r="B74" s="144"/>
      <c r="C74" s="145"/>
      <c r="D74" s="146" t="s">
        <v>114</v>
      </c>
      <c r="E74" s="147"/>
      <c r="F74" s="147"/>
      <c r="G74" s="147"/>
      <c r="H74" s="147"/>
      <c r="I74" s="147"/>
      <c r="J74" s="148">
        <f>J745</f>
        <v>0</v>
      </c>
      <c r="K74" s="145"/>
      <c r="L74" s="149"/>
    </row>
    <row r="75" spans="1:31" s="2" customFormat="1" ht="21.75" customHeight="1">
      <c r="A75" s="36"/>
      <c r="B75" s="37"/>
      <c r="C75" s="38"/>
      <c r="D75" s="38"/>
      <c r="E75" s="38"/>
      <c r="F75" s="38"/>
      <c r="G75" s="38"/>
      <c r="H75" s="38"/>
      <c r="I75" s="38"/>
      <c r="J75" s="38"/>
      <c r="K75" s="38"/>
      <c r="L75" s="108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</row>
    <row r="76" spans="1:31" s="2" customFormat="1" ht="6.95" customHeight="1">
      <c r="A76" s="36"/>
      <c r="B76" s="49"/>
      <c r="C76" s="50"/>
      <c r="D76" s="50"/>
      <c r="E76" s="50"/>
      <c r="F76" s="50"/>
      <c r="G76" s="50"/>
      <c r="H76" s="50"/>
      <c r="I76" s="50"/>
      <c r="J76" s="50"/>
      <c r="K76" s="50"/>
      <c r="L76" s="108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</row>
    <row r="80" spans="1:31" s="2" customFormat="1" ht="6.95" customHeight="1">
      <c r="A80" s="36"/>
      <c r="B80" s="51"/>
      <c r="C80" s="52"/>
      <c r="D80" s="52"/>
      <c r="E80" s="52"/>
      <c r="F80" s="52"/>
      <c r="G80" s="52"/>
      <c r="H80" s="52"/>
      <c r="I80" s="52"/>
      <c r="J80" s="52"/>
      <c r="K80" s="52"/>
      <c r="L80" s="108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</row>
    <row r="81" spans="1:63" s="2" customFormat="1" ht="24.95" customHeight="1">
      <c r="A81" s="36"/>
      <c r="B81" s="37"/>
      <c r="C81" s="24" t="s">
        <v>115</v>
      </c>
      <c r="D81" s="38"/>
      <c r="E81" s="38"/>
      <c r="F81" s="38"/>
      <c r="G81" s="38"/>
      <c r="H81" s="38"/>
      <c r="I81" s="38"/>
      <c r="J81" s="38"/>
      <c r="K81" s="38"/>
      <c r="L81" s="108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</row>
    <row r="82" spans="1:63" s="2" customFormat="1" ht="6.95" customHeight="1">
      <c r="A82" s="36"/>
      <c r="B82" s="37"/>
      <c r="C82" s="38"/>
      <c r="D82" s="38"/>
      <c r="E82" s="38"/>
      <c r="F82" s="38"/>
      <c r="G82" s="38"/>
      <c r="H82" s="38"/>
      <c r="I82" s="38"/>
      <c r="J82" s="38"/>
      <c r="K82" s="38"/>
      <c r="L82" s="108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</row>
    <row r="83" spans="1:63" s="2" customFormat="1" ht="12" customHeight="1">
      <c r="A83" s="36"/>
      <c r="B83" s="37"/>
      <c r="C83" s="30" t="s">
        <v>16</v>
      </c>
      <c r="D83" s="38"/>
      <c r="E83" s="38"/>
      <c r="F83" s="38"/>
      <c r="G83" s="38"/>
      <c r="H83" s="38"/>
      <c r="I83" s="38"/>
      <c r="J83" s="38"/>
      <c r="K83" s="38"/>
      <c r="L83" s="108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</row>
    <row r="84" spans="1:63" s="2" customFormat="1" ht="39.75" customHeight="1">
      <c r="A84" s="36"/>
      <c r="B84" s="37"/>
      <c r="C84" s="38"/>
      <c r="D84" s="38"/>
      <c r="E84" s="370" t="str">
        <f>E7</f>
        <v>PD K REKONSTRUKCI VO PRO OBLAST UL. NA PŘÍKOPECH, KMOCHOVA, TYLOVA, DIVIŠOVA, J. SUKA, JAR. JEŽKA, JINDŘICHOVA, ŽIŽKOVA</v>
      </c>
      <c r="F84" s="371"/>
      <c r="G84" s="371"/>
      <c r="H84" s="371"/>
      <c r="I84" s="38"/>
      <c r="J84" s="38"/>
      <c r="K84" s="38"/>
      <c r="L84" s="108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</row>
    <row r="85" spans="1:63" s="2" customFormat="1" ht="12" customHeight="1">
      <c r="A85" s="36"/>
      <c r="B85" s="37"/>
      <c r="C85" s="30" t="s">
        <v>97</v>
      </c>
      <c r="D85" s="38"/>
      <c r="E85" s="38"/>
      <c r="F85" s="38"/>
      <c r="G85" s="38"/>
      <c r="H85" s="38"/>
      <c r="I85" s="38"/>
      <c r="J85" s="38"/>
      <c r="K85" s="38"/>
      <c r="L85" s="108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</row>
    <row r="86" spans="1:63" s="2" customFormat="1" ht="16.5" customHeight="1">
      <c r="A86" s="36"/>
      <c r="B86" s="37"/>
      <c r="C86" s="38"/>
      <c r="D86" s="38"/>
      <c r="E86" s="342" t="str">
        <f>E9</f>
        <v>SO 404 - VO ul. Na Příkopech</v>
      </c>
      <c r="F86" s="372"/>
      <c r="G86" s="372"/>
      <c r="H86" s="372"/>
      <c r="I86" s="38"/>
      <c r="J86" s="38"/>
      <c r="K86" s="38"/>
      <c r="L86" s="108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</row>
    <row r="87" spans="1:63" s="2" customFormat="1" ht="6.95" customHeight="1">
      <c r="A87" s="36"/>
      <c r="B87" s="37"/>
      <c r="C87" s="38"/>
      <c r="D87" s="38"/>
      <c r="E87" s="38"/>
      <c r="F87" s="38"/>
      <c r="G87" s="38"/>
      <c r="H87" s="38"/>
      <c r="I87" s="38"/>
      <c r="J87" s="38"/>
      <c r="K87" s="38"/>
      <c r="L87" s="108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</row>
    <row r="88" spans="1:63" s="2" customFormat="1" ht="12" customHeight="1">
      <c r="A88" s="36"/>
      <c r="B88" s="37"/>
      <c r="C88" s="30" t="s">
        <v>22</v>
      </c>
      <c r="D88" s="38"/>
      <c r="E88" s="38"/>
      <c r="F88" s="28" t="str">
        <f>F12</f>
        <v>Třebíč, Týn, Na Příkopech</v>
      </c>
      <c r="G88" s="38"/>
      <c r="H88" s="38"/>
      <c r="I88" s="30" t="s">
        <v>24</v>
      </c>
      <c r="J88" s="61" t="str">
        <f>IF(J12="","",J12)</f>
        <v>23. 5. 2025</v>
      </c>
      <c r="K88" s="38"/>
      <c r="L88" s="108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</row>
    <row r="89" spans="1:63" s="2" customFormat="1" ht="6.95" customHeight="1">
      <c r="A89" s="36"/>
      <c r="B89" s="37"/>
      <c r="C89" s="38"/>
      <c r="D89" s="38"/>
      <c r="E89" s="38"/>
      <c r="F89" s="38"/>
      <c r="G89" s="38"/>
      <c r="H89" s="38"/>
      <c r="I89" s="38"/>
      <c r="J89" s="38"/>
      <c r="K89" s="38"/>
      <c r="L89" s="108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</row>
    <row r="90" spans="1:63" s="2" customFormat="1" ht="15.2" customHeight="1">
      <c r="A90" s="36"/>
      <c r="B90" s="37"/>
      <c r="C90" s="30" t="s">
        <v>30</v>
      </c>
      <c r="D90" s="38"/>
      <c r="E90" s="38"/>
      <c r="F90" s="28" t="str">
        <f>E15</f>
        <v>Město Třebíč, Karlovo nám. 104/55, 674 01 Třebíč</v>
      </c>
      <c r="G90" s="38"/>
      <c r="H90" s="38"/>
      <c r="I90" s="30" t="s">
        <v>38</v>
      </c>
      <c r="J90" s="34" t="str">
        <f>E21</f>
        <v>Ing. Jakub Vojtěch</v>
      </c>
      <c r="K90" s="38"/>
      <c r="L90" s="108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</row>
    <row r="91" spans="1:63" s="2" customFormat="1" ht="25.7" customHeight="1">
      <c r="A91" s="36"/>
      <c r="B91" s="37"/>
      <c r="C91" s="30" t="s">
        <v>36</v>
      </c>
      <c r="D91" s="38"/>
      <c r="E91" s="38"/>
      <c r="F91" s="28" t="str">
        <f>IF(E18="","",E18)</f>
        <v>Vyplň údaj</v>
      </c>
      <c r="G91" s="38"/>
      <c r="H91" s="38"/>
      <c r="I91" s="30" t="s">
        <v>42</v>
      </c>
      <c r="J91" s="34" t="str">
        <f>E24</f>
        <v>METROPROJEKT Praha a. s.</v>
      </c>
      <c r="K91" s="38"/>
      <c r="L91" s="108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</row>
    <row r="92" spans="1:63" s="2" customFormat="1" ht="10.35" customHeight="1">
      <c r="A92" s="36"/>
      <c r="B92" s="37"/>
      <c r="C92" s="38"/>
      <c r="D92" s="38"/>
      <c r="E92" s="38"/>
      <c r="F92" s="38"/>
      <c r="G92" s="38"/>
      <c r="H92" s="38"/>
      <c r="I92" s="38"/>
      <c r="J92" s="38"/>
      <c r="K92" s="38"/>
      <c r="L92" s="108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</row>
    <row r="93" spans="1:63" s="11" customFormat="1" ht="29.25" customHeight="1">
      <c r="A93" s="150"/>
      <c r="B93" s="151"/>
      <c r="C93" s="152" t="s">
        <v>116</v>
      </c>
      <c r="D93" s="153" t="s">
        <v>67</v>
      </c>
      <c r="E93" s="153" t="s">
        <v>63</v>
      </c>
      <c r="F93" s="153" t="s">
        <v>64</v>
      </c>
      <c r="G93" s="153" t="s">
        <v>117</v>
      </c>
      <c r="H93" s="153" t="s">
        <v>118</v>
      </c>
      <c r="I93" s="153" t="s">
        <v>119</v>
      </c>
      <c r="J93" s="153" t="s">
        <v>102</v>
      </c>
      <c r="K93" s="154" t="s">
        <v>120</v>
      </c>
      <c r="L93" s="155"/>
      <c r="M93" s="70" t="s">
        <v>39</v>
      </c>
      <c r="N93" s="71" t="s">
        <v>52</v>
      </c>
      <c r="O93" s="71" t="s">
        <v>121</v>
      </c>
      <c r="P93" s="71" t="s">
        <v>122</v>
      </c>
      <c r="Q93" s="71" t="s">
        <v>123</v>
      </c>
      <c r="R93" s="71" t="s">
        <v>124</v>
      </c>
      <c r="S93" s="71" t="s">
        <v>125</v>
      </c>
      <c r="T93" s="72" t="s">
        <v>126</v>
      </c>
      <c r="U93" s="150"/>
      <c r="V93" s="150"/>
      <c r="W93" s="150"/>
      <c r="X93" s="150"/>
      <c r="Y93" s="150"/>
      <c r="Z93" s="150"/>
      <c r="AA93" s="150"/>
      <c r="AB93" s="150"/>
      <c r="AC93" s="150"/>
      <c r="AD93" s="150"/>
      <c r="AE93" s="150"/>
    </row>
    <row r="94" spans="1:63" s="2" customFormat="1" ht="22.9" customHeight="1">
      <c r="A94" s="36"/>
      <c r="B94" s="37"/>
      <c r="C94" s="77" t="s">
        <v>127</v>
      </c>
      <c r="D94" s="38"/>
      <c r="E94" s="38"/>
      <c r="F94" s="38"/>
      <c r="G94" s="38"/>
      <c r="H94" s="38"/>
      <c r="I94" s="38"/>
      <c r="J94" s="156">
        <f>BK94</f>
        <v>0</v>
      </c>
      <c r="K94" s="38"/>
      <c r="L94" s="41"/>
      <c r="M94" s="73"/>
      <c r="N94" s="157"/>
      <c r="O94" s="74"/>
      <c r="P94" s="158">
        <f>P95+P263+P659+P697</f>
        <v>0</v>
      </c>
      <c r="Q94" s="74"/>
      <c r="R94" s="158">
        <f>R95+R263+R659+R697</f>
        <v>331.66393650000003</v>
      </c>
      <c r="S94" s="74"/>
      <c r="T94" s="159">
        <f>T95+T263+T659+T697</f>
        <v>134.65659999999997</v>
      </c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T94" s="18" t="s">
        <v>81</v>
      </c>
      <c r="AU94" s="18" t="s">
        <v>103</v>
      </c>
      <c r="BK94" s="160">
        <f>BK95+BK263+BK659+BK697</f>
        <v>0</v>
      </c>
    </row>
    <row r="95" spans="1:63" s="12" customFormat="1" ht="25.9" customHeight="1">
      <c r="B95" s="161"/>
      <c r="C95" s="162"/>
      <c r="D95" s="163" t="s">
        <v>81</v>
      </c>
      <c r="E95" s="164" t="s">
        <v>520</v>
      </c>
      <c r="F95" s="164" t="s">
        <v>521</v>
      </c>
      <c r="G95" s="162"/>
      <c r="H95" s="162"/>
      <c r="I95" s="165"/>
      <c r="J95" s="166">
        <f>BK95</f>
        <v>0</v>
      </c>
      <c r="K95" s="162"/>
      <c r="L95" s="167"/>
      <c r="M95" s="168"/>
      <c r="N95" s="169"/>
      <c r="O95" s="169"/>
      <c r="P95" s="170">
        <f>P96+P253</f>
        <v>0</v>
      </c>
      <c r="Q95" s="169"/>
      <c r="R95" s="170">
        <f>R96+R253</f>
        <v>0.11634000000000003</v>
      </c>
      <c r="S95" s="169"/>
      <c r="T95" s="171">
        <f>T96+T253</f>
        <v>0.16059999999999999</v>
      </c>
      <c r="AR95" s="172" t="s">
        <v>92</v>
      </c>
      <c r="AT95" s="173" t="s">
        <v>81</v>
      </c>
      <c r="AU95" s="173" t="s">
        <v>82</v>
      </c>
      <c r="AY95" s="172" t="s">
        <v>130</v>
      </c>
      <c r="BK95" s="174">
        <f>BK96+BK253</f>
        <v>0</v>
      </c>
    </row>
    <row r="96" spans="1:63" s="12" customFormat="1" ht="22.9" customHeight="1">
      <c r="B96" s="161"/>
      <c r="C96" s="162"/>
      <c r="D96" s="163" t="s">
        <v>81</v>
      </c>
      <c r="E96" s="175" t="s">
        <v>522</v>
      </c>
      <c r="F96" s="175" t="s">
        <v>523</v>
      </c>
      <c r="G96" s="162"/>
      <c r="H96" s="162"/>
      <c r="I96" s="165"/>
      <c r="J96" s="176">
        <f>BK96</f>
        <v>0</v>
      </c>
      <c r="K96" s="162"/>
      <c r="L96" s="167"/>
      <c r="M96" s="168"/>
      <c r="N96" s="169"/>
      <c r="O96" s="169"/>
      <c r="P96" s="170">
        <f>SUM(P97:P252)</f>
        <v>0</v>
      </c>
      <c r="Q96" s="169"/>
      <c r="R96" s="170">
        <f>SUM(R97:R252)</f>
        <v>0.11609000000000003</v>
      </c>
      <c r="S96" s="169"/>
      <c r="T96" s="171">
        <f>SUM(T97:T252)</f>
        <v>0.16059999999999999</v>
      </c>
      <c r="AR96" s="172" t="s">
        <v>92</v>
      </c>
      <c r="AT96" s="173" t="s">
        <v>81</v>
      </c>
      <c r="AU96" s="173" t="s">
        <v>90</v>
      </c>
      <c r="AY96" s="172" t="s">
        <v>130</v>
      </c>
      <c r="BK96" s="174">
        <f>SUM(BK97:BK252)</f>
        <v>0</v>
      </c>
    </row>
    <row r="97" spans="1:65" s="2" customFormat="1" ht="21.75" customHeight="1">
      <c r="A97" s="36"/>
      <c r="B97" s="37"/>
      <c r="C97" s="177" t="s">
        <v>90</v>
      </c>
      <c r="D97" s="177" t="s">
        <v>132</v>
      </c>
      <c r="E97" s="178" t="s">
        <v>524</v>
      </c>
      <c r="F97" s="179" t="s">
        <v>525</v>
      </c>
      <c r="G97" s="180" t="s">
        <v>201</v>
      </c>
      <c r="H97" s="181">
        <v>3</v>
      </c>
      <c r="I97" s="182"/>
      <c r="J97" s="183">
        <f>ROUND(I97*H97,2)</f>
        <v>0</v>
      </c>
      <c r="K97" s="179" t="s">
        <v>136</v>
      </c>
      <c r="L97" s="41"/>
      <c r="M97" s="184" t="s">
        <v>39</v>
      </c>
      <c r="N97" s="185" t="s">
        <v>53</v>
      </c>
      <c r="O97" s="66"/>
      <c r="P97" s="186">
        <f>O97*H97</f>
        <v>0</v>
      </c>
      <c r="Q97" s="186">
        <v>0</v>
      </c>
      <c r="R97" s="186">
        <f>Q97*H97</f>
        <v>0</v>
      </c>
      <c r="S97" s="186">
        <v>0</v>
      </c>
      <c r="T97" s="187">
        <f>S97*H97</f>
        <v>0</v>
      </c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R97" s="188" t="s">
        <v>244</v>
      </c>
      <c r="AT97" s="188" t="s">
        <v>132</v>
      </c>
      <c r="AU97" s="188" t="s">
        <v>92</v>
      </c>
      <c r="AY97" s="18" t="s">
        <v>130</v>
      </c>
      <c r="BE97" s="189">
        <f>IF(N97="základní",J97,0)</f>
        <v>0</v>
      </c>
      <c r="BF97" s="189">
        <f>IF(N97="snížená",J97,0)</f>
        <v>0</v>
      </c>
      <c r="BG97" s="189">
        <f>IF(N97="zákl. přenesená",J97,0)</f>
        <v>0</v>
      </c>
      <c r="BH97" s="189">
        <f>IF(N97="sníž. přenesená",J97,0)</f>
        <v>0</v>
      </c>
      <c r="BI97" s="189">
        <f>IF(N97="nulová",J97,0)</f>
        <v>0</v>
      </c>
      <c r="BJ97" s="18" t="s">
        <v>90</v>
      </c>
      <c r="BK97" s="189">
        <f>ROUND(I97*H97,2)</f>
        <v>0</v>
      </c>
      <c r="BL97" s="18" t="s">
        <v>244</v>
      </c>
      <c r="BM97" s="188" t="s">
        <v>526</v>
      </c>
    </row>
    <row r="98" spans="1:65" s="2" customFormat="1" ht="19.5">
      <c r="A98" s="36"/>
      <c r="B98" s="37"/>
      <c r="C98" s="38"/>
      <c r="D98" s="190" t="s">
        <v>139</v>
      </c>
      <c r="E98" s="38"/>
      <c r="F98" s="191" t="s">
        <v>527</v>
      </c>
      <c r="G98" s="38"/>
      <c r="H98" s="38"/>
      <c r="I98" s="192"/>
      <c r="J98" s="38"/>
      <c r="K98" s="38"/>
      <c r="L98" s="41"/>
      <c r="M98" s="193"/>
      <c r="N98" s="194"/>
      <c r="O98" s="66"/>
      <c r="P98" s="66"/>
      <c r="Q98" s="66"/>
      <c r="R98" s="66"/>
      <c r="S98" s="66"/>
      <c r="T98" s="67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T98" s="18" t="s">
        <v>139</v>
      </c>
      <c r="AU98" s="18" t="s">
        <v>92</v>
      </c>
    </row>
    <row r="99" spans="1:65" s="2" customFormat="1" ht="11.25">
      <c r="A99" s="36"/>
      <c r="B99" s="37"/>
      <c r="C99" s="38"/>
      <c r="D99" s="195" t="s">
        <v>141</v>
      </c>
      <c r="E99" s="38"/>
      <c r="F99" s="196" t="s">
        <v>528</v>
      </c>
      <c r="G99" s="38"/>
      <c r="H99" s="38"/>
      <c r="I99" s="192"/>
      <c r="J99" s="38"/>
      <c r="K99" s="38"/>
      <c r="L99" s="41"/>
      <c r="M99" s="193"/>
      <c r="N99" s="194"/>
      <c r="O99" s="66"/>
      <c r="P99" s="66"/>
      <c r="Q99" s="66"/>
      <c r="R99" s="66"/>
      <c r="S99" s="66"/>
      <c r="T99" s="67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T99" s="18" t="s">
        <v>141</v>
      </c>
      <c r="AU99" s="18" t="s">
        <v>92</v>
      </c>
    </row>
    <row r="100" spans="1:65" s="13" customFormat="1" ht="11.25">
      <c r="B100" s="197"/>
      <c r="C100" s="198"/>
      <c r="D100" s="190" t="s">
        <v>143</v>
      </c>
      <c r="E100" s="199" t="s">
        <v>39</v>
      </c>
      <c r="F100" s="200" t="s">
        <v>529</v>
      </c>
      <c r="G100" s="198"/>
      <c r="H100" s="201">
        <v>1</v>
      </c>
      <c r="I100" s="202"/>
      <c r="J100" s="198"/>
      <c r="K100" s="198"/>
      <c r="L100" s="203"/>
      <c r="M100" s="204"/>
      <c r="N100" s="205"/>
      <c r="O100" s="205"/>
      <c r="P100" s="205"/>
      <c r="Q100" s="205"/>
      <c r="R100" s="205"/>
      <c r="S100" s="205"/>
      <c r="T100" s="206"/>
      <c r="AT100" s="207" t="s">
        <v>143</v>
      </c>
      <c r="AU100" s="207" t="s">
        <v>92</v>
      </c>
      <c r="AV100" s="13" t="s">
        <v>92</v>
      </c>
      <c r="AW100" s="13" t="s">
        <v>41</v>
      </c>
      <c r="AX100" s="13" t="s">
        <v>82</v>
      </c>
      <c r="AY100" s="207" t="s">
        <v>130</v>
      </c>
    </row>
    <row r="101" spans="1:65" s="13" customFormat="1" ht="11.25">
      <c r="B101" s="197"/>
      <c r="C101" s="198"/>
      <c r="D101" s="190" t="s">
        <v>143</v>
      </c>
      <c r="E101" s="199" t="s">
        <v>39</v>
      </c>
      <c r="F101" s="200" t="s">
        <v>530</v>
      </c>
      <c r="G101" s="198"/>
      <c r="H101" s="201">
        <v>1</v>
      </c>
      <c r="I101" s="202"/>
      <c r="J101" s="198"/>
      <c r="K101" s="198"/>
      <c r="L101" s="203"/>
      <c r="M101" s="204"/>
      <c r="N101" s="205"/>
      <c r="O101" s="205"/>
      <c r="P101" s="205"/>
      <c r="Q101" s="205"/>
      <c r="R101" s="205"/>
      <c r="S101" s="205"/>
      <c r="T101" s="206"/>
      <c r="AT101" s="207" t="s">
        <v>143</v>
      </c>
      <c r="AU101" s="207" t="s">
        <v>92</v>
      </c>
      <c r="AV101" s="13" t="s">
        <v>92</v>
      </c>
      <c r="AW101" s="13" t="s">
        <v>41</v>
      </c>
      <c r="AX101" s="13" t="s">
        <v>82</v>
      </c>
      <c r="AY101" s="207" t="s">
        <v>130</v>
      </c>
    </row>
    <row r="102" spans="1:65" s="13" customFormat="1" ht="11.25">
      <c r="B102" s="197"/>
      <c r="C102" s="198"/>
      <c r="D102" s="190" t="s">
        <v>143</v>
      </c>
      <c r="E102" s="199" t="s">
        <v>39</v>
      </c>
      <c r="F102" s="200" t="s">
        <v>531</v>
      </c>
      <c r="G102" s="198"/>
      <c r="H102" s="201">
        <v>1</v>
      </c>
      <c r="I102" s="202"/>
      <c r="J102" s="198"/>
      <c r="K102" s="198"/>
      <c r="L102" s="203"/>
      <c r="M102" s="204"/>
      <c r="N102" s="205"/>
      <c r="O102" s="205"/>
      <c r="P102" s="205"/>
      <c r="Q102" s="205"/>
      <c r="R102" s="205"/>
      <c r="S102" s="205"/>
      <c r="T102" s="206"/>
      <c r="AT102" s="207" t="s">
        <v>143</v>
      </c>
      <c r="AU102" s="207" t="s">
        <v>92</v>
      </c>
      <c r="AV102" s="13" t="s">
        <v>92</v>
      </c>
      <c r="AW102" s="13" t="s">
        <v>41</v>
      </c>
      <c r="AX102" s="13" t="s">
        <v>82</v>
      </c>
      <c r="AY102" s="207" t="s">
        <v>130</v>
      </c>
    </row>
    <row r="103" spans="1:65" s="14" customFormat="1" ht="11.25">
      <c r="B103" s="208"/>
      <c r="C103" s="209"/>
      <c r="D103" s="190" t="s">
        <v>143</v>
      </c>
      <c r="E103" s="210" t="s">
        <v>39</v>
      </c>
      <c r="F103" s="211" t="s">
        <v>158</v>
      </c>
      <c r="G103" s="209"/>
      <c r="H103" s="212">
        <v>3</v>
      </c>
      <c r="I103" s="213"/>
      <c r="J103" s="209"/>
      <c r="K103" s="209"/>
      <c r="L103" s="214"/>
      <c r="M103" s="215"/>
      <c r="N103" s="216"/>
      <c r="O103" s="216"/>
      <c r="P103" s="216"/>
      <c r="Q103" s="216"/>
      <c r="R103" s="216"/>
      <c r="S103" s="216"/>
      <c r="T103" s="217"/>
      <c r="AT103" s="218" t="s">
        <v>143</v>
      </c>
      <c r="AU103" s="218" t="s">
        <v>92</v>
      </c>
      <c r="AV103" s="14" t="s">
        <v>137</v>
      </c>
      <c r="AW103" s="14" t="s">
        <v>41</v>
      </c>
      <c r="AX103" s="14" t="s">
        <v>90</v>
      </c>
      <c r="AY103" s="218" t="s">
        <v>130</v>
      </c>
    </row>
    <row r="104" spans="1:65" s="2" customFormat="1" ht="21.75" customHeight="1">
      <c r="A104" s="36"/>
      <c r="B104" s="37"/>
      <c r="C104" s="219" t="s">
        <v>92</v>
      </c>
      <c r="D104" s="219" t="s">
        <v>177</v>
      </c>
      <c r="E104" s="220" t="s">
        <v>532</v>
      </c>
      <c r="F104" s="221" t="s">
        <v>533</v>
      </c>
      <c r="G104" s="222" t="s">
        <v>201</v>
      </c>
      <c r="H104" s="223">
        <v>3</v>
      </c>
      <c r="I104" s="224"/>
      <c r="J104" s="225">
        <f>ROUND(I104*H104,2)</f>
        <v>0</v>
      </c>
      <c r="K104" s="221" t="s">
        <v>136</v>
      </c>
      <c r="L104" s="226"/>
      <c r="M104" s="227" t="s">
        <v>39</v>
      </c>
      <c r="N104" s="228" t="s">
        <v>53</v>
      </c>
      <c r="O104" s="66"/>
      <c r="P104" s="186">
        <f>O104*H104</f>
        <v>0</v>
      </c>
      <c r="Q104" s="186">
        <v>5.9999999999999995E-4</v>
      </c>
      <c r="R104" s="186">
        <f>Q104*H104</f>
        <v>1.8E-3</v>
      </c>
      <c r="S104" s="186">
        <v>0</v>
      </c>
      <c r="T104" s="187">
        <f>S104*H104</f>
        <v>0</v>
      </c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  <c r="AR104" s="188" t="s">
        <v>350</v>
      </c>
      <c r="AT104" s="188" t="s">
        <v>177</v>
      </c>
      <c r="AU104" s="188" t="s">
        <v>92</v>
      </c>
      <c r="AY104" s="18" t="s">
        <v>130</v>
      </c>
      <c r="BE104" s="189">
        <f>IF(N104="základní",J104,0)</f>
        <v>0</v>
      </c>
      <c r="BF104" s="189">
        <f>IF(N104="snížená",J104,0)</f>
        <v>0</v>
      </c>
      <c r="BG104" s="189">
        <f>IF(N104="zákl. přenesená",J104,0)</f>
        <v>0</v>
      </c>
      <c r="BH104" s="189">
        <f>IF(N104="sníž. přenesená",J104,0)</f>
        <v>0</v>
      </c>
      <c r="BI104" s="189">
        <f>IF(N104="nulová",J104,0)</f>
        <v>0</v>
      </c>
      <c r="BJ104" s="18" t="s">
        <v>90</v>
      </c>
      <c r="BK104" s="189">
        <f>ROUND(I104*H104,2)</f>
        <v>0</v>
      </c>
      <c r="BL104" s="18" t="s">
        <v>244</v>
      </c>
      <c r="BM104" s="188" t="s">
        <v>534</v>
      </c>
    </row>
    <row r="105" spans="1:65" s="2" customFormat="1" ht="11.25">
      <c r="A105" s="36"/>
      <c r="B105" s="37"/>
      <c r="C105" s="38"/>
      <c r="D105" s="190" t="s">
        <v>139</v>
      </c>
      <c r="E105" s="38"/>
      <c r="F105" s="191" t="s">
        <v>533</v>
      </c>
      <c r="G105" s="38"/>
      <c r="H105" s="38"/>
      <c r="I105" s="192"/>
      <c r="J105" s="38"/>
      <c r="K105" s="38"/>
      <c r="L105" s="41"/>
      <c r="M105" s="193"/>
      <c r="N105" s="194"/>
      <c r="O105" s="66"/>
      <c r="P105" s="66"/>
      <c r="Q105" s="66"/>
      <c r="R105" s="66"/>
      <c r="S105" s="66"/>
      <c r="T105" s="67"/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  <c r="AT105" s="18" t="s">
        <v>139</v>
      </c>
      <c r="AU105" s="18" t="s">
        <v>92</v>
      </c>
    </row>
    <row r="106" spans="1:65" s="2" customFormat="1" ht="24.2" customHeight="1">
      <c r="A106" s="36"/>
      <c r="B106" s="37"/>
      <c r="C106" s="177" t="s">
        <v>151</v>
      </c>
      <c r="D106" s="177" t="s">
        <v>132</v>
      </c>
      <c r="E106" s="178" t="s">
        <v>535</v>
      </c>
      <c r="F106" s="179" t="s">
        <v>536</v>
      </c>
      <c r="G106" s="180" t="s">
        <v>180</v>
      </c>
      <c r="H106" s="181">
        <v>2</v>
      </c>
      <c r="I106" s="182"/>
      <c r="J106" s="183">
        <f>ROUND(I106*H106,2)</f>
        <v>0</v>
      </c>
      <c r="K106" s="179" t="s">
        <v>136</v>
      </c>
      <c r="L106" s="41"/>
      <c r="M106" s="184" t="s">
        <v>39</v>
      </c>
      <c r="N106" s="185" t="s">
        <v>53</v>
      </c>
      <c r="O106" s="66"/>
      <c r="P106" s="186">
        <f>O106*H106</f>
        <v>0</v>
      </c>
      <c r="Q106" s="186">
        <v>0</v>
      </c>
      <c r="R106" s="186">
        <f>Q106*H106</f>
        <v>0</v>
      </c>
      <c r="S106" s="186">
        <v>0</v>
      </c>
      <c r="T106" s="187">
        <f>S106*H106</f>
        <v>0</v>
      </c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  <c r="AR106" s="188" t="s">
        <v>244</v>
      </c>
      <c r="AT106" s="188" t="s">
        <v>132</v>
      </c>
      <c r="AU106" s="188" t="s">
        <v>92</v>
      </c>
      <c r="AY106" s="18" t="s">
        <v>130</v>
      </c>
      <c r="BE106" s="189">
        <f>IF(N106="základní",J106,0)</f>
        <v>0</v>
      </c>
      <c r="BF106" s="189">
        <f>IF(N106="snížená",J106,0)</f>
        <v>0</v>
      </c>
      <c r="BG106" s="189">
        <f>IF(N106="zákl. přenesená",J106,0)</f>
        <v>0</v>
      </c>
      <c r="BH106" s="189">
        <f>IF(N106="sníž. přenesená",J106,0)</f>
        <v>0</v>
      </c>
      <c r="BI106" s="189">
        <f>IF(N106="nulová",J106,0)</f>
        <v>0</v>
      </c>
      <c r="BJ106" s="18" t="s">
        <v>90</v>
      </c>
      <c r="BK106" s="189">
        <f>ROUND(I106*H106,2)</f>
        <v>0</v>
      </c>
      <c r="BL106" s="18" t="s">
        <v>244</v>
      </c>
      <c r="BM106" s="188" t="s">
        <v>537</v>
      </c>
    </row>
    <row r="107" spans="1:65" s="2" customFormat="1" ht="19.5">
      <c r="A107" s="36"/>
      <c r="B107" s="37"/>
      <c r="C107" s="38"/>
      <c r="D107" s="190" t="s">
        <v>139</v>
      </c>
      <c r="E107" s="38"/>
      <c r="F107" s="191" t="s">
        <v>538</v>
      </c>
      <c r="G107" s="38"/>
      <c r="H107" s="38"/>
      <c r="I107" s="192"/>
      <c r="J107" s="38"/>
      <c r="K107" s="38"/>
      <c r="L107" s="41"/>
      <c r="M107" s="193"/>
      <c r="N107" s="194"/>
      <c r="O107" s="66"/>
      <c r="P107" s="66"/>
      <c r="Q107" s="66"/>
      <c r="R107" s="66"/>
      <c r="S107" s="66"/>
      <c r="T107" s="67"/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  <c r="AT107" s="18" t="s">
        <v>139</v>
      </c>
      <c r="AU107" s="18" t="s">
        <v>92</v>
      </c>
    </row>
    <row r="108" spans="1:65" s="2" customFormat="1" ht="11.25">
      <c r="A108" s="36"/>
      <c r="B108" s="37"/>
      <c r="C108" s="38"/>
      <c r="D108" s="195" t="s">
        <v>141</v>
      </c>
      <c r="E108" s="38"/>
      <c r="F108" s="196" t="s">
        <v>539</v>
      </c>
      <c r="G108" s="38"/>
      <c r="H108" s="38"/>
      <c r="I108" s="192"/>
      <c r="J108" s="38"/>
      <c r="K108" s="38"/>
      <c r="L108" s="41"/>
      <c r="M108" s="193"/>
      <c r="N108" s="194"/>
      <c r="O108" s="66"/>
      <c r="P108" s="66"/>
      <c r="Q108" s="66"/>
      <c r="R108" s="66"/>
      <c r="S108" s="66"/>
      <c r="T108" s="67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  <c r="AT108" s="18" t="s">
        <v>141</v>
      </c>
      <c r="AU108" s="18" t="s">
        <v>92</v>
      </c>
    </row>
    <row r="109" spans="1:65" s="2" customFormat="1" ht="24.2" customHeight="1">
      <c r="A109" s="36"/>
      <c r="B109" s="37"/>
      <c r="C109" s="219" t="s">
        <v>137</v>
      </c>
      <c r="D109" s="219" t="s">
        <v>177</v>
      </c>
      <c r="E109" s="220" t="s">
        <v>540</v>
      </c>
      <c r="F109" s="221" t="s">
        <v>541</v>
      </c>
      <c r="G109" s="222" t="s">
        <v>180</v>
      </c>
      <c r="H109" s="223">
        <v>2</v>
      </c>
      <c r="I109" s="224"/>
      <c r="J109" s="225">
        <f>ROUND(I109*H109,2)</f>
        <v>0</v>
      </c>
      <c r="K109" s="221" t="s">
        <v>136</v>
      </c>
      <c r="L109" s="226"/>
      <c r="M109" s="227" t="s">
        <v>39</v>
      </c>
      <c r="N109" s="228" t="s">
        <v>53</v>
      </c>
      <c r="O109" s="66"/>
      <c r="P109" s="186">
        <f>O109*H109</f>
        <v>0</v>
      </c>
      <c r="Q109" s="186">
        <v>8.0999999999999996E-3</v>
      </c>
      <c r="R109" s="186">
        <f>Q109*H109</f>
        <v>1.6199999999999999E-2</v>
      </c>
      <c r="S109" s="186">
        <v>0</v>
      </c>
      <c r="T109" s="187">
        <f>S109*H109</f>
        <v>0</v>
      </c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  <c r="AR109" s="188" t="s">
        <v>350</v>
      </c>
      <c r="AT109" s="188" t="s">
        <v>177</v>
      </c>
      <c r="AU109" s="188" t="s">
        <v>92</v>
      </c>
      <c r="AY109" s="18" t="s">
        <v>130</v>
      </c>
      <c r="BE109" s="189">
        <f>IF(N109="základní",J109,0)</f>
        <v>0</v>
      </c>
      <c r="BF109" s="189">
        <f>IF(N109="snížená",J109,0)</f>
        <v>0</v>
      </c>
      <c r="BG109" s="189">
        <f>IF(N109="zákl. přenesená",J109,0)</f>
        <v>0</v>
      </c>
      <c r="BH109" s="189">
        <f>IF(N109="sníž. přenesená",J109,0)</f>
        <v>0</v>
      </c>
      <c r="BI109" s="189">
        <f>IF(N109="nulová",J109,0)</f>
        <v>0</v>
      </c>
      <c r="BJ109" s="18" t="s">
        <v>90</v>
      </c>
      <c r="BK109" s="189">
        <f>ROUND(I109*H109,2)</f>
        <v>0</v>
      </c>
      <c r="BL109" s="18" t="s">
        <v>244</v>
      </c>
      <c r="BM109" s="188" t="s">
        <v>542</v>
      </c>
    </row>
    <row r="110" spans="1:65" s="2" customFormat="1" ht="11.25">
      <c r="A110" s="36"/>
      <c r="B110" s="37"/>
      <c r="C110" s="38"/>
      <c r="D110" s="190" t="s">
        <v>139</v>
      </c>
      <c r="E110" s="38"/>
      <c r="F110" s="191" t="s">
        <v>541</v>
      </c>
      <c r="G110" s="38"/>
      <c r="H110" s="38"/>
      <c r="I110" s="192"/>
      <c r="J110" s="38"/>
      <c r="K110" s="38"/>
      <c r="L110" s="41"/>
      <c r="M110" s="193"/>
      <c r="N110" s="194"/>
      <c r="O110" s="66"/>
      <c r="P110" s="66"/>
      <c r="Q110" s="66"/>
      <c r="R110" s="66"/>
      <c r="S110" s="66"/>
      <c r="T110" s="67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  <c r="AT110" s="18" t="s">
        <v>139</v>
      </c>
      <c r="AU110" s="18" t="s">
        <v>92</v>
      </c>
    </row>
    <row r="111" spans="1:65" s="13" customFormat="1" ht="11.25">
      <c r="B111" s="197"/>
      <c r="C111" s="198"/>
      <c r="D111" s="190" t="s">
        <v>143</v>
      </c>
      <c r="E111" s="199" t="s">
        <v>39</v>
      </c>
      <c r="F111" s="200" t="s">
        <v>543</v>
      </c>
      <c r="G111" s="198"/>
      <c r="H111" s="201">
        <v>1</v>
      </c>
      <c r="I111" s="202"/>
      <c r="J111" s="198"/>
      <c r="K111" s="198"/>
      <c r="L111" s="203"/>
      <c r="M111" s="204"/>
      <c r="N111" s="205"/>
      <c r="O111" s="205"/>
      <c r="P111" s="205"/>
      <c r="Q111" s="205"/>
      <c r="R111" s="205"/>
      <c r="S111" s="205"/>
      <c r="T111" s="206"/>
      <c r="AT111" s="207" t="s">
        <v>143</v>
      </c>
      <c r="AU111" s="207" t="s">
        <v>92</v>
      </c>
      <c r="AV111" s="13" t="s">
        <v>92</v>
      </c>
      <c r="AW111" s="13" t="s">
        <v>41</v>
      </c>
      <c r="AX111" s="13" t="s">
        <v>82</v>
      </c>
      <c r="AY111" s="207" t="s">
        <v>130</v>
      </c>
    </row>
    <row r="112" spans="1:65" s="13" customFormat="1" ht="11.25">
      <c r="B112" s="197"/>
      <c r="C112" s="198"/>
      <c r="D112" s="190" t="s">
        <v>143</v>
      </c>
      <c r="E112" s="199" t="s">
        <v>39</v>
      </c>
      <c r="F112" s="200" t="s">
        <v>544</v>
      </c>
      <c r="G112" s="198"/>
      <c r="H112" s="201">
        <v>1</v>
      </c>
      <c r="I112" s="202"/>
      <c r="J112" s="198"/>
      <c r="K112" s="198"/>
      <c r="L112" s="203"/>
      <c r="M112" s="204"/>
      <c r="N112" s="205"/>
      <c r="O112" s="205"/>
      <c r="P112" s="205"/>
      <c r="Q112" s="205"/>
      <c r="R112" s="205"/>
      <c r="S112" s="205"/>
      <c r="T112" s="206"/>
      <c r="AT112" s="207" t="s">
        <v>143</v>
      </c>
      <c r="AU112" s="207" t="s">
        <v>92</v>
      </c>
      <c r="AV112" s="13" t="s">
        <v>92</v>
      </c>
      <c r="AW112" s="13" t="s">
        <v>41</v>
      </c>
      <c r="AX112" s="13" t="s">
        <v>82</v>
      </c>
      <c r="AY112" s="207" t="s">
        <v>130</v>
      </c>
    </row>
    <row r="113" spans="1:65" s="14" customFormat="1" ht="11.25">
      <c r="B113" s="208"/>
      <c r="C113" s="209"/>
      <c r="D113" s="190" t="s">
        <v>143</v>
      </c>
      <c r="E113" s="210" t="s">
        <v>39</v>
      </c>
      <c r="F113" s="211" t="s">
        <v>158</v>
      </c>
      <c r="G113" s="209"/>
      <c r="H113" s="212">
        <v>2</v>
      </c>
      <c r="I113" s="213"/>
      <c r="J113" s="209"/>
      <c r="K113" s="209"/>
      <c r="L113" s="214"/>
      <c r="M113" s="215"/>
      <c r="N113" s="216"/>
      <c r="O113" s="216"/>
      <c r="P113" s="216"/>
      <c r="Q113" s="216"/>
      <c r="R113" s="216"/>
      <c r="S113" s="216"/>
      <c r="T113" s="217"/>
      <c r="AT113" s="218" t="s">
        <v>143</v>
      </c>
      <c r="AU113" s="218" t="s">
        <v>92</v>
      </c>
      <c r="AV113" s="14" t="s">
        <v>137</v>
      </c>
      <c r="AW113" s="14" t="s">
        <v>41</v>
      </c>
      <c r="AX113" s="14" t="s">
        <v>90</v>
      </c>
      <c r="AY113" s="218" t="s">
        <v>130</v>
      </c>
    </row>
    <row r="114" spans="1:65" s="2" customFormat="1" ht="24.2" customHeight="1">
      <c r="A114" s="36"/>
      <c r="B114" s="37"/>
      <c r="C114" s="177" t="s">
        <v>167</v>
      </c>
      <c r="D114" s="177" t="s">
        <v>132</v>
      </c>
      <c r="E114" s="178" t="s">
        <v>545</v>
      </c>
      <c r="F114" s="179" t="s">
        <v>546</v>
      </c>
      <c r="G114" s="180" t="s">
        <v>180</v>
      </c>
      <c r="H114" s="181">
        <v>3</v>
      </c>
      <c r="I114" s="182"/>
      <c r="J114" s="183">
        <f>ROUND(I114*H114,2)</f>
        <v>0</v>
      </c>
      <c r="K114" s="179" t="s">
        <v>136</v>
      </c>
      <c r="L114" s="41"/>
      <c r="M114" s="184" t="s">
        <v>39</v>
      </c>
      <c r="N114" s="185" t="s">
        <v>53</v>
      </c>
      <c r="O114" s="66"/>
      <c r="P114" s="186">
        <f>O114*H114</f>
        <v>0</v>
      </c>
      <c r="Q114" s="186">
        <v>0</v>
      </c>
      <c r="R114" s="186">
        <f>Q114*H114</f>
        <v>0</v>
      </c>
      <c r="S114" s="186">
        <v>0</v>
      </c>
      <c r="T114" s="187">
        <f>S114*H114</f>
        <v>0</v>
      </c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  <c r="AR114" s="188" t="s">
        <v>244</v>
      </c>
      <c r="AT114" s="188" t="s">
        <v>132</v>
      </c>
      <c r="AU114" s="188" t="s">
        <v>92</v>
      </c>
      <c r="AY114" s="18" t="s">
        <v>130</v>
      </c>
      <c r="BE114" s="189">
        <f>IF(N114="základní",J114,0)</f>
        <v>0</v>
      </c>
      <c r="BF114" s="189">
        <f>IF(N114="snížená",J114,0)</f>
        <v>0</v>
      </c>
      <c r="BG114" s="189">
        <f>IF(N114="zákl. přenesená",J114,0)</f>
        <v>0</v>
      </c>
      <c r="BH114" s="189">
        <f>IF(N114="sníž. přenesená",J114,0)</f>
        <v>0</v>
      </c>
      <c r="BI114" s="189">
        <f>IF(N114="nulová",J114,0)</f>
        <v>0</v>
      </c>
      <c r="BJ114" s="18" t="s">
        <v>90</v>
      </c>
      <c r="BK114" s="189">
        <f>ROUND(I114*H114,2)</f>
        <v>0</v>
      </c>
      <c r="BL114" s="18" t="s">
        <v>244</v>
      </c>
      <c r="BM114" s="188" t="s">
        <v>547</v>
      </c>
    </row>
    <row r="115" spans="1:65" s="2" customFormat="1" ht="19.5">
      <c r="A115" s="36"/>
      <c r="B115" s="37"/>
      <c r="C115" s="38"/>
      <c r="D115" s="190" t="s">
        <v>139</v>
      </c>
      <c r="E115" s="38"/>
      <c r="F115" s="191" t="s">
        <v>548</v>
      </c>
      <c r="G115" s="38"/>
      <c r="H115" s="38"/>
      <c r="I115" s="192"/>
      <c r="J115" s="38"/>
      <c r="K115" s="38"/>
      <c r="L115" s="41"/>
      <c r="M115" s="193"/>
      <c r="N115" s="194"/>
      <c r="O115" s="66"/>
      <c r="P115" s="66"/>
      <c r="Q115" s="66"/>
      <c r="R115" s="66"/>
      <c r="S115" s="66"/>
      <c r="T115" s="67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  <c r="AT115" s="18" t="s">
        <v>139</v>
      </c>
      <c r="AU115" s="18" t="s">
        <v>92</v>
      </c>
    </row>
    <row r="116" spans="1:65" s="2" customFormat="1" ht="11.25">
      <c r="A116" s="36"/>
      <c r="B116" s="37"/>
      <c r="C116" s="38"/>
      <c r="D116" s="195" t="s">
        <v>141</v>
      </c>
      <c r="E116" s="38"/>
      <c r="F116" s="196" t="s">
        <v>549</v>
      </c>
      <c r="G116" s="38"/>
      <c r="H116" s="38"/>
      <c r="I116" s="192"/>
      <c r="J116" s="38"/>
      <c r="K116" s="38"/>
      <c r="L116" s="41"/>
      <c r="M116" s="193"/>
      <c r="N116" s="194"/>
      <c r="O116" s="66"/>
      <c r="P116" s="66"/>
      <c r="Q116" s="66"/>
      <c r="R116" s="66"/>
      <c r="S116" s="66"/>
      <c r="T116" s="67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  <c r="AT116" s="18" t="s">
        <v>141</v>
      </c>
      <c r="AU116" s="18" t="s">
        <v>92</v>
      </c>
    </row>
    <row r="117" spans="1:65" s="2" customFormat="1" ht="33" customHeight="1">
      <c r="A117" s="36"/>
      <c r="B117" s="37"/>
      <c r="C117" s="219" t="s">
        <v>176</v>
      </c>
      <c r="D117" s="219" t="s">
        <v>177</v>
      </c>
      <c r="E117" s="220" t="s">
        <v>550</v>
      </c>
      <c r="F117" s="221" t="s">
        <v>551</v>
      </c>
      <c r="G117" s="222" t="s">
        <v>180</v>
      </c>
      <c r="H117" s="223">
        <v>2</v>
      </c>
      <c r="I117" s="224"/>
      <c r="J117" s="225">
        <f>ROUND(I117*H117,2)</f>
        <v>0</v>
      </c>
      <c r="K117" s="221" t="s">
        <v>136</v>
      </c>
      <c r="L117" s="226"/>
      <c r="M117" s="227" t="s">
        <v>39</v>
      </c>
      <c r="N117" s="228" t="s">
        <v>53</v>
      </c>
      <c r="O117" s="66"/>
      <c r="P117" s="186">
        <f>O117*H117</f>
        <v>0</v>
      </c>
      <c r="Q117" s="186">
        <v>2.1000000000000001E-2</v>
      </c>
      <c r="R117" s="186">
        <f>Q117*H117</f>
        <v>4.2000000000000003E-2</v>
      </c>
      <c r="S117" s="186">
        <v>0</v>
      </c>
      <c r="T117" s="187">
        <f>S117*H117</f>
        <v>0</v>
      </c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  <c r="AR117" s="188" t="s">
        <v>350</v>
      </c>
      <c r="AT117" s="188" t="s">
        <v>177</v>
      </c>
      <c r="AU117" s="188" t="s">
        <v>92</v>
      </c>
      <c r="AY117" s="18" t="s">
        <v>130</v>
      </c>
      <c r="BE117" s="189">
        <f>IF(N117="základní",J117,0)</f>
        <v>0</v>
      </c>
      <c r="BF117" s="189">
        <f>IF(N117="snížená",J117,0)</f>
        <v>0</v>
      </c>
      <c r="BG117" s="189">
        <f>IF(N117="zákl. přenesená",J117,0)</f>
        <v>0</v>
      </c>
      <c r="BH117" s="189">
        <f>IF(N117="sníž. přenesená",J117,0)</f>
        <v>0</v>
      </c>
      <c r="BI117" s="189">
        <f>IF(N117="nulová",J117,0)</f>
        <v>0</v>
      </c>
      <c r="BJ117" s="18" t="s">
        <v>90</v>
      </c>
      <c r="BK117" s="189">
        <f>ROUND(I117*H117,2)</f>
        <v>0</v>
      </c>
      <c r="BL117" s="18" t="s">
        <v>244</v>
      </c>
      <c r="BM117" s="188" t="s">
        <v>552</v>
      </c>
    </row>
    <row r="118" spans="1:65" s="2" customFormat="1" ht="19.5">
      <c r="A118" s="36"/>
      <c r="B118" s="37"/>
      <c r="C118" s="38"/>
      <c r="D118" s="190" t="s">
        <v>139</v>
      </c>
      <c r="E118" s="38"/>
      <c r="F118" s="191" t="s">
        <v>553</v>
      </c>
      <c r="G118" s="38"/>
      <c r="H118" s="38"/>
      <c r="I118" s="192"/>
      <c r="J118" s="38"/>
      <c r="K118" s="38"/>
      <c r="L118" s="41"/>
      <c r="M118" s="193"/>
      <c r="N118" s="194"/>
      <c r="O118" s="66"/>
      <c r="P118" s="66"/>
      <c r="Q118" s="66"/>
      <c r="R118" s="66"/>
      <c r="S118" s="66"/>
      <c r="T118" s="67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  <c r="AT118" s="18" t="s">
        <v>139</v>
      </c>
      <c r="AU118" s="18" t="s">
        <v>92</v>
      </c>
    </row>
    <row r="119" spans="1:65" s="13" customFormat="1" ht="11.25">
      <c r="B119" s="197"/>
      <c r="C119" s="198"/>
      <c r="D119" s="190" t="s">
        <v>143</v>
      </c>
      <c r="E119" s="199" t="s">
        <v>39</v>
      </c>
      <c r="F119" s="200" t="s">
        <v>554</v>
      </c>
      <c r="G119" s="198"/>
      <c r="H119" s="201">
        <v>1</v>
      </c>
      <c r="I119" s="202"/>
      <c r="J119" s="198"/>
      <c r="K119" s="198"/>
      <c r="L119" s="203"/>
      <c r="M119" s="204"/>
      <c r="N119" s="205"/>
      <c r="O119" s="205"/>
      <c r="P119" s="205"/>
      <c r="Q119" s="205"/>
      <c r="R119" s="205"/>
      <c r="S119" s="205"/>
      <c r="T119" s="206"/>
      <c r="AT119" s="207" t="s">
        <v>143</v>
      </c>
      <c r="AU119" s="207" t="s">
        <v>92</v>
      </c>
      <c r="AV119" s="13" t="s">
        <v>92</v>
      </c>
      <c r="AW119" s="13" t="s">
        <v>41</v>
      </c>
      <c r="AX119" s="13" t="s">
        <v>82</v>
      </c>
      <c r="AY119" s="207" t="s">
        <v>130</v>
      </c>
    </row>
    <row r="120" spans="1:65" s="13" customFormat="1" ht="11.25">
      <c r="B120" s="197"/>
      <c r="C120" s="198"/>
      <c r="D120" s="190" t="s">
        <v>143</v>
      </c>
      <c r="E120" s="199" t="s">
        <v>39</v>
      </c>
      <c r="F120" s="200" t="s">
        <v>529</v>
      </c>
      <c r="G120" s="198"/>
      <c r="H120" s="201">
        <v>1</v>
      </c>
      <c r="I120" s="202"/>
      <c r="J120" s="198"/>
      <c r="K120" s="198"/>
      <c r="L120" s="203"/>
      <c r="M120" s="204"/>
      <c r="N120" s="205"/>
      <c r="O120" s="205"/>
      <c r="P120" s="205"/>
      <c r="Q120" s="205"/>
      <c r="R120" s="205"/>
      <c r="S120" s="205"/>
      <c r="T120" s="206"/>
      <c r="AT120" s="207" t="s">
        <v>143</v>
      </c>
      <c r="AU120" s="207" t="s">
        <v>92</v>
      </c>
      <c r="AV120" s="13" t="s">
        <v>92</v>
      </c>
      <c r="AW120" s="13" t="s">
        <v>41</v>
      </c>
      <c r="AX120" s="13" t="s">
        <v>82</v>
      </c>
      <c r="AY120" s="207" t="s">
        <v>130</v>
      </c>
    </row>
    <row r="121" spans="1:65" s="14" customFormat="1" ht="11.25">
      <c r="B121" s="208"/>
      <c r="C121" s="209"/>
      <c r="D121" s="190" t="s">
        <v>143</v>
      </c>
      <c r="E121" s="210" t="s">
        <v>39</v>
      </c>
      <c r="F121" s="211" t="s">
        <v>158</v>
      </c>
      <c r="G121" s="209"/>
      <c r="H121" s="212">
        <v>2</v>
      </c>
      <c r="I121" s="213"/>
      <c r="J121" s="209"/>
      <c r="K121" s="209"/>
      <c r="L121" s="214"/>
      <c r="M121" s="215"/>
      <c r="N121" s="216"/>
      <c r="O121" s="216"/>
      <c r="P121" s="216"/>
      <c r="Q121" s="216"/>
      <c r="R121" s="216"/>
      <c r="S121" s="216"/>
      <c r="T121" s="217"/>
      <c r="AT121" s="218" t="s">
        <v>143</v>
      </c>
      <c r="AU121" s="218" t="s">
        <v>92</v>
      </c>
      <c r="AV121" s="14" t="s">
        <v>137</v>
      </c>
      <c r="AW121" s="14" t="s">
        <v>41</v>
      </c>
      <c r="AX121" s="14" t="s">
        <v>90</v>
      </c>
      <c r="AY121" s="218" t="s">
        <v>130</v>
      </c>
    </row>
    <row r="122" spans="1:65" s="2" customFormat="1" ht="55.5" customHeight="1">
      <c r="A122" s="36"/>
      <c r="B122" s="37"/>
      <c r="C122" s="219" t="s">
        <v>183</v>
      </c>
      <c r="D122" s="219" t="s">
        <v>177</v>
      </c>
      <c r="E122" s="220" t="s">
        <v>555</v>
      </c>
      <c r="F122" s="221" t="s">
        <v>556</v>
      </c>
      <c r="G122" s="222" t="s">
        <v>180</v>
      </c>
      <c r="H122" s="223">
        <v>1</v>
      </c>
      <c r="I122" s="224"/>
      <c r="J122" s="225">
        <f>ROUND(I122*H122,2)</f>
        <v>0</v>
      </c>
      <c r="K122" s="221" t="s">
        <v>136</v>
      </c>
      <c r="L122" s="226"/>
      <c r="M122" s="227" t="s">
        <v>39</v>
      </c>
      <c r="N122" s="228" t="s">
        <v>53</v>
      </c>
      <c r="O122" s="66"/>
      <c r="P122" s="186">
        <f>O122*H122</f>
        <v>0</v>
      </c>
      <c r="Q122" s="186">
        <v>2.5000000000000001E-2</v>
      </c>
      <c r="R122" s="186">
        <f>Q122*H122</f>
        <v>2.5000000000000001E-2</v>
      </c>
      <c r="S122" s="186">
        <v>0</v>
      </c>
      <c r="T122" s="187">
        <f>S122*H122</f>
        <v>0</v>
      </c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  <c r="AR122" s="188" t="s">
        <v>350</v>
      </c>
      <c r="AT122" s="188" t="s">
        <v>177</v>
      </c>
      <c r="AU122" s="188" t="s">
        <v>92</v>
      </c>
      <c r="AY122" s="18" t="s">
        <v>130</v>
      </c>
      <c r="BE122" s="189">
        <f>IF(N122="základní",J122,0)</f>
        <v>0</v>
      </c>
      <c r="BF122" s="189">
        <f>IF(N122="snížená",J122,0)</f>
        <v>0</v>
      </c>
      <c r="BG122" s="189">
        <f>IF(N122="zákl. přenesená",J122,0)</f>
        <v>0</v>
      </c>
      <c r="BH122" s="189">
        <f>IF(N122="sníž. přenesená",J122,0)</f>
        <v>0</v>
      </c>
      <c r="BI122" s="189">
        <f>IF(N122="nulová",J122,0)</f>
        <v>0</v>
      </c>
      <c r="BJ122" s="18" t="s">
        <v>90</v>
      </c>
      <c r="BK122" s="189">
        <f>ROUND(I122*H122,2)</f>
        <v>0</v>
      </c>
      <c r="BL122" s="18" t="s">
        <v>244</v>
      </c>
      <c r="BM122" s="188" t="s">
        <v>557</v>
      </c>
    </row>
    <row r="123" spans="1:65" s="2" customFormat="1" ht="29.25">
      <c r="A123" s="36"/>
      <c r="B123" s="37"/>
      <c r="C123" s="38"/>
      <c r="D123" s="190" t="s">
        <v>139</v>
      </c>
      <c r="E123" s="38"/>
      <c r="F123" s="191" t="s">
        <v>556</v>
      </c>
      <c r="G123" s="38"/>
      <c r="H123" s="38"/>
      <c r="I123" s="192"/>
      <c r="J123" s="38"/>
      <c r="K123" s="38"/>
      <c r="L123" s="41"/>
      <c r="M123" s="193"/>
      <c r="N123" s="194"/>
      <c r="O123" s="66"/>
      <c r="P123" s="66"/>
      <c r="Q123" s="66"/>
      <c r="R123" s="66"/>
      <c r="S123" s="66"/>
      <c r="T123" s="67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T123" s="18" t="s">
        <v>139</v>
      </c>
      <c r="AU123" s="18" t="s">
        <v>92</v>
      </c>
    </row>
    <row r="124" spans="1:65" s="13" customFormat="1" ht="11.25">
      <c r="B124" s="197"/>
      <c r="C124" s="198"/>
      <c r="D124" s="190" t="s">
        <v>143</v>
      </c>
      <c r="E124" s="199" t="s">
        <v>39</v>
      </c>
      <c r="F124" s="200" t="s">
        <v>558</v>
      </c>
      <c r="G124" s="198"/>
      <c r="H124" s="201">
        <v>1</v>
      </c>
      <c r="I124" s="202"/>
      <c r="J124" s="198"/>
      <c r="K124" s="198"/>
      <c r="L124" s="203"/>
      <c r="M124" s="204"/>
      <c r="N124" s="205"/>
      <c r="O124" s="205"/>
      <c r="P124" s="205"/>
      <c r="Q124" s="205"/>
      <c r="R124" s="205"/>
      <c r="S124" s="205"/>
      <c r="T124" s="206"/>
      <c r="AT124" s="207" t="s">
        <v>143</v>
      </c>
      <c r="AU124" s="207" t="s">
        <v>92</v>
      </c>
      <c r="AV124" s="13" t="s">
        <v>92</v>
      </c>
      <c r="AW124" s="13" t="s">
        <v>41</v>
      </c>
      <c r="AX124" s="13" t="s">
        <v>90</v>
      </c>
      <c r="AY124" s="207" t="s">
        <v>130</v>
      </c>
    </row>
    <row r="125" spans="1:65" s="2" customFormat="1" ht="24.2" customHeight="1">
      <c r="A125" s="36"/>
      <c r="B125" s="37"/>
      <c r="C125" s="177" t="s">
        <v>181</v>
      </c>
      <c r="D125" s="177" t="s">
        <v>132</v>
      </c>
      <c r="E125" s="178" t="s">
        <v>559</v>
      </c>
      <c r="F125" s="179" t="s">
        <v>560</v>
      </c>
      <c r="G125" s="180" t="s">
        <v>180</v>
      </c>
      <c r="H125" s="181">
        <v>2</v>
      </c>
      <c r="I125" s="182"/>
      <c r="J125" s="183">
        <f>ROUND(I125*H125,2)</f>
        <v>0</v>
      </c>
      <c r="K125" s="179" t="s">
        <v>136</v>
      </c>
      <c r="L125" s="41"/>
      <c r="M125" s="184" t="s">
        <v>39</v>
      </c>
      <c r="N125" s="185" t="s">
        <v>53</v>
      </c>
      <c r="O125" s="66"/>
      <c r="P125" s="186">
        <f>O125*H125</f>
        <v>0</v>
      </c>
      <c r="Q125" s="186">
        <v>0</v>
      </c>
      <c r="R125" s="186">
        <f>Q125*H125</f>
        <v>0</v>
      </c>
      <c r="S125" s="186">
        <v>1.2999999999999999E-2</v>
      </c>
      <c r="T125" s="187">
        <f>S125*H125</f>
        <v>2.5999999999999999E-2</v>
      </c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R125" s="188" t="s">
        <v>244</v>
      </c>
      <c r="AT125" s="188" t="s">
        <v>132</v>
      </c>
      <c r="AU125" s="188" t="s">
        <v>92</v>
      </c>
      <c r="AY125" s="18" t="s">
        <v>130</v>
      </c>
      <c r="BE125" s="189">
        <f>IF(N125="základní",J125,0)</f>
        <v>0</v>
      </c>
      <c r="BF125" s="189">
        <f>IF(N125="snížená",J125,0)</f>
        <v>0</v>
      </c>
      <c r="BG125" s="189">
        <f>IF(N125="zákl. přenesená",J125,0)</f>
        <v>0</v>
      </c>
      <c r="BH125" s="189">
        <f>IF(N125="sníž. přenesená",J125,0)</f>
        <v>0</v>
      </c>
      <c r="BI125" s="189">
        <f>IF(N125="nulová",J125,0)</f>
        <v>0</v>
      </c>
      <c r="BJ125" s="18" t="s">
        <v>90</v>
      </c>
      <c r="BK125" s="189">
        <f>ROUND(I125*H125,2)</f>
        <v>0</v>
      </c>
      <c r="BL125" s="18" t="s">
        <v>244</v>
      </c>
      <c r="BM125" s="188" t="s">
        <v>561</v>
      </c>
    </row>
    <row r="126" spans="1:65" s="2" customFormat="1" ht="19.5">
      <c r="A126" s="36"/>
      <c r="B126" s="37"/>
      <c r="C126" s="38"/>
      <c r="D126" s="190" t="s">
        <v>139</v>
      </c>
      <c r="E126" s="38"/>
      <c r="F126" s="191" t="s">
        <v>562</v>
      </c>
      <c r="G126" s="38"/>
      <c r="H126" s="38"/>
      <c r="I126" s="192"/>
      <c r="J126" s="38"/>
      <c r="K126" s="38"/>
      <c r="L126" s="41"/>
      <c r="M126" s="193"/>
      <c r="N126" s="194"/>
      <c r="O126" s="66"/>
      <c r="P126" s="66"/>
      <c r="Q126" s="66"/>
      <c r="R126" s="66"/>
      <c r="S126" s="66"/>
      <c r="T126" s="67"/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  <c r="AT126" s="18" t="s">
        <v>139</v>
      </c>
      <c r="AU126" s="18" t="s">
        <v>92</v>
      </c>
    </row>
    <row r="127" spans="1:65" s="2" customFormat="1" ht="11.25">
      <c r="A127" s="36"/>
      <c r="B127" s="37"/>
      <c r="C127" s="38"/>
      <c r="D127" s="195" t="s">
        <v>141</v>
      </c>
      <c r="E127" s="38"/>
      <c r="F127" s="196" t="s">
        <v>563</v>
      </c>
      <c r="G127" s="38"/>
      <c r="H127" s="38"/>
      <c r="I127" s="192"/>
      <c r="J127" s="38"/>
      <c r="K127" s="38"/>
      <c r="L127" s="41"/>
      <c r="M127" s="193"/>
      <c r="N127" s="194"/>
      <c r="O127" s="66"/>
      <c r="P127" s="66"/>
      <c r="Q127" s="66"/>
      <c r="R127" s="66"/>
      <c r="S127" s="66"/>
      <c r="T127" s="67"/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T127" s="18" t="s">
        <v>141</v>
      </c>
      <c r="AU127" s="18" t="s">
        <v>92</v>
      </c>
    </row>
    <row r="128" spans="1:65" s="13" customFormat="1" ht="11.25">
      <c r="B128" s="197"/>
      <c r="C128" s="198"/>
      <c r="D128" s="190" t="s">
        <v>143</v>
      </c>
      <c r="E128" s="199" t="s">
        <v>39</v>
      </c>
      <c r="F128" s="200" t="s">
        <v>564</v>
      </c>
      <c r="G128" s="198"/>
      <c r="H128" s="201">
        <v>2</v>
      </c>
      <c r="I128" s="202"/>
      <c r="J128" s="198"/>
      <c r="K128" s="198"/>
      <c r="L128" s="203"/>
      <c r="M128" s="204"/>
      <c r="N128" s="205"/>
      <c r="O128" s="205"/>
      <c r="P128" s="205"/>
      <c r="Q128" s="205"/>
      <c r="R128" s="205"/>
      <c r="S128" s="205"/>
      <c r="T128" s="206"/>
      <c r="AT128" s="207" t="s">
        <v>143</v>
      </c>
      <c r="AU128" s="207" t="s">
        <v>92</v>
      </c>
      <c r="AV128" s="13" t="s">
        <v>92</v>
      </c>
      <c r="AW128" s="13" t="s">
        <v>41</v>
      </c>
      <c r="AX128" s="13" t="s">
        <v>90</v>
      </c>
      <c r="AY128" s="207" t="s">
        <v>130</v>
      </c>
    </row>
    <row r="129" spans="1:65" s="2" customFormat="1" ht="24.2" customHeight="1">
      <c r="A129" s="36"/>
      <c r="B129" s="37"/>
      <c r="C129" s="177" t="s">
        <v>194</v>
      </c>
      <c r="D129" s="177" t="s">
        <v>132</v>
      </c>
      <c r="E129" s="178" t="s">
        <v>565</v>
      </c>
      <c r="F129" s="179" t="s">
        <v>566</v>
      </c>
      <c r="G129" s="180" t="s">
        <v>180</v>
      </c>
      <c r="H129" s="181">
        <v>1</v>
      </c>
      <c r="I129" s="182"/>
      <c r="J129" s="183">
        <f>ROUND(I129*H129,2)</f>
        <v>0</v>
      </c>
      <c r="K129" s="179" t="s">
        <v>136</v>
      </c>
      <c r="L129" s="41"/>
      <c r="M129" s="184" t="s">
        <v>39</v>
      </c>
      <c r="N129" s="185" t="s">
        <v>53</v>
      </c>
      <c r="O129" s="66"/>
      <c r="P129" s="186">
        <f>O129*H129</f>
        <v>0</v>
      </c>
      <c r="Q129" s="186">
        <v>0</v>
      </c>
      <c r="R129" s="186">
        <f>Q129*H129</f>
        <v>0</v>
      </c>
      <c r="S129" s="186">
        <v>0.13</v>
      </c>
      <c r="T129" s="187">
        <f>S129*H129</f>
        <v>0.13</v>
      </c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  <c r="AR129" s="188" t="s">
        <v>244</v>
      </c>
      <c r="AT129" s="188" t="s">
        <v>132</v>
      </c>
      <c r="AU129" s="188" t="s">
        <v>92</v>
      </c>
      <c r="AY129" s="18" t="s">
        <v>130</v>
      </c>
      <c r="BE129" s="189">
        <f>IF(N129="základní",J129,0)</f>
        <v>0</v>
      </c>
      <c r="BF129" s="189">
        <f>IF(N129="snížená",J129,0)</f>
        <v>0</v>
      </c>
      <c r="BG129" s="189">
        <f>IF(N129="zákl. přenesená",J129,0)</f>
        <v>0</v>
      </c>
      <c r="BH129" s="189">
        <f>IF(N129="sníž. přenesená",J129,0)</f>
        <v>0</v>
      </c>
      <c r="BI129" s="189">
        <f>IF(N129="nulová",J129,0)</f>
        <v>0</v>
      </c>
      <c r="BJ129" s="18" t="s">
        <v>90</v>
      </c>
      <c r="BK129" s="189">
        <f>ROUND(I129*H129,2)</f>
        <v>0</v>
      </c>
      <c r="BL129" s="18" t="s">
        <v>244</v>
      </c>
      <c r="BM129" s="188" t="s">
        <v>567</v>
      </c>
    </row>
    <row r="130" spans="1:65" s="2" customFormat="1" ht="19.5">
      <c r="A130" s="36"/>
      <c r="B130" s="37"/>
      <c r="C130" s="38"/>
      <c r="D130" s="190" t="s">
        <v>139</v>
      </c>
      <c r="E130" s="38"/>
      <c r="F130" s="191" t="s">
        <v>568</v>
      </c>
      <c r="G130" s="38"/>
      <c r="H130" s="38"/>
      <c r="I130" s="192"/>
      <c r="J130" s="38"/>
      <c r="K130" s="38"/>
      <c r="L130" s="41"/>
      <c r="M130" s="193"/>
      <c r="N130" s="194"/>
      <c r="O130" s="66"/>
      <c r="P130" s="66"/>
      <c r="Q130" s="66"/>
      <c r="R130" s="66"/>
      <c r="S130" s="66"/>
      <c r="T130" s="67"/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T130" s="18" t="s">
        <v>139</v>
      </c>
      <c r="AU130" s="18" t="s">
        <v>92</v>
      </c>
    </row>
    <row r="131" spans="1:65" s="2" customFormat="1" ht="11.25">
      <c r="A131" s="36"/>
      <c r="B131" s="37"/>
      <c r="C131" s="38"/>
      <c r="D131" s="195" t="s">
        <v>141</v>
      </c>
      <c r="E131" s="38"/>
      <c r="F131" s="196" t="s">
        <v>569</v>
      </c>
      <c r="G131" s="38"/>
      <c r="H131" s="38"/>
      <c r="I131" s="192"/>
      <c r="J131" s="38"/>
      <c r="K131" s="38"/>
      <c r="L131" s="41"/>
      <c r="M131" s="193"/>
      <c r="N131" s="194"/>
      <c r="O131" s="66"/>
      <c r="P131" s="66"/>
      <c r="Q131" s="66"/>
      <c r="R131" s="66"/>
      <c r="S131" s="66"/>
      <c r="T131" s="67"/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  <c r="AT131" s="18" t="s">
        <v>141</v>
      </c>
      <c r="AU131" s="18" t="s">
        <v>92</v>
      </c>
    </row>
    <row r="132" spans="1:65" s="13" customFormat="1" ht="11.25">
      <c r="B132" s="197"/>
      <c r="C132" s="198"/>
      <c r="D132" s="190" t="s">
        <v>143</v>
      </c>
      <c r="E132" s="199" t="s">
        <v>39</v>
      </c>
      <c r="F132" s="200" t="s">
        <v>558</v>
      </c>
      <c r="G132" s="198"/>
      <c r="H132" s="201">
        <v>1</v>
      </c>
      <c r="I132" s="202"/>
      <c r="J132" s="198"/>
      <c r="K132" s="198"/>
      <c r="L132" s="203"/>
      <c r="M132" s="204"/>
      <c r="N132" s="205"/>
      <c r="O132" s="205"/>
      <c r="P132" s="205"/>
      <c r="Q132" s="205"/>
      <c r="R132" s="205"/>
      <c r="S132" s="205"/>
      <c r="T132" s="206"/>
      <c r="AT132" s="207" t="s">
        <v>143</v>
      </c>
      <c r="AU132" s="207" t="s">
        <v>92</v>
      </c>
      <c r="AV132" s="13" t="s">
        <v>92</v>
      </c>
      <c r="AW132" s="13" t="s">
        <v>41</v>
      </c>
      <c r="AX132" s="13" t="s">
        <v>90</v>
      </c>
      <c r="AY132" s="207" t="s">
        <v>130</v>
      </c>
    </row>
    <row r="133" spans="1:65" s="2" customFormat="1" ht="33" customHeight="1">
      <c r="A133" s="36"/>
      <c r="B133" s="37"/>
      <c r="C133" s="177" t="s">
        <v>198</v>
      </c>
      <c r="D133" s="177" t="s">
        <v>132</v>
      </c>
      <c r="E133" s="178" t="s">
        <v>570</v>
      </c>
      <c r="F133" s="179" t="s">
        <v>571</v>
      </c>
      <c r="G133" s="180" t="s">
        <v>180</v>
      </c>
      <c r="H133" s="181">
        <v>4</v>
      </c>
      <c r="I133" s="182"/>
      <c r="J133" s="183">
        <f>ROUND(I133*H133,2)</f>
        <v>0</v>
      </c>
      <c r="K133" s="179" t="s">
        <v>136</v>
      </c>
      <c r="L133" s="41"/>
      <c r="M133" s="184" t="s">
        <v>39</v>
      </c>
      <c r="N133" s="185" t="s">
        <v>53</v>
      </c>
      <c r="O133" s="66"/>
      <c r="P133" s="186">
        <f>O133*H133</f>
        <v>0</v>
      </c>
      <c r="Q133" s="186">
        <v>0</v>
      </c>
      <c r="R133" s="186">
        <f>Q133*H133</f>
        <v>0</v>
      </c>
      <c r="S133" s="186">
        <v>8.9999999999999998E-4</v>
      </c>
      <c r="T133" s="187">
        <f>S133*H133</f>
        <v>3.5999999999999999E-3</v>
      </c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R133" s="188" t="s">
        <v>244</v>
      </c>
      <c r="AT133" s="188" t="s">
        <v>132</v>
      </c>
      <c r="AU133" s="188" t="s">
        <v>92</v>
      </c>
      <c r="AY133" s="18" t="s">
        <v>130</v>
      </c>
      <c r="BE133" s="189">
        <f>IF(N133="základní",J133,0)</f>
        <v>0</v>
      </c>
      <c r="BF133" s="189">
        <f>IF(N133="snížená",J133,0)</f>
        <v>0</v>
      </c>
      <c r="BG133" s="189">
        <f>IF(N133="zákl. přenesená",J133,0)</f>
        <v>0</v>
      </c>
      <c r="BH133" s="189">
        <f>IF(N133="sníž. přenesená",J133,0)</f>
        <v>0</v>
      </c>
      <c r="BI133" s="189">
        <f>IF(N133="nulová",J133,0)</f>
        <v>0</v>
      </c>
      <c r="BJ133" s="18" t="s">
        <v>90</v>
      </c>
      <c r="BK133" s="189">
        <f>ROUND(I133*H133,2)</f>
        <v>0</v>
      </c>
      <c r="BL133" s="18" t="s">
        <v>244</v>
      </c>
      <c r="BM133" s="188" t="s">
        <v>572</v>
      </c>
    </row>
    <row r="134" spans="1:65" s="2" customFormat="1" ht="19.5">
      <c r="A134" s="36"/>
      <c r="B134" s="37"/>
      <c r="C134" s="38"/>
      <c r="D134" s="190" t="s">
        <v>139</v>
      </c>
      <c r="E134" s="38"/>
      <c r="F134" s="191" t="s">
        <v>573</v>
      </c>
      <c r="G134" s="38"/>
      <c r="H134" s="38"/>
      <c r="I134" s="192"/>
      <c r="J134" s="38"/>
      <c r="K134" s="38"/>
      <c r="L134" s="41"/>
      <c r="M134" s="193"/>
      <c r="N134" s="194"/>
      <c r="O134" s="66"/>
      <c r="P134" s="66"/>
      <c r="Q134" s="66"/>
      <c r="R134" s="66"/>
      <c r="S134" s="66"/>
      <c r="T134" s="67"/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  <c r="AT134" s="18" t="s">
        <v>139</v>
      </c>
      <c r="AU134" s="18" t="s">
        <v>92</v>
      </c>
    </row>
    <row r="135" spans="1:65" s="2" customFormat="1" ht="11.25">
      <c r="A135" s="36"/>
      <c r="B135" s="37"/>
      <c r="C135" s="38"/>
      <c r="D135" s="195" t="s">
        <v>141</v>
      </c>
      <c r="E135" s="38"/>
      <c r="F135" s="196" t="s">
        <v>574</v>
      </c>
      <c r="G135" s="38"/>
      <c r="H135" s="38"/>
      <c r="I135" s="192"/>
      <c r="J135" s="38"/>
      <c r="K135" s="38"/>
      <c r="L135" s="41"/>
      <c r="M135" s="193"/>
      <c r="N135" s="194"/>
      <c r="O135" s="66"/>
      <c r="P135" s="66"/>
      <c r="Q135" s="66"/>
      <c r="R135" s="66"/>
      <c r="S135" s="66"/>
      <c r="T135" s="67"/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T135" s="18" t="s">
        <v>141</v>
      </c>
      <c r="AU135" s="18" t="s">
        <v>92</v>
      </c>
    </row>
    <row r="136" spans="1:65" s="13" customFormat="1" ht="11.25">
      <c r="B136" s="197"/>
      <c r="C136" s="198"/>
      <c r="D136" s="190" t="s">
        <v>143</v>
      </c>
      <c r="E136" s="199" t="s">
        <v>39</v>
      </c>
      <c r="F136" s="200" t="s">
        <v>575</v>
      </c>
      <c r="G136" s="198"/>
      <c r="H136" s="201">
        <v>2</v>
      </c>
      <c r="I136" s="202"/>
      <c r="J136" s="198"/>
      <c r="K136" s="198"/>
      <c r="L136" s="203"/>
      <c r="M136" s="204"/>
      <c r="N136" s="205"/>
      <c r="O136" s="205"/>
      <c r="P136" s="205"/>
      <c r="Q136" s="205"/>
      <c r="R136" s="205"/>
      <c r="S136" s="205"/>
      <c r="T136" s="206"/>
      <c r="AT136" s="207" t="s">
        <v>143</v>
      </c>
      <c r="AU136" s="207" t="s">
        <v>92</v>
      </c>
      <c r="AV136" s="13" t="s">
        <v>92</v>
      </c>
      <c r="AW136" s="13" t="s">
        <v>41</v>
      </c>
      <c r="AX136" s="13" t="s">
        <v>82</v>
      </c>
      <c r="AY136" s="207" t="s">
        <v>130</v>
      </c>
    </row>
    <row r="137" spans="1:65" s="13" customFormat="1" ht="11.25">
      <c r="B137" s="197"/>
      <c r="C137" s="198"/>
      <c r="D137" s="190" t="s">
        <v>143</v>
      </c>
      <c r="E137" s="199" t="s">
        <v>39</v>
      </c>
      <c r="F137" s="200" t="s">
        <v>576</v>
      </c>
      <c r="G137" s="198"/>
      <c r="H137" s="201">
        <v>2</v>
      </c>
      <c r="I137" s="202"/>
      <c r="J137" s="198"/>
      <c r="K137" s="198"/>
      <c r="L137" s="203"/>
      <c r="M137" s="204"/>
      <c r="N137" s="205"/>
      <c r="O137" s="205"/>
      <c r="P137" s="205"/>
      <c r="Q137" s="205"/>
      <c r="R137" s="205"/>
      <c r="S137" s="205"/>
      <c r="T137" s="206"/>
      <c r="AT137" s="207" t="s">
        <v>143</v>
      </c>
      <c r="AU137" s="207" t="s">
        <v>92</v>
      </c>
      <c r="AV137" s="13" t="s">
        <v>92</v>
      </c>
      <c r="AW137" s="13" t="s">
        <v>41</v>
      </c>
      <c r="AX137" s="13" t="s">
        <v>82</v>
      </c>
      <c r="AY137" s="207" t="s">
        <v>130</v>
      </c>
    </row>
    <row r="138" spans="1:65" s="14" customFormat="1" ht="11.25">
      <c r="B138" s="208"/>
      <c r="C138" s="209"/>
      <c r="D138" s="190" t="s">
        <v>143</v>
      </c>
      <c r="E138" s="210" t="s">
        <v>39</v>
      </c>
      <c r="F138" s="211" t="s">
        <v>158</v>
      </c>
      <c r="G138" s="209"/>
      <c r="H138" s="212">
        <v>4</v>
      </c>
      <c r="I138" s="213"/>
      <c r="J138" s="209"/>
      <c r="K138" s="209"/>
      <c r="L138" s="214"/>
      <c r="M138" s="215"/>
      <c r="N138" s="216"/>
      <c r="O138" s="216"/>
      <c r="P138" s="216"/>
      <c r="Q138" s="216"/>
      <c r="R138" s="216"/>
      <c r="S138" s="216"/>
      <c r="T138" s="217"/>
      <c r="AT138" s="218" t="s">
        <v>143</v>
      </c>
      <c r="AU138" s="218" t="s">
        <v>92</v>
      </c>
      <c r="AV138" s="14" t="s">
        <v>137</v>
      </c>
      <c r="AW138" s="14" t="s">
        <v>41</v>
      </c>
      <c r="AX138" s="14" t="s">
        <v>90</v>
      </c>
      <c r="AY138" s="218" t="s">
        <v>130</v>
      </c>
    </row>
    <row r="139" spans="1:65" s="2" customFormat="1" ht="24.2" customHeight="1">
      <c r="A139" s="36"/>
      <c r="B139" s="37"/>
      <c r="C139" s="177" t="s">
        <v>205</v>
      </c>
      <c r="D139" s="177" t="s">
        <v>132</v>
      </c>
      <c r="E139" s="178" t="s">
        <v>577</v>
      </c>
      <c r="F139" s="179" t="s">
        <v>578</v>
      </c>
      <c r="G139" s="180" t="s">
        <v>180</v>
      </c>
      <c r="H139" s="181">
        <v>1</v>
      </c>
      <c r="I139" s="182"/>
      <c r="J139" s="183">
        <f>ROUND(I139*H139,2)</f>
        <v>0</v>
      </c>
      <c r="K139" s="179" t="s">
        <v>136</v>
      </c>
      <c r="L139" s="41"/>
      <c r="M139" s="184" t="s">
        <v>39</v>
      </c>
      <c r="N139" s="185" t="s">
        <v>53</v>
      </c>
      <c r="O139" s="66"/>
      <c r="P139" s="186">
        <f>O139*H139</f>
        <v>0</v>
      </c>
      <c r="Q139" s="186">
        <v>0</v>
      </c>
      <c r="R139" s="186">
        <f>Q139*H139</f>
        <v>0</v>
      </c>
      <c r="S139" s="186">
        <v>1E-3</v>
      </c>
      <c r="T139" s="187">
        <f>S139*H139</f>
        <v>1E-3</v>
      </c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R139" s="188" t="s">
        <v>244</v>
      </c>
      <c r="AT139" s="188" t="s">
        <v>132</v>
      </c>
      <c r="AU139" s="188" t="s">
        <v>92</v>
      </c>
      <c r="AY139" s="18" t="s">
        <v>130</v>
      </c>
      <c r="BE139" s="189">
        <f>IF(N139="základní",J139,0)</f>
        <v>0</v>
      </c>
      <c r="BF139" s="189">
        <f>IF(N139="snížená",J139,0)</f>
        <v>0</v>
      </c>
      <c r="BG139" s="189">
        <f>IF(N139="zákl. přenesená",J139,0)</f>
        <v>0</v>
      </c>
      <c r="BH139" s="189">
        <f>IF(N139="sníž. přenesená",J139,0)</f>
        <v>0</v>
      </c>
      <c r="BI139" s="189">
        <f>IF(N139="nulová",J139,0)</f>
        <v>0</v>
      </c>
      <c r="BJ139" s="18" t="s">
        <v>90</v>
      </c>
      <c r="BK139" s="189">
        <f>ROUND(I139*H139,2)</f>
        <v>0</v>
      </c>
      <c r="BL139" s="18" t="s">
        <v>244</v>
      </c>
      <c r="BM139" s="188" t="s">
        <v>579</v>
      </c>
    </row>
    <row r="140" spans="1:65" s="2" customFormat="1" ht="19.5">
      <c r="A140" s="36"/>
      <c r="B140" s="37"/>
      <c r="C140" s="38"/>
      <c r="D140" s="190" t="s">
        <v>139</v>
      </c>
      <c r="E140" s="38"/>
      <c r="F140" s="191" t="s">
        <v>580</v>
      </c>
      <c r="G140" s="38"/>
      <c r="H140" s="38"/>
      <c r="I140" s="192"/>
      <c r="J140" s="38"/>
      <c r="K140" s="38"/>
      <c r="L140" s="41"/>
      <c r="M140" s="193"/>
      <c r="N140" s="194"/>
      <c r="O140" s="66"/>
      <c r="P140" s="66"/>
      <c r="Q140" s="66"/>
      <c r="R140" s="66"/>
      <c r="S140" s="66"/>
      <c r="T140" s="67"/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T140" s="18" t="s">
        <v>139</v>
      </c>
      <c r="AU140" s="18" t="s">
        <v>92</v>
      </c>
    </row>
    <row r="141" spans="1:65" s="2" customFormat="1" ht="11.25">
      <c r="A141" s="36"/>
      <c r="B141" s="37"/>
      <c r="C141" s="38"/>
      <c r="D141" s="195" t="s">
        <v>141</v>
      </c>
      <c r="E141" s="38"/>
      <c r="F141" s="196" t="s">
        <v>581</v>
      </c>
      <c r="G141" s="38"/>
      <c r="H141" s="38"/>
      <c r="I141" s="192"/>
      <c r="J141" s="38"/>
      <c r="K141" s="38"/>
      <c r="L141" s="41"/>
      <c r="M141" s="193"/>
      <c r="N141" s="194"/>
      <c r="O141" s="66"/>
      <c r="P141" s="66"/>
      <c r="Q141" s="66"/>
      <c r="R141" s="66"/>
      <c r="S141" s="66"/>
      <c r="T141" s="67"/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T141" s="18" t="s">
        <v>141</v>
      </c>
      <c r="AU141" s="18" t="s">
        <v>92</v>
      </c>
    </row>
    <row r="142" spans="1:65" s="13" customFormat="1" ht="11.25">
      <c r="B142" s="197"/>
      <c r="C142" s="198"/>
      <c r="D142" s="190" t="s">
        <v>143</v>
      </c>
      <c r="E142" s="199" t="s">
        <v>39</v>
      </c>
      <c r="F142" s="200" t="s">
        <v>558</v>
      </c>
      <c r="G142" s="198"/>
      <c r="H142" s="201">
        <v>1</v>
      </c>
      <c r="I142" s="202"/>
      <c r="J142" s="198"/>
      <c r="K142" s="198"/>
      <c r="L142" s="203"/>
      <c r="M142" s="204"/>
      <c r="N142" s="205"/>
      <c r="O142" s="205"/>
      <c r="P142" s="205"/>
      <c r="Q142" s="205"/>
      <c r="R142" s="205"/>
      <c r="S142" s="205"/>
      <c r="T142" s="206"/>
      <c r="AT142" s="207" t="s">
        <v>143</v>
      </c>
      <c r="AU142" s="207" t="s">
        <v>92</v>
      </c>
      <c r="AV142" s="13" t="s">
        <v>92</v>
      </c>
      <c r="AW142" s="13" t="s">
        <v>41</v>
      </c>
      <c r="AX142" s="13" t="s">
        <v>90</v>
      </c>
      <c r="AY142" s="207" t="s">
        <v>130</v>
      </c>
    </row>
    <row r="143" spans="1:65" s="2" customFormat="1" ht="33" customHeight="1">
      <c r="A143" s="36"/>
      <c r="B143" s="37"/>
      <c r="C143" s="177" t="s">
        <v>8</v>
      </c>
      <c r="D143" s="177" t="s">
        <v>132</v>
      </c>
      <c r="E143" s="178" t="s">
        <v>582</v>
      </c>
      <c r="F143" s="179" t="s">
        <v>583</v>
      </c>
      <c r="G143" s="180" t="s">
        <v>180</v>
      </c>
      <c r="H143" s="181">
        <v>3</v>
      </c>
      <c r="I143" s="182"/>
      <c r="J143" s="183">
        <f>ROUND(I143*H143,2)</f>
        <v>0</v>
      </c>
      <c r="K143" s="179" t="s">
        <v>136</v>
      </c>
      <c r="L143" s="41"/>
      <c r="M143" s="184" t="s">
        <v>39</v>
      </c>
      <c r="N143" s="185" t="s">
        <v>53</v>
      </c>
      <c r="O143" s="66"/>
      <c r="P143" s="186">
        <f>O143*H143</f>
        <v>0</v>
      </c>
      <c r="Q143" s="186">
        <v>0</v>
      </c>
      <c r="R143" s="186">
        <f>Q143*H143</f>
        <v>0</v>
      </c>
      <c r="S143" s="186">
        <v>0</v>
      </c>
      <c r="T143" s="187">
        <f>S143*H143</f>
        <v>0</v>
      </c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E143" s="36"/>
      <c r="AR143" s="188" t="s">
        <v>244</v>
      </c>
      <c r="AT143" s="188" t="s">
        <v>132</v>
      </c>
      <c r="AU143" s="188" t="s">
        <v>92</v>
      </c>
      <c r="AY143" s="18" t="s">
        <v>130</v>
      </c>
      <c r="BE143" s="189">
        <f>IF(N143="základní",J143,0)</f>
        <v>0</v>
      </c>
      <c r="BF143" s="189">
        <f>IF(N143="snížená",J143,0)</f>
        <v>0</v>
      </c>
      <c r="BG143" s="189">
        <f>IF(N143="zákl. přenesená",J143,0)</f>
        <v>0</v>
      </c>
      <c r="BH143" s="189">
        <f>IF(N143="sníž. přenesená",J143,0)</f>
        <v>0</v>
      </c>
      <c r="BI143" s="189">
        <f>IF(N143="nulová",J143,0)</f>
        <v>0</v>
      </c>
      <c r="BJ143" s="18" t="s">
        <v>90</v>
      </c>
      <c r="BK143" s="189">
        <f>ROUND(I143*H143,2)</f>
        <v>0</v>
      </c>
      <c r="BL143" s="18" t="s">
        <v>244</v>
      </c>
      <c r="BM143" s="188" t="s">
        <v>584</v>
      </c>
    </row>
    <row r="144" spans="1:65" s="2" customFormat="1" ht="19.5">
      <c r="A144" s="36"/>
      <c r="B144" s="37"/>
      <c r="C144" s="38"/>
      <c r="D144" s="190" t="s">
        <v>139</v>
      </c>
      <c r="E144" s="38"/>
      <c r="F144" s="191" t="s">
        <v>585</v>
      </c>
      <c r="G144" s="38"/>
      <c r="H144" s="38"/>
      <c r="I144" s="192"/>
      <c r="J144" s="38"/>
      <c r="K144" s="38"/>
      <c r="L144" s="41"/>
      <c r="M144" s="193"/>
      <c r="N144" s="194"/>
      <c r="O144" s="66"/>
      <c r="P144" s="66"/>
      <c r="Q144" s="66"/>
      <c r="R144" s="66"/>
      <c r="S144" s="66"/>
      <c r="T144" s="67"/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T144" s="18" t="s">
        <v>139</v>
      </c>
      <c r="AU144" s="18" t="s">
        <v>92</v>
      </c>
    </row>
    <row r="145" spans="1:65" s="2" customFormat="1" ht="11.25">
      <c r="A145" s="36"/>
      <c r="B145" s="37"/>
      <c r="C145" s="38"/>
      <c r="D145" s="195" t="s">
        <v>141</v>
      </c>
      <c r="E145" s="38"/>
      <c r="F145" s="196" t="s">
        <v>586</v>
      </c>
      <c r="G145" s="38"/>
      <c r="H145" s="38"/>
      <c r="I145" s="192"/>
      <c r="J145" s="38"/>
      <c r="K145" s="38"/>
      <c r="L145" s="41"/>
      <c r="M145" s="193"/>
      <c r="N145" s="194"/>
      <c r="O145" s="66"/>
      <c r="P145" s="66"/>
      <c r="Q145" s="66"/>
      <c r="R145" s="66"/>
      <c r="S145" s="66"/>
      <c r="T145" s="67"/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E145" s="36"/>
      <c r="AT145" s="18" t="s">
        <v>141</v>
      </c>
      <c r="AU145" s="18" t="s">
        <v>92</v>
      </c>
    </row>
    <row r="146" spans="1:65" s="13" customFormat="1" ht="11.25">
      <c r="B146" s="197"/>
      <c r="C146" s="198"/>
      <c r="D146" s="190" t="s">
        <v>143</v>
      </c>
      <c r="E146" s="199" t="s">
        <v>39</v>
      </c>
      <c r="F146" s="200" t="s">
        <v>554</v>
      </c>
      <c r="G146" s="198"/>
      <c r="H146" s="201">
        <v>1</v>
      </c>
      <c r="I146" s="202"/>
      <c r="J146" s="198"/>
      <c r="K146" s="198"/>
      <c r="L146" s="203"/>
      <c r="M146" s="204"/>
      <c r="N146" s="205"/>
      <c r="O146" s="205"/>
      <c r="P146" s="205"/>
      <c r="Q146" s="205"/>
      <c r="R146" s="205"/>
      <c r="S146" s="205"/>
      <c r="T146" s="206"/>
      <c r="AT146" s="207" t="s">
        <v>143</v>
      </c>
      <c r="AU146" s="207" t="s">
        <v>92</v>
      </c>
      <c r="AV146" s="13" t="s">
        <v>92</v>
      </c>
      <c r="AW146" s="13" t="s">
        <v>41</v>
      </c>
      <c r="AX146" s="13" t="s">
        <v>82</v>
      </c>
      <c r="AY146" s="207" t="s">
        <v>130</v>
      </c>
    </row>
    <row r="147" spans="1:65" s="13" customFormat="1" ht="11.25">
      <c r="B147" s="197"/>
      <c r="C147" s="198"/>
      <c r="D147" s="190" t="s">
        <v>143</v>
      </c>
      <c r="E147" s="199" t="s">
        <v>39</v>
      </c>
      <c r="F147" s="200" t="s">
        <v>587</v>
      </c>
      <c r="G147" s="198"/>
      <c r="H147" s="201">
        <v>2</v>
      </c>
      <c r="I147" s="202"/>
      <c r="J147" s="198"/>
      <c r="K147" s="198"/>
      <c r="L147" s="203"/>
      <c r="M147" s="204"/>
      <c r="N147" s="205"/>
      <c r="O147" s="205"/>
      <c r="P147" s="205"/>
      <c r="Q147" s="205"/>
      <c r="R147" s="205"/>
      <c r="S147" s="205"/>
      <c r="T147" s="206"/>
      <c r="AT147" s="207" t="s">
        <v>143</v>
      </c>
      <c r="AU147" s="207" t="s">
        <v>92</v>
      </c>
      <c r="AV147" s="13" t="s">
        <v>92</v>
      </c>
      <c r="AW147" s="13" t="s">
        <v>41</v>
      </c>
      <c r="AX147" s="13" t="s">
        <v>82</v>
      </c>
      <c r="AY147" s="207" t="s">
        <v>130</v>
      </c>
    </row>
    <row r="148" spans="1:65" s="14" customFormat="1" ht="11.25">
      <c r="B148" s="208"/>
      <c r="C148" s="209"/>
      <c r="D148" s="190" t="s">
        <v>143</v>
      </c>
      <c r="E148" s="210" t="s">
        <v>39</v>
      </c>
      <c r="F148" s="211" t="s">
        <v>158</v>
      </c>
      <c r="G148" s="209"/>
      <c r="H148" s="212">
        <v>3</v>
      </c>
      <c r="I148" s="213"/>
      <c r="J148" s="209"/>
      <c r="K148" s="209"/>
      <c r="L148" s="214"/>
      <c r="M148" s="215"/>
      <c r="N148" s="216"/>
      <c r="O148" s="216"/>
      <c r="P148" s="216"/>
      <c r="Q148" s="216"/>
      <c r="R148" s="216"/>
      <c r="S148" s="216"/>
      <c r="T148" s="217"/>
      <c r="AT148" s="218" t="s">
        <v>143</v>
      </c>
      <c r="AU148" s="218" t="s">
        <v>92</v>
      </c>
      <c r="AV148" s="14" t="s">
        <v>137</v>
      </c>
      <c r="AW148" s="14" t="s">
        <v>41</v>
      </c>
      <c r="AX148" s="14" t="s">
        <v>90</v>
      </c>
      <c r="AY148" s="218" t="s">
        <v>130</v>
      </c>
    </row>
    <row r="149" spans="1:65" s="2" customFormat="1" ht="24.2" customHeight="1">
      <c r="A149" s="36"/>
      <c r="B149" s="37"/>
      <c r="C149" s="177" t="s">
        <v>220</v>
      </c>
      <c r="D149" s="177" t="s">
        <v>132</v>
      </c>
      <c r="E149" s="178" t="s">
        <v>588</v>
      </c>
      <c r="F149" s="179" t="s">
        <v>589</v>
      </c>
      <c r="G149" s="180" t="s">
        <v>180</v>
      </c>
      <c r="H149" s="181">
        <v>40</v>
      </c>
      <c r="I149" s="182"/>
      <c r="J149" s="183">
        <f>ROUND(I149*H149,2)</f>
        <v>0</v>
      </c>
      <c r="K149" s="179" t="s">
        <v>136</v>
      </c>
      <c r="L149" s="41"/>
      <c r="M149" s="184" t="s">
        <v>39</v>
      </c>
      <c r="N149" s="185" t="s">
        <v>53</v>
      </c>
      <c r="O149" s="66"/>
      <c r="P149" s="186">
        <f>O149*H149</f>
        <v>0</v>
      </c>
      <c r="Q149" s="186">
        <v>0</v>
      </c>
      <c r="R149" s="186">
        <f>Q149*H149</f>
        <v>0</v>
      </c>
      <c r="S149" s="186">
        <v>0</v>
      </c>
      <c r="T149" s="187">
        <f>S149*H149</f>
        <v>0</v>
      </c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E149" s="36"/>
      <c r="AR149" s="188" t="s">
        <v>244</v>
      </c>
      <c r="AT149" s="188" t="s">
        <v>132</v>
      </c>
      <c r="AU149" s="188" t="s">
        <v>92</v>
      </c>
      <c r="AY149" s="18" t="s">
        <v>130</v>
      </c>
      <c r="BE149" s="189">
        <f>IF(N149="základní",J149,0)</f>
        <v>0</v>
      </c>
      <c r="BF149" s="189">
        <f>IF(N149="snížená",J149,0)</f>
        <v>0</v>
      </c>
      <c r="BG149" s="189">
        <f>IF(N149="zákl. přenesená",J149,0)</f>
        <v>0</v>
      </c>
      <c r="BH149" s="189">
        <f>IF(N149="sníž. přenesená",J149,0)</f>
        <v>0</v>
      </c>
      <c r="BI149" s="189">
        <f>IF(N149="nulová",J149,0)</f>
        <v>0</v>
      </c>
      <c r="BJ149" s="18" t="s">
        <v>90</v>
      </c>
      <c r="BK149" s="189">
        <f>ROUND(I149*H149,2)</f>
        <v>0</v>
      </c>
      <c r="BL149" s="18" t="s">
        <v>244</v>
      </c>
      <c r="BM149" s="188" t="s">
        <v>590</v>
      </c>
    </row>
    <row r="150" spans="1:65" s="2" customFormat="1" ht="29.25">
      <c r="A150" s="36"/>
      <c r="B150" s="37"/>
      <c r="C150" s="38"/>
      <c r="D150" s="190" t="s">
        <v>139</v>
      </c>
      <c r="E150" s="38"/>
      <c r="F150" s="191" t="s">
        <v>591</v>
      </c>
      <c r="G150" s="38"/>
      <c r="H150" s="38"/>
      <c r="I150" s="192"/>
      <c r="J150" s="38"/>
      <c r="K150" s="38"/>
      <c r="L150" s="41"/>
      <c r="M150" s="193"/>
      <c r="N150" s="194"/>
      <c r="O150" s="66"/>
      <c r="P150" s="66"/>
      <c r="Q150" s="66"/>
      <c r="R150" s="66"/>
      <c r="S150" s="66"/>
      <c r="T150" s="67"/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  <c r="AE150" s="36"/>
      <c r="AT150" s="18" t="s">
        <v>139</v>
      </c>
      <c r="AU150" s="18" t="s">
        <v>92</v>
      </c>
    </row>
    <row r="151" spans="1:65" s="2" customFormat="1" ht="11.25">
      <c r="A151" s="36"/>
      <c r="B151" s="37"/>
      <c r="C151" s="38"/>
      <c r="D151" s="195" t="s">
        <v>141</v>
      </c>
      <c r="E151" s="38"/>
      <c r="F151" s="196" t="s">
        <v>592</v>
      </c>
      <c r="G151" s="38"/>
      <c r="H151" s="38"/>
      <c r="I151" s="192"/>
      <c r="J151" s="38"/>
      <c r="K151" s="38"/>
      <c r="L151" s="41"/>
      <c r="M151" s="193"/>
      <c r="N151" s="194"/>
      <c r="O151" s="66"/>
      <c r="P151" s="66"/>
      <c r="Q151" s="66"/>
      <c r="R151" s="66"/>
      <c r="S151" s="66"/>
      <c r="T151" s="67"/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T151" s="18" t="s">
        <v>141</v>
      </c>
      <c r="AU151" s="18" t="s">
        <v>92</v>
      </c>
    </row>
    <row r="152" spans="1:65" s="2" customFormat="1" ht="24.2" customHeight="1">
      <c r="A152" s="36"/>
      <c r="B152" s="37"/>
      <c r="C152" s="219" t="s">
        <v>230</v>
      </c>
      <c r="D152" s="219" t="s">
        <v>177</v>
      </c>
      <c r="E152" s="220" t="s">
        <v>593</v>
      </c>
      <c r="F152" s="221" t="s">
        <v>594</v>
      </c>
      <c r="G152" s="222" t="s">
        <v>180</v>
      </c>
      <c r="H152" s="223">
        <v>40</v>
      </c>
      <c r="I152" s="224"/>
      <c r="J152" s="225">
        <f>ROUND(I152*H152,2)</f>
        <v>0</v>
      </c>
      <c r="K152" s="221" t="s">
        <v>136</v>
      </c>
      <c r="L152" s="226"/>
      <c r="M152" s="227" t="s">
        <v>39</v>
      </c>
      <c r="N152" s="228" t="s">
        <v>53</v>
      </c>
      <c r="O152" s="66"/>
      <c r="P152" s="186">
        <f>O152*H152</f>
        <v>0</v>
      </c>
      <c r="Q152" s="186">
        <v>5.0000000000000002E-5</v>
      </c>
      <c r="R152" s="186">
        <f>Q152*H152</f>
        <v>2E-3</v>
      </c>
      <c r="S152" s="186">
        <v>0</v>
      </c>
      <c r="T152" s="187">
        <f>S152*H152</f>
        <v>0</v>
      </c>
      <c r="U152" s="36"/>
      <c r="V152" s="36"/>
      <c r="W152" s="36"/>
      <c r="X152" s="36"/>
      <c r="Y152" s="36"/>
      <c r="Z152" s="36"/>
      <c r="AA152" s="36"/>
      <c r="AB152" s="36"/>
      <c r="AC152" s="36"/>
      <c r="AD152" s="36"/>
      <c r="AE152" s="36"/>
      <c r="AR152" s="188" t="s">
        <v>350</v>
      </c>
      <c r="AT152" s="188" t="s">
        <v>177</v>
      </c>
      <c r="AU152" s="188" t="s">
        <v>92</v>
      </c>
      <c r="AY152" s="18" t="s">
        <v>130</v>
      </c>
      <c r="BE152" s="189">
        <f>IF(N152="základní",J152,0)</f>
        <v>0</v>
      </c>
      <c r="BF152" s="189">
        <f>IF(N152="snížená",J152,0)</f>
        <v>0</v>
      </c>
      <c r="BG152" s="189">
        <f>IF(N152="zákl. přenesená",J152,0)</f>
        <v>0</v>
      </c>
      <c r="BH152" s="189">
        <f>IF(N152="sníž. přenesená",J152,0)</f>
        <v>0</v>
      </c>
      <c r="BI152" s="189">
        <f>IF(N152="nulová",J152,0)</f>
        <v>0</v>
      </c>
      <c r="BJ152" s="18" t="s">
        <v>90</v>
      </c>
      <c r="BK152" s="189">
        <f>ROUND(I152*H152,2)</f>
        <v>0</v>
      </c>
      <c r="BL152" s="18" t="s">
        <v>244</v>
      </c>
      <c r="BM152" s="188" t="s">
        <v>595</v>
      </c>
    </row>
    <row r="153" spans="1:65" s="2" customFormat="1" ht="19.5">
      <c r="A153" s="36"/>
      <c r="B153" s="37"/>
      <c r="C153" s="38"/>
      <c r="D153" s="190" t="s">
        <v>139</v>
      </c>
      <c r="E153" s="38"/>
      <c r="F153" s="191" t="s">
        <v>594</v>
      </c>
      <c r="G153" s="38"/>
      <c r="H153" s="38"/>
      <c r="I153" s="192"/>
      <c r="J153" s="38"/>
      <c r="K153" s="38"/>
      <c r="L153" s="41"/>
      <c r="M153" s="193"/>
      <c r="N153" s="194"/>
      <c r="O153" s="66"/>
      <c r="P153" s="66"/>
      <c r="Q153" s="66"/>
      <c r="R153" s="66"/>
      <c r="S153" s="66"/>
      <c r="T153" s="67"/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  <c r="AE153" s="36"/>
      <c r="AT153" s="18" t="s">
        <v>139</v>
      </c>
      <c r="AU153" s="18" t="s">
        <v>92</v>
      </c>
    </row>
    <row r="154" spans="1:65" s="13" customFormat="1" ht="11.25">
      <c r="B154" s="197"/>
      <c r="C154" s="198"/>
      <c r="D154" s="190" t="s">
        <v>143</v>
      </c>
      <c r="E154" s="199" t="s">
        <v>39</v>
      </c>
      <c r="F154" s="200" t="s">
        <v>596</v>
      </c>
      <c r="G154" s="198"/>
      <c r="H154" s="201">
        <v>16</v>
      </c>
      <c r="I154" s="202"/>
      <c r="J154" s="198"/>
      <c r="K154" s="198"/>
      <c r="L154" s="203"/>
      <c r="M154" s="204"/>
      <c r="N154" s="205"/>
      <c r="O154" s="205"/>
      <c r="P154" s="205"/>
      <c r="Q154" s="205"/>
      <c r="R154" s="205"/>
      <c r="S154" s="205"/>
      <c r="T154" s="206"/>
      <c r="AT154" s="207" t="s">
        <v>143</v>
      </c>
      <c r="AU154" s="207" t="s">
        <v>92</v>
      </c>
      <c r="AV154" s="13" t="s">
        <v>92</v>
      </c>
      <c r="AW154" s="13" t="s">
        <v>41</v>
      </c>
      <c r="AX154" s="13" t="s">
        <v>82</v>
      </c>
      <c r="AY154" s="207" t="s">
        <v>130</v>
      </c>
    </row>
    <row r="155" spans="1:65" s="13" customFormat="1" ht="11.25">
      <c r="B155" s="197"/>
      <c r="C155" s="198"/>
      <c r="D155" s="190" t="s">
        <v>143</v>
      </c>
      <c r="E155" s="199" t="s">
        <v>39</v>
      </c>
      <c r="F155" s="200" t="s">
        <v>597</v>
      </c>
      <c r="G155" s="198"/>
      <c r="H155" s="201">
        <v>24</v>
      </c>
      <c r="I155" s="202"/>
      <c r="J155" s="198"/>
      <c r="K155" s="198"/>
      <c r="L155" s="203"/>
      <c r="M155" s="204"/>
      <c r="N155" s="205"/>
      <c r="O155" s="205"/>
      <c r="P155" s="205"/>
      <c r="Q155" s="205"/>
      <c r="R155" s="205"/>
      <c r="S155" s="205"/>
      <c r="T155" s="206"/>
      <c r="AT155" s="207" t="s">
        <v>143</v>
      </c>
      <c r="AU155" s="207" t="s">
        <v>92</v>
      </c>
      <c r="AV155" s="13" t="s">
        <v>92</v>
      </c>
      <c r="AW155" s="13" t="s">
        <v>41</v>
      </c>
      <c r="AX155" s="13" t="s">
        <v>82</v>
      </c>
      <c r="AY155" s="207" t="s">
        <v>130</v>
      </c>
    </row>
    <row r="156" spans="1:65" s="14" customFormat="1" ht="11.25">
      <c r="B156" s="208"/>
      <c r="C156" s="209"/>
      <c r="D156" s="190" t="s">
        <v>143</v>
      </c>
      <c r="E156" s="210" t="s">
        <v>39</v>
      </c>
      <c r="F156" s="211" t="s">
        <v>158</v>
      </c>
      <c r="G156" s="209"/>
      <c r="H156" s="212">
        <v>40</v>
      </c>
      <c r="I156" s="213"/>
      <c r="J156" s="209"/>
      <c r="K156" s="209"/>
      <c r="L156" s="214"/>
      <c r="M156" s="215"/>
      <c r="N156" s="216"/>
      <c r="O156" s="216"/>
      <c r="P156" s="216"/>
      <c r="Q156" s="216"/>
      <c r="R156" s="216"/>
      <c r="S156" s="216"/>
      <c r="T156" s="217"/>
      <c r="AT156" s="218" t="s">
        <v>143</v>
      </c>
      <c r="AU156" s="218" t="s">
        <v>92</v>
      </c>
      <c r="AV156" s="14" t="s">
        <v>137</v>
      </c>
      <c r="AW156" s="14" t="s">
        <v>41</v>
      </c>
      <c r="AX156" s="14" t="s">
        <v>90</v>
      </c>
      <c r="AY156" s="218" t="s">
        <v>130</v>
      </c>
    </row>
    <row r="157" spans="1:65" s="2" customFormat="1" ht="24.2" customHeight="1">
      <c r="A157" s="36"/>
      <c r="B157" s="37"/>
      <c r="C157" s="177" t="s">
        <v>236</v>
      </c>
      <c r="D157" s="177" t="s">
        <v>132</v>
      </c>
      <c r="E157" s="178" t="s">
        <v>598</v>
      </c>
      <c r="F157" s="179" t="s">
        <v>599</v>
      </c>
      <c r="G157" s="180" t="s">
        <v>180</v>
      </c>
      <c r="H157" s="181">
        <v>1</v>
      </c>
      <c r="I157" s="182"/>
      <c r="J157" s="183">
        <f>ROUND(I157*H157,2)</f>
        <v>0</v>
      </c>
      <c r="K157" s="179" t="s">
        <v>136</v>
      </c>
      <c r="L157" s="41"/>
      <c r="M157" s="184" t="s">
        <v>39</v>
      </c>
      <c r="N157" s="185" t="s">
        <v>53</v>
      </c>
      <c r="O157" s="66"/>
      <c r="P157" s="186">
        <f>O157*H157</f>
        <v>0</v>
      </c>
      <c r="Q157" s="186">
        <v>0</v>
      </c>
      <c r="R157" s="186">
        <f>Q157*H157</f>
        <v>0</v>
      </c>
      <c r="S157" s="186">
        <v>0</v>
      </c>
      <c r="T157" s="187">
        <f>S157*H157</f>
        <v>0</v>
      </c>
      <c r="U157" s="36"/>
      <c r="V157" s="36"/>
      <c r="W157" s="36"/>
      <c r="X157" s="36"/>
      <c r="Y157" s="36"/>
      <c r="Z157" s="36"/>
      <c r="AA157" s="36"/>
      <c r="AB157" s="36"/>
      <c r="AC157" s="36"/>
      <c r="AD157" s="36"/>
      <c r="AE157" s="36"/>
      <c r="AR157" s="188" t="s">
        <v>244</v>
      </c>
      <c r="AT157" s="188" t="s">
        <v>132</v>
      </c>
      <c r="AU157" s="188" t="s">
        <v>92</v>
      </c>
      <c r="AY157" s="18" t="s">
        <v>130</v>
      </c>
      <c r="BE157" s="189">
        <f>IF(N157="základní",J157,0)</f>
        <v>0</v>
      </c>
      <c r="BF157" s="189">
        <f>IF(N157="snížená",J157,0)</f>
        <v>0</v>
      </c>
      <c r="BG157" s="189">
        <f>IF(N157="zákl. přenesená",J157,0)</f>
        <v>0</v>
      </c>
      <c r="BH157" s="189">
        <f>IF(N157="sníž. přenesená",J157,0)</f>
        <v>0</v>
      </c>
      <c r="BI157" s="189">
        <f>IF(N157="nulová",J157,0)</f>
        <v>0</v>
      </c>
      <c r="BJ157" s="18" t="s">
        <v>90</v>
      </c>
      <c r="BK157" s="189">
        <f>ROUND(I157*H157,2)</f>
        <v>0</v>
      </c>
      <c r="BL157" s="18" t="s">
        <v>244</v>
      </c>
      <c r="BM157" s="188" t="s">
        <v>600</v>
      </c>
    </row>
    <row r="158" spans="1:65" s="2" customFormat="1" ht="29.25">
      <c r="A158" s="36"/>
      <c r="B158" s="37"/>
      <c r="C158" s="38"/>
      <c r="D158" s="190" t="s">
        <v>139</v>
      </c>
      <c r="E158" s="38"/>
      <c r="F158" s="191" t="s">
        <v>601</v>
      </c>
      <c r="G158" s="38"/>
      <c r="H158" s="38"/>
      <c r="I158" s="192"/>
      <c r="J158" s="38"/>
      <c r="K158" s="38"/>
      <c r="L158" s="41"/>
      <c r="M158" s="193"/>
      <c r="N158" s="194"/>
      <c r="O158" s="66"/>
      <c r="P158" s="66"/>
      <c r="Q158" s="66"/>
      <c r="R158" s="66"/>
      <c r="S158" s="66"/>
      <c r="T158" s="67"/>
      <c r="U158" s="36"/>
      <c r="V158" s="36"/>
      <c r="W158" s="36"/>
      <c r="X158" s="36"/>
      <c r="Y158" s="36"/>
      <c r="Z158" s="36"/>
      <c r="AA158" s="36"/>
      <c r="AB158" s="36"/>
      <c r="AC158" s="36"/>
      <c r="AD158" s="36"/>
      <c r="AE158" s="36"/>
      <c r="AT158" s="18" t="s">
        <v>139</v>
      </c>
      <c r="AU158" s="18" t="s">
        <v>92</v>
      </c>
    </row>
    <row r="159" spans="1:65" s="2" customFormat="1" ht="11.25">
      <c r="A159" s="36"/>
      <c r="B159" s="37"/>
      <c r="C159" s="38"/>
      <c r="D159" s="195" t="s">
        <v>141</v>
      </c>
      <c r="E159" s="38"/>
      <c r="F159" s="196" t="s">
        <v>602</v>
      </c>
      <c r="G159" s="38"/>
      <c r="H159" s="38"/>
      <c r="I159" s="192"/>
      <c r="J159" s="38"/>
      <c r="K159" s="38"/>
      <c r="L159" s="41"/>
      <c r="M159" s="193"/>
      <c r="N159" s="194"/>
      <c r="O159" s="66"/>
      <c r="P159" s="66"/>
      <c r="Q159" s="66"/>
      <c r="R159" s="66"/>
      <c r="S159" s="66"/>
      <c r="T159" s="67"/>
      <c r="U159" s="36"/>
      <c r="V159" s="36"/>
      <c r="W159" s="36"/>
      <c r="X159" s="36"/>
      <c r="Y159" s="36"/>
      <c r="Z159" s="36"/>
      <c r="AA159" s="36"/>
      <c r="AB159" s="36"/>
      <c r="AC159" s="36"/>
      <c r="AD159" s="36"/>
      <c r="AE159" s="36"/>
      <c r="AT159" s="18" t="s">
        <v>141</v>
      </c>
      <c r="AU159" s="18" t="s">
        <v>92</v>
      </c>
    </row>
    <row r="160" spans="1:65" s="2" customFormat="1" ht="24.2" customHeight="1">
      <c r="A160" s="36"/>
      <c r="B160" s="37"/>
      <c r="C160" s="219" t="s">
        <v>244</v>
      </c>
      <c r="D160" s="219" t="s">
        <v>177</v>
      </c>
      <c r="E160" s="220" t="s">
        <v>603</v>
      </c>
      <c r="F160" s="221" t="s">
        <v>604</v>
      </c>
      <c r="G160" s="222" t="s">
        <v>180</v>
      </c>
      <c r="H160" s="223">
        <v>1</v>
      </c>
      <c r="I160" s="224"/>
      <c r="J160" s="225">
        <f>ROUND(I160*H160,2)</f>
        <v>0</v>
      </c>
      <c r="K160" s="221" t="s">
        <v>136</v>
      </c>
      <c r="L160" s="226"/>
      <c r="M160" s="227" t="s">
        <v>39</v>
      </c>
      <c r="N160" s="228" t="s">
        <v>53</v>
      </c>
      <c r="O160" s="66"/>
      <c r="P160" s="186">
        <f>O160*H160</f>
        <v>0</v>
      </c>
      <c r="Q160" s="186">
        <v>1.2E-4</v>
      </c>
      <c r="R160" s="186">
        <f>Q160*H160</f>
        <v>1.2E-4</v>
      </c>
      <c r="S160" s="186">
        <v>0</v>
      </c>
      <c r="T160" s="187">
        <f>S160*H160</f>
        <v>0</v>
      </c>
      <c r="U160" s="36"/>
      <c r="V160" s="36"/>
      <c r="W160" s="36"/>
      <c r="X160" s="36"/>
      <c r="Y160" s="36"/>
      <c r="Z160" s="36"/>
      <c r="AA160" s="36"/>
      <c r="AB160" s="36"/>
      <c r="AC160" s="36"/>
      <c r="AD160" s="36"/>
      <c r="AE160" s="36"/>
      <c r="AR160" s="188" t="s">
        <v>350</v>
      </c>
      <c r="AT160" s="188" t="s">
        <v>177</v>
      </c>
      <c r="AU160" s="188" t="s">
        <v>92</v>
      </c>
      <c r="AY160" s="18" t="s">
        <v>130</v>
      </c>
      <c r="BE160" s="189">
        <f>IF(N160="základní",J160,0)</f>
        <v>0</v>
      </c>
      <c r="BF160" s="189">
        <f>IF(N160="snížená",J160,0)</f>
        <v>0</v>
      </c>
      <c r="BG160" s="189">
        <f>IF(N160="zákl. přenesená",J160,0)</f>
        <v>0</v>
      </c>
      <c r="BH160" s="189">
        <f>IF(N160="sníž. přenesená",J160,0)</f>
        <v>0</v>
      </c>
      <c r="BI160" s="189">
        <f>IF(N160="nulová",J160,0)</f>
        <v>0</v>
      </c>
      <c r="BJ160" s="18" t="s">
        <v>90</v>
      </c>
      <c r="BK160" s="189">
        <f>ROUND(I160*H160,2)</f>
        <v>0</v>
      </c>
      <c r="BL160" s="18" t="s">
        <v>244</v>
      </c>
      <c r="BM160" s="188" t="s">
        <v>605</v>
      </c>
    </row>
    <row r="161" spans="1:65" s="2" customFormat="1" ht="11.25">
      <c r="A161" s="36"/>
      <c r="B161" s="37"/>
      <c r="C161" s="38"/>
      <c r="D161" s="190" t="s">
        <v>139</v>
      </c>
      <c r="E161" s="38"/>
      <c r="F161" s="191" t="s">
        <v>604</v>
      </c>
      <c r="G161" s="38"/>
      <c r="H161" s="38"/>
      <c r="I161" s="192"/>
      <c r="J161" s="38"/>
      <c r="K161" s="38"/>
      <c r="L161" s="41"/>
      <c r="M161" s="193"/>
      <c r="N161" s="194"/>
      <c r="O161" s="66"/>
      <c r="P161" s="66"/>
      <c r="Q161" s="66"/>
      <c r="R161" s="66"/>
      <c r="S161" s="66"/>
      <c r="T161" s="67"/>
      <c r="U161" s="36"/>
      <c r="V161" s="36"/>
      <c r="W161" s="36"/>
      <c r="X161" s="36"/>
      <c r="Y161" s="36"/>
      <c r="Z161" s="36"/>
      <c r="AA161" s="36"/>
      <c r="AB161" s="36"/>
      <c r="AC161" s="36"/>
      <c r="AD161" s="36"/>
      <c r="AE161" s="36"/>
      <c r="AT161" s="18" t="s">
        <v>139</v>
      </c>
      <c r="AU161" s="18" t="s">
        <v>92</v>
      </c>
    </row>
    <row r="162" spans="1:65" s="13" customFormat="1" ht="11.25">
      <c r="B162" s="197"/>
      <c r="C162" s="198"/>
      <c r="D162" s="190" t="s">
        <v>143</v>
      </c>
      <c r="E162" s="199" t="s">
        <v>39</v>
      </c>
      <c r="F162" s="200" t="s">
        <v>606</v>
      </c>
      <c r="G162" s="198"/>
      <c r="H162" s="201">
        <v>1</v>
      </c>
      <c r="I162" s="202"/>
      <c r="J162" s="198"/>
      <c r="K162" s="198"/>
      <c r="L162" s="203"/>
      <c r="M162" s="204"/>
      <c r="N162" s="205"/>
      <c r="O162" s="205"/>
      <c r="P162" s="205"/>
      <c r="Q162" s="205"/>
      <c r="R162" s="205"/>
      <c r="S162" s="205"/>
      <c r="T162" s="206"/>
      <c r="AT162" s="207" t="s">
        <v>143</v>
      </c>
      <c r="AU162" s="207" t="s">
        <v>92</v>
      </c>
      <c r="AV162" s="13" t="s">
        <v>92</v>
      </c>
      <c r="AW162" s="13" t="s">
        <v>41</v>
      </c>
      <c r="AX162" s="13" t="s">
        <v>90</v>
      </c>
      <c r="AY162" s="207" t="s">
        <v>130</v>
      </c>
    </row>
    <row r="163" spans="1:65" s="2" customFormat="1" ht="24.2" customHeight="1">
      <c r="A163" s="36"/>
      <c r="B163" s="37"/>
      <c r="C163" s="177" t="s">
        <v>251</v>
      </c>
      <c r="D163" s="177" t="s">
        <v>132</v>
      </c>
      <c r="E163" s="178" t="s">
        <v>607</v>
      </c>
      <c r="F163" s="179" t="s">
        <v>608</v>
      </c>
      <c r="G163" s="180" t="s">
        <v>180</v>
      </c>
      <c r="H163" s="181">
        <v>1</v>
      </c>
      <c r="I163" s="182"/>
      <c r="J163" s="183">
        <f>ROUND(I163*H163,2)</f>
        <v>0</v>
      </c>
      <c r="K163" s="179" t="s">
        <v>136</v>
      </c>
      <c r="L163" s="41"/>
      <c r="M163" s="184" t="s">
        <v>39</v>
      </c>
      <c r="N163" s="185" t="s">
        <v>53</v>
      </c>
      <c r="O163" s="66"/>
      <c r="P163" s="186">
        <f>O163*H163</f>
        <v>0</v>
      </c>
      <c r="Q163" s="186">
        <v>0</v>
      </c>
      <c r="R163" s="186">
        <f>Q163*H163</f>
        <v>0</v>
      </c>
      <c r="S163" s="186">
        <v>0</v>
      </c>
      <c r="T163" s="187">
        <f>S163*H163</f>
        <v>0</v>
      </c>
      <c r="U163" s="36"/>
      <c r="V163" s="36"/>
      <c r="W163" s="36"/>
      <c r="X163" s="36"/>
      <c r="Y163" s="36"/>
      <c r="Z163" s="36"/>
      <c r="AA163" s="36"/>
      <c r="AB163" s="36"/>
      <c r="AC163" s="36"/>
      <c r="AD163" s="36"/>
      <c r="AE163" s="36"/>
      <c r="AR163" s="188" t="s">
        <v>244</v>
      </c>
      <c r="AT163" s="188" t="s">
        <v>132</v>
      </c>
      <c r="AU163" s="188" t="s">
        <v>92</v>
      </c>
      <c r="AY163" s="18" t="s">
        <v>130</v>
      </c>
      <c r="BE163" s="189">
        <f>IF(N163="základní",J163,0)</f>
        <v>0</v>
      </c>
      <c r="BF163" s="189">
        <f>IF(N163="snížená",J163,0)</f>
        <v>0</v>
      </c>
      <c r="BG163" s="189">
        <f>IF(N163="zákl. přenesená",J163,0)</f>
        <v>0</v>
      </c>
      <c r="BH163" s="189">
        <f>IF(N163="sníž. přenesená",J163,0)</f>
        <v>0</v>
      </c>
      <c r="BI163" s="189">
        <f>IF(N163="nulová",J163,0)</f>
        <v>0</v>
      </c>
      <c r="BJ163" s="18" t="s">
        <v>90</v>
      </c>
      <c r="BK163" s="189">
        <f>ROUND(I163*H163,2)</f>
        <v>0</v>
      </c>
      <c r="BL163" s="18" t="s">
        <v>244</v>
      </c>
      <c r="BM163" s="188" t="s">
        <v>609</v>
      </c>
    </row>
    <row r="164" spans="1:65" s="2" customFormat="1" ht="19.5">
      <c r="A164" s="36"/>
      <c r="B164" s="37"/>
      <c r="C164" s="38"/>
      <c r="D164" s="190" t="s">
        <v>139</v>
      </c>
      <c r="E164" s="38"/>
      <c r="F164" s="191" t="s">
        <v>610</v>
      </c>
      <c r="G164" s="38"/>
      <c r="H164" s="38"/>
      <c r="I164" s="192"/>
      <c r="J164" s="38"/>
      <c r="K164" s="38"/>
      <c r="L164" s="41"/>
      <c r="M164" s="193"/>
      <c r="N164" s="194"/>
      <c r="O164" s="66"/>
      <c r="P164" s="66"/>
      <c r="Q164" s="66"/>
      <c r="R164" s="66"/>
      <c r="S164" s="66"/>
      <c r="T164" s="67"/>
      <c r="U164" s="36"/>
      <c r="V164" s="36"/>
      <c r="W164" s="36"/>
      <c r="X164" s="36"/>
      <c r="Y164" s="36"/>
      <c r="Z164" s="36"/>
      <c r="AA164" s="36"/>
      <c r="AB164" s="36"/>
      <c r="AC164" s="36"/>
      <c r="AD164" s="36"/>
      <c r="AE164" s="36"/>
      <c r="AT164" s="18" t="s">
        <v>139</v>
      </c>
      <c r="AU164" s="18" t="s">
        <v>92</v>
      </c>
    </row>
    <row r="165" spans="1:65" s="2" customFormat="1" ht="11.25">
      <c r="A165" s="36"/>
      <c r="B165" s="37"/>
      <c r="C165" s="38"/>
      <c r="D165" s="195" t="s">
        <v>141</v>
      </c>
      <c r="E165" s="38"/>
      <c r="F165" s="196" t="s">
        <v>611</v>
      </c>
      <c r="G165" s="38"/>
      <c r="H165" s="38"/>
      <c r="I165" s="192"/>
      <c r="J165" s="38"/>
      <c r="K165" s="38"/>
      <c r="L165" s="41"/>
      <c r="M165" s="193"/>
      <c r="N165" s="194"/>
      <c r="O165" s="66"/>
      <c r="P165" s="66"/>
      <c r="Q165" s="66"/>
      <c r="R165" s="66"/>
      <c r="S165" s="66"/>
      <c r="T165" s="67"/>
      <c r="U165" s="36"/>
      <c r="V165" s="36"/>
      <c r="W165" s="36"/>
      <c r="X165" s="36"/>
      <c r="Y165" s="36"/>
      <c r="Z165" s="36"/>
      <c r="AA165" s="36"/>
      <c r="AB165" s="36"/>
      <c r="AC165" s="36"/>
      <c r="AD165" s="36"/>
      <c r="AE165" s="36"/>
      <c r="AT165" s="18" t="s">
        <v>141</v>
      </c>
      <c r="AU165" s="18" t="s">
        <v>92</v>
      </c>
    </row>
    <row r="166" spans="1:65" s="2" customFormat="1" ht="24.2" customHeight="1">
      <c r="A166" s="36"/>
      <c r="B166" s="37"/>
      <c r="C166" s="219" t="s">
        <v>257</v>
      </c>
      <c r="D166" s="219" t="s">
        <v>177</v>
      </c>
      <c r="E166" s="220" t="s">
        <v>612</v>
      </c>
      <c r="F166" s="221" t="s">
        <v>613</v>
      </c>
      <c r="G166" s="222" t="s">
        <v>180</v>
      </c>
      <c r="H166" s="223">
        <v>1</v>
      </c>
      <c r="I166" s="224"/>
      <c r="J166" s="225">
        <f>ROUND(I166*H166,2)</f>
        <v>0</v>
      </c>
      <c r="K166" s="221" t="s">
        <v>136</v>
      </c>
      <c r="L166" s="226"/>
      <c r="M166" s="227" t="s">
        <v>39</v>
      </c>
      <c r="N166" s="228" t="s">
        <v>53</v>
      </c>
      <c r="O166" s="66"/>
      <c r="P166" s="186">
        <f>O166*H166</f>
        <v>0</v>
      </c>
      <c r="Q166" s="186">
        <v>1.0399999999999999E-3</v>
      </c>
      <c r="R166" s="186">
        <f>Q166*H166</f>
        <v>1.0399999999999999E-3</v>
      </c>
      <c r="S166" s="186">
        <v>0</v>
      </c>
      <c r="T166" s="187">
        <f>S166*H166</f>
        <v>0</v>
      </c>
      <c r="U166" s="36"/>
      <c r="V166" s="36"/>
      <c r="W166" s="36"/>
      <c r="X166" s="36"/>
      <c r="Y166" s="36"/>
      <c r="Z166" s="36"/>
      <c r="AA166" s="36"/>
      <c r="AB166" s="36"/>
      <c r="AC166" s="36"/>
      <c r="AD166" s="36"/>
      <c r="AE166" s="36"/>
      <c r="AR166" s="188" t="s">
        <v>350</v>
      </c>
      <c r="AT166" s="188" t="s">
        <v>177</v>
      </c>
      <c r="AU166" s="188" t="s">
        <v>92</v>
      </c>
      <c r="AY166" s="18" t="s">
        <v>130</v>
      </c>
      <c r="BE166" s="189">
        <f>IF(N166="základní",J166,0)</f>
        <v>0</v>
      </c>
      <c r="BF166" s="189">
        <f>IF(N166="snížená",J166,0)</f>
        <v>0</v>
      </c>
      <c r="BG166" s="189">
        <f>IF(N166="zákl. přenesená",J166,0)</f>
        <v>0</v>
      </c>
      <c r="BH166" s="189">
        <f>IF(N166="sníž. přenesená",J166,0)</f>
        <v>0</v>
      </c>
      <c r="BI166" s="189">
        <f>IF(N166="nulová",J166,0)</f>
        <v>0</v>
      </c>
      <c r="BJ166" s="18" t="s">
        <v>90</v>
      </c>
      <c r="BK166" s="189">
        <f>ROUND(I166*H166,2)</f>
        <v>0</v>
      </c>
      <c r="BL166" s="18" t="s">
        <v>244</v>
      </c>
      <c r="BM166" s="188" t="s">
        <v>614</v>
      </c>
    </row>
    <row r="167" spans="1:65" s="2" customFormat="1" ht="29.25">
      <c r="A167" s="36"/>
      <c r="B167" s="37"/>
      <c r="C167" s="38"/>
      <c r="D167" s="190" t="s">
        <v>139</v>
      </c>
      <c r="E167" s="38"/>
      <c r="F167" s="191" t="s">
        <v>615</v>
      </c>
      <c r="G167" s="38"/>
      <c r="H167" s="38"/>
      <c r="I167" s="192"/>
      <c r="J167" s="38"/>
      <c r="K167" s="38"/>
      <c r="L167" s="41"/>
      <c r="M167" s="193"/>
      <c r="N167" s="194"/>
      <c r="O167" s="66"/>
      <c r="P167" s="66"/>
      <c r="Q167" s="66"/>
      <c r="R167" s="66"/>
      <c r="S167" s="66"/>
      <c r="T167" s="67"/>
      <c r="U167" s="36"/>
      <c r="V167" s="36"/>
      <c r="W167" s="36"/>
      <c r="X167" s="36"/>
      <c r="Y167" s="36"/>
      <c r="Z167" s="36"/>
      <c r="AA167" s="36"/>
      <c r="AB167" s="36"/>
      <c r="AC167" s="36"/>
      <c r="AD167" s="36"/>
      <c r="AE167" s="36"/>
      <c r="AT167" s="18" t="s">
        <v>139</v>
      </c>
      <c r="AU167" s="18" t="s">
        <v>92</v>
      </c>
    </row>
    <row r="168" spans="1:65" s="13" customFormat="1" ht="11.25">
      <c r="B168" s="197"/>
      <c r="C168" s="198"/>
      <c r="D168" s="190" t="s">
        <v>143</v>
      </c>
      <c r="E168" s="199" t="s">
        <v>39</v>
      </c>
      <c r="F168" s="200" t="s">
        <v>616</v>
      </c>
      <c r="G168" s="198"/>
      <c r="H168" s="201">
        <v>1</v>
      </c>
      <c r="I168" s="202"/>
      <c r="J168" s="198"/>
      <c r="K168" s="198"/>
      <c r="L168" s="203"/>
      <c r="M168" s="204"/>
      <c r="N168" s="205"/>
      <c r="O168" s="205"/>
      <c r="P168" s="205"/>
      <c r="Q168" s="205"/>
      <c r="R168" s="205"/>
      <c r="S168" s="205"/>
      <c r="T168" s="206"/>
      <c r="AT168" s="207" t="s">
        <v>143</v>
      </c>
      <c r="AU168" s="207" t="s">
        <v>92</v>
      </c>
      <c r="AV168" s="13" t="s">
        <v>92</v>
      </c>
      <c r="AW168" s="13" t="s">
        <v>41</v>
      </c>
      <c r="AX168" s="13" t="s">
        <v>90</v>
      </c>
      <c r="AY168" s="207" t="s">
        <v>130</v>
      </c>
    </row>
    <row r="169" spans="1:65" s="2" customFormat="1" ht="16.5" customHeight="1">
      <c r="A169" s="36"/>
      <c r="B169" s="37"/>
      <c r="C169" s="219" t="s">
        <v>263</v>
      </c>
      <c r="D169" s="219" t="s">
        <v>177</v>
      </c>
      <c r="E169" s="220" t="s">
        <v>617</v>
      </c>
      <c r="F169" s="221" t="s">
        <v>618</v>
      </c>
      <c r="G169" s="222" t="s">
        <v>180</v>
      </c>
      <c r="H169" s="223">
        <v>9</v>
      </c>
      <c r="I169" s="224"/>
      <c r="J169" s="225">
        <f>ROUND(I169*H169,2)</f>
        <v>0</v>
      </c>
      <c r="K169" s="221" t="s">
        <v>136</v>
      </c>
      <c r="L169" s="226"/>
      <c r="M169" s="227" t="s">
        <v>39</v>
      </c>
      <c r="N169" s="228" t="s">
        <v>53</v>
      </c>
      <c r="O169" s="66"/>
      <c r="P169" s="186">
        <f>O169*H169</f>
        <v>0</v>
      </c>
      <c r="Q169" s="186">
        <v>3.0000000000000001E-5</v>
      </c>
      <c r="R169" s="186">
        <f>Q169*H169</f>
        <v>2.7E-4</v>
      </c>
      <c r="S169" s="186">
        <v>0</v>
      </c>
      <c r="T169" s="187">
        <f>S169*H169</f>
        <v>0</v>
      </c>
      <c r="U169" s="36"/>
      <c r="V169" s="36"/>
      <c r="W169" s="36"/>
      <c r="X169" s="36"/>
      <c r="Y169" s="36"/>
      <c r="Z169" s="36"/>
      <c r="AA169" s="36"/>
      <c r="AB169" s="36"/>
      <c r="AC169" s="36"/>
      <c r="AD169" s="36"/>
      <c r="AE169" s="36"/>
      <c r="AR169" s="188" t="s">
        <v>350</v>
      </c>
      <c r="AT169" s="188" t="s">
        <v>177</v>
      </c>
      <c r="AU169" s="188" t="s">
        <v>92</v>
      </c>
      <c r="AY169" s="18" t="s">
        <v>130</v>
      </c>
      <c r="BE169" s="189">
        <f>IF(N169="základní",J169,0)</f>
        <v>0</v>
      </c>
      <c r="BF169" s="189">
        <f>IF(N169="snížená",J169,0)</f>
        <v>0</v>
      </c>
      <c r="BG169" s="189">
        <f>IF(N169="zákl. přenesená",J169,0)</f>
        <v>0</v>
      </c>
      <c r="BH169" s="189">
        <f>IF(N169="sníž. přenesená",J169,0)</f>
        <v>0</v>
      </c>
      <c r="BI169" s="189">
        <f>IF(N169="nulová",J169,0)</f>
        <v>0</v>
      </c>
      <c r="BJ169" s="18" t="s">
        <v>90</v>
      </c>
      <c r="BK169" s="189">
        <f>ROUND(I169*H169,2)</f>
        <v>0</v>
      </c>
      <c r="BL169" s="18" t="s">
        <v>244</v>
      </c>
      <c r="BM169" s="188" t="s">
        <v>619</v>
      </c>
    </row>
    <row r="170" spans="1:65" s="2" customFormat="1" ht="11.25">
      <c r="A170" s="36"/>
      <c r="B170" s="37"/>
      <c r="C170" s="38"/>
      <c r="D170" s="190" t="s">
        <v>139</v>
      </c>
      <c r="E170" s="38"/>
      <c r="F170" s="191" t="s">
        <v>618</v>
      </c>
      <c r="G170" s="38"/>
      <c r="H170" s="38"/>
      <c r="I170" s="192"/>
      <c r="J170" s="38"/>
      <c r="K170" s="38"/>
      <c r="L170" s="41"/>
      <c r="M170" s="193"/>
      <c r="N170" s="194"/>
      <c r="O170" s="66"/>
      <c r="P170" s="66"/>
      <c r="Q170" s="66"/>
      <c r="R170" s="66"/>
      <c r="S170" s="66"/>
      <c r="T170" s="67"/>
      <c r="U170" s="36"/>
      <c r="V170" s="36"/>
      <c r="W170" s="36"/>
      <c r="X170" s="36"/>
      <c r="Y170" s="36"/>
      <c r="Z170" s="36"/>
      <c r="AA170" s="36"/>
      <c r="AB170" s="36"/>
      <c r="AC170" s="36"/>
      <c r="AD170" s="36"/>
      <c r="AE170" s="36"/>
      <c r="AT170" s="18" t="s">
        <v>139</v>
      </c>
      <c r="AU170" s="18" t="s">
        <v>92</v>
      </c>
    </row>
    <row r="171" spans="1:65" s="13" customFormat="1" ht="11.25">
      <c r="B171" s="197"/>
      <c r="C171" s="198"/>
      <c r="D171" s="190" t="s">
        <v>143</v>
      </c>
      <c r="E171" s="199" t="s">
        <v>39</v>
      </c>
      <c r="F171" s="200" t="s">
        <v>194</v>
      </c>
      <c r="G171" s="198"/>
      <c r="H171" s="201">
        <v>9</v>
      </c>
      <c r="I171" s="202"/>
      <c r="J171" s="198"/>
      <c r="K171" s="198"/>
      <c r="L171" s="203"/>
      <c r="M171" s="204"/>
      <c r="N171" s="205"/>
      <c r="O171" s="205"/>
      <c r="P171" s="205"/>
      <c r="Q171" s="205"/>
      <c r="R171" s="205"/>
      <c r="S171" s="205"/>
      <c r="T171" s="206"/>
      <c r="AT171" s="207" t="s">
        <v>143</v>
      </c>
      <c r="AU171" s="207" t="s">
        <v>92</v>
      </c>
      <c r="AV171" s="13" t="s">
        <v>92</v>
      </c>
      <c r="AW171" s="13" t="s">
        <v>41</v>
      </c>
      <c r="AX171" s="13" t="s">
        <v>82</v>
      </c>
      <c r="AY171" s="207" t="s">
        <v>130</v>
      </c>
    </row>
    <row r="172" spans="1:65" s="14" customFormat="1" ht="11.25">
      <c r="B172" s="208"/>
      <c r="C172" s="209"/>
      <c r="D172" s="190" t="s">
        <v>143</v>
      </c>
      <c r="E172" s="210" t="s">
        <v>39</v>
      </c>
      <c r="F172" s="211" t="s">
        <v>158</v>
      </c>
      <c r="G172" s="209"/>
      <c r="H172" s="212">
        <v>9</v>
      </c>
      <c r="I172" s="213"/>
      <c r="J172" s="209"/>
      <c r="K172" s="209"/>
      <c r="L172" s="214"/>
      <c r="M172" s="215"/>
      <c r="N172" s="216"/>
      <c r="O172" s="216"/>
      <c r="P172" s="216"/>
      <c r="Q172" s="216"/>
      <c r="R172" s="216"/>
      <c r="S172" s="216"/>
      <c r="T172" s="217"/>
      <c r="AT172" s="218" t="s">
        <v>143</v>
      </c>
      <c r="AU172" s="218" t="s">
        <v>92</v>
      </c>
      <c r="AV172" s="14" t="s">
        <v>137</v>
      </c>
      <c r="AW172" s="14" t="s">
        <v>41</v>
      </c>
      <c r="AX172" s="14" t="s">
        <v>90</v>
      </c>
      <c r="AY172" s="218" t="s">
        <v>130</v>
      </c>
    </row>
    <row r="173" spans="1:65" s="2" customFormat="1" ht="24.2" customHeight="1">
      <c r="A173" s="36"/>
      <c r="B173" s="37"/>
      <c r="C173" s="177" t="s">
        <v>269</v>
      </c>
      <c r="D173" s="177" t="s">
        <v>132</v>
      </c>
      <c r="E173" s="178" t="s">
        <v>620</v>
      </c>
      <c r="F173" s="179" t="s">
        <v>621</v>
      </c>
      <c r="G173" s="180" t="s">
        <v>180</v>
      </c>
      <c r="H173" s="181">
        <v>39</v>
      </c>
      <c r="I173" s="182"/>
      <c r="J173" s="183">
        <f>ROUND(I173*H173,2)</f>
        <v>0</v>
      </c>
      <c r="K173" s="179" t="s">
        <v>136</v>
      </c>
      <c r="L173" s="41"/>
      <c r="M173" s="184" t="s">
        <v>39</v>
      </c>
      <c r="N173" s="185" t="s">
        <v>53</v>
      </c>
      <c r="O173" s="66"/>
      <c r="P173" s="186">
        <f>O173*H173</f>
        <v>0</v>
      </c>
      <c r="Q173" s="186">
        <v>0</v>
      </c>
      <c r="R173" s="186">
        <f>Q173*H173</f>
        <v>0</v>
      </c>
      <c r="S173" s="186">
        <v>0</v>
      </c>
      <c r="T173" s="187">
        <f>S173*H173</f>
        <v>0</v>
      </c>
      <c r="U173" s="36"/>
      <c r="V173" s="36"/>
      <c r="W173" s="36"/>
      <c r="X173" s="36"/>
      <c r="Y173" s="36"/>
      <c r="Z173" s="36"/>
      <c r="AA173" s="36"/>
      <c r="AB173" s="36"/>
      <c r="AC173" s="36"/>
      <c r="AD173" s="36"/>
      <c r="AE173" s="36"/>
      <c r="AR173" s="188" t="s">
        <v>244</v>
      </c>
      <c r="AT173" s="188" t="s">
        <v>132</v>
      </c>
      <c r="AU173" s="188" t="s">
        <v>92</v>
      </c>
      <c r="AY173" s="18" t="s">
        <v>130</v>
      </c>
      <c r="BE173" s="189">
        <f>IF(N173="základní",J173,0)</f>
        <v>0</v>
      </c>
      <c r="BF173" s="189">
        <f>IF(N173="snížená",J173,0)</f>
        <v>0</v>
      </c>
      <c r="BG173" s="189">
        <f>IF(N173="zákl. přenesená",J173,0)</f>
        <v>0</v>
      </c>
      <c r="BH173" s="189">
        <f>IF(N173="sníž. přenesená",J173,0)</f>
        <v>0</v>
      </c>
      <c r="BI173" s="189">
        <f>IF(N173="nulová",J173,0)</f>
        <v>0</v>
      </c>
      <c r="BJ173" s="18" t="s">
        <v>90</v>
      </c>
      <c r="BK173" s="189">
        <f>ROUND(I173*H173,2)</f>
        <v>0</v>
      </c>
      <c r="BL173" s="18" t="s">
        <v>244</v>
      </c>
      <c r="BM173" s="188" t="s">
        <v>622</v>
      </c>
    </row>
    <row r="174" spans="1:65" s="2" customFormat="1" ht="19.5">
      <c r="A174" s="36"/>
      <c r="B174" s="37"/>
      <c r="C174" s="38"/>
      <c r="D174" s="190" t="s">
        <v>139</v>
      </c>
      <c r="E174" s="38"/>
      <c r="F174" s="191" t="s">
        <v>623</v>
      </c>
      <c r="G174" s="38"/>
      <c r="H174" s="38"/>
      <c r="I174" s="192"/>
      <c r="J174" s="38"/>
      <c r="K174" s="38"/>
      <c r="L174" s="41"/>
      <c r="M174" s="193"/>
      <c r="N174" s="194"/>
      <c r="O174" s="66"/>
      <c r="P174" s="66"/>
      <c r="Q174" s="66"/>
      <c r="R174" s="66"/>
      <c r="S174" s="66"/>
      <c r="T174" s="67"/>
      <c r="U174" s="36"/>
      <c r="V174" s="36"/>
      <c r="W174" s="36"/>
      <c r="X174" s="36"/>
      <c r="Y174" s="36"/>
      <c r="Z174" s="36"/>
      <c r="AA174" s="36"/>
      <c r="AB174" s="36"/>
      <c r="AC174" s="36"/>
      <c r="AD174" s="36"/>
      <c r="AE174" s="36"/>
      <c r="AT174" s="18" t="s">
        <v>139</v>
      </c>
      <c r="AU174" s="18" t="s">
        <v>92</v>
      </c>
    </row>
    <row r="175" spans="1:65" s="2" customFormat="1" ht="11.25">
      <c r="A175" s="36"/>
      <c r="B175" s="37"/>
      <c r="C175" s="38"/>
      <c r="D175" s="195" t="s">
        <v>141</v>
      </c>
      <c r="E175" s="38"/>
      <c r="F175" s="196" t="s">
        <v>624</v>
      </c>
      <c r="G175" s="38"/>
      <c r="H175" s="38"/>
      <c r="I175" s="192"/>
      <c r="J175" s="38"/>
      <c r="K175" s="38"/>
      <c r="L175" s="41"/>
      <c r="M175" s="193"/>
      <c r="N175" s="194"/>
      <c r="O175" s="66"/>
      <c r="P175" s="66"/>
      <c r="Q175" s="66"/>
      <c r="R175" s="66"/>
      <c r="S175" s="66"/>
      <c r="T175" s="67"/>
      <c r="U175" s="36"/>
      <c r="V175" s="36"/>
      <c r="W175" s="36"/>
      <c r="X175" s="36"/>
      <c r="Y175" s="36"/>
      <c r="Z175" s="36"/>
      <c r="AA175" s="36"/>
      <c r="AB175" s="36"/>
      <c r="AC175" s="36"/>
      <c r="AD175" s="36"/>
      <c r="AE175" s="36"/>
      <c r="AT175" s="18" t="s">
        <v>141</v>
      </c>
      <c r="AU175" s="18" t="s">
        <v>92</v>
      </c>
    </row>
    <row r="176" spans="1:65" s="2" customFormat="1" ht="24.2" customHeight="1">
      <c r="A176" s="36"/>
      <c r="B176" s="37"/>
      <c r="C176" s="219" t="s">
        <v>7</v>
      </c>
      <c r="D176" s="219" t="s">
        <v>177</v>
      </c>
      <c r="E176" s="220" t="s">
        <v>625</v>
      </c>
      <c r="F176" s="221" t="s">
        <v>626</v>
      </c>
      <c r="G176" s="222" t="s">
        <v>180</v>
      </c>
      <c r="H176" s="223">
        <v>9</v>
      </c>
      <c r="I176" s="224"/>
      <c r="J176" s="225">
        <f>ROUND(I176*H176,2)</f>
        <v>0</v>
      </c>
      <c r="K176" s="221" t="s">
        <v>136</v>
      </c>
      <c r="L176" s="226"/>
      <c r="M176" s="227" t="s">
        <v>39</v>
      </c>
      <c r="N176" s="228" t="s">
        <v>53</v>
      </c>
      <c r="O176" s="66"/>
      <c r="P176" s="186">
        <f>O176*H176</f>
        <v>0</v>
      </c>
      <c r="Q176" s="186">
        <v>4.0000000000000002E-4</v>
      </c>
      <c r="R176" s="186">
        <f>Q176*H176</f>
        <v>3.6000000000000003E-3</v>
      </c>
      <c r="S176" s="186">
        <v>0</v>
      </c>
      <c r="T176" s="187">
        <f>S176*H176</f>
        <v>0</v>
      </c>
      <c r="U176" s="36"/>
      <c r="V176" s="36"/>
      <c r="W176" s="36"/>
      <c r="X176" s="36"/>
      <c r="Y176" s="36"/>
      <c r="Z176" s="36"/>
      <c r="AA176" s="36"/>
      <c r="AB176" s="36"/>
      <c r="AC176" s="36"/>
      <c r="AD176" s="36"/>
      <c r="AE176" s="36"/>
      <c r="AR176" s="188" t="s">
        <v>350</v>
      </c>
      <c r="AT176" s="188" t="s">
        <v>177</v>
      </c>
      <c r="AU176" s="188" t="s">
        <v>92</v>
      </c>
      <c r="AY176" s="18" t="s">
        <v>130</v>
      </c>
      <c r="BE176" s="189">
        <f>IF(N176="základní",J176,0)</f>
        <v>0</v>
      </c>
      <c r="BF176" s="189">
        <f>IF(N176="snížená",J176,0)</f>
        <v>0</v>
      </c>
      <c r="BG176" s="189">
        <f>IF(N176="zákl. přenesená",J176,0)</f>
        <v>0</v>
      </c>
      <c r="BH176" s="189">
        <f>IF(N176="sníž. přenesená",J176,0)</f>
        <v>0</v>
      </c>
      <c r="BI176" s="189">
        <f>IF(N176="nulová",J176,0)</f>
        <v>0</v>
      </c>
      <c r="BJ176" s="18" t="s">
        <v>90</v>
      </c>
      <c r="BK176" s="189">
        <f>ROUND(I176*H176,2)</f>
        <v>0</v>
      </c>
      <c r="BL176" s="18" t="s">
        <v>244</v>
      </c>
      <c r="BM176" s="188" t="s">
        <v>627</v>
      </c>
    </row>
    <row r="177" spans="1:65" s="2" customFormat="1" ht="19.5">
      <c r="A177" s="36"/>
      <c r="B177" s="37"/>
      <c r="C177" s="38"/>
      <c r="D177" s="190" t="s">
        <v>139</v>
      </c>
      <c r="E177" s="38"/>
      <c r="F177" s="191" t="s">
        <v>626</v>
      </c>
      <c r="G177" s="38"/>
      <c r="H177" s="38"/>
      <c r="I177" s="192"/>
      <c r="J177" s="38"/>
      <c r="K177" s="38"/>
      <c r="L177" s="41"/>
      <c r="M177" s="193"/>
      <c r="N177" s="194"/>
      <c r="O177" s="66"/>
      <c r="P177" s="66"/>
      <c r="Q177" s="66"/>
      <c r="R177" s="66"/>
      <c r="S177" s="66"/>
      <c r="T177" s="67"/>
      <c r="U177" s="36"/>
      <c r="V177" s="36"/>
      <c r="W177" s="36"/>
      <c r="X177" s="36"/>
      <c r="Y177" s="36"/>
      <c r="Z177" s="36"/>
      <c r="AA177" s="36"/>
      <c r="AB177" s="36"/>
      <c r="AC177" s="36"/>
      <c r="AD177" s="36"/>
      <c r="AE177" s="36"/>
      <c r="AT177" s="18" t="s">
        <v>139</v>
      </c>
      <c r="AU177" s="18" t="s">
        <v>92</v>
      </c>
    </row>
    <row r="178" spans="1:65" s="13" customFormat="1" ht="11.25">
      <c r="B178" s="197"/>
      <c r="C178" s="198"/>
      <c r="D178" s="190" t="s">
        <v>143</v>
      </c>
      <c r="E178" s="199" t="s">
        <v>39</v>
      </c>
      <c r="F178" s="200" t="s">
        <v>628</v>
      </c>
      <c r="G178" s="198"/>
      <c r="H178" s="201">
        <v>9</v>
      </c>
      <c r="I178" s="202"/>
      <c r="J178" s="198"/>
      <c r="K178" s="198"/>
      <c r="L178" s="203"/>
      <c r="M178" s="204"/>
      <c r="N178" s="205"/>
      <c r="O178" s="205"/>
      <c r="P178" s="205"/>
      <c r="Q178" s="205"/>
      <c r="R178" s="205"/>
      <c r="S178" s="205"/>
      <c r="T178" s="206"/>
      <c r="AT178" s="207" t="s">
        <v>143</v>
      </c>
      <c r="AU178" s="207" t="s">
        <v>92</v>
      </c>
      <c r="AV178" s="13" t="s">
        <v>92</v>
      </c>
      <c r="AW178" s="13" t="s">
        <v>41</v>
      </c>
      <c r="AX178" s="13" t="s">
        <v>82</v>
      </c>
      <c r="AY178" s="207" t="s">
        <v>130</v>
      </c>
    </row>
    <row r="179" spans="1:65" s="14" customFormat="1" ht="11.25">
      <c r="B179" s="208"/>
      <c r="C179" s="209"/>
      <c r="D179" s="190" t="s">
        <v>143</v>
      </c>
      <c r="E179" s="210" t="s">
        <v>39</v>
      </c>
      <c r="F179" s="211" t="s">
        <v>158</v>
      </c>
      <c r="G179" s="209"/>
      <c r="H179" s="212">
        <v>9</v>
      </c>
      <c r="I179" s="213"/>
      <c r="J179" s="209"/>
      <c r="K179" s="209"/>
      <c r="L179" s="214"/>
      <c r="M179" s="215"/>
      <c r="N179" s="216"/>
      <c r="O179" s="216"/>
      <c r="P179" s="216"/>
      <c r="Q179" s="216"/>
      <c r="R179" s="216"/>
      <c r="S179" s="216"/>
      <c r="T179" s="217"/>
      <c r="AT179" s="218" t="s">
        <v>143</v>
      </c>
      <c r="AU179" s="218" t="s">
        <v>92</v>
      </c>
      <c r="AV179" s="14" t="s">
        <v>137</v>
      </c>
      <c r="AW179" s="14" t="s">
        <v>41</v>
      </c>
      <c r="AX179" s="14" t="s">
        <v>90</v>
      </c>
      <c r="AY179" s="218" t="s">
        <v>130</v>
      </c>
    </row>
    <row r="180" spans="1:65" s="2" customFormat="1" ht="24.2" customHeight="1">
      <c r="A180" s="36"/>
      <c r="B180" s="37"/>
      <c r="C180" s="219" t="s">
        <v>278</v>
      </c>
      <c r="D180" s="219" t="s">
        <v>177</v>
      </c>
      <c r="E180" s="220" t="s">
        <v>629</v>
      </c>
      <c r="F180" s="221" t="s">
        <v>630</v>
      </c>
      <c r="G180" s="222" t="s">
        <v>180</v>
      </c>
      <c r="H180" s="223">
        <v>3</v>
      </c>
      <c r="I180" s="224"/>
      <c r="J180" s="225">
        <f>ROUND(I180*H180,2)</f>
        <v>0</v>
      </c>
      <c r="K180" s="221" t="s">
        <v>631</v>
      </c>
      <c r="L180" s="226"/>
      <c r="M180" s="227" t="s">
        <v>39</v>
      </c>
      <c r="N180" s="228" t="s">
        <v>53</v>
      </c>
      <c r="O180" s="66"/>
      <c r="P180" s="186">
        <f>O180*H180</f>
        <v>0</v>
      </c>
      <c r="Q180" s="186">
        <v>4.0000000000000002E-4</v>
      </c>
      <c r="R180" s="186">
        <f>Q180*H180</f>
        <v>1.2000000000000001E-3</v>
      </c>
      <c r="S180" s="186">
        <v>0</v>
      </c>
      <c r="T180" s="187">
        <f>S180*H180</f>
        <v>0</v>
      </c>
      <c r="U180" s="36"/>
      <c r="V180" s="36"/>
      <c r="W180" s="36"/>
      <c r="X180" s="36"/>
      <c r="Y180" s="36"/>
      <c r="Z180" s="36"/>
      <c r="AA180" s="36"/>
      <c r="AB180" s="36"/>
      <c r="AC180" s="36"/>
      <c r="AD180" s="36"/>
      <c r="AE180" s="36"/>
      <c r="AR180" s="188" t="s">
        <v>350</v>
      </c>
      <c r="AT180" s="188" t="s">
        <v>177</v>
      </c>
      <c r="AU180" s="188" t="s">
        <v>92</v>
      </c>
      <c r="AY180" s="18" t="s">
        <v>130</v>
      </c>
      <c r="BE180" s="189">
        <f>IF(N180="základní",J180,0)</f>
        <v>0</v>
      </c>
      <c r="BF180" s="189">
        <f>IF(N180="snížená",J180,0)</f>
        <v>0</v>
      </c>
      <c r="BG180" s="189">
        <f>IF(N180="zákl. přenesená",J180,0)</f>
        <v>0</v>
      </c>
      <c r="BH180" s="189">
        <f>IF(N180="sníž. přenesená",J180,0)</f>
        <v>0</v>
      </c>
      <c r="BI180" s="189">
        <f>IF(N180="nulová",J180,0)</f>
        <v>0</v>
      </c>
      <c r="BJ180" s="18" t="s">
        <v>90</v>
      </c>
      <c r="BK180" s="189">
        <f>ROUND(I180*H180,2)</f>
        <v>0</v>
      </c>
      <c r="BL180" s="18" t="s">
        <v>244</v>
      </c>
      <c r="BM180" s="188" t="s">
        <v>632</v>
      </c>
    </row>
    <row r="181" spans="1:65" s="2" customFormat="1" ht="19.5">
      <c r="A181" s="36"/>
      <c r="B181" s="37"/>
      <c r="C181" s="38"/>
      <c r="D181" s="190" t="s">
        <v>139</v>
      </c>
      <c r="E181" s="38"/>
      <c r="F181" s="191" t="s">
        <v>630</v>
      </c>
      <c r="G181" s="38"/>
      <c r="H181" s="38"/>
      <c r="I181" s="192"/>
      <c r="J181" s="38"/>
      <c r="K181" s="38"/>
      <c r="L181" s="41"/>
      <c r="M181" s="193"/>
      <c r="N181" s="194"/>
      <c r="O181" s="66"/>
      <c r="P181" s="66"/>
      <c r="Q181" s="66"/>
      <c r="R181" s="66"/>
      <c r="S181" s="66"/>
      <c r="T181" s="67"/>
      <c r="U181" s="36"/>
      <c r="V181" s="36"/>
      <c r="W181" s="36"/>
      <c r="X181" s="36"/>
      <c r="Y181" s="36"/>
      <c r="Z181" s="36"/>
      <c r="AA181" s="36"/>
      <c r="AB181" s="36"/>
      <c r="AC181" s="36"/>
      <c r="AD181" s="36"/>
      <c r="AE181" s="36"/>
      <c r="AT181" s="18" t="s">
        <v>139</v>
      </c>
      <c r="AU181" s="18" t="s">
        <v>92</v>
      </c>
    </row>
    <row r="182" spans="1:65" s="13" customFormat="1" ht="11.25">
      <c r="B182" s="197"/>
      <c r="C182" s="198"/>
      <c r="D182" s="190" t="s">
        <v>143</v>
      </c>
      <c r="E182" s="199" t="s">
        <v>39</v>
      </c>
      <c r="F182" s="200" t="s">
        <v>633</v>
      </c>
      <c r="G182" s="198"/>
      <c r="H182" s="201">
        <v>3</v>
      </c>
      <c r="I182" s="202"/>
      <c r="J182" s="198"/>
      <c r="K182" s="198"/>
      <c r="L182" s="203"/>
      <c r="M182" s="204"/>
      <c r="N182" s="205"/>
      <c r="O182" s="205"/>
      <c r="P182" s="205"/>
      <c r="Q182" s="205"/>
      <c r="R182" s="205"/>
      <c r="S182" s="205"/>
      <c r="T182" s="206"/>
      <c r="AT182" s="207" t="s">
        <v>143</v>
      </c>
      <c r="AU182" s="207" t="s">
        <v>92</v>
      </c>
      <c r="AV182" s="13" t="s">
        <v>92</v>
      </c>
      <c r="AW182" s="13" t="s">
        <v>41</v>
      </c>
      <c r="AX182" s="13" t="s">
        <v>82</v>
      </c>
      <c r="AY182" s="207" t="s">
        <v>130</v>
      </c>
    </row>
    <row r="183" spans="1:65" s="14" customFormat="1" ht="11.25">
      <c r="B183" s="208"/>
      <c r="C183" s="209"/>
      <c r="D183" s="190" t="s">
        <v>143</v>
      </c>
      <c r="E183" s="210" t="s">
        <v>39</v>
      </c>
      <c r="F183" s="211" t="s">
        <v>158</v>
      </c>
      <c r="G183" s="209"/>
      <c r="H183" s="212">
        <v>3</v>
      </c>
      <c r="I183" s="213"/>
      <c r="J183" s="209"/>
      <c r="K183" s="209"/>
      <c r="L183" s="214"/>
      <c r="M183" s="215"/>
      <c r="N183" s="216"/>
      <c r="O183" s="216"/>
      <c r="P183" s="216"/>
      <c r="Q183" s="216"/>
      <c r="R183" s="216"/>
      <c r="S183" s="216"/>
      <c r="T183" s="217"/>
      <c r="AT183" s="218" t="s">
        <v>143</v>
      </c>
      <c r="AU183" s="218" t="s">
        <v>92</v>
      </c>
      <c r="AV183" s="14" t="s">
        <v>137</v>
      </c>
      <c r="AW183" s="14" t="s">
        <v>41</v>
      </c>
      <c r="AX183" s="14" t="s">
        <v>90</v>
      </c>
      <c r="AY183" s="218" t="s">
        <v>130</v>
      </c>
    </row>
    <row r="184" spans="1:65" s="2" customFormat="1" ht="24.2" customHeight="1">
      <c r="A184" s="36"/>
      <c r="B184" s="37"/>
      <c r="C184" s="219" t="s">
        <v>285</v>
      </c>
      <c r="D184" s="219" t="s">
        <v>177</v>
      </c>
      <c r="E184" s="220" t="s">
        <v>634</v>
      </c>
      <c r="F184" s="221" t="s">
        <v>635</v>
      </c>
      <c r="G184" s="222" t="s">
        <v>180</v>
      </c>
      <c r="H184" s="223">
        <v>6</v>
      </c>
      <c r="I184" s="224"/>
      <c r="J184" s="225">
        <f>ROUND(I184*H184,2)</f>
        <v>0</v>
      </c>
      <c r="K184" s="221" t="s">
        <v>136</v>
      </c>
      <c r="L184" s="226"/>
      <c r="M184" s="227" t="s">
        <v>39</v>
      </c>
      <c r="N184" s="228" t="s">
        <v>53</v>
      </c>
      <c r="O184" s="66"/>
      <c r="P184" s="186">
        <f>O184*H184</f>
        <v>0</v>
      </c>
      <c r="Q184" s="186">
        <v>4.0000000000000002E-4</v>
      </c>
      <c r="R184" s="186">
        <f>Q184*H184</f>
        <v>2.4000000000000002E-3</v>
      </c>
      <c r="S184" s="186">
        <v>0</v>
      </c>
      <c r="T184" s="187">
        <f>S184*H184</f>
        <v>0</v>
      </c>
      <c r="U184" s="36"/>
      <c r="V184" s="36"/>
      <c r="W184" s="36"/>
      <c r="X184" s="36"/>
      <c r="Y184" s="36"/>
      <c r="Z184" s="36"/>
      <c r="AA184" s="36"/>
      <c r="AB184" s="36"/>
      <c r="AC184" s="36"/>
      <c r="AD184" s="36"/>
      <c r="AE184" s="36"/>
      <c r="AR184" s="188" t="s">
        <v>350</v>
      </c>
      <c r="AT184" s="188" t="s">
        <v>177</v>
      </c>
      <c r="AU184" s="188" t="s">
        <v>92</v>
      </c>
      <c r="AY184" s="18" t="s">
        <v>130</v>
      </c>
      <c r="BE184" s="189">
        <f>IF(N184="základní",J184,0)</f>
        <v>0</v>
      </c>
      <c r="BF184" s="189">
        <f>IF(N184="snížená",J184,0)</f>
        <v>0</v>
      </c>
      <c r="BG184" s="189">
        <f>IF(N184="zákl. přenesená",J184,0)</f>
        <v>0</v>
      </c>
      <c r="BH184" s="189">
        <f>IF(N184="sníž. přenesená",J184,0)</f>
        <v>0</v>
      </c>
      <c r="BI184" s="189">
        <f>IF(N184="nulová",J184,0)</f>
        <v>0</v>
      </c>
      <c r="BJ184" s="18" t="s">
        <v>90</v>
      </c>
      <c r="BK184" s="189">
        <f>ROUND(I184*H184,2)</f>
        <v>0</v>
      </c>
      <c r="BL184" s="18" t="s">
        <v>244</v>
      </c>
      <c r="BM184" s="188" t="s">
        <v>636</v>
      </c>
    </row>
    <row r="185" spans="1:65" s="2" customFormat="1" ht="19.5">
      <c r="A185" s="36"/>
      <c r="B185" s="37"/>
      <c r="C185" s="38"/>
      <c r="D185" s="190" t="s">
        <v>139</v>
      </c>
      <c r="E185" s="38"/>
      <c r="F185" s="191" t="s">
        <v>635</v>
      </c>
      <c r="G185" s="38"/>
      <c r="H185" s="38"/>
      <c r="I185" s="192"/>
      <c r="J185" s="38"/>
      <c r="K185" s="38"/>
      <c r="L185" s="41"/>
      <c r="M185" s="193"/>
      <c r="N185" s="194"/>
      <c r="O185" s="66"/>
      <c r="P185" s="66"/>
      <c r="Q185" s="66"/>
      <c r="R185" s="66"/>
      <c r="S185" s="66"/>
      <c r="T185" s="67"/>
      <c r="U185" s="36"/>
      <c r="V185" s="36"/>
      <c r="W185" s="36"/>
      <c r="X185" s="36"/>
      <c r="Y185" s="36"/>
      <c r="Z185" s="36"/>
      <c r="AA185" s="36"/>
      <c r="AB185" s="36"/>
      <c r="AC185" s="36"/>
      <c r="AD185" s="36"/>
      <c r="AE185" s="36"/>
      <c r="AT185" s="18" t="s">
        <v>139</v>
      </c>
      <c r="AU185" s="18" t="s">
        <v>92</v>
      </c>
    </row>
    <row r="186" spans="1:65" s="13" customFormat="1" ht="11.25">
      <c r="B186" s="197"/>
      <c r="C186" s="198"/>
      <c r="D186" s="190" t="s">
        <v>143</v>
      </c>
      <c r="E186" s="199" t="s">
        <v>39</v>
      </c>
      <c r="F186" s="200" t="s">
        <v>637</v>
      </c>
      <c r="G186" s="198"/>
      <c r="H186" s="201">
        <v>6</v>
      </c>
      <c r="I186" s="202"/>
      <c r="J186" s="198"/>
      <c r="K186" s="198"/>
      <c r="L186" s="203"/>
      <c r="M186" s="204"/>
      <c r="N186" s="205"/>
      <c r="O186" s="205"/>
      <c r="P186" s="205"/>
      <c r="Q186" s="205"/>
      <c r="R186" s="205"/>
      <c r="S186" s="205"/>
      <c r="T186" s="206"/>
      <c r="AT186" s="207" t="s">
        <v>143</v>
      </c>
      <c r="AU186" s="207" t="s">
        <v>92</v>
      </c>
      <c r="AV186" s="13" t="s">
        <v>92</v>
      </c>
      <c r="AW186" s="13" t="s">
        <v>41</v>
      </c>
      <c r="AX186" s="13" t="s">
        <v>82</v>
      </c>
      <c r="AY186" s="207" t="s">
        <v>130</v>
      </c>
    </row>
    <row r="187" spans="1:65" s="14" customFormat="1" ht="11.25">
      <c r="B187" s="208"/>
      <c r="C187" s="209"/>
      <c r="D187" s="190" t="s">
        <v>143</v>
      </c>
      <c r="E187" s="210" t="s">
        <v>39</v>
      </c>
      <c r="F187" s="211" t="s">
        <v>158</v>
      </c>
      <c r="G187" s="209"/>
      <c r="H187" s="212">
        <v>6</v>
      </c>
      <c r="I187" s="213"/>
      <c r="J187" s="209"/>
      <c r="K187" s="209"/>
      <c r="L187" s="214"/>
      <c r="M187" s="215"/>
      <c r="N187" s="216"/>
      <c r="O187" s="216"/>
      <c r="P187" s="216"/>
      <c r="Q187" s="216"/>
      <c r="R187" s="216"/>
      <c r="S187" s="216"/>
      <c r="T187" s="217"/>
      <c r="AT187" s="218" t="s">
        <v>143</v>
      </c>
      <c r="AU187" s="218" t="s">
        <v>92</v>
      </c>
      <c r="AV187" s="14" t="s">
        <v>137</v>
      </c>
      <c r="AW187" s="14" t="s">
        <v>41</v>
      </c>
      <c r="AX187" s="14" t="s">
        <v>90</v>
      </c>
      <c r="AY187" s="218" t="s">
        <v>130</v>
      </c>
    </row>
    <row r="188" spans="1:65" s="2" customFormat="1" ht="24.2" customHeight="1">
      <c r="A188" s="36"/>
      <c r="B188" s="37"/>
      <c r="C188" s="219" t="s">
        <v>290</v>
      </c>
      <c r="D188" s="219" t="s">
        <v>177</v>
      </c>
      <c r="E188" s="220" t="s">
        <v>638</v>
      </c>
      <c r="F188" s="221" t="s">
        <v>639</v>
      </c>
      <c r="G188" s="222" t="s">
        <v>180</v>
      </c>
      <c r="H188" s="223">
        <v>12</v>
      </c>
      <c r="I188" s="224"/>
      <c r="J188" s="225">
        <f>ROUND(I188*H188,2)</f>
        <v>0</v>
      </c>
      <c r="K188" s="221" t="s">
        <v>136</v>
      </c>
      <c r="L188" s="226"/>
      <c r="M188" s="227" t="s">
        <v>39</v>
      </c>
      <c r="N188" s="228" t="s">
        <v>53</v>
      </c>
      <c r="O188" s="66"/>
      <c r="P188" s="186">
        <f>O188*H188</f>
        <v>0</v>
      </c>
      <c r="Q188" s="186">
        <v>4.0000000000000002E-4</v>
      </c>
      <c r="R188" s="186">
        <f>Q188*H188</f>
        <v>4.8000000000000004E-3</v>
      </c>
      <c r="S188" s="186">
        <v>0</v>
      </c>
      <c r="T188" s="187">
        <f>S188*H188</f>
        <v>0</v>
      </c>
      <c r="U188" s="36"/>
      <c r="V188" s="36"/>
      <c r="W188" s="36"/>
      <c r="X188" s="36"/>
      <c r="Y188" s="36"/>
      <c r="Z188" s="36"/>
      <c r="AA188" s="36"/>
      <c r="AB188" s="36"/>
      <c r="AC188" s="36"/>
      <c r="AD188" s="36"/>
      <c r="AE188" s="36"/>
      <c r="AR188" s="188" t="s">
        <v>350</v>
      </c>
      <c r="AT188" s="188" t="s">
        <v>177</v>
      </c>
      <c r="AU188" s="188" t="s">
        <v>92</v>
      </c>
      <c r="AY188" s="18" t="s">
        <v>130</v>
      </c>
      <c r="BE188" s="189">
        <f>IF(N188="základní",J188,0)</f>
        <v>0</v>
      </c>
      <c r="BF188" s="189">
        <f>IF(N188="snížená",J188,0)</f>
        <v>0</v>
      </c>
      <c r="BG188" s="189">
        <f>IF(N188="zákl. přenesená",J188,0)</f>
        <v>0</v>
      </c>
      <c r="BH188" s="189">
        <f>IF(N188="sníž. přenesená",J188,0)</f>
        <v>0</v>
      </c>
      <c r="BI188" s="189">
        <f>IF(N188="nulová",J188,0)</f>
        <v>0</v>
      </c>
      <c r="BJ188" s="18" t="s">
        <v>90</v>
      </c>
      <c r="BK188" s="189">
        <f>ROUND(I188*H188,2)</f>
        <v>0</v>
      </c>
      <c r="BL188" s="18" t="s">
        <v>244</v>
      </c>
      <c r="BM188" s="188" t="s">
        <v>640</v>
      </c>
    </row>
    <row r="189" spans="1:65" s="2" customFormat="1" ht="19.5">
      <c r="A189" s="36"/>
      <c r="B189" s="37"/>
      <c r="C189" s="38"/>
      <c r="D189" s="190" t="s">
        <v>139</v>
      </c>
      <c r="E189" s="38"/>
      <c r="F189" s="191" t="s">
        <v>639</v>
      </c>
      <c r="G189" s="38"/>
      <c r="H189" s="38"/>
      <c r="I189" s="192"/>
      <c r="J189" s="38"/>
      <c r="K189" s="38"/>
      <c r="L189" s="41"/>
      <c r="M189" s="193"/>
      <c r="N189" s="194"/>
      <c r="O189" s="66"/>
      <c r="P189" s="66"/>
      <c r="Q189" s="66"/>
      <c r="R189" s="66"/>
      <c r="S189" s="66"/>
      <c r="T189" s="67"/>
      <c r="U189" s="36"/>
      <c r="V189" s="36"/>
      <c r="W189" s="36"/>
      <c r="X189" s="36"/>
      <c r="Y189" s="36"/>
      <c r="Z189" s="36"/>
      <c r="AA189" s="36"/>
      <c r="AB189" s="36"/>
      <c r="AC189" s="36"/>
      <c r="AD189" s="36"/>
      <c r="AE189" s="36"/>
      <c r="AT189" s="18" t="s">
        <v>139</v>
      </c>
      <c r="AU189" s="18" t="s">
        <v>92</v>
      </c>
    </row>
    <row r="190" spans="1:65" s="13" customFormat="1" ht="11.25">
      <c r="B190" s="197"/>
      <c r="C190" s="198"/>
      <c r="D190" s="190" t="s">
        <v>143</v>
      </c>
      <c r="E190" s="199" t="s">
        <v>39</v>
      </c>
      <c r="F190" s="200" t="s">
        <v>641</v>
      </c>
      <c r="G190" s="198"/>
      <c r="H190" s="201">
        <v>3</v>
      </c>
      <c r="I190" s="202"/>
      <c r="J190" s="198"/>
      <c r="K190" s="198"/>
      <c r="L190" s="203"/>
      <c r="M190" s="204"/>
      <c r="N190" s="205"/>
      <c r="O190" s="205"/>
      <c r="P190" s="205"/>
      <c r="Q190" s="205"/>
      <c r="R190" s="205"/>
      <c r="S190" s="205"/>
      <c r="T190" s="206"/>
      <c r="AT190" s="207" t="s">
        <v>143</v>
      </c>
      <c r="AU190" s="207" t="s">
        <v>92</v>
      </c>
      <c r="AV190" s="13" t="s">
        <v>92</v>
      </c>
      <c r="AW190" s="13" t="s">
        <v>41</v>
      </c>
      <c r="AX190" s="13" t="s">
        <v>82</v>
      </c>
      <c r="AY190" s="207" t="s">
        <v>130</v>
      </c>
    </row>
    <row r="191" spans="1:65" s="13" customFormat="1" ht="11.25">
      <c r="B191" s="197"/>
      <c r="C191" s="198"/>
      <c r="D191" s="190" t="s">
        <v>143</v>
      </c>
      <c r="E191" s="199" t="s">
        <v>39</v>
      </c>
      <c r="F191" s="200" t="s">
        <v>642</v>
      </c>
      <c r="G191" s="198"/>
      <c r="H191" s="201">
        <v>9</v>
      </c>
      <c r="I191" s="202"/>
      <c r="J191" s="198"/>
      <c r="K191" s="198"/>
      <c r="L191" s="203"/>
      <c r="M191" s="204"/>
      <c r="N191" s="205"/>
      <c r="O191" s="205"/>
      <c r="P191" s="205"/>
      <c r="Q191" s="205"/>
      <c r="R191" s="205"/>
      <c r="S191" s="205"/>
      <c r="T191" s="206"/>
      <c r="AT191" s="207" t="s">
        <v>143</v>
      </c>
      <c r="AU191" s="207" t="s">
        <v>92</v>
      </c>
      <c r="AV191" s="13" t="s">
        <v>92</v>
      </c>
      <c r="AW191" s="13" t="s">
        <v>41</v>
      </c>
      <c r="AX191" s="13" t="s">
        <v>82</v>
      </c>
      <c r="AY191" s="207" t="s">
        <v>130</v>
      </c>
    </row>
    <row r="192" spans="1:65" s="14" customFormat="1" ht="11.25">
      <c r="B192" s="208"/>
      <c r="C192" s="209"/>
      <c r="D192" s="190" t="s">
        <v>143</v>
      </c>
      <c r="E192" s="210" t="s">
        <v>39</v>
      </c>
      <c r="F192" s="211" t="s">
        <v>158</v>
      </c>
      <c r="G192" s="209"/>
      <c r="H192" s="212">
        <v>12</v>
      </c>
      <c r="I192" s="213"/>
      <c r="J192" s="209"/>
      <c r="K192" s="209"/>
      <c r="L192" s="214"/>
      <c r="M192" s="215"/>
      <c r="N192" s="216"/>
      <c r="O192" s="216"/>
      <c r="P192" s="216"/>
      <c r="Q192" s="216"/>
      <c r="R192" s="216"/>
      <c r="S192" s="216"/>
      <c r="T192" s="217"/>
      <c r="AT192" s="218" t="s">
        <v>143</v>
      </c>
      <c r="AU192" s="218" t="s">
        <v>92</v>
      </c>
      <c r="AV192" s="14" t="s">
        <v>137</v>
      </c>
      <c r="AW192" s="14" t="s">
        <v>41</v>
      </c>
      <c r="AX192" s="14" t="s">
        <v>90</v>
      </c>
      <c r="AY192" s="218" t="s">
        <v>130</v>
      </c>
    </row>
    <row r="193" spans="1:65" s="2" customFormat="1" ht="24.2" customHeight="1">
      <c r="A193" s="36"/>
      <c r="B193" s="37"/>
      <c r="C193" s="219" t="s">
        <v>297</v>
      </c>
      <c r="D193" s="219" t="s">
        <v>177</v>
      </c>
      <c r="E193" s="220" t="s">
        <v>643</v>
      </c>
      <c r="F193" s="221" t="s">
        <v>644</v>
      </c>
      <c r="G193" s="222" t="s">
        <v>180</v>
      </c>
      <c r="H193" s="223">
        <v>6</v>
      </c>
      <c r="I193" s="224"/>
      <c r="J193" s="225">
        <f>ROUND(I193*H193,2)</f>
        <v>0</v>
      </c>
      <c r="K193" s="221" t="s">
        <v>136</v>
      </c>
      <c r="L193" s="226"/>
      <c r="M193" s="227" t="s">
        <v>39</v>
      </c>
      <c r="N193" s="228" t="s">
        <v>53</v>
      </c>
      <c r="O193" s="66"/>
      <c r="P193" s="186">
        <f>O193*H193</f>
        <v>0</v>
      </c>
      <c r="Q193" s="186">
        <v>4.0000000000000002E-4</v>
      </c>
      <c r="R193" s="186">
        <f>Q193*H193</f>
        <v>2.4000000000000002E-3</v>
      </c>
      <c r="S193" s="186">
        <v>0</v>
      </c>
      <c r="T193" s="187">
        <f>S193*H193</f>
        <v>0</v>
      </c>
      <c r="U193" s="36"/>
      <c r="V193" s="36"/>
      <c r="W193" s="36"/>
      <c r="X193" s="36"/>
      <c r="Y193" s="36"/>
      <c r="Z193" s="36"/>
      <c r="AA193" s="36"/>
      <c r="AB193" s="36"/>
      <c r="AC193" s="36"/>
      <c r="AD193" s="36"/>
      <c r="AE193" s="36"/>
      <c r="AR193" s="188" t="s">
        <v>350</v>
      </c>
      <c r="AT193" s="188" t="s">
        <v>177</v>
      </c>
      <c r="AU193" s="188" t="s">
        <v>92</v>
      </c>
      <c r="AY193" s="18" t="s">
        <v>130</v>
      </c>
      <c r="BE193" s="189">
        <f>IF(N193="základní",J193,0)</f>
        <v>0</v>
      </c>
      <c r="BF193" s="189">
        <f>IF(N193="snížená",J193,0)</f>
        <v>0</v>
      </c>
      <c r="BG193" s="189">
        <f>IF(N193="zákl. přenesená",J193,0)</f>
        <v>0</v>
      </c>
      <c r="BH193" s="189">
        <f>IF(N193="sníž. přenesená",J193,0)</f>
        <v>0</v>
      </c>
      <c r="BI193" s="189">
        <f>IF(N193="nulová",J193,0)</f>
        <v>0</v>
      </c>
      <c r="BJ193" s="18" t="s">
        <v>90</v>
      </c>
      <c r="BK193" s="189">
        <f>ROUND(I193*H193,2)</f>
        <v>0</v>
      </c>
      <c r="BL193" s="18" t="s">
        <v>244</v>
      </c>
      <c r="BM193" s="188" t="s">
        <v>645</v>
      </c>
    </row>
    <row r="194" spans="1:65" s="2" customFormat="1" ht="19.5">
      <c r="A194" s="36"/>
      <c r="B194" s="37"/>
      <c r="C194" s="38"/>
      <c r="D194" s="190" t="s">
        <v>139</v>
      </c>
      <c r="E194" s="38"/>
      <c r="F194" s="191" t="s">
        <v>644</v>
      </c>
      <c r="G194" s="38"/>
      <c r="H194" s="38"/>
      <c r="I194" s="192"/>
      <c r="J194" s="38"/>
      <c r="K194" s="38"/>
      <c r="L194" s="41"/>
      <c r="M194" s="193"/>
      <c r="N194" s="194"/>
      <c r="O194" s="66"/>
      <c r="P194" s="66"/>
      <c r="Q194" s="66"/>
      <c r="R194" s="66"/>
      <c r="S194" s="66"/>
      <c r="T194" s="67"/>
      <c r="U194" s="36"/>
      <c r="V194" s="36"/>
      <c r="W194" s="36"/>
      <c r="X194" s="36"/>
      <c r="Y194" s="36"/>
      <c r="Z194" s="36"/>
      <c r="AA194" s="36"/>
      <c r="AB194" s="36"/>
      <c r="AC194" s="36"/>
      <c r="AD194" s="36"/>
      <c r="AE194" s="36"/>
      <c r="AT194" s="18" t="s">
        <v>139</v>
      </c>
      <c r="AU194" s="18" t="s">
        <v>92</v>
      </c>
    </row>
    <row r="195" spans="1:65" s="13" customFormat="1" ht="11.25">
      <c r="B195" s="197"/>
      <c r="C195" s="198"/>
      <c r="D195" s="190" t="s">
        <v>143</v>
      </c>
      <c r="E195" s="199" t="s">
        <v>39</v>
      </c>
      <c r="F195" s="200" t="s">
        <v>646</v>
      </c>
      <c r="G195" s="198"/>
      <c r="H195" s="201">
        <v>3</v>
      </c>
      <c r="I195" s="202"/>
      <c r="J195" s="198"/>
      <c r="K195" s="198"/>
      <c r="L195" s="203"/>
      <c r="M195" s="204"/>
      <c r="N195" s="205"/>
      <c r="O195" s="205"/>
      <c r="P195" s="205"/>
      <c r="Q195" s="205"/>
      <c r="R195" s="205"/>
      <c r="S195" s="205"/>
      <c r="T195" s="206"/>
      <c r="AT195" s="207" t="s">
        <v>143</v>
      </c>
      <c r="AU195" s="207" t="s">
        <v>92</v>
      </c>
      <c r="AV195" s="13" t="s">
        <v>92</v>
      </c>
      <c r="AW195" s="13" t="s">
        <v>41</v>
      </c>
      <c r="AX195" s="13" t="s">
        <v>82</v>
      </c>
      <c r="AY195" s="207" t="s">
        <v>130</v>
      </c>
    </row>
    <row r="196" spans="1:65" s="13" customFormat="1" ht="11.25">
      <c r="B196" s="197"/>
      <c r="C196" s="198"/>
      <c r="D196" s="190" t="s">
        <v>143</v>
      </c>
      <c r="E196" s="199" t="s">
        <v>39</v>
      </c>
      <c r="F196" s="200" t="s">
        <v>647</v>
      </c>
      <c r="G196" s="198"/>
      <c r="H196" s="201">
        <v>3</v>
      </c>
      <c r="I196" s="202"/>
      <c r="J196" s="198"/>
      <c r="K196" s="198"/>
      <c r="L196" s="203"/>
      <c r="M196" s="204"/>
      <c r="N196" s="205"/>
      <c r="O196" s="205"/>
      <c r="P196" s="205"/>
      <c r="Q196" s="205"/>
      <c r="R196" s="205"/>
      <c r="S196" s="205"/>
      <c r="T196" s="206"/>
      <c r="AT196" s="207" t="s">
        <v>143</v>
      </c>
      <c r="AU196" s="207" t="s">
        <v>92</v>
      </c>
      <c r="AV196" s="13" t="s">
        <v>92</v>
      </c>
      <c r="AW196" s="13" t="s">
        <v>41</v>
      </c>
      <c r="AX196" s="13" t="s">
        <v>82</v>
      </c>
      <c r="AY196" s="207" t="s">
        <v>130</v>
      </c>
    </row>
    <row r="197" spans="1:65" s="14" customFormat="1" ht="11.25">
      <c r="B197" s="208"/>
      <c r="C197" s="209"/>
      <c r="D197" s="190" t="s">
        <v>143</v>
      </c>
      <c r="E197" s="210" t="s">
        <v>39</v>
      </c>
      <c r="F197" s="211" t="s">
        <v>158</v>
      </c>
      <c r="G197" s="209"/>
      <c r="H197" s="212">
        <v>6</v>
      </c>
      <c r="I197" s="213"/>
      <c r="J197" s="209"/>
      <c r="K197" s="209"/>
      <c r="L197" s="214"/>
      <c r="M197" s="215"/>
      <c r="N197" s="216"/>
      <c r="O197" s="216"/>
      <c r="P197" s="216"/>
      <c r="Q197" s="216"/>
      <c r="R197" s="216"/>
      <c r="S197" s="216"/>
      <c r="T197" s="217"/>
      <c r="AT197" s="218" t="s">
        <v>143</v>
      </c>
      <c r="AU197" s="218" t="s">
        <v>92</v>
      </c>
      <c r="AV197" s="14" t="s">
        <v>137</v>
      </c>
      <c r="AW197" s="14" t="s">
        <v>41</v>
      </c>
      <c r="AX197" s="14" t="s">
        <v>90</v>
      </c>
      <c r="AY197" s="218" t="s">
        <v>130</v>
      </c>
    </row>
    <row r="198" spans="1:65" s="2" customFormat="1" ht="24.2" customHeight="1">
      <c r="A198" s="36"/>
      <c r="B198" s="37"/>
      <c r="C198" s="219" t="s">
        <v>302</v>
      </c>
      <c r="D198" s="219" t="s">
        <v>177</v>
      </c>
      <c r="E198" s="220" t="s">
        <v>648</v>
      </c>
      <c r="F198" s="221" t="s">
        <v>649</v>
      </c>
      <c r="G198" s="222" t="s">
        <v>180</v>
      </c>
      <c r="H198" s="223">
        <v>3</v>
      </c>
      <c r="I198" s="224"/>
      <c r="J198" s="225">
        <f>ROUND(I198*H198,2)</f>
        <v>0</v>
      </c>
      <c r="K198" s="221" t="s">
        <v>136</v>
      </c>
      <c r="L198" s="226"/>
      <c r="M198" s="227" t="s">
        <v>39</v>
      </c>
      <c r="N198" s="228" t="s">
        <v>53</v>
      </c>
      <c r="O198" s="66"/>
      <c r="P198" s="186">
        <f>O198*H198</f>
        <v>0</v>
      </c>
      <c r="Q198" s="186">
        <v>3.0000000000000001E-5</v>
      </c>
      <c r="R198" s="186">
        <f>Q198*H198</f>
        <v>9.0000000000000006E-5</v>
      </c>
      <c r="S198" s="186">
        <v>0</v>
      </c>
      <c r="T198" s="187">
        <f>S198*H198</f>
        <v>0</v>
      </c>
      <c r="U198" s="36"/>
      <c r="V198" s="36"/>
      <c r="W198" s="36"/>
      <c r="X198" s="36"/>
      <c r="Y198" s="36"/>
      <c r="Z198" s="36"/>
      <c r="AA198" s="36"/>
      <c r="AB198" s="36"/>
      <c r="AC198" s="36"/>
      <c r="AD198" s="36"/>
      <c r="AE198" s="36"/>
      <c r="AR198" s="188" t="s">
        <v>350</v>
      </c>
      <c r="AT198" s="188" t="s">
        <v>177</v>
      </c>
      <c r="AU198" s="188" t="s">
        <v>92</v>
      </c>
      <c r="AY198" s="18" t="s">
        <v>130</v>
      </c>
      <c r="BE198" s="189">
        <f>IF(N198="základní",J198,0)</f>
        <v>0</v>
      </c>
      <c r="BF198" s="189">
        <f>IF(N198="snížená",J198,0)</f>
        <v>0</v>
      </c>
      <c r="BG198" s="189">
        <f>IF(N198="zákl. přenesená",J198,0)</f>
        <v>0</v>
      </c>
      <c r="BH198" s="189">
        <f>IF(N198="sníž. přenesená",J198,0)</f>
        <v>0</v>
      </c>
      <c r="BI198" s="189">
        <f>IF(N198="nulová",J198,0)</f>
        <v>0</v>
      </c>
      <c r="BJ198" s="18" t="s">
        <v>90</v>
      </c>
      <c r="BK198" s="189">
        <f>ROUND(I198*H198,2)</f>
        <v>0</v>
      </c>
      <c r="BL198" s="18" t="s">
        <v>244</v>
      </c>
      <c r="BM198" s="188" t="s">
        <v>650</v>
      </c>
    </row>
    <row r="199" spans="1:65" s="2" customFormat="1" ht="19.5">
      <c r="A199" s="36"/>
      <c r="B199" s="37"/>
      <c r="C199" s="38"/>
      <c r="D199" s="190" t="s">
        <v>139</v>
      </c>
      <c r="E199" s="38"/>
      <c r="F199" s="191" t="s">
        <v>651</v>
      </c>
      <c r="G199" s="38"/>
      <c r="H199" s="38"/>
      <c r="I199" s="192"/>
      <c r="J199" s="38"/>
      <c r="K199" s="38"/>
      <c r="L199" s="41"/>
      <c r="M199" s="193"/>
      <c r="N199" s="194"/>
      <c r="O199" s="66"/>
      <c r="P199" s="66"/>
      <c r="Q199" s="66"/>
      <c r="R199" s="66"/>
      <c r="S199" s="66"/>
      <c r="T199" s="67"/>
      <c r="U199" s="36"/>
      <c r="V199" s="36"/>
      <c r="W199" s="36"/>
      <c r="X199" s="36"/>
      <c r="Y199" s="36"/>
      <c r="Z199" s="36"/>
      <c r="AA199" s="36"/>
      <c r="AB199" s="36"/>
      <c r="AC199" s="36"/>
      <c r="AD199" s="36"/>
      <c r="AE199" s="36"/>
      <c r="AT199" s="18" t="s">
        <v>139</v>
      </c>
      <c r="AU199" s="18" t="s">
        <v>92</v>
      </c>
    </row>
    <row r="200" spans="1:65" s="13" customFormat="1" ht="11.25">
      <c r="B200" s="197"/>
      <c r="C200" s="198"/>
      <c r="D200" s="190" t="s">
        <v>143</v>
      </c>
      <c r="E200" s="199" t="s">
        <v>39</v>
      </c>
      <c r="F200" s="200" t="s">
        <v>647</v>
      </c>
      <c r="G200" s="198"/>
      <c r="H200" s="201">
        <v>3</v>
      </c>
      <c r="I200" s="202"/>
      <c r="J200" s="198"/>
      <c r="K200" s="198"/>
      <c r="L200" s="203"/>
      <c r="M200" s="204"/>
      <c r="N200" s="205"/>
      <c r="O200" s="205"/>
      <c r="P200" s="205"/>
      <c r="Q200" s="205"/>
      <c r="R200" s="205"/>
      <c r="S200" s="205"/>
      <c r="T200" s="206"/>
      <c r="AT200" s="207" t="s">
        <v>143</v>
      </c>
      <c r="AU200" s="207" t="s">
        <v>92</v>
      </c>
      <c r="AV200" s="13" t="s">
        <v>92</v>
      </c>
      <c r="AW200" s="13" t="s">
        <v>41</v>
      </c>
      <c r="AX200" s="13" t="s">
        <v>82</v>
      </c>
      <c r="AY200" s="207" t="s">
        <v>130</v>
      </c>
    </row>
    <row r="201" spans="1:65" s="14" customFormat="1" ht="11.25">
      <c r="B201" s="208"/>
      <c r="C201" s="209"/>
      <c r="D201" s="190" t="s">
        <v>143</v>
      </c>
      <c r="E201" s="210" t="s">
        <v>39</v>
      </c>
      <c r="F201" s="211" t="s">
        <v>158</v>
      </c>
      <c r="G201" s="209"/>
      <c r="H201" s="212">
        <v>3</v>
      </c>
      <c r="I201" s="213"/>
      <c r="J201" s="209"/>
      <c r="K201" s="209"/>
      <c r="L201" s="214"/>
      <c r="M201" s="215"/>
      <c r="N201" s="216"/>
      <c r="O201" s="216"/>
      <c r="P201" s="216"/>
      <c r="Q201" s="216"/>
      <c r="R201" s="216"/>
      <c r="S201" s="216"/>
      <c r="T201" s="217"/>
      <c r="AT201" s="218" t="s">
        <v>143</v>
      </c>
      <c r="AU201" s="218" t="s">
        <v>92</v>
      </c>
      <c r="AV201" s="14" t="s">
        <v>137</v>
      </c>
      <c r="AW201" s="14" t="s">
        <v>41</v>
      </c>
      <c r="AX201" s="14" t="s">
        <v>90</v>
      </c>
      <c r="AY201" s="218" t="s">
        <v>130</v>
      </c>
    </row>
    <row r="202" spans="1:65" s="2" customFormat="1" ht="24.2" customHeight="1">
      <c r="A202" s="36"/>
      <c r="B202" s="37"/>
      <c r="C202" s="177" t="s">
        <v>308</v>
      </c>
      <c r="D202" s="177" t="s">
        <v>132</v>
      </c>
      <c r="E202" s="178" t="s">
        <v>652</v>
      </c>
      <c r="F202" s="179" t="s">
        <v>653</v>
      </c>
      <c r="G202" s="180" t="s">
        <v>180</v>
      </c>
      <c r="H202" s="181">
        <v>2</v>
      </c>
      <c r="I202" s="182"/>
      <c r="J202" s="183">
        <f>ROUND(I202*H202,2)</f>
        <v>0</v>
      </c>
      <c r="K202" s="179" t="s">
        <v>136</v>
      </c>
      <c r="L202" s="41"/>
      <c r="M202" s="184" t="s">
        <v>39</v>
      </c>
      <c r="N202" s="185" t="s">
        <v>53</v>
      </c>
      <c r="O202" s="66"/>
      <c r="P202" s="186">
        <f>O202*H202</f>
        <v>0</v>
      </c>
      <c r="Q202" s="186">
        <v>0</v>
      </c>
      <c r="R202" s="186">
        <f>Q202*H202</f>
        <v>0</v>
      </c>
      <c r="S202" s="186">
        <v>0</v>
      </c>
      <c r="T202" s="187">
        <f>S202*H202</f>
        <v>0</v>
      </c>
      <c r="U202" s="36"/>
      <c r="V202" s="36"/>
      <c r="W202" s="36"/>
      <c r="X202" s="36"/>
      <c r="Y202" s="36"/>
      <c r="Z202" s="36"/>
      <c r="AA202" s="36"/>
      <c r="AB202" s="36"/>
      <c r="AC202" s="36"/>
      <c r="AD202" s="36"/>
      <c r="AE202" s="36"/>
      <c r="AR202" s="188" t="s">
        <v>244</v>
      </c>
      <c r="AT202" s="188" t="s">
        <v>132</v>
      </c>
      <c r="AU202" s="188" t="s">
        <v>92</v>
      </c>
      <c r="AY202" s="18" t="s">
        <v>130</v>
      </c>
      <c r="BE202" s="189">
        <f>IF(N202="základní",J202,0)</f>
        <v>0</v>
      </c>
      <c r="BF202" s="189">
        <f>IF(N202="snížená",J202,0)</f>
        <v>0</v>
      </c>
      <c r="BG202" s="189">
        <f>IF(N202="zákl. přenesená",J202,0)</f>
        <v>0</v>
      </c>
      <c r="BH202" s="189">
        <f>IF(N202="sníž. přenesená",J202,0)</f>
        <v>0</v>
      </c>
      <c r="BI202" s="189">
        <f>IF(N202="nulová",J202,0)</f>
        <v>0</v>
      </c>
      <c r="BJ202" s="18" t="s">
        <v>90</v>
      </c>
      <c r="BK202" s="189">
        <f>ROUND(I202*H202,2)</f>
        <v>0</v>
      </c>
      <c r="BL202" s="18" t="s">
        <v>244</v>
      </c>
      <c r="BM202" s="188" t="s">
        <v>654</v>
      </c>
    </row>
    <row r="203" spans="1:65" s="2" customFormat="1" ht="11.25">
      <c r="A203" s="36"/>
      <c r="B203" s="37"/>
      <c r="C203" s="38"/>
      <c r="D203" s="190" t="s">
        <v>139</v>
      </c>
      <c r="E203" s="38"/>
      <c r="F203" s="191" t="s">
        <v>655</v>
      </c>
      <c r="G203" s="38"/>
      <c r="H203" s="38"/>
      <c r="I203" s="192"/>
      <c r="J203" s="38"/>
      <c r="K203" s="38"/>
      <c r="L203" s="41"/>
      <c r="M203" s="193"/>
      <c r="N203" s="194"/>
      <c r="O203" s="66"/>
      <c r="P203" s="66"/>
      <c r="Q203" s="66"/>
      <c r="R203" s="66"/>
      <c r="S203" s="66"/>
      <c r="T203" s="67"/>
      <c r="U203" s="36"/>
      <c r="V203" s="36"/>
      <c r="W203" s="36"/>
      <c r="X203" s="36"/>
      <c r="Y203" s="36"/>
      <c r="Z203" s="36"/>
      <c r="AA203" s="36"/>
      <c r="AB203" s="36"/>
      <c r="AC203" s="36"/>
      <c r="AD203" s="36"/>
      <c r="AE203" s="36"/>
      <c r="AT203" s="18" t="s">
        <v>139</v>
      </c>
      <c r="AU203" s="18" t="s">
        <v>92</v>
      </c>
    </row>
    <row r="204" spans="1:65" s="2" customFormat="1" ht="11.25">
      <c r="A204" s="36"/>
      <c r="B204" s="37"/>
      <c r="C204" s="38"/>
      <c r="D204" s="195" t="s">
        <v>141</v>
      </c>
      <c r="E204" s="38"/>
      <c r="F204" s="196" t="s">
        <v>656</v>
      </c>
      <c r="G204" s="38"/>
      <c r="H204" s="38"/>
      <c r="I204" s="192"/>
      <c r="J204" s="38"/>
      <c r="K204" s="38"/>
      <c r="L204" s="41"/>
      <c r="M204" s="193"/>
      <c r="N204" s="194"/>
      <c r="O204" s="66"/>
      <c r="P204" s="66"/>
      <c r="Q204" s="66"/>
      <c r="R204" s="66"/>
      <c r="S204" s="66"/>
      <c r="T204" s="67"/>
      <c r="U204" s="36"/>
      <c r="V204" s="36"/>
      <c r="W204" s="36"/>
      <c r="X204" s="36"/>
      <c r="Y204" s="36"/>
      <c r="Z204" s="36"/>
      <c r="AA204" s="36"/>
      <c r="AB204" s="36"/>
      <c r="AC204" s="36"/>
      <c r="AD204" s="36"/>
      <c r="AE204" s="36"/>
      <c r="AT204" s="18" t="s">
        <v>141</v>
      </c>
      <c r="AU204" s="18" t="s">
        <v>92</v>
      </c>
    </row>
    <row r="205" spans="1:65" s="2" customFormat="1" ht="24.2" customHeight="1">
      <c r="A205" s="36"/>
      <c r="B205" s="37"/>
      <c r="C205" s="219" t="s">
        <v>316</v>
      </c>
      <c r="D205" s="219" t="s">
        <v>177</v>
      </c>
      <c r="E205" s="220" t="s">
        <v>657</v>
      </c>
      <c r="F205" s="221" t="s">
        <v>658</v>
      </c>
      <c r="G205" s="222" t="s">
        <v>180</v>
      </c>
      <c r="H205" s="223">
        <v>2</v>
      </c>
      <c r="I205" s="224"/>
      <c r="J205" s="225">
        <f>ROUND(I205*H205,2)</f>
        <v>0</v>
      </c>
      <c r="K205" s="221" t="s">
        <v>136</v>
      </c>
      <c r="L205" s="226"/>
      <c r="M205" s="227" t="s">
        <v>39</v>
      </c>
      <c r="N205" s="228" t="s">
        <v>53</v>
      </c>
      <c r="O205" s="66"/>
      <c r="P205" s="186">
        <f>O205*H205</f>
        <v>0</v>
      </c>
      <c r="Q205" s="186">
        <v>1.0499999999999999E-3</v>
      </c>
      <c r="R205" s="186">
        <f>Q205*H205</f>
        <v>2.0999999999999999E-3</v>
      </c>
      <c r="S205" s="186">
        <v>0</v>
      </c>
      <c r="T205" s="187">
        <f>S205*H205</f>
        <v>0</v>
      </c>
      <c r="U205" s="36"/>
      <c r="V205" s="36"/>
      <c r="W205" s="36"/>
      <c r="X205" s="36"/>
      <c r="Y205" s="36"/>
      <c r="Z205" s="36"/>
      <c r="AA205" s="36"/>
      <c r="AB205" s="36"/>
      <c r="AC205" s="36"/>
      <c r="AD205" s="36"/>
      <c r="AE205" s="36"/>
      <c r="AR205" s="188" t="s">
        <v>350</v>
      </c>
      <c r="AT205" s="188" t="s">
        <v>177</v>
      </c>
      <c r="AU205" s="188" t="s">
        <v>92</v>
      </c>
      <c r="AY205" s="18" t="s">
        <v>130</v>
      </c>
      <c r="BE205" s="189">
        <f>IF(N205="základní",J205,0)</f>
        <v>0</v>
      </c>
      <c r="BF205" s="189">
        <f>IF(N205="snížená",J205,0)</f>
        <v>0</v>
      </c>
      <c r="BG205" s="189">
        <f>IF(N205="zákl. přenesená",J205,0)</f>
        <v>0</v>
      </c>
      <c r="BH205" s="189">
        <f>IF(N205="sníž. přenesená",J205,0)</f>
        <v>0</v>
      </c>
      <c r="BI205" s="189">
        <f>IF(N205="nulová",J205,0)</f>
        <v>0</v>
      </c>
      <c r="BJ205" s="18" t="s">
        <v>90</v>
      </c>
      <c r="BK205" s="189">
        <f>ROUND(I205*H205,2)</f>
        <v>0</v>
      </c>
      <c r="BL205" s="18" t="s">
        <v>244</v>
      </c>
      <c r="BM205" s="188" t="s">
        <v>659</v>
      </c>
    </row>
    <row r="206" spans="1:65" s="2" customFormat="1" ht="19.5">
      <c r="A206" s="36"/>
      <c r="B206" s="37"/>
      <c r="C206" s="38"/>
      <c r="D206" s="190" t="s">
        <v>139</v>
      </c>
      <c r="E206" s="38"/>
      <c r="F206" s="191" t="s">
        <v>658</v>
      </c>
      <c r="G206" s="38"/>
      <c r="H206" s="38"/>
      <c r="I206" s="192"/>
      <c r="J206" s="38"/>
      <c r="K206" s="38"/>
      <c r="L206" s="41"/>
      <c r="M206" s="193"/>
      <c r="N206" s="194"/>
      <c r="O206" s="66"/>
      <c r="P206" s="66"/>
      <c r="Q206" s="66"/>
      <c r="R206" s="66"/>
      <c r="S206" s="66"/>
      <c r="T206" s="67"/>
      <c r="U206" s="36"/>
      <c r="V206" s="36"/>
      <c r="W206" s="36"/>
      <c r="X206" s="36"/>
      <c r="Y206" s="36"/>
      <c r="Z206" s="36"/>
      <c r="AA206" s="36"/>
      <c r="AB206" s="36"/>
      <c r="AC206" s="36"/>
      <c r="AD206" s="36"/>
      <c r="AE206" s="36"/>
      <c r="AT206" s="18" t="s">
        <v>139</v>
      </c>
      <c r="AU206" s="18" t="s">
        <v>92</v>
      </c>
    </row>
    <row r="207" spans="1:65" s="13" customFormat="1" ht="11.25">
      <c r="B207" s="197"/>
      <c r="C207" s="198"/>
      <c r="D207" s="190" t="s">
        <v>143</v>
      </c>
      <c r="E207" s="199" t="s">
        <v>39</v>
      </c>
      <c r="F207" s="200" t="s">
        <v>660</v>
      </c>
      <c r="G207" s="198"/>
      <c r="H207" s="201">
        <v>1</v>
      </c>
      <c r="I207" s="202"/>
      <c r="J207" s="198"/>
      <c r="K207" s="198"/>
      <c r="L207" s="203"/>
      <c r="M207" s="204"/>
      <c r="N207" s="205"/>
      <c r="O207" s="205"/>
      <c r="P207" s="205"/>
      <c r="Q207" s="205"/>
      <c r="R207" s="205"/>
      <c r="S207" s="205"/>
      <c r="T207" s="206"/>
      <c r="AT207" s="207" t="s">
        <v>143</v>
      </c>
      <c r="AU207" s="207" t="s">
        <v>92</v>
      </c>
      <c r="AV207" s="13" t="s">
        <v>92</v>
      </c>
      <c r="AW207" s="13" t="s">
        <v>41</v>
      </c>
      <c r="AX207" s="13" t="s">
        <v>82</v>
      </c>
      <c r="AY207" s="207" t="s">
        <v>130</v>
      </c>
    </row>
    <row r="208" spans="1:65" s="13" customFormat="1" ht="11.25">
      <c r="B208" s="197"/>
      <c r="C208" s="198"/>
      <c r="D208" s="190" t="s">
        <v>143</v>
      </c>
      <c r="E208" s="199" t="s">
        <v>39</v>
      </c>
      <c r="F208" s="200" t="s">
        <v>558</v>
      </c>
      <c r="G208" s="198"/>
      <c r="H208" s="201">
        <v>1</v>
      </c>
      <c r="I208" s="202"/>
      <c r="J208" s="198"/>
      <c r="K208" s="198"/>
      <c r="L208" s="203"/>
      <c r="M208" s="204"/>
      <c r="N208" s="205"/>
      <c r="O208" s="205"/>
      <c r="P208" s="205"/>
      <c r="Q208" s="205"/>
      <c r="R208" s="205"/>
      <c r="S208" s="205"/>
      <c r="T208" s="206"/>
      <c r="AT208" s="207" t="s">
        <v>143</v>
      </c>
      <c r="AU208" s="207" t="s">
        <v>92</v>
      </c>
      <c r="AV208" s="13" t="s">
        <v>92</v>
      </c>
      <c r="AW208" s="13" t="s">
        <v>41</v>
      </c>
      <c r="AX208" s="13" t="s">
        <v>82</v>
      </c>
      <c r="AY208" s="207" t="s">
        <v>130</v>
      </c>
    </row>
    <row r="209" spans="1:65" s="14" customFormat="1" ht="11.25">
      <c r="B209" s="208"/>
      <c r="C209" s="209"/>
      <c r="D209" s="190" t="s">
        <v>143</v>
      </c>
      <c r="E209" s="210" t="s">
        <v>39</v>
      </c>
      <c r="F209" s="211" t="s">
        <v>158</v>
      </c>
      <c r="G209" s="209"/>
      <c r="H209" s="212">
        <v>2</v>
      </c>
      <c r="I209" s="213"/>
      <c r="J209" s="209"/>
      <c r="K209" s="209"/>
      <c r="L209" s="214"/>
      <c r="M209" s="215"/>
      <c r="N209" s="216"/>
      <c r="O209" s="216"/>
      <c r="P209" s="216"/>
      <c r="Q209" s="216"/>
      <c r="R209" s="216"/>
      <c r="S209" s="216"/>
      <c r="T209" s="217"/>
      <c r="AT209" s="218" t="s">
        <v>143</v>
      </c>
      <c r="AU209" s="218" t="s">
        <v>92</v>
      </c>
      <c r="AV209" s="14" t="s">
        <v>137</v>
      </c>
      <c r="AW209" s="14" t="s">
        <v>41</v>
      </c>
      <c r="AX209" s="14" t="s">
        <v>90</v>
      </c>
      <c r="AY209" s="218" t="s">
        <v>130</v>
      </c>
    </row>
    <row r="210" spans="1:65" s="2" customFormat="1" ht="24.2" customHeight="1">
      <c r="A210" s="36"/>
      <c r="B210" s="37"/>
      <c r="C210" s="177" t="s">
        <v>323</v>
      </c>
      <c r="D210" s="177" t="s">
        <v>132</v>
      </c>
      <c r="E210" s="178" t="s">
        <v>661</v>
      </c>
      <c r="F210" s="179" t="s">
        <v>662</v>
      </c>
      <c r="G210" s="180" t="s">
        <v>180</v>
      </c>
      <c r="H210" s="181">
        <v>2</v>
      </c>
      <c r="I210" s="182"/>
      <c r="J210" s="183">
        <f>ROUND(I210*H210,2)</f>
        <v>0</v>
      </c>
      <c r="K210" s="179" t="s">
        <v>136</v>
      </c>
      <c r="L210" s="41"/>
      <c r="M210" s="184" t="s">
        <v>39</v>
      </c>
      <c r="N210" s="185" t="s">
        <v>53</v>
      </c>
      <c r="O210" s="66"/>
      <c r="P210" s="186">
        <f>O210*H210</f>
        <v>0</v>
      </c>
      <c r="Q210" s="186">
        <v>0</v>
      </c>
      <c r="R210" s="186">
        <f>Q210*H210</f>
        <v>0</v>
      </c>
      <c r="S210" s="186">
        <v>0</v>
      </c>
      <c r="T210" s="187">
        <f>S210*H210</f>
        <v>0</v>
      </c>
      <c r="U210" s="36"/>
      <c r="V210" s="36"/>
      <c r="W210" s="36"/>
      <c r="X210" s="36"/>
      <c r="Y210" s="36"/>
      <c r="Z210" s="36"/>
      <c r="AA210" s="36"/>
      <c r="AB210" s="36"/>
      <c r="AC210" s="36"/>
      <c r="AD210" s="36"/>
      <c r="AE210" s="36"/>
      <c r="AR210" s="188" t="s">
        <v>244</v>
      </c>
      <c r="AT210" s="188" t="s">
        <v>132</v>
      </c>
      <c r="AU210" s="188" t="s">
        <v>92</v>
      </c>
      <c r="AY210" s="18" t="s">
        <v>130</v>
      </c>
      <c r="BE210" s="189">
        <f>IF(N210="základní",J210,0)</f>
        <v>0</v>
      </c>
      <c r="BF210" s="189">
        <f>IF(N210="snížená",J210,0)</f>
        <v>0</v>
      </c>
      <c r="BG210" s="189">
        <f>IF(N210="zákl. přenesená",J210,0)</f>
        <v>0</v>
      </c>
      <c r="BH210" s="189">
        <f>IF(N210="sníž. přenesená",J210,0)</f>
        <v>0</v>
      </c>
      <c r="BI210" s="189">
        <f>IF(N210="nulová",J210,0)</f>
        <v>0</v>
      </c>
      <c r="BJ210" s="18" t="s">
        <v>90</v>
      </c>
      <c r="BK210" s="189">
        <f>ROUND(I210*H210,2)</f>
        <v>0</v>
      </c>
      <c r="BL210" s="18" t="s">
        <v>244</v>
      </c>
      <c r="BM210" s="188" t="s">
        <v>663</v>
      </c>
    </row>
    <row r="211" spans="1:65" s="2" customFormat="1" ht="19.5">
      <c r="A211" s="36"/>
      <c r="B211" s="37"/>
      <c r="C211" s="38"/>
      <c r="D211" s="190" t="s">
        <v>139</v>
      </c>
      <c r="E211" s="38"/>
      <c r="F211" s="191" t="s">
        <v>664</v>
      </c>
      <c r="G211" s="38"/>
      <c r="H211" s="38"/>
      <c r="I211" s="192"/>
      <c r="J211" s="38"/>
      <c r="K211" s="38"/>
      <c r="L211" s="41"/>
      <c r="M211" s="193"/>
      <c r="N211" s="194"/>
      <c r="O211" s="66"/>
      <c r="P211" s="66"/>
      <c r="Q211" s="66"/>
      <c r="R211" s="66"/>
      <c r="S211" s="66"/>
      <c r="T211" s="67"/>
      <c r="U211" s="36"/>
      <c r="V211" s="36"/>
      <c r="W211" s="36"/>
      <c r="X211" s="36"/>
      <c r="Y211" s="36"/>
      <c r="Z211" s="36"/>
      <c r="AA211" s="36"/>
      <c r="AB211" s="36"/>
      <c r="AC211" s="36"/>
      <c r="AD211" s="36"/>
      <c r="AE211" s="36"/>
      <c r="AT211" s="18" t="s">
        <v>139</v>
      </c>
      <c r="AU211" s="18" t="s">
        <v>92</v>
      </c>
    </row>
    <row r="212" spans="1:65" s="2" customFormat="1" ht="11.25">
      <c r="A212" s="36"/>
      <c r="B212" s="37"/>
      <c r="C212" s="38"/>
      <c r="D212" s="195" t="s">
        <v>141</v>
      </c>
      <c r="E212" s="38"/>
      <c r="F212" s="196" t="s">
        <v>665</v>
      </c>
      <c r="G212" s="38"/>
      <c r="H212" s="38"/>
      <c r="I212" s="192"/>
      <c r="J212" s="38"/>
      <c r="K212" s="38"/>
      <c r="L212" s="41"/>
      <c r="M212" s="193"/>
      <c r="N212" s="194"/>
      <c r="O212" s="66"/>
      <c r="P212" s="66"/>
      <c r="Q212" s="66"/>
      <c r="R212" s="66"/>
      <c r="S212" s="66"/>
      <c r="T212" s="67"/>
      <c r="U212" s="36"/>
      <c r="V212" s="36"/>
      <c r="W212" s="36"/>
      <c r="X212" s="36"/>
      <c r="Y212" s="36"/>
      <c r="Z212" s="36"/>
      <c r="AA212" s="36"/>
      <c r="AB212" s="36"/>
      <c r="AC212" s="36"/>
      <c r="AD212" s="36"/>
      <c r="AE212" s="36"/>
      <c r="AT212" s="18" t="s">
        <v>141</v>
      </c>
      <c r="AU212" s="18" t="s">
        <v>92</v>
      </c>
    </row>
    <row r="213" spans="1:65" s="2" customFormat="1" ht="33" customHeight="1">
      <c r="A213" s="36"/>
      <c r="B213" s="37"/>
      <c r="C213" s="219" t="s">
        <v>330</v>
      </c>
      <c r="D213" s="219" t="s">
        <v>177</v>
      </c>
      <c r="E213" s="220" t="s">
        <v>666</v>
      </c>
      <c r="F213" s="221" t="s">
        <v>667</v>
      </c>
      <c r="G213" s="222" t="s">
        <v>180</v>
      </c>
      <c r="H213" s="223">
        <v>1</v>
      </c>
      <c r="I213" s="224"/>
      <c r="J213" s="225">
        <f>ROUND(I213*H213,2)</f>
        <v>0</v>
      </c>
      <c r="K213" s="221" t="s">
        <v>136</v>
      </c>
      <c r="L213" s="226"/>
      <c r="M213" s="227" t="s">
        <v>39</v>
      </c>
      <c r="N213" s="228" t="s">
        <v>53</v>
      </c>
      <c r="O213" s="66"/>
      <c r="P213" s="186">
        <f>O213*H213</f>
        <v>0</v>
      </c>
      <c r="Q213" s="186">
        <v>2.5000000000000001E-4</v>
      </c>
      <c r="R213" s="186">
        <f>Q213*H213</f>
        <v>2.5000000000000001E-4</v>
      </c>
      <c r="S213" s="186">
        <v>0</v>
      </c>
      <c r="T213" s="187">
        <f>S213*H213</f>
        <v>0</v>
      </c>
      <c r="U213" s="36"/>
      <c r="V213" s="36"/>
      <c r="W213" s="36"/>
      <c r="X213" s="36"/>
      <c r="Y213" s="36"/>
      <c r="Z213" s="36"/>
      <c r="AA213" s="36"/>
      <c r="AB213" s="36"/>
      <c r="AC213" s="36"/>
      <c r="AD213" s="36"/>
      <c r="AE213" s="36"/>
      <c r="AR213" s="188" t="s">
        <v>350</v>
      </c>
      <c r="AT213" s="188" t="s">
        <v>177</v>
      </c>
      <c r="AU213" s="188" t="s">
        <v>92</v>
      </c>
      <c r="AY213" s="18" t="s">
        <v>130</v>
      </c>
      <c r="BE213" s="189">
        <f>IF(N213="základní",J213,0)</f>
        <v>0</v>
      </c>
      <c r="BF213" s="189">
        <f>IF(N213="snížená",J213,0)</f>
        <v>0</v>
      </c>
      <c r="BG213" s="189">
        <f>IF(N213="zákl. přenesená",J213,0)</f>
        <v>0</v>
      </c>
      <c r="BH213" s="189">
        <f>IF(N213="sníž. přenesená",J213,0)</f>
        <v>0</v>
      </c>
      <c r="BI213" s="189">
        <f>IF(N213="nulová",J213,0)</f>
        <v>0</v>
      </c>
      <c r="BJ213" s="18" t="s">
        <v>90</v>
      </c>
      <c r="BK213" s="189">
        <f>ROUND(I213*H213,2)</f>
        <v>0</v>
      </c>
      <c r="BL213" s="18" t="s">
        <v>244</v>
      </c>
      <c r="BM213" s="188" t="s">
        <v>668</v>
      </c>
    </row>
    <row r="214" spans="1:65" s="2" customFormat="1" ht="19.5">
      <c r="A214" s="36"/>
      <c r="B214" s="37"/>
      <c r="C214" s="38"/>
      <c r="D214" s="190" t="s">
        <v>139</v>
      </c>
      <c r="E214" s="38"/>
      <c r="F214" s="191" t="s">
        <v>667</v>
      </c>
      <c r="G214" s="38"/>
      <c r="H214" s="38"/>
      <c r="I214" s="192"/>
      <c r="J214" s="38"/>
      <c r="K214" s="38"/>
      <c r="L214" s="41"/>
      <c r="M214" s="193"/>
      <c r="N214" s="194"/>
      <c r="O214" s="66"/>
      <c r="P214" s="66"/>
      <c r="Q214" s="66"/>
      <c r="R214" s="66"/>
      <c r="S214" s="66"/>
      <c r="T214" s="67"/>
      <c r="U214" s="36"/>
      <c r="V214" s="36"/>
      <c r="W214" s="36"/>
      <c r="X214" s="36"/>
      <c r="Y214" s="36"/>
      <c r="Z214" s="36"/>
      <c r="AA214" s="36"/>
      <c r="AB214" s="36"/>
      <c r="AC214" s="36"/>
      <c r="AD214" s="36"/>
      <c r="AE214" s="36"/>
      <c r="AT214" s="18" t="s">
        <v>139</v>
      </c>
      <c r="AU214" s="18" t="s">
        <v>92</v>
      </c>
    </row>
    <row r="215" spans="1:65" s="13" customFormat="1" ht="11.25">
      <c r="B215" s="197"/>
      <c r="C215" s="198"/>
      <c r="D215" s="190" t="s">
        <v>143</v>
      </c>
      <c r="E215" s="199" t="s">
        <v>39</v>
      </c>
      <c r="F215" s="200" t="s">
        <v>669</v>
      </c>
      <c r="G215" s="198"/>
      <c r="H215" s="201">
        <v>1</v>
      </c>
      <c r="I215" s="202"/>
      <c r="J215" s="198"/>
      <c r="K215" s="198"/>
      <c r="L215" s="203"/>
      <c r="M215" s="204"/>
      <c r="N215" s="205"/>
      <c r="O215" s="205"/>
      <c r="P215" s="205"/>
      <c r="Q215" s="205"/>
      <c r="R215" s="205"/>
      <c r="S215" s="205"/>
      <c r="T215" s="206"/>
      <c r="AT215" s="207" t="s">
        <v>143</v>
      </c>
      <c r="AU215" s="207" t="s">
        <v>92</v>
      </c>
      <c r="AV215" s="13" t="s">
        <v>92</v>
      </c>
      <c r="AW215" s="13" t="s">
        <v>41</v>
      </c>
      <c r="AX215" s="13" t="s">
        <v>90</v>
      </c>
      <c r="AY215" s="207" t="s">
        <v>130</v>
      </c>
    </row>
    <row r="216" spans="1:65" s="2" customFormat="1" ht="33" customHeight="1">
      <c r="A216" s="36"/>
      <c r="B216" s="37"/>
      <c r="C216" s="219" t="s">
        <v>339</v>
      </c>
      <c r="D216" s="219" t="s">
        <v>177</v>
      </c>
      <c r="E216" s="220" t="s">
        <v>670</v>
      </c>
      <c r="F216" s="221" t="s">
        <v>671</v>
      </c>
      <c r="G216" s="222" t="s">
        <v>180</v>
      </c>
      <c r="H216" s="223">
        <v>1</v>
      </c>
      <c r="I216" s="224"/>
      <c r="J216" s="225">
        <f>ROUND(I216*H216,2)</f>
        <v>0</v>
      </c>
      <c r="K216" s="221" t="s">
        <v>136</v>
      </c>
      <c r="L216" s="226"/>
      <c r="M216" s="227" t="s">
        <v>39</v>
      </c>
      <c r="N216" s="228" t="s">
        <v>53</v>
      </c>
      <c r="O216" s="66"/>
      <c r="P216" s="186">
        <f>O216*H216</f>
        <v>0</v>
      </c>
      <c r="Q216" s="186">
        <v>2.5000000000000001E-4</v>
      </c>
      <c r="R216" s="186">
        <f>Q216*H216</f>
        <v>2.5000000000000001E-4</v>
      </c>
      <c r="S216" s="186">
        <v>0</v>
      </c>
      <c r="T216" s="187">
        <f>S216*H216</f>
        <v>0</v>
      </c>
      <c r="U216" s="36"/>
      <c r="V216" s="36"/>
      <c r="W216" s="36"/>
      <c r="X216" s="36"/>
      <c r="Y216" s="36"/>
      <c r="Z216" s="36"/>
      <c r="AA216" s="36"/>
      <c r="AB216" s="36"/>
      <c r="AC216" s="36"/>
      <c r="AD216" s="36"/>
      <c r="AE216" s="36"/>
      <c r="AR216" s="188" t="s">
        <v>350</v>
      </c>
      <c r="AT216" s="188" t="s">
        <v>177</v>
      </c>
      <c r="AU216" s="188" t="s">
        <v>92</v>
      </c>
      <c r="AY216" s="18" t="s">
        <v>130</v>
      </c>
      <c r="BE216" s="189">
        <f>IF(N216="základní",J216,0)</f>
        <v>0</v>
      </c>
      <c r="BF216" s="189">
        <f>IF(N216="snížená",J216,0)</f>
        <v>0</v>
      </c>
      <c r="BG216" s="189">
        <f>IF(N216="zákl. přenesená",J216,0)</f>
        <v>0</v>
      </c>
      <c r="BH216" s="189">
        <f>IF(N216="sníž. přenesená",J216,0)</f>
        <v>0</v>
      </c>
      <c r="BI216" s="189">
        <f>IF(N216="nulová",J216,0)</f>
        <v>0</v>
      </c>
      <c r="BJ216" s="18" t="s">
        <v>90</v>
      </c>
      <c r="BK216" s="189">
        <f>ROUND(I216*H216,2)</f>
        <v>0</v>
      </c>
      <c r="BL216" s="18" t="s">
        <v>244</v>
      </c>
      <c r="BM216" s="188" t="s">
        <v>672</v>
      </c>
    </row>
    <row r="217" spans="1:65" s="2" customFormat="1" ht="19.5">
      <c r="A217" s="36"/>
      <c r="B217" s="37"/>
      <c r="C217" s="38"/>
      <c r="D217" s="190" t="s">
        <v>139</v>
      </c>
      <c r="E217" s="38"/>
      <c r="F217" s="191" t="s">
        <v>671</v>
      </c>
      <c r="G217" s="38"/>
      <c r="H217" s="38"/>
      <c r="I217" s="192"/>
      <c r="J217" s="38"/>
      <c r="K217" s="38"/>
      <c r="L217" s="41"/>
      <c r="M217" s="193"/>
      <c r="N217" s="194"/>
      <c r="O217" s="66"/>
      <c r="P217" s="66"/>
      <c r="Q217" s="66"/>
      <c r="R217" s="66"/>
      <c r="S217" s="66"/>
      <c r="T217" s="67"/>
      <c r="U217" s="36"/>
      <c r="V217" s="36"/>
      <c r="W217" s="36"/>
      <c r="X217" s="36"/>
      <c r="Y217" s="36"/>
      <c r="Z217" s="36"/>
      <c r="AA217" s="36"/>
      <c r="AB217" s="36"/>
      <c r="AC217" s="36"/>
      <c r="AD217" s="36"/>
      <c r="AE217" s="36"/>
      <c r="AT217" s="18" t="s">
        <v>139</v>
      </c>
      <c r="AU217" s="18" t="s">
        <v>92</v>
      </c>
    </row>
    <row r="218" spans="1:65" s="13" customFormat="1" ht="11.25">
      <c r="B218" s="197"/>
      <c r="C218" s="198"/>
      <c r="D218" s="190" t="s">
        <v>143</v>
      </c>
      <c r="E218" s="199" t="s">
        <v>39</v>
      </c>
      <c r="F218" s="200" t="s">
        <v>673</v>
      </c>
      <c r="G218" s="198"/>
      <c r="H218" s="201">
        <v>1</v>
      </c>
      <c r="I218" s="202"/>
      <c r="J218" s="198"/>
      <c r="K218" s="198"/>
      <c r="L218" s="203"/>
      <c r="M218" s="204"/>
      <c r="N218" s="205"/>
      <c r="O218" s="205"/>
      <c r="P218" s="205"/>
      <c r="Q218" s="205"/>
      <c r="R218" s="205"/>
      <c r="S218" s="205"/>
      <c r="T218" s="206"/>
      <c r="AT218" s="207" t="s">
        <v>143</v>
      </c>
      <c r="AU218" s="207" t="s">
        <v>92</v>
      </c>
      <c r="AV218" s="13" t="s">
        <v>92</v>
      </c>
      <c r="AW218" s="13" t="s">
        <v>41</v>
      </c>
      <c r="AX218" s="13" t="s">
        <v>90</v>
      </c>
      <c r="AY218" s="207" t="s">
        <v>130</v>
      </c>
    </row>
    <row r="219" spans="1:65" s="2" customFormat="1" ht="24.2" customHeight="1">
      <c r="A219" s="36"/>
      <c r="B219" s="37"/>
      <c r="C219" s="177" t="s">
        <v>350</v>
      </c>
      <c r="D219" s="177" t="s">
        <v>132</v>
      </c>
      <c r="E219" s="178" t="s">
        <v>674</v>
      </c>
      <c r="F219" s="179" t="s">
        <v>675</v>
      </c>
      <c r="G219" s="180" t="s">
        <v>180</v>
      </c>
      <c r="H219" s="181">
        <v>2</v>
      </c>
      <c r="I219" s="182"/>
      <c r="J219" s="183">
        <f>ROUND(I219*H219,2)</f>
        <v>0</v>
      </c>
      <c r="K219" s="179" t="s">
        <v>136</v>
      </c>
      <c r="L219" s="41"/>
      <c r="M219" s="184" t="s">
        <v>39</v>
      </c>
      <c r="N219" s="185" t="s">
        <v>53</v>
      </c>
      <c r="O219" s="66"/>
      <c r="P219" s="186">
        <f>O219*H219</f>
        <v>0</v>
      </c>
      <c r="Q219" s="186">
        <v>0</v>
      </c>
      <c r="R219" s="186">
        <f>Q219*H219</f>
        <v>0</v>
      </c>
      <c r="S219" s="186">
        <v>0</v>
      </c>
      <c r="T219" s="187">
        <f>S219*H219</f>
        <v>0</v>
      </c>
      <c r="U219" s="36"/>
      <c r="V219" s="36"/>
      <c r="W219" s="36"/>
      <c r="X219" s="36"/>
      <c r="Y219" s="36"/>
      <c r="Z219" s="36"/>
      <c r="AA219" s="36"/>
      <c r="AB219" s="36"/>
      <c r="AC219" s="36"/>
      <c r="AD219" s="36"/>
      <c r="AE219" s="36"/>
      <c r="AR219" s="188" t="s">
        <v>244</v>
      </c>
      <c r="AT219" s="188" t="s">
        <v>132</v>
      </c>
      <c r="AU219" s="188" t="s">
        <v>92</v>
      </c>
      <c r="AY219" s="18" t="s">
        <v>130</v>
      </c>
      <c r="BE219" s="189">
        <f>IF(N219="základní",J219,0)</f>
        <v>0</v>
      </c>
      <c r="BF219" s="189">
        <f>IF(N219="snížená",J219,0)</f>
        <v>0</v>
      </c>
      <c r="BG219" s="189">
        <f>IF(N219="zákl. přenesená",J219,0)</f>
        <v>0</v>
      </c>
      <c r="BH219" s="189">
        <f>IF(N219="sníž. přenesená",J219,0)</f>
        <v>0</v>
      </c>
      <c r="BI219" s="189">
        <f>IF(N219="nulová",J219,0)</f>
        <v>0</v>
      </c>
      <c r="BJ219" s="18" t="s">
        <v>90</v>
      </c>
      <c r="BK219" s="189">
        <f>ROUND(I219*H219,2)</f>
        <v>0</v>
      </c>
      <c r="BL219" s="18" t="s">
        <v>244</v>
      </c>
      <c r="BM219" s="188" t="s">
        <v>676</v>
      </c>
    </row>
    <row r="220" spans="1:65" s="2" customFormat="1" ht="19.5">
      <c r="A220" s="36"/>
      <c r="B220" s="37"/>
      <c r="C220" s="38"/>
      <c r="D220" s="190" t="s">
        <v>139</v>
      </c>
      <c r="E220" s="38"/>
      <c r="F220" s="191" t="s">
        <v>677</v>
      </c>
      <c r="G220" s="38"/>
      <c r="H220" s="38"/>
      <c r="I220" s="192"/>
      <c r="J220" s="38"/>
      <c r="K220" s="38"/>
      <c r="L220" s="41"/>
      <c r="M220" s="193"/>
      <c r="N220" s="194"/>
      <c r="O220" s="66"/>
      <c r="P220" s="66"/>
      <c r="Q220" s="66"/>
      <c r="R220" s="66"/>
      <c r="S220" s="66"/>
      <c r="T220" s="67"/>
      <c r="U220" s="36"/>
      <c r="V220" s="36"/>
      <c r="W220" s="36"/>
      <c r="X220" s="36"/>
      <c r="Y220" s="36"/>
      <c r="Z220" s="36"/>
      <c r="AA220" s="36"/>
      <c r="AB220" s="36"/>
      <c r="AC220" s="36"/>
      <c r="AD220" s="36"/>
      <c r="AE220" s="36"/>
      <c r="AT220" s="18" t="s">
        <v>139</v>
      </c>
      <c r="AU220" s="18" t="s">
        <v>92</v>
      </c>
    </row>
    <row r="221" spans="1:65" s="2" customFormat="1" ht="11.25">
      <c r="A221" s="36"/>
      <c r="B221" s="37"/>
      <c r="C221" s="38"/>
      <c r="D221" s="195" t="s">
        <v>141</v>
      </c>
      <c r="E221" s="38"/>
      <c r="F221" s="196" t="s">
        <v>678</v>
      </c>
      <c r="G221" s="38"/>
      <c r="H221" s="38"/>
      <c r="I221" s="192"/>
      <c r="J221" s="38"/>
      <c r="K221" s="38"/>
      <c r="L221" s="41"/>
      <c r="M221" s="193"/>
      <c r="N221" s="194"/>
      <c r="O221" s="66"/>
      <c r="P221" s="66"/>
      <c r="Q221" s="66"/>
      <c r="R221" s="66"/>
      <c r="S221" s="66"/>
      <c r="T221" s="67"/>
      <c r="U221" s="36"/>
      <c r="V221" s="36"/>
      <c r="W221" s="36"/>
      <c r="X221" s="36"/>
      <c r="Y221" s="36"/>
      <c r="Z221" s="36"/>
      <c r="AA221" s="36"/>
      <c r="AB221" s="36"/>
      <c r="AC221" s="36"/>
      <c r="AD221" s="36"/>
      <c r="AE221" s="36"/>
      <c r="AT221" s="18" t="s">
        <v>141</v>
      </c>
      <c r="AU221" s="18" t="s">
        <v>92</v>
      </c>
    </row>
    <row r="222" spans="1:65" s="2" customFormat="1" ht="24.2" customHeight="1">
      <c r="A222" s="36"/>
      <c r="B222" s="37"/>
      <c r="C222" s="219" t="s">
        <v>358</v>
      </c>
      <c r="D222" s="219" t="s">
        <v>177</v>
      </c>
      <c r="E222" s="220" t="s">
        <v>679</v>
      </c>
      <c r="F222" s="221" t="s">
        <v>680</v>
      </c>
      <c r="G222" s="222" t="s">
        <v>180</v>
      </c>
      <c r="H222" s="223">
        <v>1</v>
      </c>
      <c r="I222" s="224"/>
      <c r="J222" s="225">
        <f>ROUND(I222*H222,2)</f>
        <v>0</v>
      </c>
      <c r="K222" s="221" t="s">
        <v>136</v>
      </c>
      <c r="L222" s="226"/>
      <c r="M222" s="227" t="s">
        <v>39</v>
      </c>
      <c r="N222" s="228" t="s">
        <v>53</v>
      </c>
      <c r="O222" s="66"/>
      <c r="P222" s="186">
        <f>O222*H222</f>
        <v>0</v>
      </c>
      <c r="Q222" s="186">
        <v>1.4E-3</v>
      </c>
      <c r="R222" s="186">
        <f>Q222*H222</f>
        <v>1.4E-3</v>
      </c>
      <c r="S222" s="186">
        <v>0</v>
      </c>
      <c r="T222" s="187">
        <f>S222*H222</f>
        <v>0</v>
      </c>
      <c r="U222" s="36"/>
      <c r="V222" s="36"/>
      <c r="W222" s="36"/>
      <c r="X222" s="36"/>
      <c r="Y222" s="36"/>
      <c r="Z222" s="36"/>
      <c r="AA222" s="36"/>
      <c r="AB222" s="36"/>
      <c r="AC222" s="36"/>
      <c r="AD222" s="36"/>
      <c r="AE222" s="36"/>
      <c r="AR222" s="188" t="s">
        <v>350</v>
      </c>
      <c r="AT222" s="188" t="s">
        <v>177</v>
      </c>
      <c r="AU222" s="188" t="s">
        <v>92</v>
      </c>
      <c r="AY222" s="18" t="s">
        <v>130</v>
      </c>
      <c r="BE222" s="189">
        <f>IF(N222="základní",J222,0)</f>
        <v>0</v>
      </c>
      <c r="BF222" s="189">
        <f>IF(N222="snížená",J222,0)</f>
        <v>0</v>
      </c>
      <c r="BG222" s="189">
        <f>IF(N222="zákl. přenesená",J222,0)</f>
        <v>0</v>
      </c>
      <c r="BH222" s="189">
        <f>IF(N222="sníž. přenesená",J222,0)</f>
        <v>0</v>
      </c>
      <c r="BI222" s="189">
        <f>IF(N222="nulová",J222,0)</f>
        <v>0</v>
      </c>
      <c r="BJ222" s="18" t="s">
        <v>90</v>
      </c>
      <c r="BK222" s="189">
        <f>ROUND(I222*H222,2)</f>
        <v>0</v>
      </c>
      <c r="BL222" s="18" t="s">
        <v>244</v>
      </c>
      <c r="BM222" s="188" t="s">
        <v>681</v>
      </c>
    </row>
    <row r="223" spans="1:65" s="2" customFormat="1" ht="19.5">
      <c r="A223" s="36"/>
      <c r="B223" s="37"/>
      <c r="C223" s="38"/>
      <c r="D223" s="190" t="s">
        <v>139</v>
      </c>
      <c r="E223" s="38"/>
      <c r="F223" s="191" t="s">
        <v>680</v>
      </c>
      <c r="G223" s="38"/>
      <c r="H223" s="38"/>
      <c r="I223" s="192"/>
      <c r="J223" s="38"/>
      <c r="K223" s="38"/>
      <c r="L223" s="41"/>
      <c r="M223" s="193"/>
      <c r="N223" s="194"/>
      <c r="O223" s="66"/>
      <c r="P223" s="66"/>
      <c r="Q223" s="66"/>
      <c r="R223" s="66"/>
      <c r="S223" s="66"/>
      <c r="T223" s="67"/>
      <c r="U223" s="36"/>
      <c r="V223" s="36"/>
      <c r="W223" s="36"/>
      <c r="X223" s="36"/>
      <c r="Y223" s="36"/>
      <c r="Z223" s="36"/>
      <c r="AA223" s="36"/>
      <c r="AB223" s="36"/>
      <c r="AC223" s="36"/>
      <c r="AD223" s="36"/>
      <c r="AE223" s="36"/>
      <c r="AT223" s="18" t="s">
        <v>139</v>
      </c>
      <c r="AU223" s="18" t="s">
        <v>92</v>
      </c>
    </row>
    <row r="224" spans="1:65" s="13" customFormat="1" ht="11.25">
      <c r="B224" s="197"/>
      <c r="C224" s="198"/>
      <c r="D224" s="190" t="s">
        <v>143</v>
      </c>
      <c r="E224" s="199" t="s">
        <v>39</v>
      </c>
      <c r="F224" s="200" t="s">
        <v>682</v>
      </c>
      <c r="G224" s="198"/>
      <c r="H224" s="201">
        <v>1</v>
      </c>
      <c r="I224" s="202"/>
      <c r="J224" s="198"/>
      <c r="K224" s="198"/>
      <c r="L224" s="203"/>
      <c r="M224" s="204"/>
      <c r="N224" s="205"/>
      <c r="O224" s="205"/>
      <c r="P224" s="205"/>
      <c r="Q224" s="205"/>
      <c r="R224" s="205"/>
      <c r="S224" s="205"/>
      <c r="T224" s="206"/>
      <c r="AT224" s="207" t="s">
        <v>143</v>
      </c>
      <c r="AU224" s="207" t="s">
        <v>92</v>
      </c>
      <c r="AV224" s="13" t="s">
        <v>92</v>
      </c>
      <c r="AW224" s="13" t="s">
        <v>41</v>
      </c>
      <c r="AX224" s="13" t="s">
        <v>90</v>
      </c>
      <c r="AY224" s="207" t="s">
        <v>130</v>
      </c>
    </row>
    <row r="225" spans="1:65" s="2" customFormat="1" ht="49.15" customHeight="1">
      <c r="A225" s="36"/>
      <c r="B225" s="37"/>
      <c r="C225" s="219" t="s">
        <v>366</v>
      </c>
      <c r="D225" s="219" t="s">
        <v>177</v>
      </c>
      <c r="E225" s="220" t="s">
        <v>683</v>
      </c>
      <c r="F225" s="221" t="s">
        <v>684</v>
      </c>
      <c r="G225" s="222" t="s">
        <v>180</v>
      </c>
      <c r="H225" s="223">
        <v>1</v>
      </c>
      <c r="I225" s="224"/>
      <c r="J225" s="225">
        <f>ROUND(I225*H225,2)</f>
        <v>0</v>
      </c>
      <c r="K225" s="221" t="s">
        <v>136</v>
      </c>
      <c r="L225" s="226"/>
      <c r="M225" s="227" t="s">
        <v>39</v>
      </c>
      <c r="N225" s="228" t="s">
        <v>53</v>
      </c>
      <c r="O225" s="66"/>
      <c r="P225" s="186">
        <f>O225*H225</f>
        <v>0</v>
      </c>
      <c r="Q225" s="186">
        <v>1.7000000000000001E-4</v>
      </c>
      <c r="R225" s="186">
        <f>Q225*H225</f>
        <v>1.7000000000000001E-4</v>
      </c>
      <c r="S225" s="186">
        <v>0</v>
      </c>
      <c r="T225" s="187">
        <f>S225*H225</f>
        <v>0</v>
      </c>
      <c r="U225" s="36"/>
      <c r="V225" s="36"/>
      <c r="W225" s="36"/>
      <c r="X225" s="36"/>
      <c r="Y225" s="36"/>
      <c r="Z225" s="36"/>
      <c r="AA225" s="36"/>
      <c r="AB225" s="36"/>
      <c r="AC225" s="36"/>
      <c r="AD225" s="36"/>
      <c r="AE225" s="36"/>
      <c r="AR225" s="188" t="s">
        <v>350</v>
      </c>
      <c r="AT225" s="188" t="s">
        <v>177</v>
      </c>
      <c r="AU225" s="188" t="s">
        <v>92</v>
      </c>
      <c r="AY225" s="18" t="s">
        <v>130</v>
      </c>
      <c r="BE225" s="189">
        <f>IF(N225="základní",J225,0)</f>
        <v>0</v>
      </c>
      <c r="BF225" s="189">
        <f>IF(N225="snížená",J225,0)</f>
        <v>0</v>
      </c>
      <c r="BG225" s="189">
        <f>IF(N225="zákl. přenesená",J225,0)</f>
        <v>0</v>
      </c>
      <c r="BH225" s="189">
        <f>IF(N225="sníž. přenesená",J225,0)</f>
        <v>0</v>
      </c>
      <c r="BI225" s="189">
        <f>IF(N225="nulová",J225,0)</f>
        <v>0</v>
      </c>
      <c r="BJ225" s="18" t="s">
        <v>90</v>
      </c>
      <c r="BK225" s="189">
        <f>ROUND(I225*H225,2)</f>
        <v>0</v>
      </c>
      <c r="BL225" s="18" t="s">
        <v>244</v>
      </c>
      <c r="BM225" s="188" t="s">
        <v>685</v>
      </c>
    </row>
    <row r="226" spans="1:65" s="2" customFormat="1" ht="29.25">
      <c r="A226" s="36"/>
      <c r="B226" s="37"/>
      <c r="C226" s="38"/>
      <c r="D226" s="190" t="s">
        <v>139</v>
      </c>
      <c r="E226" s="38"/>
      <c r="F226" s="191" t="s">
        <v>684</v>
      </c>
      <c r="G226" s="38"/>
      <c r="H226" s="38"/>
      <c r="I226" s="192"/>
      <c r="J226" s="38"/>
      <c r="K226" s="38"/>
      <c r="L226" s="41"/>
      <c r="M226" s="193"/>
      <c r="N226" s="194"/>
      <c r="O226" s="66"/>
      <c r="P226" s="66"/>
      <c r="Q226" s="66"/>
      <c r="R226" s="66"/>
      <c r="S226" s="66"/>
      <c r="T226" s="67"/>
      <c r="U226" s="36"/>
      <c r="V226" s="36"/>
      <c r="W226" s="36"/>
      <c r="X226" s="36"/>
      <c r="Y226" s="36"/>
      <c r="Z226" s="36"/>
      <c r="AA226" s="36"/>
      <c r="AB226" s="36"/>
      <c r="AC226" s="36"/>
      <c r="AD226" s="36"/>
      <c r="AE226" s="36"/>
      <c r="AT226" s="18" t="s">
        <v>139</v>
      </c>
      <c r="AU226" s="18" t="s">
        <v>92</v>
      </c>
    </row>
    <row r="227" spans="1:65" s="13" customFormat="1" ht="11.25">
      <c r="B227" s="197"/>
      <c r="C227" s="198"/>
      <c r="D227" s="190" t="s">
        <v>143</v>
      </c>
      <c r="E227" s="199" t="s">
        <v>39</v>
      </c>
      <c r="F227" s="200" t="s">
        <v>686</v>
      </c>
      <c r="G227" s="198"/>
      <c r="H227" s="201">
        <v>1</v>
      </c>
      <c r="I227" s="202"/>
      <c r="J227" s="198"/>
      <c r="K227" s="198"/>
      <c r="L227" s="203"/>
      <c r="M227" s="204"/>
      <c r="N227" s="205"/>
      <c r="O227" s="205"/>
      <c r="P227" s="205"/>
      <c r="Q227" s="205"/>
      <c r="R227" s="205"/>
      <c r="S227" s="205"/>
      <c r="T227" s="206"/>
      <c r="AT227" s="207" t="s">
        <v>143</v>
      </c>
      <c r="AU227" s="207" t="s">
        <v>92</v>
      </c>
      <c r="AV227" s="13" t="s">
        <v>92</v>
      </c>
      <c r="AW227" s="13" t="s">
        <v>41</v>
      </c>
      <c r="AX227" s="13" t="s">
        <v>90</v>
      </c>
      <c r="AY227" s="207" t="s">
        <v>130</v>
      </c>
    </row>
    <row r="228" spans="1:65" s="2" customFormat="1" ht="24.2" customHeight="1">
      <c r="A228" s="36"/>
      <c r="B228" s="37"/>
      <c r="C228" s="177" t="s">
        <v>372</v>
      </c>
      <c r="D228" s="177" t="s">
        <v>132</v>
      </c>
      <c r="E228" s="178" t="s">
        <v>687</v>
      </c>
      <c r="F228" s="179" t="s">
        <v>688</v>
      </c>
      <c r="G228" s="180" t="s">
        <v>180</v>
      </c>
      <c r="H228" s="181">
        <v>150</v>
      </c>
      <c r="I228" s="182"/>
      <c r="J228" s="183">
        <f>ROUND(I228*H228,2)</f>
        <v>0</v>
      </c>
      <c r="K228" s="179" t="s">
        <v>136</v>
      </c>
      <c r="L228" s="41"/>
      <c r="M228" s="184" t="s">
        <v>39</v>
      </c>
      <c r="N228" s="185" t="s">
        <v>53</v>
      </c>
      <c r="O228" s="66"/>
      <c r="P228" s="186">
        <f>O228*H228</f>
        <v>0</v>
      </c>
      <c r="Q228" s="186">
        <v>0</v>
      </c>
      <c r="R228" s="186">
        <f>Q228*H228</f>
        <v>0</v>
      </c>
      <c r="S228" s="186">
        <v>0</v>
      </c>
      <c r="T228" s="187">
        <f>S228*H228</f>
        <v>0</v>
      </c>
      <c r="U228" s="36"/>
      <c r="V228" s="36"/>
      <c r="W228" s="36"/>
      <c r="X228" s="36"/>
      <c r="Y228" s="36"/>
      <c r="Z228" s="36"/>
      <c r="AA228" s="36"/>
      <c r="AB228" s="36"/>
      <c r="AC228" s="36"/>
      <c r="AD228" s="36"/>
      <c r="AE228" s="36"/>
      <c r="AR228" s="188" t="s">
        <v>244</v>
      </c>
      <c r="AT228" s="188" t="s">
        <v>132</v>
      </c>
      <c r="AU228" s="188" t="s">
        <v>92</v>
      </c>
      <c r="AY228" s="18" t="s">
        <v>130</v>
      </c>
      <c r="BE228" s="189">
        <f>IF(N228="základní",J228,0)</f>
        <v>0</v>
      </c>
      <c r="BF228" s="189">
        <f>IF(N228="snížená",J228,0)</f>
        <v>0</v>
      </c>
      <c r="BG228" s="189">
        <f>IF(N228="zákl. přenesená",J228,0)</f>
        <v>0</v>
      </c>
      <c r="BH228" s="189">
        <f>IF(N228="sníž. přenesená",J228,0)</f>
        <v>0</v>
      </c>
      <c r="BI228" s="189">
        <f>IF(N228="nulová",J228,0)</f>
        <v>0</v>
      </c>
      <c r="BJ228" s="18" t="s">
        <v>90</v>
      </c>
      <c r="BK228" s="189">
        <f>ROUND(I228*H228,2)</f>
        <v>0</v>
      </c>
      <c r="BL228" s="18" t="s">
        <v>244</v>
      </c>
      <c r="BM228" s="188" t="s">
        <v>689</v>
      </c>
    </row>
    <row r="229" spans="1:65" s="2" customFormat="1" ht="29.25">
      <c r="A229" s="36"/>
      <c r="B229" s="37"/>
      <c r="C229" s="38"/>
      <c r="D229" s="190" t="s">
        <v>139</v>
      </c>
      <c r="E229" s="38"/>
      <c r="F229" s="191" t="s">
        <v>690</v>
      </c>
      <c r="G229" s="38"/>
      <c r="H229" s="38"/>
      <c r="I229" s="192"/>
      <c r="J229" s="38"/>
      <c r="K229" s="38"/>
      <c r="L229" s="41"/>
      <c r="M229" s="193"/>
      <c r="N229" s="194"/>
      <c r="O229" s="66"/>
      <c r="P229" s="66"/>
      <c r="Q229" s="66"/>
      <c r="R229" s="66"/>
      <c r="S229" s="66"/>
      <c r="T229" s="67"/>
      <c r="U229" s="36"/>
      <c r="V229" s="36"/>
      <c r="W229" s="36"/>
      <c r="X229" s="36"/>
      <c r="Y229" s="36"/>
      <c r="Z229" s="36"/>
      <c r="AA229" s="36"/>
      <c r="AB229" s="36"/>
      <c r="AC229" s="36"/>
      <c r="AD229" s="36"/>
      <c r="AE229" s="36"/>
      <c r="AT229" s="18" t="s">
        <v>139</v>
      </c>
      <c r="AU229" s="18" t="s">
        <v>92</v>
      </c>
    </row>
    <row r="230" spans="1:65" s="2" customFormat="1" ht="11.25">
      <c r="A230" s="36"/>
      <c r="B230" s="37"/>
      <c r="C230" s="38"/>
      <c r="D230" s="195" t="s">
        <v>141</v>
      </c>
      <c r="E230" s="38"/>
      <c r="F230" s="196" t="s">
        <v>691</v>
      </c>
      <c r="G230" s="38"/>
      <c r="H230" s="38"/>
      <c r="I230" s="192"/>
      <c r="J230" s="38"/>
      <c r="K230" s="38"/>
      <c r="L230" s="41"/>
      <c r="M230" s="193"/>
      <c r="N230" s="194"/>
      <c r="O230" s="66"/>
      <c r="P230" s="66"/>
      <c r="Q230" s="66"/>
      <c r="R230" s="66"/>
      <c r="S230" s="66"/>
      <c r="T230" s="67"/>
      <c r="U230" s="36"/>
      <c r="V230" s="36"/>
      <c r="W230" s="36"/>
      <c r="X230" s="36"/>
      <c r="Y230" s="36"/>
      <c r="Z230" s="36"/>
      <c r="AA230" s="36"/>
      <c r="AB230" s="36"/>
      <c r="AC230" s="36"/>
      <c r="AD230" s="36"/>
      <c r="AE230" s="36"/>
      <c r="AT230" s="18" t="s">
        <v>141</v>
      </c>
      <c r="AU230" s="18" t="s">
        <v>92</v>
      </c>
    </row>
    <row r="231" spans="1:65" s="2" customFormat="1" ht="16.5" customHeight="1">
      <c r="A231" s="36"/>
      <c r="B231" s="37"/>
      <c r="C231" s="219" t="s">
        <v>379</v>
      </c>
      <c r="D231" s="219" t="s">
        <v>177</v>
      </c>
      <c r="E231" s="220" t="s">
        <v>692</v>
      </c>
      <c r="F231" s="221" t="s">
        <v>693</v>
      </c>
      <c r="G231" s="222" t="s">
        <v>694</v>
      </c>
      <c r="H231" s="223">
        <v>9</v>
      </c>
      <c r="I231" s="224"/>
      <c r="J231" s="225">
        <f>ROUND(I231*H231,2)</f>
        <v>0</v>
      </c>
      <c r="K231" s="221" t="s">
        <v>136</v>
      </c>
      <c r="L231" s="226"/>
      <c r="M231" s="227" t="s">
        <v>39</v>
      </c>
      <c r="N231" s="228" t="s">
        <v>53</v>
      </c>
      <c r="O231" s="66"/>
      <c r="P231" s="186">
        <f>O231*H231</f>
        <v>0</v>
      </c>
      <c r="Q231" s="186">
        <v>1E-3</v>
      </c>
      <c r="R231" s="186">
        <f>Q231*H231</f>
        <v>9.0000000000000011E-3</v>
      </c>
      <c r="S231" s="186">
        <v>0</v>
      </c>
      <c r="T231" s="187">
        <f>S231*H231</f>
        <v>0</v>
      </c>
      <c r="U231" s="36"/>
      <c r="V231" s="36"/>
      <c r="W231" s="36"/>
      <c r="X231" s="36"/>
      <c r="Y231" s="36"/>
      <c r="Z231" s="36"/>
      <c r="AA231" s="36"/>
      <c r="AB231" s="36"/>
      <c r="AC231" s="36"/>
      <c r="AD231" s="36"/>
      <c r="AE231" s="36"/>
      <c r="AR231" s="188" t="s">
        <v>350</v>
      </c>
      <c r="AT231" s="188" t="s">
        <v>177</v>
      </c>
      <c r="AU231" s="188" t="s">
        <v>92</v>
      </c>
      <c r="AY231" s="18" t="s">
        <v>130</v>
      </c>
      <c r="BE231" s="189">
        <f>IF(N231="základní",J231,0)</f>
        <v>0</v>
      </c>
      <c r="BF231" s="189">
        <f>IF(N231="snížená",J231,0)</f>
        <v>0</v>
      </c>
      <c r="BG231" s="189">
        <f>IF(N231="zákl. přenesená",J231,0)</f>
        <v>0</v>
      </c>
      <c r="BH231" s="189">
        <f>IF(N231="sníž. přenesená",J231,0)</f>
        <v>0</v>
      </c>
      <c r="BI231" s="189">
        <f>IF(N231="nulová",J231,0)</f>
        <v>0</v>
      </c>
      <c r="BJ231" s="18" t="s">
        <v>90</v>
      </c>
      <c r="BK231" s="189">
        <f>ROUND(I231*H231,2)</f>
        <v>0</v>
      </c>
      <c r="BL231" s="18" t="s">
        <v>244</v>
      </c>
      <c r="BM231" s="188" t="s">
        <v>695</v>
      </c>
    </row>
    <row r="232" spans="1:65" s="2" customFormat="1" ht="11.25">
      <c r="A232" s="36"/>
      <c r="B232" s="37"/>
      <c r="C232" s="38"/>
      <c r="D232" s="190" t="s">
        <v>139</v>
      </c>
      <c r="E232" s="38"/>
      <c r="F232" s="191" t="s">
        <v>693</v>
      </c>
      <c r="G232" s="38"/>
      <c r="H232" s="38"/>
      <c r="I232" s="192"/>
      <c r="J232" s="38"/>
      <c r="K232" s="38"/>
      <c r="L232" s="41"/>
      <c r="M232" s="193"/>
      <c r="N232" s="194"/>
      <c r="O232" s="66"/>
      <c r="P232" s="66"/>
      <c r="Q232" s="66"/>
      <c r="R232" s="66"/>
      <c r="S232" s="66"/>
      <c r="T232" s="67"/>
      <c r="U232" s="36"/>
      <c r="V232" s="36"/>
      <c r="W232" s="36"/>
      <c r="X232" s="36"/>
      <c r="Y232" s="36"/>
      <c r="Z232" s="36"/>
      <c r="AA232" s="36"/>
      <c r="AB232" s="36"/>
      <c r="AC232" s="36"/>
      <c r="AD232" s="36"/>
      <c r="AE232" s="36"/>
      <c r="AT232" s="18" t="s">
        <v>139</v>
      </c>
      <c r="AU232" s="18" t="s">
        <v>92</v>
      </c>
    </row>
    <row r="233" spans="1:65" s="2" customFormat="1" ht="16.5" customHeight="1">
      <c r="A233" s="36"/>
      <c r="B233" s="37"/>
      <c r="C233" s="177" t="s">
        <v>387</v>
      </c>
      <c r="D233" s="177" t="s">
        <v>132</v>
      </c>
      <c r="E233" s="178" t="s">
        <v>696</v>
      </c>
      <c r="F233" s="179" t="s">
        <v>697</v>
      </c>
      <c r="G233" s="180" t="s">
        <v>180</v>
      </c>
      <c r="H233" s="181">
        <v>3</v>
      </c>
      <c r="I233" s="182"/>
      <c r="J233" s="183">
        <f>ROUND(I233*H233,2)</f>
        <v>0</v>
      </c>
      <c r="K233" s="179" t="s">
        <v>136</v>
      </c>
      <c r="L233" s="41"/>
      <c r="M233" s="184" t="s">
        <v>39</v>
      </c>
      <c r="N233" s="185" t="s">
        <v>53</v>
      </c>
      <c r="O233" s="66"/>
      <c r="P233" s="186">
        <f>O233*H233</f>
        <v>0</v>
      </c>
      <c r="Q233" s="186">
        <v>0</v>
      </c>
      <c r="R233" s="186">
        <f>Q233*H233</f>
        <v>0</v>
      </c>
      <c r="S233" s="186">
        <v>0</v>
      </c>
      <c r="T233" s="187">
        <f>S233*H233</f>
        <v>0</v>
      </c>
      <c r="U233" s="36"/>
      <c r="V233" s="36"/>
      <c r="W233" s="36"/>
      <c r="X233" s="36"/>
      <c r="Y233" s="36"/>
      <c r="Z233" s="36"/>
      <c r="AA233" s="36"/>
      <c r="AB233" s="36"/>
      <c r="AC233" s="36"/>
      <c r="AD233" s="36"/>
      <c r="AE233" s="36"/>
      <c r="AR233" s="188" t="s">
        <v>244</v>
      </c>
      <c r="AT233" s="188" t="s">
        <v>132</v>
      </c>
      <c r="AU233" s="188" t="s">
        <v>92</v>
      </c>
      <c r="AY233" s="18" t="s">
        <v>130</v>
      </c>
      <c r="BE233" s="189">
        <f>IF(N233="základní",J233,0)</f>
        <v>0</v>
      </c>
      <c r="BF233" s="189">
        <f>IF(N233="snížená",J233,0)</f>
        <v>0</v>
      </c>
      <c r="BG233" s="189">
        <f>IF(N233="zákl. přenesená",J233,0)</f>
        <v>0</v>
      </c>
      <c r="BH233" s="189">
        <f>IF(N233="sníž. přenesená",J233,0)</f>
        <v>0</v>
      </c>
      <c r="BI233" s="189">
        <f>IF(N233="nulová",J233,0)</f>
        <v>0</v>
      </c>
      <c r="BJ233" s="18" t="s">
        <v>90</v>
      </c>
      <c r="BK233" s="189">
        <f>ROUND(I233*H233,2)</f>
        <v>0</v>
      </c>
      <c r="BL233" s="18" t="s">
        <v>244</v>
      </c>
      <c r="BM233" s="188" t="s">
        <v>698</v>
      </c>
    </row>
    <row r="234" spans="1:65" s="2" customFormat="1" ht="29.25">
      <c r="A234" s="36"/>
      <c r="B234" s="37"/>
      <c r="C234" s="38"/>
      <c r="D234" s="190" t="s">
        <v>139</v>
      </c>
      <c r="E234" s="38"/>
      <c r="F234" s="191" t="s">
        <v>699</v>
      </c>
      <c r="G234" s="38"/>
      <c r="H234" s="38"/>
      <c r="I234" s="192"/>
      <c r="J234" s="38"/>
      <c r="K234" s="38"/>
      <c r="L234" s="41"/>
      <c r="M234" s="193"/>
      <c r="N234" s="194"/>
      <c r="O234" s="66"/>
      <c r="P234" s="66"/>
      <c r="Q234" s="66"/>
      <c r="R234" s="66"/>
      <c r="S234" s="66"/>
      <c r="T234" s="67"/>
      <c r="U234" s="36"/>
      <c r="V234" s="36"/>
      <c r="W234" s="36"/>
      <c r="X234" s="36"/>
      <c r="Y234" s="36"/>
      <c r="Z234" s="36"/>
      <c r="AA234" s="36"/>
      <c r="AB234" s="36"/>
      <c r="AC234" s="36"/>
      <c r="AD234" s="36"/>
      <c r="AE234" s="36"/>
      <c r="AT234" s="18" t="s">
        <v>139</v>
      </c>
      <c r="AU234" s="18" t="s">
        <v>92</v>
      </c>
    </row>
    <row r="235" spans="1:65" s="2" customFormat="1" ht="11.25">
      <c r="A235" s="36"/>
      <c r="B235" s="37"/>
      <c r="C235" s="38"/>
      <c r="D235" s="195" t="s">
        <v>141</v>
      </c>
      <c r="E235" s="38"/>
      <c r="F235" s="196" t="s">
        <v>700</v>
      </c>
      <c r="G235" s="38"/>
      <c r="H235" s="38"/>
      <c r="I235" s="192"/>
      <c r="J235" s="38"/>
      <c r="K235" s="38"/>
      <c r="L235" s="41"/>
      <c r="M235" s="193"/>
      <c r="N235" s="194"/>
      <c r="O235" s="66"/>
      <c r="P235" s="66"/>
      <c r="Q235" s="66"/>
      <c r="R235" s="66"/>
      <c r="S235" s="66"/>
      <c r="T235" s="67"/>
      <c r="U235" s="36"/>
      <c r="V235" s="36"/>
      <c r="W235" s="36"/>
      <c r="X235" s="36"/>
      <c r="Y235" s="36"/>
      <c r="Z235" s="36"/>
      <c r="AA235" s="36"/>
      <c r="AB235" s="36"/>
      <c r="AC235" s="36"/>
      <c r="AD235" s="36"/>
      <c r="AE235" s="36"/>
      <c r="AT235" s="18" t="s">
        <v>141</v>
      </c>
      <c r="AU235" s="18" t="s">
        <v>92</v>
      </c>
    </row>
    <row r="236" spans="1:65" s="13" customFormat="1" ht="11.25">
      <c r="B236" s="197"/>
      <c r="C236" s="198"/>
      <c r="D236" s="190" t="s">
        <v>143</v>
      </c>
      <c r="E236" s="199" t="s">
        <v>39</v>
      </c>
      <c r="F236" s="200" t="s">
        <v>558</v>
      </c>
      <c r="G236" s="198"/>
      <c r="H236" s="201">
        <v>1</v>
      </c>
      <c r="I236" s="202"/>
      <c r="J236" s="198"/>
      <c r="K236" s="198"/>
      <c r="L236" s="203"/>
      <c r="M236" s="204"/>
      <c r="N236" s="205"/>
      <c r="O236" s="205"/>
      <c r="P236" s="205"/>
      <c r="Q236" s="205"/>
      <c r="R236" s="205"/>
      <c r="S236" s="205"/>
      <c r="T236" s="206"/>
      <c r="AT236" s="207" t="s">
        <v>143</v>
      </c>
      <c r="AU236" s="207" t="s">
        <v>92</v>
      </c>
      <c r="AV236" s="13" t="s">
        <v>92</v>
      </c>
      <c r="AW236" s="13" t="s">
        <v>41</v>
      </c>
      <c r="AX236" s="13" t="s">
        <v>82</v>
      </c>
      <c r="AY236" s="207" t="s">
        <v>130</v>
      </c>
    </row>
    <row r="237" spans="1:65" s="13" customFormat="1" ht="11.25">
      <c r="B237" s="197"/>
      <c r="C237" s="198"/>
      <c r="D237" s="190" t="s">
        <v>143</v>
      </c>
      <c r="E237" s="199" t="s">
        <v>39</v>
      </c>
      <c r="F237" s="200" t="s">
        <v>564</v>
      </c>
      <c r="G237" s="198"/>
      <c r="H237" s="201">
        <v>2</v>
      </c>
      <c r="I237" s="202"/>
      <c r="J237" s="198"/>
      <c r="K237" s="198"/>
      <c r="L237" s="203"/>
      <c r="M237" s="204"/>
      <c r="N237" s="205"/>
      <c r="O237" s="205"/>
      <c r="P237" s="205"/>
      <c r="Q237" s="205"/>
      <c r="R237" s="205"/>
      <c r="S237" s="205"/>
      <c r="T237" s="206"/>
      <c r="AT237" s="207" t="s">
        <v>143</v>
      </c>
      <c r="AU237" s="207" t="s">
        <v>92</v>
      </c>
      <c r="AV237" s="13" t="s">
        <v>92</v>
      </c>
      <c r="AW237" s="13" t="s">
        <v>41</v>
      </c>
      <c r="AX237" s="13" t="s">
        <v>82</v>
      </c>
      <c r="AY237" s="207" t="s">
        <v>130</v>
      </c>
    </row>
    <row r="238" spans="1:65" s="14" customFormat="1" ht="11.25">
      <c r="B238" s="208"/>
      <c r="C238" s="209"/>
      <c r="D238" s="190" t="s">
        <v>143</v>
      </c>
      <c r="E238" s="210" t="s">
        <v>39</v>
      </c>
      <c r="F238" s="211" t="s">
        <v>158</v>
      </c>
      <c r="G238" s="209"/>
      <c r="H238" s="212">
        <v>3</v>
      </c>
      <c r="I238" s="213"/>
      <c r="J238" s="209"/>
      <c r="K238" s="209"/>
      <c r="L238" s="214"/>
      <c r="M238" s="215"/>
      <c r="N238" s="216"/>
      <c r="O238" s="216"/>
      <c r="P238" s="216"/>
      <c r="Q238" s="216"/>
      <c r="R238" s="216"/>
      <c r="S238" s="216"/>
      <c r="T238" s="217"/>
      <c r="AT238" s="218" t="s">
        <v>143</v>
      </c>
      <c r="AU238" s="218" t="s">
        <v>92</v>
      </c>
      <c r="AV238" s="14" t="s">
        <v>137</v>
      </c>
      <c r="AW238" s="14" t="s">
        <v>41</v>
      </c>
      <c r="AX238" s="14" t="s">
        <v>90</v>
      </c>
      <c r="AY238" s="218" t="s">
        <v>130</v>
      </c>
    </row>
    <row r="239" spans="1:65" s="2" customFormat="1" ht="24.2" customHeight="1">
      <c r="A239" s="36"/>
      <c r="B239" s="37"/>
      <c r="C239" s="177" t="s">
        <v>393</v>
      </c>
      <c r="D239" s="177" t="s">
        <v>132</v>
      </c>
      <c r="E239" s="178" t="s">
        <v>701</v>
      </c>
      <c r="F239" s="179" t="s">
        <v>702</v>
      </c>
      <c r="G239" s="180" t="s">
        <v>180</v>
      </c>
      <c r="H239" s="181">
        <v>75</v>
      </c>
      <c r="I239" s="182"/>
      <c r="J239" s="183">
        <f>ROUND(I239*H239,2)</f>
        <v>0</v>
      </c>
      <c r="K239" s="179" t="s">
        <v>136</v>
      </c>
      <c r="L239" s="41"/>
      <c r="M239" s="184" t="s">
        <v>39</v>
      </c>
      <c r="N239" s="185" t="s">
        <v>53</v>
      </c>
      <c r="O239" s="66"/>
      <c r="P239" s="186">
        <f>O239*H239</f>
        <v>0</v>
      </c>
      <c r="Q239" s="186">
        <v>0</v>
      </c>
      <c r="R239" s="186">
        <f>Q239*H239</f>
        <v>0</v>
      </c>
      <c r="S239" s="186">
        <v>0</v>
      </c>
      <c r="T239" s="187">
        <f>S239*H239</f>
        <v>0</v>
      </c>
      <c r="U239" s="36"/>
      <c r="V239" s="36"/>
      <c r="W239" s="36"/>
      <c r="X239" s="36"/>
      <c r="Y239" s="36"/>
      <c r="Z239" s="36"/>
      <c r="AA239" s="36"/>
      <c r="AB239" s="36"/>
      <c r="AC239" s="36"/>
      <c r="AD239" s="36"/>
      <c r="AE239" s="36"/>
      <c r="AR239" s="188" t="s">
        <v>244</v>
      </c>
      <c r="AT239" s="188" t="s">
        <v>132</v>
      </c>
      <c r="AU239" s="188" t="s">
        <v>92</v>
      </c>
      <c r="AY239" s="18" t="s">
        <v>130</v>
      </c>
      <c r="BE239" s="189">
        <f>IF(N239="základní",J239,0)</f>
        <v>0</v>
      </c>
      <c r="BF239" s="189">
        <f>IF(N239="snížená",J239,0)</f>
        <v>0</v>
      </c>
      <c r="BG239" s="189">
        <f>IF(N239="zákl. přenesená",J239,0)</f>
        <v>0</v>
      </c>
      <c r="BH239" s="189">
        <f>IF(N239="sníž. přenesená",J239,0)</f>
        <v>0</v>
      </c>
      <c r="BI239" s="189">
        <f>IF(N239="nulová",J239,0)</f>
        <v>0</v>
      </c>
      <c r="BJ239" s="18" t="s">
        <v>90</v>
      </c>
      <c r="BK239" s="189">
        <f>ROUND(I239*H239,2)</f>
        <v>0</v>
      </c>
      <c r="BL239" s="18" t="s">
        <v>244</v>
      </c>
      <c r="BM239" s="188" t="s">
        <v>703</v>
      </c>
    </row>
    <row r="240" spans="1:65" s="2" customFormat="1" ht="19.5">
      <c r="A240" s="36"/>
      <c r="B240" s="37"/>
      <c r="C240" s="38"/>
      <c r="D240" s="190" t="s">
        <v>139</v>
      </c>
      <c r="E240" s="38"/>
      <c r="F240" s="191" t="s">
        <v>704</v>
      </c>
      <c r="G240" s="38"/>
      <c r="H240" s="38"/>
      <c r="I240" s="192"/>
      <c r="J240" s="38"/>
      <c r="K240" s="38"/>
      <c r="L240" s="41"/>
      <c r="M240" s="193"/>
      <c r="N240" s="194"/>
      <c r="O240" s="66"/>
      <c r="P240" s="66"/>
      <c r="Q240" s="66"/>
      <c r="R240" s="66"/>
      <c r="S240" s="66"/>
      <c r="T240" s="67"/>
      <c r="U240" s="36"/>
      <c r="V240" s="36"/>
      <c r="W240" s="36"/>
      <c r="X240" s="36"/>
      <c r="Y240" s="36"/>
      <c r="Z240" s="36"/>
      <c r="AA240" s="36"/>
      <c r="AB240" s="36"/>
      <c r="AC240" s="36"/>
      <c r="AD240" s="36"/>
      <c r="AE240" s="36"/>
      <c r="AT240" s="18" t="s">
        <v>139</v>
      </c>
      <c r="AU240" s="18" t="s">
        <v>92</v>
      </c>
    </row>
    <row r="241" spans="1:65" s="2" customFormat="1" ht="11.25">
      <c r="A241" s="36"/>
      <c r="B241" s="37"/>
      <c r="C241" s="38"/>
      <c r="D241" s="195" t="s">
        <v>141</v>
      </c>
      <c r="E241" s="38"/>
      <c r="F241" s="196" t="s">
        <v>705</v>
      </c>
      <c r="G241" s="38"/>
      <c r="H241" s="38"/>
      <c r="I241" s="192"/>
      <c r="J241" s="38"/>
      <c r="K241" s="38"/>
      <c r="L241" s="41"/>
      <c r="M241" s="193"/>
      <c r="N241" s="194"/>
      <c r="O241" s="66"/>
      <c r="P241" s="66"/>
      <c r="Q241" s="66"/>
      <c r="R241" s="66"/>
      <c r="S241" s="66"/>
      <c r="T241" s="67"/>
      <c r="U241" s="36"/>
      <c r="V241" s="36"/>
      <c r="W241" s="36"/>
      <c r="X241" s="36"/>
      <c r="Y241" s="36"/>
      <c r="Z241" s="36"/>
      <c r="AA241" s="36"/>
      <c r="AB241" s="36"/>
      <c r="AC241" s="36"/>
      <c r="AD241" s="36"/>
      <c r="AE241" s="36"/>
      <c r="AT241" s="18" t="s">
        <v>141</v>
      </c>
      <c r="AU241" s="18" t="s">
        <v>92</v>
      </c>
    </row>
    <row r="242" spans="1:65" s="13" customFormat="1" ht="11.25">
      <c r="B242" s="197"/>
      <c r="C242" s="198"/>
      <c r="D242" s="190" t="s">
        <v>143</v>
      </c>
      <c r="E242" s="199" t="s">
        <v>39</v>
      </c>
      <c r="F242" s="200" t="s">
        <v>706</v>
      </c>
      <c r="G242" s="198"/>
      <c r="H242" s="201">
        <v>75</v>
      </c>
      <c r="I242" s="202"/>
      <c r="J242" s="198"/>
      <c r="K242" s="198"/>
      <c r="L242" s="203"/>
      <c r="M242" s="204"/>
      <c r="N242" s="205"/>
      <c r="O242" s="205"/>
      <c r="P242" s="205"/>
      <c r="Q242" s="205"/>
      <c r="R242" s="205"/>
      <c r="S242" s="205"/>
      <c r="T242" s="206"/>
      <c r="AT242" s="207" t="s">
        <v>143</v>
      </c>
      <c r="AU242" s="207" t="s">
        <v>92</v>
      </c>
      <c r="AV242" s="13" t="s">
        <v>92</v>
      </c>
      <c r="AW242" s="13" t="s">
        <v>41</v>
      </c>
      <c r="AX242" s="13" t="s">
        <v>90</v>
      </c>
      <c r="AY242" s="207" t="s">
        <v>130</v>
      </c>
    </row>
    <row r="243" spans="1:65" s="2" customFormat="1" ht="16.5" customHeight="1">
      <c r="A243" s="36"/>
      <c r="B243" s="37"/>
      <c r="C243" s="177" t="s">
        <v>398</v>
      </c>
      <c r="D243" s="177" t="s">
        <v>132</v>
      </c>
      <c r="E243" s="178" t="s">
        <v>707</v>
      </c>
      <c r="F243" s="179" t="s">
        <v>708</v>
      </c>
      <c r="G243" s="180" t="s">
        <v>180</v>
      </c>
      <c r="H243" s="181">
        <v>26</v>
      </c>
      <c r="I243" s="182"/>
      <c r="J243" s="183">
        <f>ROUND(I243*H243,2)</f>
        <v>0</v>
      </c>
      <c r="K243" s="179" t="s">
        <v>136</v>
      </c>
      <c r="L243" s="41"/>
      <c r="M243" s="184" t="s">
        <v>39</v>
      </c>
      <c r="N243" s="185" t="s">
        <v>53</v>
      </c>
      <c r="O243" s="66"/>
      <c r="P243" s="186">
        <f>O243*H243</f>
        <v>0</v>
      </c>
      <c r="Q243" s="186">
        <v>0</v>
      </c>
      <c r="R243" s="186">
        <f>Q243*H243</f>
        <v>0</v>
      </c>
      <c r="S243" s="186">
        <v>0</v>
      </c>
      <c r="T243" s="187">
        <f>S243*H243</f>
        <v>0</v>
      </c>
      <c r="U243" s="36"/>
      <c r="V243" s="36"/>
      <c r="W243" s="36"/>
      <c r="X243" s="36"/>
      <c r="Y243" s="36"/>
      <c r="Z243" s="36"/>
      <c r="AA243" s="36"/>
      <c r="AB243" s="36"/>
      <c r="AC243" s="36"/>
      <c r="AD243" s="36"/>
      <c r="AE243" s="36"/>
      <c r="AR243" s="188" t="s">
        <v>244</v>
      </c>
      <c r="AT243" s="188" t="s">
        <v>132</v>
      </c>
      <c r="AU243" s="188" t="s">
        <v>92</v>
      </c>
      <c r="AY243" s="18" t="s">
        <v>130</v>
      </c>
      <c r="BE243" s="189">
        <f>IF(N243="základní",J243,0)</f>
        <v>0</v>
      </c>
      <c r="BF243" s="189">
        <f>IF(N243="snížená",J243,0)</f>
        <v>0</v>
      </c>
      <c r="BG243" s="189">
        <f>IF(N243="zákl. přenesená",J243,0)</f>
        <v>0</v>
      </c>
      <c r="BH243" s="189">
        <f>IF(N243="sníž. přenesená",J243,0)</f>
        <v>0</v>
      </c>
      <c r="BI243" s="189">
        <f>IF(N243="nulová",J243,0)</f>
        <v>0</v>
      </c>
      <c r="BJ243" s="18" t="s">
        <v>90</v>
      </c>
      <c r="BK243" s="189">
        <f>ROUND(I243*H243,2)</f>
        <v>0</v>
      </c>
      <c r="BL243" s="18" t="s">
        <v>244</v>
      </c>
      <c r="BM243" s="188" t="s">
        <v>709</v>
      </c>
    </row>
    <row r="244" spans="1:65" s="2" customFormat="1" ht="11.25">
      <c r="A244" s="36"/>
      <c r="B244" s="37"/>
      <c r="C244" s="38"/>
      <c r="D244" s="190" t="s">
        <v>139</v>
      </c>
      <c r="E244" s="38"/>
      <c r="F244" s="191" t="s">
        <v>708</v>
      </c>
      <c r="G244" s="38"/>
      <c r="H244" s="38"/>
      <c r="I244" s="192"/>
      <c r="J244" s="38"/>
      <c r="K244" s="38"/>
      <c r="L244" s="41"/>
      <c r="M244" s="193"/>
      <c r="N244" s="194"/>
      <c r="O244" s="66"/>
      <c r="P244" s="66"/>
      <c r="Q244" s="66"/>
      <c r="R244" s="66"/>
      <c r="S244" s="66"/>
      <c r="T244" s="67"/>
      <c r="U244" s="36"/>
      <c r="V244" s="36"/>
      <c r="W244" s="36"/>
      <c r="X244" s="36"/>
      <c r="Y244" s="36"/>
      <c r="Z244" s="36"/>
      <c r="AA244" s="36"/>
      <c r="AB244" s="36"/>
      <c r="AC244" s="36"/>
      <c r="AD244" s="36"/>
      <c r="AE244" s="36"/>
      <c r="AT244" s="18" t="s">
        <v>139</v>
      </c>
      <c r="AU244" s="18" t="s">
        <v>92</v>
      </c>
    </row>
    <row r="245" spans="1:65" s="2" customFormat="1" ht="11.25">
      <c r="A245" s="36"/>
      <c r="B245" s="37"/>
      <c r="C245" s="38"/>
      <c r="D245" s="195" t="s">
        <v>141</v>
      </c>
      <c r="E245" s="38"/>
      <c r="F245" s="196" t="s">
        <v>710</v>
      </c>
      <c r="G245" s="38"/>
      <c r="H245" s="38"/>
      <c r="I245" s="192"/>
      <c r="J245" s="38"/>
      <c r="K245" s="38"/>
      <c r="L245" s="41"/>
      <c r="M245" s="193"/>
      <c r="N245" s="194"/>
      <c r="O245" s="66"/>
      <c r="P245" s="66"/>
      <c r="Q245" s="66"/>
      <c r="R245" s="66"/>
      <c r="S245" s="66"/>
      <c r="T245" s="67"/>
      <c r="U245" s="36"/>
      <c r="V245" s="36"/>
      <c r="W245" s="36"/>
      <c r="X245" s="36"/>
      <c r="Y245" s="36"/>
      <c r="Z245" s="36"/>
      <c r="AA245" s="36"/>
      <c r="AB245" s="36"/>
      <c r="AC245" s="36"/>
      <c r="AD245" s="36"/>
      <c r="AE245" s="36"/>
      <c r="AT245" s="18" t="s">
        <v>141</v>
      </c>
      <c r="AU245" s="18" t="s">
        <v>92</v>
      </c>
    </row>
    <row r="246" spans="1:65" s="13" customFormat="1" ht="11.25">
      <c r="B246" s="197"/>
      <c r="C246" s="198"/>
      <c r="D246" s="190" t="s">
        <v>143</v>
      </c>
      <c r="E246" s="199" t="s">
        <v>39</v>
      </c>
      <c r="F246" s="200" t="s">
        <v>558</v>
      </c>
      <c r="G246" s="198"/>
      <c r="H246" s="201">
        <v>1</v>
      </c>
      <c r="I246" s="202"/>
      <c r="J246" s="198"/>
      <c r="K246" s="198"/>
      <c r="L246" s="203"/>
      <c r="M246" s="204"/>
      <c r="N246" s="205"/>
      <c r="O246" s="205"/>
      <c r="P246" s="205"/>
      <c r="Q246" s="205"/>
      <c r="R246" s="205"/>
      <c r="S246" s="205"/>
      <c r="T246" s="206"/>
      <c r="AT246" s="207" t="s">
        <v>143</v>
      </c>
      <c r="AU246" s="207" t="s">
        <v>92</v>
      </c>
      <c r="AV246" s="13" t="s">
        <v>92</v>
      </c>
      <c r="AW246" s="13" t="s">
        <v>41</v>
      </c>
      <c r="AX246" s="13" t="s">
        <v>82</v>
      </c>
      <c r="AY246" s="207" t="s">
        <v>130</v>
      </c>
    </row>
    <row r="247" spans="1:65" s="13" customFormat="1" ht="11.25">
      <c r="B247" s="197"/>
      <c r="C247" s="198"/>
      <c r="D247" s="190" t="s">
        <v>143</v>
      </c>
      <c r="E247" s="199" t="s">
        <v>39</v>
      </c>
      <c r="F247" s="200" t="s">
        <v>564</v>
      </c>
      <c r="G247" s="198"/>
      <c r="H247" s="201">
        <v>2</v>
      </c>
      <c r="I247" s="202"/>
      <c r="J247" s="198"/>
      <c r="K247" s="198"/>
      <c r="L247" s="203"/>
      <c r="M247" s="204"/>
      <c r="N247" s="205"/>
      <c r="O247" s="205"/>
      <c r="P247" s="205"/>
      <c r="Q247" s="205"/>
      <c r="R247" s="205"/>
      <c r="S247" s="205"/>
      <c r="T247" s="206"/>
      <c r="AT247" s="207" t="s">
        <v>143</v>
      </c>
      <c r="AU247" s="207" t="s">
        <v>92</v>
      </c>
      <c r="AV247" s="13" t="s">
        <v>92</v>
      </c>
      <c r="AW247" s="13" t="s">
        <v>41</v>
      </c>
      <c r="AX247" s="13" t="s">
        <v>82</v>
      </c>
      <c r="AY247" s="207" t="s">
        <v>130</v>
      </c>
    </row>
    <row r="248" spans="1:65" s="13" customFormat="1" ht="11.25">
      <c r="B248" s="197"/>
      <c r="C248" s="198"/>
      <c r="D248" s="190" t="s">
        <v>143</v>
      </c>
      <c r="E248" s="199" t="s">
        <v>39</v>
      </c>
      <c r="F248" s="200" t="s">
        <v>711</v>
      </c>
      <c r="G248" s="198"/>
      <c r="H248" s="201">
        <v>23</v>
      </c>
      <c r="I248" s="202"/>
      <c r="J248" s="198"/>
      <c r="K248" s="198"/>
      <c r="L248" s="203"/>
      <c r="M248" s="204"/>
      <c r="N248" s="205"/>
      <c r="O248" s="205"/>
      <c r="P248" s="205"/>
      <c r="Q248" s="205"/>
      <c r="R248" s="205"/>
      <c r="S248" s="205"/>
      <c r="T248" s="206"/>
      <c r="AT248" s="207" t="s">
        <v>143</v>
      </c>
      <c r="AU248" s="207" t="s">
        <v>92</v>
      </c>
      <c r="AV248" s="13" t="s">
        <v>92</v>
      </c>
      <c r="AW248" s="13" t="s">
        <v>41</v>
      </c>
      <c r="AX248" s="13" t="s">
        <v>82</v>
      </c>
      <c r="AY248" s="207" t="s">
        <v>130</v>
      </c>
    </row>
    <row r="249" spans="1:65" s="14" customFormat="1" ht="11.25">
      <c r="B249" s="208"/>
      <c r="C249" s="209"/>
      <c r="D249" s="190" t="s">
        <v>143</v>
      </c>
      <c r="E249" s="210" t="s">
        <v>39</v>
      </c>
      <c r="F249" s="211" t="s">
        <v>158</v>
      </c>
      <c r="G249" s="209"/>
      <c r="H249" s="212">
        <v>26</v>
      </c>
      <c r="I249" s="213"/>
      <c r="J249" s="209"/>
      <c r="K249" s="209"/>
      <c r="L249" s="214"/>
      <c r="M249" s="215"/>
      <c r="N249" s="216"/>
      <c r="O249" s="216"/>
      <c r="P249" s="216"/>
      <c r="Q249" s="216"/>
      <c r="R249" s="216"/>
      <c r="S249" s="216"/>
      <c r="T249" s="217"/>
      <c r="AT249" s="218" t="s">
        <v>143</v>
      </c>
      <c r="AU249" s="218" t="s">
        <v>92</v>
      </c>
      <c r="AV249" s="14" t="s">
        <v>137</v>
      </c>
      <c r="AW249" s="14" t="s">
        <v>41</v>
      </c>
      <c r="AX249" s="14" t="s">
        <v>90</v>
      </c>
      <c r="AY249" s="218" t="s">
        <v>130</v>
      </c>
    </row>
    <row r="250" spans="1:65" s="2" customFormat="1" ht="21.75" customHeight="1">
      <c r="A250" s="36"/>
      <c r="B250" s="37"/>
      <c r="C250" s="177" t="s">
        <v>404</v>
      </c>
      <c r="D250" s="177" t="s">
        <v>132</v>
      </c>
      <c r="E250" s="178" t="s">
        <v>712</v>
      </c>
      <c r="F250" s="179" t="s">
        <v>713</v>
      </c>
      <c r="G250" s="180" t="s">
        <v>180</v>
      </c>
      <c r="H250" s="181">
        <v>1</v>
      </c>
      <c r="I250" s="182"/>
      <c r="J250" s="183">
        <f>ROUND(I250*H250,2)</f>
        <v>0</v>
      </c>
      <c r="K250" s="179" t="s">
        <v>136</v>
      </c>
      <c r="L250" s="41"/>
      <c r="M250" s="184" t="s">
        <v>39</v>
      </c>
      <c r="N250" s="185" t="s">
        <v>53</v>
      </c>
      <c r="O250" s="66"/>
      <c r="P250" s="186">
        <f>O250*H250</f>
        <v>0</v>
      </c>
      <c r="Q250" s="186">
        <v>0</v>
      </c>
      <c r="R250" s="186">
        <f>Q250*H250</f>
        <v>0</v>
      </c>
      <c r="S250" s="186">
        <v>0</v>
      </c>
      <c r="T250" s="187">
        <f>S250*H250</f>
        <v>0</v>
      </c>
      <c r="U250" s="36"/>
      <c r="V250" s="36"/>
      <c r="W250" s="36"/>
      <c r="X250" s="36"/>
      <c r="Y250" s="36"/>
      <c r="Z250" s="36"/>
      <c r="AA250" s="36"/>
      <c r="AB250" s="36"/>
      <c r="AC250" s="36"/>
      <c r="AD250" s="36"/>
      <c r="AE250" s="36"/>
      <c r="AR250" s="188" t="s">
        <v>244</v>
      </c>
      <c r="AT250" s="188" t="s">
        <v>132</v>
      </c>
      <c r="AU250" s="188" t="s">
        <v>92</v>
      </c>
      <c r="AY250" s="18" t="s">
        <v>130</v>
      </c>
      <c r="BE250" s="189">
        <f>IF(N250="základní",J250,0)</f>
        <v>0</v>
      </c>
      <c r="BF250" s="189">
        <f>IF(N250="snížená",J250,0)</f>
        <v>0</v>
      </c>
      <c r="BG250" s="189">
        <f>IF(N250="zákl. přenesená",J250,0)</f>
        <v>0</v>
      </c>
      <c r="BH250" s="189">
        <f>IF(N250="sníž. přenesená",J250,0)</f>
        <v>0</v>
      </c>
      <c r="BI250" s="189">
        <f>IF(N250="nulová",J250,0)</f>
        <v>0</v>
      </c>
      <c r="BJ250" s="18" t="s">
        <v>90</v>
      </c>
      <c r="BK250" s="189">
        <f>ROUND(I250*H250,2)</f>
        <v>0</v>
      </c>
      <c r="BL250" s="18" t="s">
        <v>244</v>
      </c>
      <c r="BM250" s="188" t="s">
        <v>714</v>
      </c>
    </row>
    <row r="251" spans="1:65" s="2" customFormat="1" ht="19.5">
      <c r="A251" s="36"/>
      <c r="B251" s="37"/>
      <c r="C251" s="38"/>
      <c r="D251" s="190" t="s">
        <v>139</v>
      </c>
      <c r="E251" s="38"/>
      <c r="F251" s="191" t="s">
        <v>715</v>
      </c>
      <c r="G251" s="38"/>
      <c r="H251" s="38"/>
      <c r="I251" s="192"/>
      <c r="J251" s="38"/>
      <c r="K251" s="38"/>
      <c r="L251" s="41"/>
      <c r="M251" s="193"/>
      <c r="N251" s="194"/>
      <c r="O251" s="66"/>
      <c r="P251" s="66"/>
      <c r="Q251" s="66"/>
      <c r="R251" s="66"/>
      <c r="S251" s="66"/>
      <c r="T251" s="67"/>
      <c r="U251" s="36"/>
      <c r="V251" s="36"/>
      <c r="W251" s="36"/>
      <c r="X251" s="36"/>
      <c r="Y251" s="36"/>
      <c r="Z251" s="36"/>
      <c r="AA251" s="36"/>
      <c r="AB251" s="36"/>
      <c r="AC251" s="36"/>
      <c r="AD251" s="36"/>
      <c r="AE251" s="36"/>
      <c r="AT251" s="18" t="s">
        <v>139</v>
      </c>
      <c r="AU251" s="18" t="s">
        <v>92</v>
      </c>
    </row>
    <row r="252" spans="1:65" s="2" customFormat="1" ht="11.25">
      <c r="A252" s="36"/>
      <c r="B252" s="37"/>
      <c r="C252" s="38"/>
      <c r="D252" s="195" t="s">
        <v>141</v>
      </c>
      <c r="E252" s="38"/>
      <c r="F252" s="196" t="s">
        <v>716</v>
      </c>
      <c r="G252" s="38"/>
      <c r="H252" s="38"/>
      <c r="I252" s="192"/>
      <c r="J252" s="38"/>
      <c r="K252" s="38"/>
      <c r="L252" s="41"/>
      <c r="M252" s="193"/>
      <c r="N252" s="194"/>
      <c r="O252" s="66"/>
      <c r="P252" s="66"/>
      <c r="Q252" s="66"/>
      <c r="R252" s="66"/>
      <c r="S252" s="66"/>
      <c r="T252" s="67"/>
      <c r="U252" s="36"/>
      <c r="V252" s="36"/>
      <c r="W252" s="36"/>
      <c r="X252" s="36"/>
      <c r="Y252" s="36"/>
      <c r="Z252" s="36"/>
      <c r="AA252" s="36"/>
      <c r="AB252" s="36"/>
      <c r="AC252" s="36"/>
      <c r="AD252" s="36"/>
      <c r="AE252" s="36"/>
      <c r="AT252" s="18" t="s">
        <v>141</v>
      </c>
      <c r="AU252" s="18" t="s">
        <v>92</v>
      </c>
    </row>
    <row r="253" spans="1:65" s="12" customFormat="1" ht="22.9" customHeight="1">
      <c r="B253" s="161"/>
      <c r="C253" s="162"/>
      <c r="D253" s="163" t="s">
        <v>81</v>
      </c>
      <c r="E253" s="175" t="s">
        <v>717</v>
      </c>
      <c r="F253" s="175" t="s">
        <v>718</v>
      </c>
      <c r="G253" s="162"/>
      <c r="H253" s="162"/>
      <c r="I253" s="165"/>
      <c r="J253" s="176">
        <f>BK253</f>
        <v>0</v>
      </c>
      <c r="K253" s="162"/>
      <c r="L253" s="167"/>
      <c r="M253" s="168"/>
      <c r="N253" s="169"/>
      <c r="O253" s="169"/>
      <c r="P253" s="170">
        <f>SUM(P254:P262)</f>
        <v>0</v>
      </c>
      <c r="Q253" s="169"/>
      <c r="R253" s="170">
        <f>SUM(R254:R262)</f>
        <v>2.5000000000000001E-4</v>
      </c>
      <c r="S253" s="169"/>
      <c r="T253" s="171">
        <f>SUM(T254:T262)</f>
        <v>0</v>
      </c>
      <c r="AR253" s="172" t="s">
        <v>92</v>
      </c>
      <c r="AT253" s="173" t="s">
        <v>81</v>
      </c>
      <c r="AU253" s="173" t="s">
        <v>90</v>
      </c>
      <c r="AY253" s="172" t="s">
        <v>130</v>
      </c>
      <c r="BK253" s="174">
        <f>SUM(BK254:BK262)</f>
        <v>0</v>
      </c>
    </row>
    <row r="254" spans="1:65" s="2" customFormat="1" ht="16.5" customHeight="1">
      <c r="A254" s="36"/>
      <c r="B254" s="37"/>
      <c r="C254" s="177" t="s">
        <v>409</v>
      </c>
      <c r="D254" s="177" t="s">
        <v>132</v>
      </c>
      <c r="E254" s="178" t="s">
        <v>719</v>
      </c>
      <c r="F254" s="179" t="s">
        <v>720</v>
      </c>
      <c r="G254" s="180" t="s">
        <v>180</v>
      </c>
      <c r="H254" s="181">
        <v>25</v>
      </c>
      <c r="I254" s="182"/>
      <c r="J254" s="183">
        <f>ROUND(I254*H254,2)</f>
        <v>0</v>
      </c>
      <c r="K254" s="179" t="s">
        <v>136</v>
      </c>
      <c r="L254" s="41"/>
      <c r="M254" s="184" t="s">
        <v>39</v>
      </c>
      <c r="N254" s="185" t="s">
        <v>53</v>
      </c>
      <c r="O254" s="66"/>
      <c r="P254" s="186">
        <f>O254*H254</f>
        <v>0</v>
      </c>
      <c r="Q254" s="186">
        <v>0</v>
      </c>
      <c r="R254" s="186">
        <f>Q254*H254</f>
        <v>0</v>
      </c>
      <c r="S254" s="186">
        <v>0</v>
      </c>
      <c r="T254" s="187">
        <f>S254*H254</f>
        <v>0</v>
      </c>
      <c r="U254" s="36"/>
      <c r="V254" s="36"/>
      <c r="W254" s="36"/>
      <c r="X254" s="36"/>
      <c r="Y254" s="36"/>
      <c r="Z254" s="36"/>
      <c r="AA254" s="36"/>
      <c r="AB254" s="36"/>
      <c r="AC254" s="36"/>
      <c r="AD254" s="36"/>
      <c r="AE254" s="36"/>
      <c r="AR254" s="188" t="s">
        <v>244</v>
      </c>
      <c r="AT254" s="188" t="s">
        <v>132</v>
      </c>
      <c r="AU254" s="188" t="s">
        <v>92</v>
      </c>
      <c r="AY254" s="18" t="s">
        <v>130</v>
      </c>
      <c r="BE254" s="189">
        <f>IF(N254="základní",J254,0)</f>
        <v>0</v>
      </c>
      <c r="BF254" s="189">
        <f>IF(N254="snížená",J254,0)</f>
        <v>0</v>
      </c>
      <c r="BG254" s="189">
        <f>IF(N254="zákl. přenesená",J254,0)</f>
        <v>0</v>
      </c>
      <c r="BH254" s="189">
        <f>IF(N254="sníž. přenesená",J254,0)</f>
        <v>0</v>
      </c>
      <c r="BI254" s="189">
        <f>IF(N254="nulová",J254,0)</f>
        <v>0</v>
      </c>
      <c r="BJ254" s="18" t="s">
        <v>90</v>
      </c>
      <c r="BK254" s="189">
        <f>ROUND(I254*H254,2)</f>
        <v>0</v>
      </c>
      <c r="BL254" s="18" t="s">
        <v>244</v>
      </c>
      <c r="BM254" s="188" t="s">
        <v>721</v>
      </c>
    </row>
    <row r="255" spans="1:65" s="2" customFormat="1" ht="19.5">
      <c r="A255" s="36"/>
      <c r="B255" s="37"/>
      <c r="C255" s="38"/>
      <c r="D255" s="190" t="s">
        <v>139</v>
      </c>
      <c r="E255" s="38"/>
      <c r="F255" s="191" t="s">
        <v>722</v>
      </c>
      <c r="G255" s="38"/>
      <c r="H255" s="38"/>
      <c r="I255" s="192"/>
      <c r="J255" s="38"/>
      <c r="K255" s="38"/>
      <c r="L255" s="41"/>
      <c r="M255" s="193"/>
      <c r="N255" s="194"/>
      <c r="O255" s="66"/>
      <c r="P255" s="66"/>
      <c r="Q255" s="66"/>
      <c r="R255" s="66"/>
      <c r="S255" s="66"/>
      <c r="T255" s="67"/>
      <c r="U255" s="36"/>
      <c r="V255" s="36"/>
      <c r="W255" s="36"/>
      <c r="X255" s="36"/>
      <c r="Y255" s="36"/>
      <c r="Z255" s="36"/>
      <c r="AA255" s="36"/>
      <c r="AB255" s="36"/>
      <c r="AC255" s="36"/>
      <c r="AD255" s="36"/>
      <c r="AE255" s="36"/>
      <c r="AT255" s="18" t="s">
        <v>139</v>
      </c>
      <c r="AU255" s="18" t="s">
        <v>92</v>
      </c>
    </row>
    <row r="256" spans="1:65" s="2" customFormat="1" ht="11.25">
      <c r="A256" s="36"/>
      <c r="B256" s="37"/>
      <c r="C256" s="38"/>
      <c r="D256" s="195" t="s">
        <v>141</v>
      </c>
      <c r="E256" s="38"/>
      <c r="F256" s="196" t="s">
        <v>723</v>
      </c>
      <c r="G256" s="38"/>
      <c r="H256" s="38"/>
      <c r="I256" s="192"/>
      <c r="J256" s="38"/>
      <c r="K256" s="38"/>
      <c r="L256" s="41"/>
      <c r="M256" s="193"/>
      <c r="N256" s="194"/>
      <c r="O256" s="66"/>
      <c r="P256" s="66"/>
      <c r="Q256" s="66"/>
      <c r="R256" s="66"/>
      <c r="S256" s="66"/>
      <c r="T256" s="67"/>
      <c r="U256" s="36"/>
      <c r="V256" s="36"/>
      <c r="W256" s="36"/>
      <c r="X256" s="36"/>
      <c r="Y256" s="36"/>
      <c r="Z256" s="36"/>
      <c r="AA256" s="36"/>
      <c r="AB256" s="36"/>
      <c r="AC256" s="36"/>
      <c r="AD256" s="36"/>
      <c r="AE256" s="36"/>
      <c r="AT256" s="18" t="s">
        <v>141</v>
      </c>
      <c r="AU256" s="18" t="s">
        <v>92</v>
      </c>
    </row>
    <row r="257" spans="1:65" s="2" customFormat="1" ht="21.75" customHeight="1">
      <c r="A257" s="36"/>
      <c r="B257" s="37"/>
      <c r="C257" s="219" t="s">
        <v>415</v>
      </c>
      <c r="D257" s="219" t="s">
        <v>177</v>
      </c>
      <c r="E257" s="220" t="s">
        <v>724</v>
      </c>
      <c r="F257" s="221" t="s">
        <v>725</v>
      </c>
      <c r="G257" s="222" t="s">
        <v>180</v>
      </c>
      <c r="H257" s="223">
        <v>25</v>
      </c>
      <c r="I257" s="224"/>
      <c r="J257" s="225">
        <f>ROUND(I257*H257,2)</f>
        <v>0</v>
      </c>
      <c r="K257" s="221" t="s">
        <v>136</v>
      </c>
      <c r="L257" s="226"/>
      <c r="M257" s="227" t="s">
        <v>39</v>
      </c>
      <c r="N257" s="228" t="s">
        <v>53</v>
      </c>
      <c r="O257" s="66"/>
      <c r="P257" s="186">
        <f>O257*H257</f>
        <v>0</v>
      </c>
      <c r="Q257" s="186">
        <v>1.0000000000000001E-5</v>
      </c>
      <c r="R257" s="186">
        <f>Q257*H257</f>
        <v>2.5000000000000001E-4</v>
      </c>
      <c r="S257" s="186">
        <v>0</v>
      </c>
      <c r="T257" s="187">
        <f>S257*H257</f>
        <v>0</v>
      </c>
      <c r="U257" s="36"/>
      <c r="V257" s="36"/>
      <c r="W257" s="36"/>
      <c r="X257" s="36"/>
      <c r="Y257" s="36"/>
      <c r="Z257" s="36"/>
      <c r="AA257" s="36"/>
      <c r="AB257" s="36"/>
      <c r="AC257" s="36"/>
      <c r="AD257" s="36"/>
      <c r="AE257" s="36"/>
      <c r="AR257" s="188" t="s">
        <v>350</v>
      </c>
      <c r="AT257" s="188" t="s">
        <v>177</v>
      </c>
      <c r="AU257" s="188" t="s">
        <v>92</v>
      </c>
      <c r="AY257" s="18" t="s">
        <v>130</v>
      </c>
      <c r="BE257" s="189">
        <f>IF(N257="základní",J257,0)</f>
        <v>0</v>
      </c>
      <c r="BF257" s="189">
        <f>IF(N257="snížená",J257,0)</f>
        <v>0</v>
      </c>
      <c r="BG257" s="189">
        <f>IF(N257="zákl. přenesená",J257,0)</f>
        <v>0</v>
      </c>
      <c r="BH257" s="189">
        <f>IF(N257="sníž. přenesená",J257,0)</f>
        <v>0</v>
      </c>
      <c r="BI257" s="189">
        <f>IF(N257="nulová",J257,0)</f>
        <v>0</v>
      </c>
      <c r="BJ257" s="18" t="s">
        <v>90</v>
      </c>
      <c r="BK257" s="189">
        <f>ROUND(I257*H257,2)</f>
        <v>0</v>
      </c>
      <c r="BL257" s="18" t="s">
        <v>244</v>
      </c>
      <c r="BM257" s="188" t="s">
        <v>726</v>
      </c>
    </row>
    <row r="258" spans="1:65" s="2" customFormat="1" ht="11.25">
      <c r="A258" s="36"/>
      <c r="B258" s="37"/>
      <c r="C258" s="38"/>
      <c r="D258" s="190" t="s">
        <v>139</v>
      </c>
      <c r="E258" s="38"/>
      <c r="F258" s="191" t="s">
        <v>725</v>
      </c>
      <c r="G258" s="38"/>
      <c r="H258" s="38"/>
      <c r="I258" s="192"/>
      <c r="J258" s="38"/>
      <c r="K258" s="38"/>
      <c r="L258" s="41"/>
      <c r="M258" s="193"/>
      <c r="N258" s="194"/>
      <c r="O258" s="66"/>
      <c r="P258" s="66"/>
      <c r="Q258" s="66"/>
      <c r="R258" s="66"/>
      <c r="S258" s="66"/>
      <c r="T258" s="67"/>
      <c r="U258" s="36"/>
      <c r="V258" s="36"/>
      <c r="W258" s="36"/>
      <c r="X258" s="36"/>
      <c r="Y258" s="36"/>
      <c r="Z258" s="36"/>
      <c r="AA258" s="36"/>
      <c r="AB258" s="36"/>
      <c r="AC258" s="36"/>
      <c r="AD258" s="36"/>
      <c r="AE258" s="36"/>
      <c r="AT258" s="18" t="s">
        <v>139</v>
      </c>
      <c r="AU258" s="18" t="s">
        <v>92</v>
      </c>
    </row>
    <row r="259" spans="1:65" s="13" customFormat="1" ht="11.25">
      <c r="B259" s="197"/>
      <c r="C259" s="198"/>
      <c r="D259" s="190" t="s">
        <v>143</v>
      </c>
      <c r="E259" s="199" t="s">
        <v>39</v>
      </c>
      <c r="F259" s="200" t="s">
        <v>558</v>
      </c>
      <c r="G259" s="198"/>
      <c r="H259" s="201">
        <v>1</v>
      </c>
      <c r="I259" s="202"/>
      <c r="J259" s="198"/>
      <c r="K259" s="198"/>
      <c r="L259" s="203"/>
      <c r="M259" s="204"/>
      <c r="N259" s="205"/>
      <c r="O259" s="205"/>
      <c r="P259" s="205"/>
      <c r="Q259" s="205"/>
      <c r="R259" s="205"/>
      <c r="S259" s="205"/>
      <c r="T259" s="206"/>
      <c r="AT259" s="207" t="s">
        <v>143</v>
      </c>
      <c r="AU259" s="207" t="s">
        <v>92</v>
      </c>
      <c r="AV259" s="13" t="s">
        <v>92</v>
      </c>
      <c r="AW259" s="13" t="s">
        <v>41</v>
      </c>
      <c r="AX259" s="13" t="s">
        <v>82</v>
      </c>
      <c r="AY259" s="207" t="s">
        <v>130</v>
      </c>
    </row>
    <row r="260" spans="1:65" s="13" customFormat="1" ht="11.25">
      <c r="B260" s="197"/>
      <c r="C260" s="198"/>
      <c r="D260" s="190" t="s">
        <v>143</v>
      </c>
      <c r="E260" s="199" t="s">
        <v>39</v>
      </c>
      <c r="F260" s="200" t="s">
        <v>727</v>
      </c>
      <c r="G260" s="198"/>
      <c r="H260" s="201">
        <v>1</v>
      </c>
      <c r="I260" s="202"/>
      <c r="J260" s="198"/>
      <c r="K260" s="198"/>
      <c r="L260" s="203"/>
      <c r="M260" s="204"/>
      <c r="N260" s="205"/>
      <c r="O260" s="205"/>
      <c r="P260" s="205"/>
      <c r="Q260" s="205"/>
      <c r="R260" s="205"/>
      <c r="S260" s="205"/>
      <c r="T260" s="206"/>
      <c r="AT260" s="207" t="s">
        <v>143</v>
      </c>
      <c r="AU260" s="207" t="s">
        <v>92</v>
      </c>
      <c r="AV260" s="13" t="s">
        <v>92</v>
      </c>
      <c r="AW260" s="13" t="s">
        <v>41</v>
      </c>
      <c r="AX260" s="13" t="s">
        <v>82</v>
      </c>
      <c r="AY260" s="207" t="s">
        <v>130</v>
      </c>
    </row>
    <row r="261" spans="1:65" s="13" customFormat="1" ht="11.25">
      <c r="B261" s="197"/>
      <c r="C261" s="198"/>
      <c r="D261" s="190" t="s">
        <v>143</v>
      </c>
      <c r="E261" s="199" t="s">
        <v>39</v>
      </c>
      <c r="F261" s="200" t="s">
        <v>711</v>
      </c>
      <c r="G261" s="198"/>
      <c r="H261" s="201">
        <v>23</v>
      </c>
      <c r="I261" s="202"/>
      <c r="J261" s="198"/>
      <c r="K261" s="198"/>
      <c r="L261" s="203"/>
      <c r="M261" s="204"/>
      <c r="N261" s="205"/>
      <c r="O261" s="205"/>
      <c r="P261" s="205"/>
      <c r="Q261" s="205"/>
      <c r="R261" s="205"/>
      <c r="S261" s="205"/>
      <c r="T261" s="206"/>
      <c r="AT261" s="207" t="s">
        <v>143</v>
      </c>
      <c r="AU261" s="207" t="s">
        <v>92</v>
      </c>
      <c r="AV261" s="13" t="s">
        <v>92</v>
      </c>
      <c r="AW261" s="13" t="s">
        <v>41</v>
      </c>
      <c r="AX261" s="13" t="s">
        <v>82</v>
      </c>
      <c r="AY261" s="207" t="s">
        <v>130</v>
      </c>
    </row>
    <row r="262" spans="1:65" s="14" customFormat="1" ht="11.25">
      <c r="B262" s="208"/>
      <c r="C262" s="209"/>
      <c r="D262" s="190" t="s">
        <v>143</v>
      </c>
      <c r="E262" s="210" t="s">
        <v>39</v>
      </c>
      <c r="F262" s="211" t="s">
        <v>158</v>
      </c>
      <c r="G262" s="209"/>
      <c r="H262" s="212">
        <v>25</v>
      </c>
      <c r="I262" s="213"/>
      <c r="J262" s="209"/>
      <c r="K262" s="209"/>
      <c r="L262" s="214"/>
      <c r="M262" s="215"/>
      <c r="N262" s="216"/>
      <c r="O262" s="216"/>
      <c r="P262" s="216"/>
      <c r="Q262" s="216"/>
      <c r="R262" s="216"/>
      <c r="S262" s="216"/>
      <c r="T262" s="217"/>
      <c r="AT262" s="218" t="s">
        <v>143</v>
      </c>
      <c r="AU262" s="218" t="s">
        <v>92</v>
      </c>
      <c r="AV262" s="14" t="s">
        <v>137</v>
      </c>
      <c r="AW262" s="14" t="s">
        <v>41</v>
      </c>
      <c r="AX262" s="14" t="s">
        <v>90</v>
      </c>
      <c r="AY262" s="218" t="s">
        <v>130</v>
      </c>
    </row>
    <row r="263" spans="1:65" s="12" customFormat="1" ht="25.9" customHeight="1">
      <c r="B263" s="161"/>
      <c r="C263" s="162"/>
      <c r="D263" s="163" t="s">
        <v>81</v>
      </c>
      <c r="E263" s="164" t="s">
        <v>177</v>
      </c>
      <c r="F263" s="164" t="s">
        <v>211</v>
      </c>
      <c r="G263" s="162"/>
      <c r="H263" s="162"/>
      <c r="I263" s="165"/>
      <c r="J263" s="166">
        <f>BK263</f>
        <v>0</v>
      </c>
      <c r="K263" s="162"/>
      <c r="L263" s="167"/>
      <c r="M263" s="168"/>
      <c r="N263" s="169"/>
      <c r="O263" s="169"/>
      <c r="P263" s="170">
        <f>P264+P384+P465</f>
        <v>0</v>
      </c>
      <c r="Q263" s="169"/>
      <c r="R263" s="170">
        <f>R264+R384+R465</f>
        <v>331.54759650000005</v>
      </c>
      <c r="S263" s="169"/>
      <c r="T263" s="171">
        <f>T264+T384+T465</f>
        <v>134.49599999999998</v>
      </c>
      <c r="AR263" s="172" t="s">
        <v>151</v>
      </c>
      <c r="AT263" s="173" t="s">
        <v>81</v>
      </c>
      <c r="AU263" s="173" t="s">
        <v>82</v>
      </c>
      <c r="AY263" s="172" t="s">
        <v>130</v>
      </c>
      <c r="BK263" s="174">
        <f>BK264+BK384+BK465</f>
        <v>0</v>
      </c>
    </row>
    <row r="264" spans="1:65" s="12" customFormat="1" ht="22.9" customHeight="1">
      <c r="B264" s="161"/>
      <c r="C264" s="162"/>
      <c r="D264" s="163" t="s">
        <v>81</v>
      </c>
      <c r="E264" s="175" t="s">
        <v>728</v>
      </c>
      <c r="F264" s="175" t="s">
        <v>729</v>
      </c>
      <c r="G264" s="162"/>
      <c r="H264" s="162"/>
      <c r="I264" s="165"/>
      <c r="J264" s="176">
        <f>BK264</f>
        <v>0</v>
      </c>
      <c r="K264" s="162"/>
      <c r="L264" s="167"/>
      <c r="M264" s="168"/>
      <c r="N264" s="169"/>
      <c r="O264" s="169"/>
      <c r="P264" s="170">
        <f>SUM(P265:P383)</f>
        <v>0</v>
      </c>
      <c r="Q264" s="169"/>
      <c r="R264" s="170">
        <f>SUM(R265:R383)</f>
        <v>3.6655599999999993</v>
      </c>
      <c r="S264" s="169"/>
      <c r="T264" s="171">
        <f>SUM(T265:T383)</f>
        <v>0</v>
      </c>
      <c r="AR264" s="172" t="s">
        <v>151</v>
      </c>
      <c r="AT264" s="173" t="s">
        <v>81</v>
      </c>
      <c r="AU264" s="173" t="s">
        <v>90</v>
      </c>
      <c r="AY264" s="172" t="s">
        <v>130</v>
      </c>
      <c r="BK264" s="174">
        <f>SUM(BK265:BK383)</f>
        <v>0</v>
      </c>
    </row>
    <row r="265" spans="1:65" s="2" customFormat="1" ht="37.9" customHeight="1">
      <c r="A265" s="36"/>
      <c r="B265" s="37"/>
      <c r="C265" s="177" t="s">
        <v>427</v>
      </c>
      <c r="D265" s="177" t="s">
        <v>132</v>
      </c>
      <c r="E265" s="178" t="s">
        <v>730</v>
      </c>
      <c r="F265" s="179" t="s">
        <v>731</v>
      </c>
      <c r="G265" s="180" t="s">
        <v>180</v>
      </c>
      <c r="H265" s="181">
        <v>1</v>
      </c>
      <c r="I265" s="182"/>
      <c r="J265" s="183">
        <f>ROUND(I265*H265,2)</f>
        <v>0</v>
      </c>
      <c r="K265" s="179" t="s">
        <v>136</v>
      </c>
      <c r="L265" s="41"/>
      <c r="M265" s="184" t="s">
        <v>39</v>
      </c>
      <c r="N265" s="185" t="s">
        <v>53</v>
      </c>
      <c r="O265" s="66"/>
      <c r="P265" s="186">
        <f>O265*H265</f>
        <v>0</v>
      </c>
      <c r="Q265" s="186">
        <v>0</v>
      </c>
      <c r="R265" s="186">
        <f>Q265*H265</f>
        <v>0</v>
      </c>
      <c r="S265" s="186">
        <v>0</v>
      </c>
      <c r="T265" s="187">
        <f>S265*H265</f>
        <v>0</v>
      </c>
      <c r="U265" s="36"/>
      <c r="V265" s="36"/>
      <c r="W265" s="36"/>
      <c r="X265" s="36"/>
      <c r="Y265" s="36"/>
      <c r="Z265" s="36"/>
      <c r="AA265" s="36"/>
      <c r="AB265" s="36"/>
      <c r="AC265" s="36"/>
      <c r="AD265" s="36"/>
      <c r="AE265" s="36"/>
      <c r="AR265" s="188" t="s">
        <v>216</v>
      </c>
      <c r="AT265" s="188" t="s">
        <v>132</v>
      </c>
      <c r="AU265" s="188" t="s">
        <v>92</v>
      </c>
      <c r="AY265" s="18" t="s">
        <v>130</v>
      </c>
      <c r="BE265" s="189">
        <f>IF(N265="základní",J265,0)</f>
        <v>0</v>
      </c>
      <c r="BF265" s="189">
        <f>IF(N265="snížená",J265,0)</f>
        <v>0</v>
      </c>
      <c r="BG265" s="189">
        <f>IF(N265="zákl. přenesená",J265,0)</f>
        <v>0</v>
      </c>
      <c r="BH265" s="189">
        <f>IF(N265="sníž. přenesená",J265,0)</f>
        <v>0</v>
      </c>
      <c r="BI265" s="189">
        <f>IF(N265="nulová",J265,0)</f>
        <v>0</v>
      </c>
      <c r="BJ265" s="18" t="s">
        <v>90</v>
      </c>
      <c r="BK265" s="189">
        <f>ROUND(I265*H265,2)</f>
        <v>0</v>
      </c>
      <c r="BL265" s="18" t="s">
        <v>216</v>
      </c>
      <c r="BM265" s="188" t="s">
        <v>732</v>
      </c>
    </row>
    <row r="266" spans="1:65" s="2" customFormat="1" ht="29.25">
      <c r="A266" s="36"/>
      <c r="B266" s="37"/>
      <c r="C266" s="38"/>
      <c r="D266" s="190" t="s">
        <v>139</v>
      </c>
      <c r="E266" s="38"/>
      <c r="F266" s="191" t="s">
        <v>733</v>
      </c>
      <c r="G266" s="38"/>
      <c r="H266" s="38"/>
      <c r="I266" s="192"/>
      <c r="J266" s="38"/>
      <c r="K266" s="38"/>
      <c r="L266" s="41"/>
      <c r="M266" s="193"/>
      <c r="N266" s="194"/>
      <c r="O266" s="66"/>
      <c r="P266" s="66"/>
      <c r="Q266" s="66"/>
      <c r="R266" s="66"/>
      <c r="S266" s="66"/>
      <c r="T266" s="67"/>
      <c r="U266" s="36"/>
      <c r="V266" s="36"/>
      <c r="W266" s="36"/>
      <c r="X266" s="36"/>
      <c r="Y266" s="36"/>
      <c r="Z266" s="36"/>
      <c r="AA266" s="36"/>
      <c r="AB266" s="36"/>
      <c r="AC266" s="36"/>
      <c r="AD266" s="36"/>
      <c r="AE266" s="36"/>
      <c r="AT266" s="18" t="s">
        <v>139</v>
      </c>
      <c r="AU266" s="18" t="s">
        <v>92</v>
      </c>
    </row>
    <row r="267" spans="1:65" s="2" customFormat="1" ht="11.25">
      <c r="A267" s="36"/>
      <c r="B267" s="37"/>
      <c r="C267" s="38"/>
      <c r="D267" s="195" t="s">
        <v>141</v>
      </c>
      <c r="E267" s="38"/>
      <c r="F267" s="196" t="s">
        <v>734</v>
      </c>
      <c r="G267" s="38"/>
      <c r="H267" s="38"/>
      <c r="I267" s="192"/>
      <c r="J267" s="38"/>
      <c r="K267" s="38"/>
      <c r="L267" s="41"/>
      <c r="M267" s="193"/>
      <c r="N267" s="194"/>
      <c r="O267" s="66"/>
      <c r="P267" s="66"/>
      <c r="Q267" s="66"/>
      <c r="R267" s="66"/>
      <c r="S267" s="66"/>
      <c r="T267" s="67"/>
      <c r="U267" s="36"/>
      <c r="V267" s="36"/>
      <c r="W267" s="36"/>
      <c r="X267" s="36"/>
      <c r="Y267" s="36"/>
      <c r="Z267" s="36"/>
      <c r="AA267" s="36"/>
      <c r="AB267" s="36"/>
      <c r="AC267" s="36"/>
      <c r="AD267" s="36"/>
      <c r="AE267" s="36"/>
      <c r="AT267" s="18" t="s">
        <v>141</v>
      </c>
      <c r="AU267" s="18" t="s">
        <v>92</v>
      </c>
    </row>
    <row r="268" spans="1:65" s="2" customFormat="1" ht="24.2" customHeight="1">
      <c r="A268" s="36"/>
      <c r="B268" s="37"/>
      <c r="C268" s="177" t="s">
        <v>432</v>
      </c>
      <c r="D268" s="177" t="s">
        <v>132</v>
      </c>
      <c r="E268" s="178" t="s">
        <v>735</v>
      </c>
      <c r="F268" s="179" t="s">
        <v>736</v>
      </c>
      <c r="G268" s="180" t="s">
        <v>180</v>
      </c>
      <c r="H268" s="181">
        <v>4</v>
      </c>
      <c r="I268" s="182"/>
      <c r="J268" s="183">
        <f>ROUND(I268*H268,2)</f>
        <v>0</v>
      </c>
      <c r="K268" s="179" t="s">
        <v>136</v>
      </c>
      <c r="L268" s="41"/>
      <c r="M268" s="184" t="s">
        <v>39</v>
      </c>
      <c r="N268" s="185" t="s">
        <v>53</v>
      </c>
      <c r="O268" s="66"/>
      <c r="P268" s="186">
        <f>O268*H268</f>
        <v>0</v>
      </c>
      <c r="Q268" s="186">
        <v>0</v>
      </c>
      <c r="R268" s="186">
        <f>Q268*H268</f>
        <v>0</v>
      </c>
      <c r="S268" s="186">
        <v>0</v>
      </c>
      <c r="T268" s="187">
        <f>S268*H268</f>
        <v>0</v>
      </c>
      <c r="U268" s="36"/>
      <c r="V268" s="36"/>
      <c r="W268" s="36"/>
      <c r="X268" s="36"/>
      <c r="Y268" s="36"/>
      <c r="Z268" s="36"/>
      <c r="AA268" s="36"/>
      <c r="AB268" s="36"/>
      <c r="AC268" s="36"/>
      <c r="AD268" s="36"/>
      <c r="AE268" s="36"/>
      <c r="AR268" s="188" t="s">
        <v>244</v>
      </c>
      <c r="AT268" s="188" t="s">
        <v>132</v>
      </c>
      <c r="AU268" s="188" t="s">
        <v>92</v>
      </c>
      <c r="AY268" s="18" t="s">
        <v>130</v>
      </c>
      <c r="BE268" s="189">
        <f>IF(N268="základní",J268,0)</f>
        <v>0</v>
      </c>
      <c r="BF268" s="189">
        <f>IF(N268="snížená",J268,0)</f>
        <v>0</v>
      </c>
      <c r="BG268" s="189">
        <f>IF(N268="zákl. přenesená",J268,0)</f>
        <v>0</v>
      </c>
      <c r="BH268" s="189">
        <f>IF(N268="sníž. přenesená",J268,0)</f>
        <v>0</v>
      </c>
      <c r="BI268" s="189">
        <f>IF(N268="nulová",J268,0)</f>
        <v>0</v>
      </c>
      <c r="BJ268" s="18" t="s">
        <v>90</v>
      </c>
      <c r="BK268" s="189">
        <f>ROUND(I268*H268,2)</f>
        <v>0</v>
      </c>
      <c r="BL268" s="18" t="s">
        <v>244</v>
      </c>
      <c r="BM268" s="188" t="s">
        <v>737</v>
      </c>
    </row>
    <row r="269" spans="1:65" s="2" customFormat="1" ht="39">
      <c r="A269" s="36"/>
      <c r="B269" s="37"/>
      <c r="C269" s="38"/>
      <c r="D269" s="190" t="s">
        <v>139</v>
      </c>
      <c r="E269" s="38"/>
      <c r="F269" s="191" t="s">
        <v>738</v>
      </c>
      <c r="G269" s="38"/>
      <c r="H269" s="38"/>
      <c r="I269" s="192"/>
      <c r="J269" s="38"/>
      <c r="K269" s="38"/>
      <c r="L269" s="41"/>
      <c r="M269" s="193"/>
      <c r="N269" s="194"/>
      <c r="O269" s="66"/>
      <c r="P269" s="66"/>
      <c r="Q269" s="66"/>
      <c r="R269" s="66"/>
      <c r="S269" s="66"/>
      <c r="T269" s="67"/>
      <c r="U269" s="36"/>
      <c r="V269" s="36"/>
      <c r="W269" s="36"/>
      <c r="X269" s="36"/>
      <c r="Y269" s="36"/>
      <c r="Z269" s="36"/>
      <c r="AA269" s="36"/>
      <c r="AB269" s="36"/>
      <c r="AC269" s="36"/>
      <c r="AD269" s="36"/>
      <c r="AE269" s="36"/>
      <c r="AT269" s="18" t="s">
        <v>139</v>
      </c>
      <c r="AU269" s="18" t="s">
        <v>92</v>
      </c>
    </row>
    <row r="270" spans="1:65" s="2" customFormat="1" ht="11.25">
      <c r="A270" s="36"/>
      <c r="B270" s="37"/>
      <c r="C270" s="38"/>
      <c r="D270" s="195" t="s">
        <v>141</v>
      </c>
      <c r="E270" s="38"/>
      <c r="F270" s="196" t="s">
        <v>739</v>
      </c>
      <c r="G270" s="38"/>
      <c r="H270" s="38"/>
      <c r="I270" s="192"/>
      <c r="J270" s="38"/>
      <c r="K270" s="38"/>
      <c r="L270" s="41"/>
      <c r="M270" s="193"/>
      <c r="N270" s="194"/>
      <c r="O270" s="66"/>
      <c r="P270" s="66"/>
      <c r="Q270" s="66"/>
      <c r="R270" s="66"/>
      <c r="S270" s="66"/>
      <c r="T270" s="67"/>
      <c r="U270" s="36"/>
      <c r="V270" s="36"/>
      <c r="W270" s="36"/>
      <c r="X270" s="36"/>
      <c r="Y270" s="36"/>
      <c r="Z270" s="36"/>
      <c r="AA270" s="36"/>
      <c r="AB270" s="36"/>
      <c r="AC270" s="36"/>
      <c r="AD270" s="36"/>
      <c r="AE270" s="36"/>
      <c r="AT270" s="18" t="s">
        <v>141</v>
      </c>
      <c r="AU270" s="18" t="s">
        <v>92</v>
      </c>
    </row>
    <row r="271" spans="1:65" s="2" customFormat="1" ht="24.2" customHeight="1">
      <c r="A271" s="36"/>
      <c r="B271" s="37"/>
      <c r="C271" s="177" t="s">
        <v>436</v>
      </c>
      <c r="D271" s="177" t="s">
        <v>132</v>
      </c>
      <c r="E271" s="178" t="s">
        <v>740</v>
      </c>
      <c r="F271" s="179" t="s">
        <v>741</v>
      </c>
      <c r="G271" s="180" t="s">
        <v>180</v>
      </c>
      <c r="H271" s="181">
        <v>230</v>
      </c>
      <c r="I271" s="182"/>
      <c r="J271" s="183">
        <f>ROUND(I271*H271,2)</f>
        <v>0</v>
      </c>
      <c r="K271" s="179" t="s">
        <v>136</v>
      </c>
      <c r="L271" s="41"/>
      <c r="M271" s="184" t="s">
        <v>39</v>
      </c>
      <c r="N271" s="185" t="s">
        <v>53</v>
      </c>
      <c r="O271" s="66"/>
      <c r="P271" s="186">
        <f>O271*H271</f>
        <v>0</v>
      </c>
      <c r="Q271" s="186">
        <v>0</v>
      </c>
      <c r="R271" s="186">
        <f>Q271*H271</f>
        <v>0</v>
      </c>
      <c r="S271" s="186">
        <v>0</v>
      </c>
      <c r="T271" s="187">
        <f>S271*H271</f>
        <v>0</v>
      </c>
      <c r="U271" s="36"/>
      <c r="V271" s="36"/>
      <c r="W271" s="36"/>
      <c r="X271" s="36"/>
      <c r="Y271" s="36"/>
      <c r="Z271" s="36"/>
      <c r="AA271" s="36"/>
      <c r="AB271" s="36"/>
      <c r="AC271" s="36"/>
      <c r="AD271" s="36"/>
      <c r="AE271" s="36"/>
      <c r="AR271" s="188" t="s">
        <v>216</v>
      </c>
      <c r="AT271" s="188" t="s">
        <v>132</v>
      </c>
      <c r="AU271" s="188" t="s">
        <v>92</v>
      </c>
      <c r="AY271" s="18" t="s">
        <v>130</v>
      </c>
      <c r="BE271" s="189">
        <f>IF(N271="základní",J271,0)</f>
        <v>0</v>
      </c>
      <c r="BF271" s="189">
        <f>IF(N271="snížená",J271,0)</f>
        <v>0</v>
      </c>
      <c r="BG271" s="189">
        <f>IF(N271="zákl. přenesená",J271,0)</f>
        <v>0</v>
      </c>
      <c r="BH271" s="189">
        <f>IF(N271="sníž. přenesená",J271,0)</f>
        <v>0</v>
      </c>
      <c r="BI271" s="189">
        <f>IF(N271="nulová",J271,0)</f>
        <v>0</v>
      </c>
      <c r="BJ271" s="18" t="s">
        <v>90</v>
      </c>
      <c r="BK271" s="189">
        <f>ROUND(I271*H271,2)</f>
        <v>0</v>
      </c>
      <c r="BL271" s="18" t="s">
        <v>216</v>
      </c>
      <c r="BM271" s="188" t="s">
        <v>742</v>
      </c>
    </row>
    <row r="272" spans="1:65" s="2" customFormat="1" ht="19.5">
      <c r="A272" s="36"/>
      <c r="B272" s="37"/>
      <c r="C272" s="38"/>
      <c r="D272" s="190" t="s">
        <v>139</v>
      </c>
      <c r="E272" s="38"/>
      <c r="F272" s="191" t="s">
        <v>743</v>
      </c>
      <c r="G272" s="38"/>
      <c r="H272" s="38"/>
      <c r="I272" s="192"/>
      <c r="J272" s="38"/>
      <c r="K272" s="38"/>
      <c r="L272" s="41"/>
      <c r="M272" s="193"/>
      <c r="N272" s="194"/>
      <c r="O272" s="66"/>
      <c r="P272" s="66"/>
      <c r="Q272" s="66"/>
      <c r="R272" s="66"/>
      <c r="S272" s="66"/>
      <c r="T272" s="67"/>
      <c r="U272" s="36"/>
      <c r="V272" s="36"/>
      <c r="W272" s="36"/>
      <c r="X272" s="36"/>
      <c r="Y272" s="36"/>
      <c r="Z272" s="36"/>
      <c r="AA272" s="36"/>
      <c r="AB272" s="36"/>
      <c r="AC272" s="36"/>
      <c r="AD272" s="36"/>
      <c r="AE272" s="36"/>
      <c r="AT272" s="18" t="s">
        <v>139</v>
      </c>
      <c r="AU272" s="18" t="s">
        <v>92</v>
      </c>
    </row>
    <row r="273" spans="1:65" s="2" customFormat="1" ht="11.25">
      <c r="A273" s="36"/>
      <c r="B273" s="37"/>
      <c r="C273" s="38"/>
      <c r="D273" s="195" t="s">
        <v>141</v>
      </c>
      <c r="E273" s="38"/>
      <c r="F273" s="196" t="s">
        <v>744</v>
      </c>
      <c r="G273" s="38"/>
      <c r="H273" s="38"/>
      <c r="I273" s="192"/>
      <c r="J273" s="38"/>
      <c r="K273" s="38"/>
      <c r="L273" s="41"/>
      <c r="M273" s="193"/>
      <c r="N273" s="194"/>
      <c r="O273" s="66"/>
      <c r="P273" s="66"/>
      <c r="Q273" s="66"/>
      <c r="R273" s="66"/>
      <c r="S273" s="66"/>
      <c r="T273" s="67"/>
      <c r="U273" s="36"/>
      <c r="V273" s="36"/>
      <c r="W273" s="36"/>
      <c r="X273" s="36"/>
      <c r="Y273" s="36"/>
      <c r="Z273" s="36"/>
      <c r="AA273" s="36"/>
      <c r="AB273" s="36"/>
      <c r="AC273" s="36"/>
      <c r="AD273" s="36"/>
      <c r="AE273" s="36"/>
      <c r="AT273" s="18" t="s">
        <v>141</v>
      </c>
      <c r="AU273" s="18" t="s">
        <v>92</v>
      </c>
    </row>
    <row r="274" spans="1:65" s="13" customFormat="1" ht="11.25">
      <c r="B274" s="197"/>
      <c r="C274" s="198"/>
      <c r="D274" s="190" t="s">
        <v>143</v>
      </c>
      <c r="E274" s="199" t="s">
        <v>39</v>
      </c>
      <c r="F274" s="200" t="s">
        <v>745</v>
      </c>
      <c r="G274" s="198"/>
      <c r="H274" s="201">
        <v>230</v>
      </c>
      <c r="I274" s="202"/>
      <c r="J274" s="198"/>
      <c r="K274" s="198"/>
      <c r="L274" s="203"/>
      <c r="M274" s="204"/>
      <c r="N274" s="205"/>
      <c r="O274" s="205"/>
      <c r="P274" s="205"/>
      <c r="Q274" s="205"/>
      <c r="R274" s="205"/>
      <c r="S274" s="205"/>
      <c r="T274" s="206"/>
      <c r="AT274" s="207" t="s">
        <v>143</v>
      </c>
      <c r="AU274" s="207" t="s">
        <v>92</v>
      </c>
      <c r="AV274" s="13" t="s">
        <v>92</v>
      </c>
      <c r="AW274" s="13" t="s">
        <v>41</v>
      </c>
      <c r="AX274" s="13" t="s">
        <v>82</v>
      </c>
      <c r="AY274" s="207" t="s">
        <v>130</v>
      </c>
    </row>
    <row r="275" spans="1:65" s="14" customFormat="1" ht="11.25">
      <c r="B275" s="208"/>
      <c r="C275" s="209"/>
      <c r="D275" s="190" t="s">
        <v>143</v>
      </c>
      <c r="E275" s="210" t="s">
        <v>39</v>
      </c>
      <c r="F275" s="211" t="s">
        <v>158</v>
      </c>
      <c r="G275" s="209"/>
      <c r="H275" s="212">
        <v>230</v>
      </c>
      <c r="I275" s="213"/>
      <c r="J275" s="209"/>
      <c r="K275" s="209"/>
      <c r="L275" s="214"/>
      <c r="M275" s="215"/>
      <c r="N275" s="216"/>
      <c r="O275" s="216"/>
      <c r="P275" s="216"/>
      <c r="Q275" s="216"/>
      <c r="R275" s="216"/>
      <c r="S275" s="216"/>
      <c r="T275" s="217"/>
      <c r="AT275" s="218" t="s">
        <v>143</v>
      </c>
      <c r="AU275" s="218" t="s">
        <v>92</v>
      </c>
      <c r="AV275" s="14" t="s">
        <v>137</v>
      </c>
      <c r="AW275" s="14" t="s">
        <v>41</v>
      </c>
      <c r="AX275" s="14" t="s">
        <v>90</v>
      </c>
      <c r="AY275" s="218" t="s">
        <v>130</v>
      </c>
    </row>
    <row r="276" spans="1:65" s="2" customFormat="1" ht="37.9" customHeight="1">
      <c r="A276" s="36"/>
      <c r="B276" s="37"/>
      <c r="C276" s="177" t="s">
        <v>441</v>
      </c>
      <c r="D276" s="177" t="s">
        <v>132</v>
      </c>
      <c r="E276" s="178" t="s">
        <v>746</v>
      </c>
      <c r="F276" s="179" t="s">
        <v>747</v>
      </c>
      <c r="G276" s="180" t="s">
        <v>201</v>
      </c>
      <c r="H276" s="181">
        <v>230</v>
      </c>
      <c r="I276" s="182"/>
      <c r="J276" s="183">
        <f>ROUND(I276*H276,2)</f>
        <v>0</v>
      </c>
      <c r="K276" s="179" t="s">
        <v>136</v>
      </c>
      <c r="L276" s="41"/>
      <c r="M276" s="184" t="s">
        <v>39</v>
      </c>
      <c r="N276" s="185" t="s">
        <v>53</v>
      </c>
      <c r="O276" s="66"/>
      <c r="P276" s="186">
        <f>O276*H276</f>
        <v>0</v>
      </c>
      <c r="Q276" s="186">
        <v>0</v>
      </c>
      <c r="R276" s="186">
        <f>Q276*H276</f>
        <v>0</v>
      </c>
      <c r="S276" s="186">
        <v>0</v>
      </c>
      <c r="T276" s="187">
        <f>S276*H276</f>
        <v>0</v>
      </c>
      <c r="U276" s="36"/>
      <c r="V276" s="36"/>
      <c r="W276" s="36"/>
      <c r="X276" s="36"/>
      <c r="Y276" s="36"/>
      <c r="Z276" s="36"/>
      <c r="AA276" s="36"/>
      <c r="AB276" s="36"/>
      <c r="AC276" s="36"/>
      <c r="AD276" s="36"/>
      <c r="AE276" s="36"/>
      <c r="AR276" s="188" t="s">
        <v>216</v>
      </c>
      <c r="AT276" s="188" t="s">
        <v>132</v>
      </c>
      <c r="AU276" s="188" t="s">
        <v>92</v>
      </c>
      <c r="AY276" s="18" t="s">
        <v>130</v>
      </c>
      <c r="BE276" s="189">
        <f>IF(N276="základní",J276,0)</f>
        <v>0</v>
      </c>
      <c r="BF276" s="189">
        <f>IF(N276="snížená",J276,0)</f>
        <v>0</v>
      </c>
      <c r="BG276" s="189">
        <f>IF(N276="zákl. přenesená",J276,0)</f>
        <v>0</v>
      </c>
      <c r="BH276" s="189">
        <f>IF(N276="sníž. přenesená",J276,0)</f>
        <v>0</v>
      </c>
      <c r="BI276" s="189">
        <f>IF(N276="nulová",J276,0)</f>
        <v>0</v>
      </c>
      <c r="BJ276" s="18" t="s">
        <v>90</v>
      </c>
      <c r="BK276" s="189">
        <f>ROUND(I276*H276,2)</f>
        <v>0</v>
      </c>
      <c r="BL276" s="18" t="s">
        <v>216</v>
      </c>
      <c r="BM276" s="188" t="s">
        <v>748</v>
      </c>
    </row>
    <row r="277" spans="1:65" s="2" customFormat="1" ht="29.25">
      <c r="A277" s="36"/>
      <c r="B277" s="37"/>
      <c r="C277" s="38"/>
      <c r="D277" s="190" t="s">
        <v>139</v>
      </c>
      <c r="E277" s="38"/>
      <c r="F277" s="191" t="s">
        <v>749</v>
      </c>
      <c r="G277" s="38"/>
      <c r="H277" s="38"/>
      <c r="I277" s="192"/>
      <c r="J277" s="38"/>
      <c r="K277" s="38"/>
      <c r="L277" s="41"/>
      <c r="M277" s="193"/>
      <c r="N277" s="194"/>
      <c r="O277" s="66"/>
      <c r="P277" s="66"/>
      <c r="Q277" s="66"/>
      <c r="R277" s="66"/>
      <c r="S277" s="66"/>
      <c r="T277" s="67"/>
      <c r="U277" s="36"/>
      <c r="V277" s="36"/>
      <c r="W277" s="36"/>
      <c r="X277" s="36"/>
      <c r="Y277" s="36"/>
      <c r="Z277" s="36"/>
      <c r="AA277" s="36"/>
      <c r="AB277" s="36"/>
      <c r="AC277" s="36"/>
      <c r="AD277" s="36"/>
      <c r="AE277" s="36"/>
      <c r="AT277" s="18" t="s">
        <v>139</v>
      </c>
      <c r="AU277" s="18" t="s">
        <v>92</v>
      </c>
    </row>
    <row r="278" spans="1:65" s="2" customFormat="1" ht="11.25">
      <c r="A278" s="36"/>
      <c r="B278" s="37"/>
      <c r="C278" s="38"/>
      <c r="D278" s="195" t="s">
        <v>141</v>
      </c>
      <c r="E278" s="38"/>
      <c r="F278" s="196" t="s">
        <v>750</v>
      </c>
      <c r="G278" s="38"/>
      <c r="H278" s="38"/>
      <c r="I278" s="192"/>
      <c r="J278" s="38"/>
      <c r="K278" s="38"/>
      <c r="L278" s="41"/>
      <c r="M278" s="193"/>
      <c r="N278" s="194"/>
      <c r="O278" s="66"/>
      <c r="P278" s="66"/>
      <c r="Q278" s="66"/>
      <c r="R278" s="66"/>
      <c r="S278" s="66"/>
      <c r="T278" s="67"/>
      <c r="U278" s="36"/>
      <c r="V278" s="36"/>
      <c r="W278" s="36"/>
      <c r="X278" s="36"/>
      <c r="Y278" s="36"/>
      <c r="Z278" s="36"/>
      <c r="AA278" s="36"/>
      <c r="AB278" s="36"/>
      <c r="AC278" s="36"/>
      <c r="AD278" s="36"/>
      <c r="AE278" s="36"/>
      <c r="AT278" s="18" t="s">
        <v>141</v>
      </c>
      <c r="AU278" s="18" t="s">
        <v>92</v>
      </c>
    </row>
    <row r="279" spans="1:65" s="2" customFormat="1" ht="24.2" customHeight="1">
      <c r="A279" s="36"/>
      <c r="B279" s="37"/>
      <c r="C279" s="219" t="s">
        <v>449</v>
      </c>
      <c r="D279" s="219" t="s">
        <v>177</v>
      </c>
      <c r="E279" s="220" t="s">
        <v>751</v>
      </c>
      <c r="F279" s="221" t="s">
        <v>752</v>
      </c>
      <c r="G279" s="222" t="s">
        <v>201</v>
      </c>
      <c r="H279" s="223">
        <v>276</v>
      </c>
      <c r="I279" s="224"/>
      <c r="J279" s="225">
        <f>ROUND(I279*H279,2)</f>
        <v>0</v>
      </c>
      <c r="K279" s="221" t="s">
        <v>136</v>
      </c>
      <c r="L279" s="226"/>
      <c r="M279" s="227" t="s">
        <v>39</v>
      </c>
      <c r="N279" s="228" t="s">
        <v>53</v>
      </c>
      <c r="O279" s="66"/>
      <c r="P279" s="186">
        <f>O279*H279</f>
        <v>0</v>
      </c>
      <c r="Q279" s="186">
        <v>1.6000000000000001E-4</v>
      </c>
      <c r="R279" s="186">
        <f>Q279*H279</f>
        <v>4.4160000000000005E-2</v>
      </c>
      <c r="S279" s="186">
        <v>0</v>
      </c>
      <c r="T279" s="187">
        <f>S279*H279</f>
        <v>0</v>
      </c>
      <c r="U279" s="36"/>
      <c r="V279" s="36"/>
      <c r="W279" s="36"/>
      <c r="X279" s="36"/>
      <c r="Y279" s="36"/>
      <c r="Z279" s="36"/>
      <c r="AA279" s="36"/>
      <c r="AB279" s="36"/>
      <c r="AC279" s="36"/>
      <c r="AD279" s="36"/>
      <c r="AE279" s="36"/>
      <c r="AR279" s="188" t="s">
        <v>266</v>
      </c>
      <c r="AT279" s="188" t="s">
        <v>177</v>
      </c>
      <c r="AU279" s="188" t="s">
        <v>92</v>
      </c>
      <c r="AY279" s="18" t="s">
        <v>130</v>
      </c>
      <c r="BE279" s="189">
        <f>IF(N279="základní",J279,0)</f>
        <v>0</v>
      </c>
      <c r="BF279" s="189">
        <f>IF(N279="snížená",J279,0)</f>
        <v>0</v>
      </c>
      <c r="BG279" s="189">
        <f>IF(N279="zákl. přenesená",J279,0)</f>
        <v>0</v>
      </c>
      <c r="BH279" s="189">
        <f>IF(N279="sníž. přenesená",J279,0)</f>
        <v>0</v>
      </c>
      <c r="BI279" s="189">
        <f>IF(N279="nulová",J279,0)</f>
        <v>0</v>
      </c>
      <c r="BJ279" s="18" t="s">
        <v>90</v>
      </c>
      <c r="BK279" s="189">
        <f>ROUND(I279*H279,2)</f>
        <v>0</v>
      </c>
      <c r="BL279" s="18" t="s">
        <v>266</v>
      </c>
      <c r="BM279" s="188" t="s">
        <v>753</v>
      </c>
    </row>
    <row r="280" spans="1:65" s="2" customFormat="1" ht="19.5">
      <c r="A280" s="36"/>
      <c r="B280" s="37"/>
      <c r="C280" s="38"/>
      <c r="D280" s="190" t="s">
        <v>139</v>
      </c>
      <c r="E280" s="38"/>
      <c r="F280" s="191" t="s">
        <v>752</v>
      </c>
      <c r="G280" s="38"/>
      <c r="H280" s="38"/>
      <c r="I280" s="192"/>
      <c r="J280" s="38"/>
      <c r="K280" s="38"/>
      <c r="L280" s="41"/>
      <c r="M280" s="193"/>
      <c r="N280" s="194"/>
      <c r="O280" s="66"/>
      <c r="P280" s="66"/>
      <c r="Q280" s="66"/>
      <c r="R280" s="66"/>
      <c r="S280" s="66"/>
      <c r="T280" s="67"/>
      <c r="U280" s="36"/>
      <c r="V280" s="36"/>
      <c r="W280" s="36"/>
      <c r="X280" s="36"/>
      <c r="Y280" s="36"/>
      <c r="Z280" s="36"/>
      <c r="AA280" s="36"/>
      <c r="AB280" s="36"/>
      <c r="AC280" s="36"/>
      <c r="AD280" s="36"/>
      <c r="AE280" s="36"/>
      <c r="AT280" s="18" t="s">
        <v>139</v>
      </c>
      <c r="AU280" s="18" t="s">
        <v>92</v>
      </c>
    </row>
    <row r="281" spans="1:65" s="13" customFormat="1" ht="11.25">
      <c r="B281" s="197"/>
      <c r="C281" s="198"/>
      <c r="D281" s="190" t="s">
        <v>143</v>
      </c>
      <c r="E281" s="199" t="s">
        <v>39</v>
      </c>
      <c r="F281" s="200" t="s">
        <v>754</v>
      </c>
      <c r="G281" s="198"/>
      <c r="H281" s="201">
        <v>230</v>
      </c>
      <c r="I281" s="202"/>
      <c r="J281" s="198"/>
      <c r="K281" s="198"/>
      <c r="L281" s="203"/>
      <c r="M281" s="204"/>
      <c r="N281" s="205"/>
      <c r="O281" s="205"/>
      <c r="P281" s="205"/>
      <c r="Q281" s="205"/>
      <c r="R281" s="205"/>
      <c r="S281" s="205"/>
      <c r="T281" s="206"/>
      <c r="AT281" s="207" t="s">
        <v>143</v>
      </c>
      <c r="AU281" s="207" t="s">
        <v>92</v>
      </c>
      <c r="AV281" s="13" t="s">
        <v>92</v>
      </c>
      <c r="AW281" s="13" t="s">
        <v>41</v>
      </c>
      <c r="AX281" s="13" t="s">
        <v>82</v>
      </c>
      <c r="AY281" s="207" t="s">
        <v>130</v>
      </c>
    </row>
    <row r="282" spans="1:65" s="14" customFormat="1" ht="11.25">
      <c r="B282" s="208"/>
      <c r="C282" s="209"/>
      <c r="D282" s="190" t="s">
        <v>143</v>
      </c>
      <c r="E282" s="210" t="s">
        <v>39</v>
      </c>
      <c r="F282" s="211" t="s">
        <v>158</v>
      </c>
      <c r="G282" s="209"/>
      <c r="H282" s="212">
        <v>230</v>
      </c>
      <c r="I282" s="213"/>
      <c r="J282" s="209"/>
      <c r="K282" s="209"/>
      <c r="L282" s="214"/>
      <c r="M282" s="215"/>
      <c r="N282" s="216"/>
      <c r="O282" s="216"/>
      <c r="P282" s="216"/>
      <c r="Q282" s="216"/>
      <c r="R282" s="216"/>
      <c r="S282" s="216"/>
      <c r="T282" s="217"/>
      <c r="AT282" s="218" t="s">
        <v>143</v>
      </c>
      <c r="AU282" s="218" t="s">
        <v>92</v>
      </c>
      <c r="AV282" s="14" t="s">
        <v>137</v>
      </c>
      <c r="AW282" s="14" t="s">
        <v>41</v>
      </c>
      <c r="AX282" s="14" t="s">
        <v>90</v>
      </c>
      <c r="AY282" s="218" t="s">
        <v>130</v>
      </c>
    </row>
    <row r="283" spans="1:65" s="13" customFormat="1" ht="11.25">
      <c r="B283" s="197"/>
      <c r="C283" s="198"/>
      <c r="D283" s="190" t="s">
        <v>143</v>
      </c>
      <c r="E283" s="198"/>
      <c r="F283" s="200" t="s">
        <v>755</v>
      </c>
      <c r="G283" s="198"/>
      <c r="H283" s="201">
        <v>276</v>
      </c>
      <c r="I283" s="202"/>
      <c r="J283" s="198"/>
      <c r="K283" s="198"/>
      <c r="L283" s="203"/>
      <c r="M283" s="204"/>
      <c r="N283" s="205"/>
      <c r="O283" s="205"/>
      <c r="P283" s="205"/>
      <c r="Q283" s="205"/>
      <c r="R283" s="205"/>
      <c r="S283" s="205"/>
      <c r="T283" s="206"/>
      <c r="AT283" s="207" t="s">
        <v>143</v>
      </c>
      <c r="AU283" s="207" t="s">
        <v>92</v>
      </c>
      <c r="AV283" s="13" t="s">
        <v>92</v>
      </c>
      <c r="AW283" s="13" t="s">
        <v>4</v>
      </c>
      <c r="AX283" s="13" t="s">
        <v>90</v>
      </c>
      <c r="AY283" s="207" t="s">
        <v>130</v>
      </c>
    </row>
    <row r="284" spans="1:65" s="2" customFormat="1" ht="24.2" customHeight="1">
      <c r="A284" s="36"/>
      <c r="B284" s="37"/>
      <c r="C284" s="177" t="s">
        <v>454</v>
      </c>
      <c r="D284" s="177" t="s">
        <v>132</v>
      </c>
      <c r="E284" s="178" t="s">
        <v>756</v>
      </c>
      <c r="F284" s="179" t="s">
        <v>757</v>
      </c>
      <c r="G284" s="180" t="s">
        <v>180</v>
      </c>
      <c r="H284" s="181">
        <v>216</v>
      </c>
      <c r="I284" s="182"/>
      <c r="J284" s="183">
        <f>ROUND(I284*H284,2)</f>
        <v>0</v>
      </c>
      <c r="K284" s="179" t="s">
        <v>136</v>
      </c>
      <c r="L284" s="41"/>
      <c r="M284" s="184" t="s">
        <v>39</v>
      </c>
      <c r="N284" s="185" t="s">
        <v>53</v>
      </c>
      <c r="O284" s="66"/>
      <c r="P284" s="186">
        <f>O284*H284</f>
        <v>0</v>
      </c>
      <c r="Q284" s="186">
        <v>0</v>
      </c>
      <c r="R284" s="186">
        <f>Q284*H284</f>
        <v>0</v>
      </c>
      <c r="S284" s="186">
        <v>0</v>
      </c>
      <c r="T284" s="187">
        <f>S284*H284</f>
        <v>0</v>
      </c>
      <c r="U284" s="36"/>
      <c r="V284" s="36"/>
      <c r="W284" s="36"/>
      <c r="X284" s="36"/>
      <c r="Y284" s="36"/>
      <c r="Z284" s="36"/>
      <c r="AA284" s="36"/>
      <c r="AB284" s="36"/>
      <c r="AC284" s="36"/>
      <c r="AD284" s="36"/>
      <c r="AE284" s="36"/>
      <c r="AR284" s="188" t="s">
        <v>216</v>
      </c>
      <c r="AT284" s="188" t="s">
        <v>132</v>
      </c>
      <c r="AU284" s="188" t="s">
        <v>92</v>
      </c>
      <c r="AY284" s="18" t="s">
        <v>130</v>
      </c>
      <c r="BE284" s="189">
        <f>IF(N284="základní",J284,0)</f>
        <v>0</v>
      </c>
      <c r="BF284" s="189">
        <f>IF(N284="snížená",J284,0)</f>
        <v>0</v>
      </c>
      <c r="BG284" s="189">
        <f>IF(N284="zákl. přenesená",J284,0)</f>
        <v>0</v>
      </c>
      <c r="BH284" s="189">
        <f>IF(N284="sníž. přenesená",J284,0)</f>
        <v>0</v>
      </c>
      <c r="BI284" s="189">
        <f>IF(N284="nulová",J284,0)</f>
        <v>0</v>
      </c>
      <c r="BJ284" s="18" t="s">
        <v>90</v>
      </c>
      <c r="BK284" s="189">
        <f>ROUND(I284*H284,2)</f>
        <v>0</v>
      </c>
      <c r="BL284" s="18" t="s">
        <v>216</v>
      </c>
      <c r="BM284" s="188" t="s">
        <v>758</v>
      </c>
    </row>
    <row r="285" spans="1:65" s="2" customFormat="1" ht="19.5">
      <c r="A285" s="36"/>
      <c r="B285" s="37"/>
      <c r="C285" s="38"/>
      <c r="D285" s="190" t="s">
        <v>139</v>
      </c>
      <c r="E285" s="38"/>
      <c r="F285" s="191" t="s">
        <v>759</v>
      </c>
      <c r="G285" s="38"/>
      <c r="H285" s="38"/>
      <c r="I285" s="192"/>
      <c r="J285" s="38"/>
      <c r="K285" s="38"/>
      <c r="L285" s="41"/>
      <c r="M285" s="193"/>
      <c r="N285" s="194"/>
      <c r="O285" s="66"/>
      <c r="P285" s="66"/>
      <c r="Q285" s="66"/>
      <c r="R285" s="66"/>
      <c r="S285" s="66"/>
      <c r="T285" s="67"/>
      <c r="U285" s="36"/>
      <c r="V285" s="36"/>
      <c r="W285" s="36"/>
      <c r="X285" s="36"/>
      <c r="Y285" s="36"/>
      <c r="Z285" s="36"/>
      <c r="AA285" s="36"/>
      <c r="AB285" s="36"/>
      <c r="AC285" s="36"/>
      <c r="AD285" s="36"/>
      <c r="AE285" s="36"/>
      <c r="AT285" s="18" t="s">
        <v>139</v>
      </c>
      <c r="AU285" s="18" t="s">
        <v>92</v>
      </c>
    </row>
    <row r="286" spans="1:65" s="2" customFormat="1" ht="11.25">
      <c r="A286" s="36"/>
      <c r="B286" s="37"/>
      <c r="C286" s="38"/>
      <c r="D286" s="195" t="s">
        <v>141</v>
      </c>
      <c r="E286" s="38"/>
      <c r="F286" s="196" t="s">
        <v>760</v>
      </c>
      <c r="G286" s="38"/>
      <c r="H286" s="38"/>
      <c r="I286" s="192"/>
      <c r="J286" s="38"/>
      <c r="K286" s="38"/>
      <c r="L286" s="41"/>
      <c r="M286" s="193"/>
      <c r="N286" s="194"/>
      <c r="O286" s="66"/>
      <c r="P286" s="66"/>
      <c r="Q286" s="66"/>
      <c r="R286" s="66"/>
      <c r="S286" s="66"/>
      <c r="T286" s="67"/>
      <c r="U286" s="36"/>
      <c r="V286" s="36"/>
      <c r="W286" s="36"/>
      <c r="X286" s="36"/>
      <c r="Y286" s="36"/>
      <c r="Z286" s="36"/>
      <c r="AA286" s="36"/>
      <c r="AB286" s="36"/>
      <c r="AC286" s="36"/>
      <c r="AD286" s="36"/>
      <c r="AE286" s="36"/>
      <c r="AT286" s="18" t="s">
        <v>141</v>
      </c>
      <c r="AU286" s="18" t="s">
        <v>92</v>
      </c>
    </row>
    <row r="287" spans="1:65" s="13" customFormat="1" ht="22.5">
      <c r="B287" s="197"/>
      <c r="C287" s="198"/>
      <c r="D287" s="190" t="s">
        <v>143</v>
      </c>
      <c r="E287" s="199" t="s">
        <v>39</v>
      </c>
      <c r="F287" s="200" t="s">
        <v>761</v>
      </c>
      <c r="G287" s="198"/>
      <c r="H287" s="201">
        <v>216</v>
      </c>
      <c r="I287" s="202"/>
      <c r="J287" s="198"/>
      <c r="K287" s="198"/>
      <c r="L287" s="203"/>
      <c r="M287" s="204"/>
      <c r="N287" s="205"/>
      <c r="O287" s="205"/>
      <c r="P287" s="205"/>
      <c r="Q287" s="205"/>
      <c r="R287" s="205"/>
      <c r="S287" s="205"/>
      <c r="T287" s="206"/>
      <c r="AT287" s="207" t="s">
        <v>143</v>
      </c>
      <c r="AU287" s="207" t="s">
        <v>92</v>
      </c>
      <c r="AV287" s="13" t="s">
        <v>92</v>
      </c>
      <c r="AW287" s="13" t="s">
        <v>41</v>
      </c>
      <c r="AX287" s="13" t="s">
        <v>90</v>
      </c>
      <c r="AY287" s="207" t="s">
        <v>130</v>
      </c>
    </row>
    <row r="288" spans="1:65" s="2" customFormat="1" ht="37.9" customHeight="1">
      <c r="A288" s="36"/>
      <c r="B288" s="37"/>
      <c r="C288" s="177" t="s">
        <v>459</v>
      </c>
      <c r="D288" s="177" t="s">
        <v>132</v>
      </c>
      <c r="E288" s="178" t="s">
        <v>762</v>
      </c>
      <c r="F288" s="179" t="s">
        <v>763</v>
      </c>
      <c r="G288" s="180" t="s">
        <v>201</v>
      </c>
      <c r="H288" s="181">
        <v>985</v>
      </c>
      <c r="I288" s="182"/>
      <c r="J288" s="183">
        <f>ROUND(I288*H288,2)</f>
        <v>0</v>
      </c>
      <c r="K288" s="179" t="s">
        <v>136</v>
      </c>
      <c r="L288" s="41"/>
      <c r="M288" s="184" t="s">
        <v>39</v>
      </c>
      <c r="N288" s="185" t="s">
        <v>53</v>
      </c>
      <c r="O288" s="66"/>
      <c r="P288" s="186">
        <f>O288*H288</f>
        <v>0</v>
      </c>
      <c r="Q288" s="186">
        <v>0</v>
      </c>
      <c r="R288" s="186">
        <f>Q288*H288</f>
        <v>0</v>
      </c>
      <c r="S288" s="186">
        <v>0</v>
      </c>
      <c r="T288" s="187">
        <f>S288*H288</f>
        <v>0</v>
      </c>
      <c r="U288" s="36"/>
      <c r="V288" s="36"/>
      <c r="W288" s="36"/>
      <c r="X288" s="36"/>
      <c r="Y288" s="36"/>
      <c r="Z288" s="36"/>
      <c r="AA288" s="36"/>
      <c r="AB288" s="36"/>
      <c r="AC288" s="36"/>
      <c r="AD288" s="36"/>
      <c r="AE288" s="36"/>
      <c r="AR288" s="188" t="s">
        <v>216</v>
      </c>
      <c r="AT288" s="188" t="s">
        <v>132</v>
      </c>
      <c r="AU288" s="188" t="s">
        <v>92</v>
      </c>
      <c r="AY288" s="18" t="s">
        <v>130</v>
      </c>
      <c r="BE288" s="189">
        <f>IF(N288="základní",J288,0)</f>
        <v>0</v>
      </c>
      <c r="BF288" s="189">
        <f>IF(N288="snížená",J288,0)</f>
        <v>0</v>
      </c>
      <c r="BG288" s="189">
        <f>IF(N288="zákl. přenesená",J288,0)</f>
        <v>0</v>
      </c>
      <c r="BH288" s="189">
        <f>IF(N288="sníž. přenesená",J288,0)</f>
        <v>0</v>
      </c>
      <c r="BI288" s="189">
        <f>IF(N288="nulová",J288,0)</f>
        <v>0</v>
      </c>
      <c r="BJ288" s="18" t="s">
        <v>90</v>
      </c>
      <c r="BK288" s="189">
        <f>ROUND(I288*H288,2)</f>
        <v>0</v>
      </c>
      <c r="BL288" s="18" t="s">
        <v>216</v>
      </c>
      <c r="BM288" s="188" t="s">
        <v>764</v>
      </c>
    </row>
    <row r="289" spans="1:65" s="2" customFormat="1" ht="29.25">
      <c r="A289" s="36"/>
      <c r="B289" s="37"/>
      <c r="C289" s="38"/>
      <c r="D289" s="190" t="s">
        <v>139</v>
      </c>
      <c r="E289" s="38"/>
      <c r="F289" s="191" t="s">
        <v>765</v>
      </c>
      <c r="G289" s="38"/>
      <c r="H289" s="38"/>
      <c r="I289" s="192"/>
      <c r="J289" s="38"/>
      <c r="K289" s="38"/>
      <c r="L289" s="41"/>
      <c r="M289" s="193"/>
      <c r="N289" s="194"/>
      <c r="O289" s="66"/>
      <c r="P289" s="66"/>
      <c r="Q289" s="66"/>
      <c r="R289" s="66"/>
      <c r="S289" s="66"/>
      <c r="T289" s="67"/>
      <c r="U289" s="36"/>
      <c r="V289" s="36"/>
      <c r="W289" s="36"/>
      <c r="X289" s="36"/>
      <c r="Y289" s="36"/>
      <c r="Z289" s="36"/>
      <c r="AA289" s="36"/>
      <c r="AB289" s="36"/>
      <c r="AC289" s="36"/>
      <c r="AD289" s="36"/>
      <c r="AE289" s="36"/>
      <c r="AT289" s="18" t="s">
        <v>139</v>
      </c>
      <c r="AU289" s="18" t="s">
        <v>92</v>
      </c>
    </row>
    <row r="290" spans="1:65" s="2" customFormat="1" ht="11.25">
      <c r="A290" s="36"/>
      <c r="B290" s="37"/>
      <c r="C290" s="38"/>
      <c r="D290" s="195" t="s">
        <v>141</v>
      </c>
      <c r="E290" s="38"/>
      <c r="F290" s="196" t="s">
        <v>766</v>
      </c>
      <c r="G290" s="38"/>
      <c r="H290" s="38"/>
      <c r="I290" s="192"/>
      <c r="J290" s="38"/>
      <c r="K290" s="38"/>
      <c r="L290" s="41"/>
      <c r="M290" s="193"/>
      <c r="N290" s="194"/>
      <c r="O290" s="66"/>
      <c r="P290" s="66"/>
      <c r="Q290" s="66"/>
      <c r="R290" s="66"/>
      <c r="S290" s="66"/>
      <c r="T290" s="67"/>
      <c r="U290" s="36"/>
      <c r="V290" s="36"/>
      <c r="W290" s="36"/>
      <c r="X290" s="36"/>
      <c r="Y290" s="36"/>
      <c r="Z290" s="36"/>
      <c r="AA290" s="36"/>
      <c r="AB290" s="36"/>
      <c r="AC290" s="36"/>
      <c r="AD290" s="36"/>
      <c r="AE290" s="36"/>
      <c r="AT290" s="18" t="s">
        <v>141</v>
      </c>
      <c r="AU290" s="18" t="s">
        <v>92</v>
      </c>
    </row>
    <row r="291" spans="1:65" s="2" customFormat="1" ht="24.2" customHeight="1">
      <c r="A291" s="36"/>
      <c r="B291" s="37"/>
      <c r="C291" s="219" t="s">
        <v>284</v>
      </c>
      <c r="D291" s="219" t="s">
        <v>177</v>
      </c>
      <c r="E291" s="220" t="s">
        <v>767</v>
      </c>
      <c r="F291" s="221" t="s">
        <v>768</v>
      </c>
      <c r="G291" s="222" t="s">
        <v>201</v>
      </c>
      <c r="H291" s="223">
        <v>1182</v>
      </c>
      <c r="I291" s="224"/>
      <c r="J291" s="225">
        <f>ROUND(I291*H291,2)</f>
        <v>0</v>
      </c>
      <c r="K291" s="221" t="s">
        <v>136</v>
      </c>
      <c r="L291" s="226"/>
      <c r="M291" s="227" t="s">
        <v>39</v>
      </c>
      <c r="N291" s="228" t="s">
        <v>53</v>
      </c>
      <c r="O291" s="66"/>
      <c r="P291" s="186">
        <f>O291*H291</f>
        <v>0</v>
      </c>
      <c r="Q291" s="186">
        <v>8.9999999999999998E-4</v>
      </c>
      <c r="R291" s="186">
        <f>Q291*H291</f>
        <v>1.0638000000000001</v>
      </c>
      <c r="S291" s="186">
        <v>0</v>
      </c>
      <c r="T291" s="187">
        <f>S291*H291</f>
        <v>0</v>
      </c>
      <c r="U291" s="36"/>
      <c r="V291" s="36"/>
      <c r="W291" s="36"/>
      <c r="X291" s="36"/>
      <c r="Y291" s="36"/>
      <c r="Z291" s="36"/>
      <c r="AA291" s="36"/>
      <c r="AB291" s="36"/>
      <c r="AC291" s="36"/>
      <c r="AD291" s="36"/>
      <c r="AE291" s="36"/>
      <c r="AR291" s="188" t="s">
        <v>266</v>
      </c>
      <c r="AT291" s="188" t="s">
        <v>177</v>
      </c>
      <c r="AU291" s="188" t="s">
        <v>92</v>
      </c>
      <c r="AY291" s="18" t="s">
        <v>130</v>
      </c>
      <c r="BE291" s="189">
        <f>IF(N291="základní",J291,0)</f>
        <v>0</v>
      </c>
      <c r="BF291" s="189">
        <f>IF(N291="snížená",J291,0)</f>
        <v>0</v>
      </c>
      <c r="BG291" s="189">
        <f>IF(N291="zákl. přenesená",J291,0)</f>
        <v>0</v>
      </c>
      <c r="BH291" s="189">
        <f>IF(N291="sníž. přenesená",J291,0)</f>
        <v>0</v>
      </c>
      <c r="BI291" s="189">
        <f>IF(N291="nulová",J291,0)</f>
        <v>0</v>
      </c>
      <c r="BJ291" s="18" t="s">
        <v>90</v>
      </c>
      <c r="BK291" s="189">
        <f>ROUND(I291*H291,2)</f>
        <v>0</v>
      </c>
      <c r="BL291" s="18" t="s">
        <v>266</v>
      </c>
      <c r="BM291" s="188" t="s">
        <v>769</v>
      </c>
    </row>
    <row r="292" spans="1:65" s="2" customFormat="1" ht="19.5">
      <c r="A292" s="36"/>
      <c r="B292" s="37"/>
      <c r="C292" s="38"/>
      <c r="D292" s="190" t="s">
        <v>139</v>
      </c>
      <c r="E292" s="38"/>
      <c r="F292" s="191" t="s">
        <v>768</v>
      </c>
      <c r="G292" s="38"/>
      <c r="H292" s="38"/>
      <c r="I292" s="192"/>
      <c r="J292" s="38"/>
      <c r="K292" s="38"/>
      <c r="L292" s="41"/>
      <c r="M292" s="193"/>
      <c r="N292" s="194"/>
      <c r="O292" s="66"/>
      <c r="P292" s="66"/>
      <c r="Q292" s="66"/>
      <c r="R292" s="66"/>
      <c r="S292" s="66"/>
      <c r="T292" s="67"/>
      <c r="U292" s="36"/>
      <c r="V292" s="36"/>
      <c r="W292" s="36"/>
      <c r="X292" s="36"/>
      <c r="Y292" s="36"/>
      <c r="Z292" s="36"/>
      <c r="AA292" s="36"/>
      <c r="AB292" s="36"/>
      <c r="AC292" s="36"/>
      <c r="AD292" s="36"/>
      <c r="AE292" s="36"/>
      <c r="AT292" s="18" t="s">
        <v>139</v>
      </c>
      <c r="AU292" s="18" t="s">
        <v>92</v>
      </c>
    </row>
    <row r="293" spans="1:65" s="13" customFormat="1" ht="22.5">
      <c r="B293" s="197"/>
      <c r="C293" s="198"/>
      <c r="D293" s="190" t="s">
        <v>143</v>
      </c>
      <c r="E293" s="199" t="s">
        <v>39</v>
      </c>
      <c r="F293" s="200" t="s">
        <v>770</v>
      </c>
      <c r="G293" s="198"/>
      <c r="H293" s="201">
        <v>985</v>
      </c>
      <c r="I293" s="202"/>
      <c r="J293" s="198"/>
      <c r="K293" s="198"/>
      <c r="L293" s="203"/>
      <c r="M293" s="204"/>
      <c r="N293" s="205"/>
      <c r="O293" s="205"/>
      <c r="P293" s="205"/>
      <c r="Q293" s="205"/>
      <c r="R293" s="205"/>
      <c r="S293" s="205"/>
      <c r="T293" s="206"/>
      <c r="AT293" s="207" t="s">
        <v>143</v>
      </c>
      <c r="AU293" s="207" t="s">
        <v>92</v>
      </c>
      <c r="AV293" s="13" t="s">
        <v>92</v>
      </c>
      <c r="AW293" s="13" t="s">
        <v>41</v>
      </c>
      <c r="AX293" s="13" t="s">
        <v>82</v>
      </c>
      <c r="AY293" s="207" t="s">
        <v>130</v>
      </c>
    </row>
    <row r="294" spans="1:65" s="14" customFormat="1" ht="11.25">
      <c r="B294" s="208"/>
      <c r="C294" s="209"/>
      <c r="D294" s="190" t="s">
        <v>143</v>
      </c>
      <c r="E294" s="210" t="s">
        <v>39</v>
      </c>
      <c r="F294" s="211" t="s">
        <v>158</v>
      </c>
      <c r="G294" s="209"/>
      <c r="H294" s="212">
        <v>985</v>
      </c>
      <c r="I294" s="213"/>
      <c r="J294" s="209"/>
      <c r="K294" s="209"/>
      <c r="L294" s="214"/>
      <c r="M294" s="215"/>
      <c r="N294" s="216"/>
      <c r="O294" s="216"/>
      <c r="P294" s="216"/>
      <c r="Q294" s="216"/>
      <c r="R294" s="216"/>
      <c r="S294" s="216"/>
      <c r="T294" s="217"/>
      <c r="AT294" s="218" t="s">
        <v>143</v>
      </c>
      <c r="AU294" s="218" t="s">
        <v>92</v>
      </c>
      <c r="AV294" s="14" t="s">
        <v>137</v>
      </c>
      <c r="AW294" s="14" t="s">
        <v>41</v>
      </c>
      <c r="AX294" s="14" t="s">
        <v>90</v>
      </c>
      <c r="AY294" s="218" t="s">
        <v>130</v>
      </c>
    </row>
    <row r="295" spans="1:65" s="13" customFormat="1" ht="11.25">
      <c r="B295" s="197"/>
      <c r="C295" s="198"/>
      <c r="D295" s="190" t="s">
        <v>143</v>
      </c>
      <c r="E295" s="198"/>
      <c r="F295" s="200" t="s">
        <v>771</v>
      </c>
      <c r="G295" s="198"/>
      <c r="H295" s="201">
        <v>1182</v>
      </c>
      <c r="I295" s="202"/>
      <c r="J295" s="198"/>
      <c r="K295" s="198"/>
      <c r="L295" s="203"/>
      <c r="M295" s="204"/>
      <c r="N295" s="205"/>
      <c r="O295" s="205"/>
      <c r="P295" s="205"/>
      <c r="Q295" s="205"/>
      <c r="R295" s="205"/>
      <c r="S295" s="205"/>
      <c r="T295" s="206"/>
      <c r="AT295" s="207" t="s">
        <v>143</v>
      </c>
      <c r="AU295" s="207" t="s">
        <v>92</v>
      </c>
      <c r="AV295" s="13" t="s">
        <v>92</v>
      </c>
      <c r="AW295" s="13" t="s">
        <v>4</v>
      </c>
      <c r="AX295" s="13" t="s">
        <v>90</v>
      </c>
      <c r="AY295" s="207" t="s">
        <v>130</v>
      </c>
    </row>
    <row r="296" spans="1:65" s="2" customFormat="1" ht="24.2" customHeight="1">
      <c r="A296" s="36"/>
      <c r="B296" s="37"/>
      <c r="C296" s="177" t="s">
        <v>470</v>
      </c>
      <c r="D296" s="177" t="s">
        <v>132</v>
      </c>
      <c r="E296" s="178" t="s">
        <v>772</v>
      </c>
      <c r="F296" s="179" t="s">
        <v>773</v>
      </c>
      <c r="G296" s="180" t="s">
        <v>180</v>
      </c>
      <c r="H296" s="181">
        <v>23</v>
      </c>
      <c r="I296" s="182"/>
      <c r="J296" s="183">
        <f>ROUND(I296*H296,2)</f>
        <v>0</v>
      </c>
      <c r="K296" s="179" t="s">
        <v>136</v>
      </c>
      <c r="L296" s="41"/>
      <c r="M296" s="184" t="s">
        <v>39</v>
      </c>
      <c r="N296" s="185" t="s">
        <v>53</v>
      </c>
      <c r="O296" s="66"/>
      <c r="P296" s="186">
        <f>O296*H296</f>
        <v>0</v>
      </c>
      <c r="Q296" s="186">
        <v>0</v>
      </c>
      <c r="R296" s="186">
        <f>Q296*H296</f>
        <v>0</v>
      </c>
      <c r="S296" s="186">
        <v>0</v>
      </c>
      <c r="T296" s="187">
        <f>S296*H296</f>
        <v>0</v>
      </c>
      <c r="U296" s="36"/>
      <c r="V296" s="36"/>
      <c r="W296" s="36"/>
      <c r="X296" s="36"/>
      <c r="Y296" s="36"/>
      <c r="Z296" s="36"/>
      <c r="AA296" s="36"/>
      <c r="AB296" s="36"/>
      <c r="AC296" s="36"/>
      <c r="AD296" s="36"/>
      <c r="AE296" s="36"/>
      <c r="AR296" s="188" t="s">
        <v>216</v>
      </c>
      <c r="AT296" s="188" t="s">
        <v>132</v>
      </c>
      <c r="AU296" s="188" t="s">
        <v>92</v>
      </c>
      <c r="AY296" s="18" t="s">
        <v>130</v>
      </c>
      <c r="BE296" s="189">
        <f>IF(N296="základní",J296,0)</f>
        <v>0</v>
      </c>
      <c r="BF296" s="189">
        <f>IF(N296="snížená",J296,0)</f>
        <v>0</v>
      </c>
      <c r="BG296" s="189">
        <f>IF(N296="zákl. přenesená",J296,0)</f>
        <v>0</v>
      </c>
      <c r="BH296" s="189">
        <f>IF(N296="sníž. přenesená",J296,0)</f>
        <v>0</v>
      </c>
      <c r="BI296" s="189">
        <f>IF(N296="nulová",J296,0)</f>
        <v>0</v>
      </c>
      <c r="BJ296" s="18" t="s">
        <v>90</v>
      </c>
      <c r="BK296" s="189">
        <f>ROUND(I296*H296,2)</f>
        <v>0</v>
      </c>
      <c r="BL296" s="18" t="s">
        <v>216</v>
      </c>
      <c r="BM296" s="188" t="s">
        <v>774</v>
      </c>
    </row>
    <row r="297" spans="1:65" s="2" customFormat="1" ht="19.5">
      <c r="A297" s="36"/>
      <c r="B297" s="37"/>
      <c r="C297" s="38"/>
      <c r="D297" s="190" t="s">
        <v>139</v>
      </c>
      <c r="E297" s="38"/>
      <c r="F297" s="191" t="s">
        <v>775</v>
      </c>
      <c r="G297" s="38"/>
      <c r="H297" s="38"/>
      <c r="I297" s="192"/>
      <c r="J297" s="38"/>
      <c r="K297" s="38"/>
      <c r="L297" s="41"/>
      <c r="M297" s="193"/>
      <c r="N297" s="194"/>
      <c r="O297" s="66"/>
      <c r="P297" s="66"/>
      <c r="Q297" s="66"/>
      <c r="R297" s="66"/>
      <c r="S297" s="66"/>
      <c r="T297" s="67"/>
      <c r="U297" s="36"/>
      <c r="V297" s="36"/>
      <c r="W297" s="36"/>
      <c r="X297" s="36"/>
      <c r="Y297" s="36"/>
      <c r="Z297" s="36"/>
      <c r="AA297" s="36"/>
      <c r="AB297" s="36"/>
      <c r="AC297" s="36"/>
      <c r="AD297" s="36"/>
      <c r="AE297" s="36"/>
      <c r="AT297" s="18" t="s">
        <v>139</v>
      </c>
      <c r="AU297" s="18" t="s">
        <v>92</v>
      </c>
    </row>
    <row r="298" spans="1:65" s="2" customFormat="1" ht="11.25">
      <c r="A298" s="36"/>
      <c r="B298" s="37"/>
      <c r="C298" s="38"/>
      <c r="D298" s="195" t="s">
        <v>141</v>
      </c>
      <c r="E298" s="38"/>
      <c r="F298" s="196" t="s">
        <v>776</v>
      </c>
      <c r="G298" s="38"/>
      <c r="H298" s="38"/>
      <c r="I298" s="192"/>
      <c r="J298" s="38"/>
      <c r="K298" s="38"/>
      <c r="L298" s="41"/>
      <c r="M298" s="193"/>
      <c r="N298" s="194"/>
      <c r="O298" s="66"/>
      <c r="P298" s="66"/>
      <c r="Q298" s="66"/>
      <c r="R298" s="66"/>
      <c r="S298" s="66"/>
      <c r="T298" s="67"/>
      <c r="U298" s="36"/>
      <c r="V298" s="36"/>
      <c r="W298" s="36"/>
      <c r="X298" s="36"/>
      <c r="Y298" s="36"/>
      <c r="Z298" s="36"/>
      <c r="AA298" s="36"/>
      <c r="AB298" s="36"/>
      <c r="AC298" s="36"/>
      <c r="AD298" s="36"/>
      <c r="AE298" s="36"/>
      <c r="AT298" s="18" t="s">
        <v>141</v>
      </c>
      <c r="AU298" s="18" t="s">
        <v>92</v>
      </c>
    </row>
    <row r="299" spans="1:65" s="2" customFormat="1" ht="37.9" customHeight="1">
      <c r="A299" s="36"/>
      <c r="B299" s="37"/>
      <c r="C299" s="219" t="s">
        <v>475</v>
      </c>
      <c r="D299" s="219" t="s">
        <v>177</v>
      </c>
      <c r="E299" s="220" t="s">
        <v>777</v>
      </c>
      <c r="F299" s="221" t="s">
        <v>778</v>
      </c>
      <c r="G299" s="222" t="s">
        <v>180</v>
      </c>
      <c r="H299" s="223">
        <v>23</v>
      </c>
      <c r="I299" s="224"/>
      <c r="J299" s="225">
        <f>ROUND(I299*H299,2)</f>
        <v>0</v>
      </c>
      <c r="K299" s="221" t="s">
        <v>136</v>
      </c>
      <c r="L299" s="226"/>
      <c r="M299" s="227" t="s">
        <v>39</v>
      </c>
      <c r="N299" s="228" t="s">
        <v>53</v>
      </c>
      <c r="O299" s="66"/>
      <c r="P299" s="186">
        <f>O299*H299</f>
        <v>0</v>
      </c>
      <c r="Q299" s="186">
        <v>1.14E-2</v>
      </c>
      <c r="R299" s="186">
        <f>Q299*H299</f>
        <v>0.26219999999999999</v>
      </c>
      <c r="S299" s="186">
        <v>0</v>
      </c>
      <c r="T299" s="187">
        <f>S299*H299</f>
        <v>0</v>
      </c>
      <c r="U299" s="36"/>
      <c r="V299" s="36"/>
      <c r="W299" s="36"/>
      <c r="X299" s="36"/>
      <c r="Y299" s="36"/>
      <c r="Z299" s="36"/>
      <c r="AA299" s="36"/>
      <c r="AB299" s="36"/>
      <c r="AC299" s="36"/>
      <c r="AD299" s="36"/>
      <c r="AE299" s="36"/>
      <c r="AR299" s="188" t="s">
        <v>266</v>
      </c>
      <c r="AT299" s="188" t="s">
        <v>177</v>
      </c>
      <c r="AU299" s="188" t="s">
        <v>92</v>
      </c>
      <c r="AY299" s="18" t="s">
        <v>130</v>
      </c>
      <c r="BE299" s="189">
        <f>IF(N299="základní",J299,0)</f>
        <v>0</v>
      </c>
      <c r="BF299" s="189">
        <f>IF(N299="snížená",J299,0)</f>
        <v>0</v>
      </c>
      <c r="BG299" s="189">
        <f>IF(N299="zákl. přenesená",J299,0)</f>
        <v>0</v>
      </c>
      <c r="BH299" s="189">
        <f>IF(N299="sníž. přenesená",J299,0)</f>
        <v>0</v>
      </c>
      <c r="BI299" s="189">
        <f>IF(N299="nulová",J299,0)</f>
        <v>0</v>
      </c>
      <c r="BJ299" s="18" t="s">
        <v>90</v>
      </c>
      <c r="BK299" s="189">
        <f>ROUND(I299*H299,2)</f>
        <v>0</v>
      </c>
      <c r="BL299" s="18" t="s">
        <v>266</v>
      </c>
      <c r="BM299" s="188" t="s">
        <v>779</v>
      </c>
    </row>
    <row r="300" spans="1:65" s="2" customFormat="1" ht="29.25">
      <c r="A300" s="36"/>
      <c r="B300" s="37"/>
      <c r="C300" s="38"/>
      <c r="D300" s="190" t="s">
        <v>139</v>
      </c>
      <c r="E300" s="38"/>
      <c r="F300" s="191" t="s">
        <v>778</v>
      </c>
      <c r="G300" s="38"/>
      <c r="H300" s="38"/>
      <c r="I300" s="192"/>
      <c r="J300" s="38"/>
      <c r="K300" s="38"/>
      <c r="L300" s="41"/>
      <c r="M300" s="193"/>
      <c r="N300" s="194"/>
      <c r="O300" s="66"/>
      <c r="P300" s="66"/>
      <c r="Q300" s="66"/>
      <c r="R300" s="66"/>
      <c r="S300" s="66"/>
      <c r="T300" s="67"/>
      <c r="U300" s="36"/>
      <c r="V300" s="36"/>
      <c r="W300" s="36"/>
      <c r="X300" s="36"/>
      <c r="Y300" s="36"/>
      <c r="Z300" s="36"/>
      <c r="AA300" s="36"/>
      <c r="AB300" s="36"/>
      <c r="AC300" s="36"/>
      <c r="AD300" s="36"/>
      <c r="AE300" s="36"/>
      <c r="AT300" s="18" t="s">
        <v>139</v>
      </c>
      <c r="AU300" s="18" t="s">
        <v>92</v>
      </c>
    </row>
    <row r="301" spans="1:65" s="13" customFormat="1" ht="11.25">
      <c r="B301" s="197"/>
      <c r="C301" s="198"/>
      <c r="D301" s="190" t="s">
        <v>143</v>
      </c>
      <c r="E301" s="199" t="s">
        <v>39</v>
      </c>
      <c r="F301" s="200" t="s">
        <v>780</v>
      </c>
      <c r="G301" s="198"/>
      <c r="H301" s="201">
        <v>23</v>
      </c>
      <c r="I301" s="202"/>
      <c r="J301" s="198"/>
      <c r="K301" s="198"/>
      <c r="L301" s="203"/>
      <c r="M301" s="204"/>
      <c r="N301" s="205"/>
      <c r="O301" s="205"/>
      <c r="P301" s="205"/>
      <c r="Q301" s="205"/>
      <c r="R301" s="205"/>
      <c r="S301" s="205"/>
      <c r="T301" s="206"/>
      <c r="AT301" s="207" t="s">
        <v>143</v>
      </c>
      <c r="AU301" s="207" t="s">
        <v>92</v>
      </c>
      <c r="AV301" s="13" t="s">
        <v>92</v>
      </c>
      <c r="AW301" s="13" t="s">
        <v>41</v>
      </c>
      <c r="AX301" s="13" t="s">
        <v>82</v>
      </c>
      <c r="AY301" s="207" t="s">
        <v>130</v>
      </c>
    </row>
    <row r="302" spans="1:65" s="14" customFormat="1" ht="11.25">
      <c r="B302" s="208"/>
      <c r="C302" s="209"/>
      <c r="D302" s="190" t="s">
        <v>143</v>
      </c>
      <c r="E302" s="210" t="s">
        <v>39</v>
      </c>
      <c r="F302" s="211" t="s">
        <v>158</v>
      </c>
      <c r="G302" s="209"/>
      <c r="H302" s="212">
        <v>23</v>
      </c>
      <c r="I302" s="213"/>
      <c r="J302" s="209"/>
      <c r="K302" s="209"/>
      <c r="L302" s="214"/>
      <c r="M302" s="215"/>
      <c r="N302" s="216"/>
      <c r="O302" s="216"/>
      <c r="P302" s="216"/>
      <c r="Q302" s="216"/>
      <c r="R302" s="216"/>
      <c r="S302" s="216"/>
      <c r="T302" s="217"/>
      <c r="AT302" s="218" t="s">
        <v>143</v>
      </c>
      <c r="AU302" s="218" t="s">
        <v>92</v>
      </c>
      <c r="AV302" s="14" t="s">
        <v>137</v>
      </c>
      <c r="AW302" s="14" t="s">
        <v>41</v>
      </c>
      <c r="AX302" s="14" t="s">
        <v>90</v>
      </c>
      <c r="AY302" s="218" t="s">
        <v>130</v>
      </c>
    </row>
    <row r="303" spans="1:65" s="2" customFormat="1" ht="24.2" customHeight="1">
      <c r="A303" s="36"/>
      <c r="B303" s="37"/>
      <c r="C303" s="177" t="s">
        <v>479</v>
      </c>
      <c r="D303" s="177" t="s">
        <v>132</v>
      </c>
      <c r="E303" s="178" t="s">
        <v>781</v>
      </c>
      <c r="F303" s="179" t="s">
        <v>782</v>
      </c>
      <c r="G303" s="180" t="s">
        <v>180</v>
      </c>
      <c r="H303" s="181">
        <v>23</v>
      </c>
      <c r="I303" s="182"/>
      <c r="J303" s="183">
        <f>ROUND(I303*H303,2)</f>
        <v>0</v>
      </c>
      <c r="K303" s="179" t="s">
        <v>136</v>
      </c>
      <c r="L303" s="41"/>
      <c r="M303" s="184" t="s">
        <v>39</v>
      </c>
      <c r="N303" s="185" t="s">
        <v>53</v>
      </c>
      <c r="O303" s="66"/>
      <c r="P303" s="186">
        <f>O303*H303</f>
        <v>0</v>
      </c>
      <c r="Q303" s="186">
        <v>0</v>
      </c>
      <c r="R303" s="186">
        <f>Q303*H303</f>
        <v>0</v>
      </c>
      <c r="S303" s="186">
        <v>0</v>
      </c>
      <c r="T303" s="187">
        <f>S303*H303</f>
        <v>0</v>
      </c>
      <c r="U303" s="36"/>
      <c r="V303" s="36"/>
      <c r="W303" s="36"/>
      <c r="X303" s="36"/>
      <c r="Y303" s="36"/>
      <c r="Z303" s="36"/>
      <c r="AA303" s="36"/>
      <c r="AB303" s="36"/>
      <c r="AC303" s="36"/>
      <c r="AD303" s="36"/>
      <c r="AE303" s="36"/>
      <c r="AR303" s="188" t="s">
        <v>216</v>
      </c>
      <c r="AT303" s="188" t="s">
        <v>132</v>
      </c>
      <c r="AU303" s="188" t="s">
        <v>92</v>
      </c>
      <c r="AY303" s="18" t="s">
        <v>130</v>
      </c>
      <c r="BE303" s="189">
        <f>IF(N303="základní",J303,0)</f>
        <v>0</v>
      </c>
      <c r="BF303" s="189">
        <f>IF(N303="snížená",J303,0)</f>
        <v>0</v>
      </c>
      <c r="BG303" s="189">
        <f>IF(N303="zákl. přenesená",J303,0)</f>
        <v>0</v>
      </c>
      <c r="BH303" s="189">
        <f>IF(N303="sníž. přenesená",J303,0)</f>
        <v>0</v>
      </c>
      <c r="BI303" s="189">
        <f>IF(N303="nulová",J303,0)</f>
        <v>0</v>
      </c>
      <c r="BJ303" s="18" t="s">
        <v>90</v>
      </c>
      <c r="BK303" s="189">
        <f>ROUND(I303*H303,2)</f>
        <v>0</v>
      </c>
      <c r="BL303" s="18" t="s">
        <v>216</v>
      </c>
      <c r="BM303" s="188" t="s">
        <v>783</v>
      </c>
    </row>
    <row r="304" spans="1:65" s="2" customFormat="1" ht="19.5">
      <c r="A304" s="36"/>
      <c r="B304" s="37"/>
      <c r="C304" s="38"/>
      <c r="D304" s="190" t="s">
        <v>139</v>
      </c>
      <c r="E304" s="38"/>
      <c r="F304" s="191" t="s">
        <v>784</v>
      </c>
      <c r="G304" s="38"/>
      <c r="H304" s="38"/>
      <c r="I304" s="192"/>
      <c r="J304" s="38"/>
      <c r="K304" s="38"/>
      <c r="L304" s="41"/>
      <c r="M304" s="193"/>
      <c r="N304" s="194"/>
      <c r="O304" s="66"/>
      <c r="P304" s="66"/>
      <c r="Q304" s="66"/>
      <c r="R304" s="66"/>
      <c r="S304" s="66"/>
      <c r="T304" s="67"/>
      <c r="U304" s="36"/>
      <c r="V304" s="36"/>
      <c r="W304" s="36"/>
      <c r="X304" s="36"/>
      <c r="Y304" s="36"/>
      <c r="Z304" s="36"/>
      <c r="AA304" s="36"/>
      <c r="AB304" s="36"/>
      <c r="AC304" s="36"/>
      <c r="AD304" s="36"/>
      <c r="AE304" s="36"/>
      <c r="AT304" s="18" t="s">
        <v>139</v>
      </c>
      <c r="AU304" s="18" t="s">
        <v>92</v>
      </c>
    </row>
    <row r="305" spans="1:65" s="2" customFormat="1" ht="11.25">
      <c r="A305" s="36"/>
      <c r="B305" s="37"/>
      <c r="C305" s="38"/>
      <c r="D305" s="195" t="s">
        <v>141</v>
      </c>
      <c r="E305" s="38"/>
      <c r="F305" s="196" t="s">
        <v>785</v>
      </c>
      <c r="G305" s="38"/>
      <c r="H305" s="38"/>
      <c r="I305" s="192"/>
      <c r="J305" s="38"/>
      <c r="K305" s="38"/>
      <c r="L305" s="41"/>
      <c r="M305" s="193"/>
      <c r="N305" s="194"/>
      <c r="O305" s="66"/>
      <c r="P305" s="66"/>
      <c r="Q305" s="66"/>
      <c r="R305" s="66"/>
      <c r="S305" s="66"/>
      <c r="T305" s="67"/>
      <c r="U305" s="36"/>
      <c r="V305" s="36"/>
      <c r="W305" s="36"/>
      <c r="X305" s="36"/>
      <c r="Y305" s="36"/>
      <c r="Z305" s="36"/>
      <c r="AA305" s="36"/>
      <c r="AB305" s="36"/>
      <c r="AC305" s="36"/>
      <c r="AD305" s="36"/>
      <c r="AE305" s="36"/>
      <c r="AT305" s="18" t="s">
        <v>141</v>
      </c>
      <c r="AU305" s="18" t="s">
        <v>92</v>
      </c>
    </row>
    <row r="306" spans="1:65" s="2" customFormat="1" ht="44.25" customHeight="1">
      <c r="A306" s="36"/>
      <c r="B306" s="37"/>
      <c r="C306" s="219" t="s">
        <v>483</v>
      </c>
      <c r="D306" s="219" t="s">
        <v>177</v>
      </c>
      <c r="E306" s="220" t="s">
        <v>786</v>
      </c>
      <c r="F306" s="221" t="s">
        <v>787</v>
      </c>
      <c r="G306" s="222" t="s">
        <v>180</v>
      </c>
      <c r="H306" s="223">
        <v>23</v>
      </c>
      <c r="I306" s="224"/>
      <c r="J306" s="225">
        <f>ROUND(I306*H306,2)</f>
        <v>0</v>
      </c>
      <c r="K306" s="221" t="s">
        <v>136</v>
      </c>
      <c r="L306" s="226"/>
      <c r="M306" s="227" t="s">
        <v>39</v>
      </c>
      <c r="N306" s="228" t="s">
        <v>53</v>
      </c>
      <c r="O306" s="66"/>
      <c r="P306" s="186">
        <f>O306*H306</f>
        <v>0</v>
      </c>
      <c r="Q306" s="186">
        <v>5.1999999999999998E-2</v>
      </c>
      <c r="R306" s="186">
        <f>Q306*H306</f>
        <v>1.196</v>
      </c>
      <c r="S306" s="186">
        <v>0</v>
      </c>
      <c r="T306" s="187">
        <f>S306*H306</f>
        <v>0</v>
      </c>
      <c r="U306" s="36"/>
      <c r="V306" s="36"/>
      <c r="W306" s="36"/>
      <c r="X306" s="36"/>
      <c r="Y306" s="36"/>
      <c r="Z306" s="36"/>
      <c r="AA306" s="36"/>
      <c r="AB306" s="36"/>
      <c r="AC306" s="36"/>
      <c r="AD306" s="36"/>
      <c r="AE306" s="36"/>
      <c r="AR306" s="188" t="s">
        <v>266</v>
      </c>
      <c r="AT306" s="188" t="s">
        <v>177</v>
      </c>
      <c r="AU306" s="188" t="s">
        <v>92</v>
      </c>
      <c r="AY306" s="18" t="s">
        <v>130</v>
      </c>
      <c r="BE306" s="189">
        <f>IF(N306="základní",J306,0)</f>
        <v>0</v>
      </c>
      <c r="BF306" s="189">
        <f>IF(N306="snížená",J306,0)</f>
        <v>0</v>
      </c>
      <c r="BG306" s="189">
        <f>IF(N306="zákl. přenesená",J306,0)</f>
        <v>0</v>
      </c>
      <c r="BH306" s="189">
        <f>IF(N306="sníž. přenesená",J306,0)</f>
        <v>0</v>
      </c>
      <c r="BI306" s="189">
        <f>IF(N306="nulová",J306,0)</f>
        <v>0</v>
      </c>
      <c r="BJ306" s="18" t="s">
        <v>90</v>
      </c>
      <c r="BK306" s="189">
        <f>ROUND(I306*H306,2)</f>
        <v>0</v>
      </c>
      <c r="BL306" s="18" t="s">
        <v>266</v>
      </c>
      <c r="BM306" s="188" t="s">
        <v>788</v>
      </c>
    </row>
    <row r="307" spans="1:65" s="2" customFormat="1" ht="29.25">
      <c r="A307" s="36"/>
      <c r="B307" s="37"/>
      <c r="C307" s="38"/>
      <c r="D307" s="190" t="s">
        <v>139</v>
      </c>
      <c r="E307" s="38"/>
      <c r="F307" s="191" t="s">
        <v>787</v>
      </c>
      <c r="G307" s="38"/>
      <c r="H307" s="38"/>
      <c r="I307" s="192"/>
      <c r="J307" s="38"/>
      <c r="K307" s="38"/>
      <c r="L307" s="41"/>
      <c r="M307" s="193"/>
      <c r="N307" s="194"/>
      <c r="O307" s="66"/>
      <c r="P307" s="66"/>
      <c r="Q307" s="66"/>
      <c r="R307" s="66"/>
      <c r="S307" s="66"/>
      <c r="T307" s="67"/>
      <c r="U307" s="36"/>
      <c r="V307" s="36"/>
      <c r="W307" s="36"/>
      <c r="X307" s="36"/>
      <c r="Y307" s="36"/>
      <c r="Z307" s="36"/>
      <c r="AA307" s="36"/>
      <c r="AB307" s="36"/>
      <c r="AC307" s="36"/>
      <c r="AD307" s="36"/>
      <c r="AE307" s="36"/>
      <c r="AT307" s="18" t="s">
        <v>139</v>
      </c>
      <c r="AU307" s="18" t="s">
        <v>92</v>
      </c>
    </row>
    <row r="308" spans="1:65" s="13" customFormat="1" ht="11.25">
      <c r="B308" s="197"/>
      <c r="C308" s="198"/>
      <c r="D308" s="190" t="s">
        <v>143</v>
      </c>
      <c r="E308" s="199" t="s">
        <v>39</v>
      </c>
      <c r="F308" s="200" t="s">
        <v>789</v>
      </c>
      <c r="G308" s="198"/>
      <c r="H308" s="201">
        <v>23</v>
      </c>
      <c r="I308" s="202"/>
      <c r="J308" s="198"/>
      <c r="K308" s="198"/>
      <c r="L308" s="203"/>
      <c r="M308" s="204"/>
      <c r="N308" s="205"/>
      <c r="O308" s="205"/>
      <c r="P308" s="205"/>
      <c r="Q308" s="205"/>
      <c r="R308" s="205"/>
      <c r="S308" s="205"/>
      <c r="T308" s="206"/>
      <c r="AT308" s="207" t="s">
        <v>143</v>
      </c>
      <c r="AU308" s="207" t="s">
        <v>92</v>
      </c>
      <c r="AV308" s="13" t="s">
        <v>92</v>
      </c>
      <c r="AW308" s="13" t="s">
        <v>41</v>
      </c>
      <c r="AX308" s="13" t="s">
        <v>82</v>
      </c>
      <c r="AY308" s="207" t="s">
        <v>130</v>
      </c>
    </row>
    <row r="309" spans="1:65" s="14" customFormat="1" ht="11.25">
      <c r="B309" s="208"/>
      <c r="C309" s="209"/>
      <c r="D309" s="190" t="s">
        <v>143</v>
      </c>
      <c r="E309" s="210" t="s">
        <v>39</v>
      </c>
      <c r="F309" s="211" t="s">
        <v>158</v>
      </c>
      <c r="G309" s="209"/>
      <c r="H309" s="212">
        <v>23</v>
      </c>
      <c r="I309" s="213"/>
      <c r="J309" s="209"/>
      <c r="K309" s="209"/>
      <c r="L309" s="214"/>
      <c r="M309" s="215"/>
      <c r="N309" s="216"/>
      <c r="O309" s="216"/>
      <c r="P309" s="216"/>
      <c r="Q309" s="216"/>
      <c r="R309" s="216"/>
      <c r="S309" s="216"/>
      <c r="T309" s="217"/>
      <c r="AT309" s="218" t="s">
        <v>143</v>
      </c>
      <c r="AU309" s="218" t="s">
        <v>92</v>
      </c>
      <c r="AV309" s="14" t="s">
        <v>137</v>
      </c>
      <c r="AW309" s="14" t="s">
        <v>41</v>
      </c>
      <c r="AX309" s="14" t="s">
        <v>90</v>
      </c>
      <c r="AY309" s="218" t="s">
        <v>130</v>
      </c>
    </row>
    <row r="310" spans="1:65" s="2" customFormat="1" ht="16.5" customHeight="1">
      <c r="A310" s="36"/>
      <c r="B310" s="37"/>
      <c r="C310" s="177" t="s">
        <v>489</v>
      </c>
      <c r="D310" s="177" t="s">
        <v>132</v>
      </c>
      <c r="E310" s="178" t="s">
        <v>790</v>
      </c>
      <c r="F310" s="179" t="s">
        <v>791</v>
      </c>
      <c r="G310" s="180" t="s">
        <v>180</v>
      </c>
      <c r="H310" s="181">
        <v>23</v>
      </c>
      <c r="I310" s="182"/>
      <c r="J310" s="183">
        <f>ROUND(I310*H310,2)</f>
        <v>0</v>
      </c>
      <c r="K310" s="179" t="s">
        <v>136</v>
      </c>
      <c r="L310" s="41"/>
      <c r="M310" s="184" t="s">
        <v>39</v>
      </c>
      <c r="N310" s="185" t="s">
        <v>53</v>
      </c>
      <c r="O310" s="66"/>
      <c r="P310" s="186">
        <f>O310*H310</f>
        <v>0</v>
      </c>
      <c r="Q310" s="186">
        <v>0</v>
      </c>
      <c r="R310" s="186">
        <f>Q310*H310</f>
        <v>0</v>
      </c>
      <c r="S310" s="186">
        <v>0</v>
      </c>
      <c r="T310" s="187">
        <f>S310*H310</f>
        <v>0</v>
      </c>
      <c r="U310" s="36"/>
      <c r="V310" s="36"/>
      <c r="W310" s="36"/>
      <c r="X310" s="36"/>
      <c r="Y310" s="36"/>
      <c r="Z310" s="36"/>
      <c r="AA310" s="36"/>
      <c r="AB310" s="36"/>
      <c r="AC310" s="36"/>
      <c r="AD310" s="36"/>
      <c r="AE310" s="36"/>
      <c r="AR310" s="188" t="s">
        <v>216</v>
      </c>
      <c r="AT310" s="188" t="s">
        <v>132</v>
      </c>
      <c r="AU310" s="188" t="s">
        <v>92</v>
      </c>
      <c r="AY310" s="18" t="s">
        <v>130</v>
      </c>
      <c r="BE310" s="189">
        <f>IF(N310="základní",J310,0)</f>
        <v>0</v>
      </c>
      <c r="BF310" s="189">
        <f>IF(N310="snížená",J310,0)</f>
        <v>0</v>
      </c>
      <c r="BG310" s="189">
        <f>IF(N310="zákl. přenesená",J310,0)</f>
        <v>0</v>
      </c>
      <c r="BH310" s="189">
        <f>IF(N310="sníž. přenesená",J310,0)</f>
        <v>0</v>
      </c>
      <c r="BI310" s="189">
        <f>IF(N310="nulová",J310,0)</f>
        <v>0</v>
      </c>
      <c r="BJ310" s="18" t="s">
        <v>90</v>
      </c>
      <c r="BK310" s="189">
        <f>ROUND(I310*H310,2)</f>
        <v>0</v>
      </c>
      <c r="BL310" s="18" t="s">
        <v>216</v>
      </c>
      <c r="BM310" s="188" t="s">
        <v>792</v>
      </c>
    </row>
    <row r="311" spans="1:65" s="2" customFormat="1" ht="11.25">
      <c r="A311" s="36"/>
      <c r="B311" s="37"/>
      <c r="C311" s="38"/>
      <c r="D311" s="190" t="s">
        <v>139</v>
      </c>
      <c r="E311" s="38"/>
      <c r="F311" s="191" t="s">
        <v>791</v>
      </c>
      <c r="G311" s="38"/>
      <c r="H311" s="38"/>
      <c r="I311" s="192"/>
      <c r="J311" s="38"/>
      <c r="K311" s="38"/>
      <c r="L311" s="41"/>
      <c r="M311" s="193"/>
      <c r="N311" s="194"/>
      <c r="O311" s="66"/>
      <c r="P311" s="66"/>
      <c r="Q311" s="66"/>
      <c r="R311" s="66"/>
      <c r="S311" s="66"/>
      <c r="T311" s="67"/>
      <c r="U311" s="36"/>
      <c r="V311" s="36"/>
      <c r="W311" s="36"/>
      <c r="X311" s="36"/>
      <c r="Y311" s="36"/>
      <c r="Z311" s="36"/>
      <c r="AA311" s="36"/>
      <c r="AB311" s="36"/>
      <c r="AC311" s="36"/>
      <c r="AD311" s="36"/>
      <c r="AE311" s="36"/>
      <c r="AT311" s="18" t="s">
        <v>139</v>
      </c>
      <c r="AU311" s="18" t="s">
        <v>92</v>
      </c>
    </row>
    <row r="312" spans="1:65" s="2" customFormat="1" ht="11.25">
      <c r="A312" s="36"/>
      <c r="B312" s="37"/>
      <c r="C312" s="38"/>
      <c r="D312" s="195" t="s">
        <v>141</v>
      </c>
      <c r="E312" s="38"/>
      <c r="F312" s="196" t="s">
        <v>793</v>
      </c>
      <c r="G312" s="38"/>
      <c r="H312" s="38"/>
      <c r="I312" s="192"/>
      <c r="J312" s="38"/>
      <c r="K312" s="38"/>
      <c r="L312" s="41"/>
      <c r="M312" s="193"/>
      <c r="N312" s="194"/>
      <c r="O312" s="66"/>
      <c r="P312" s="66"/>
      <c r="Q312" s="66"/>
      <c r="R312" s="66"/>
      <c r="S312" s="66"/>
      <c r="T312" s="67"/>
      <c r="U312" s="36"/>
      <c r="V312" s="36"/>
      <c r="W312" s="36"/>
      <c r="X312" s="36"/>
      <c r="Y312" s="36"/>
      <c r="Z312" s="36"/>
      <c r="AA312" s="36"/>
      <c r="AB312" s="36"/>
      <c r="AC312" s="36"/>
      <c r="AD312" s="36"/>
      <c r="AE312" s="36"/>
      <c r="AT312" s="18" t="s">
        <v>141</v>
      </c>
      <c r="AU312" s="18" t="s">
        <v>92</v>
      </c>
    </row>
    <row r="313" spans="1:65" s="2" customFormat="1" ht="24.2" customHeight="1">
      <c r="A313" s="36"/>
      <c r="B313" s="37"/>
      <c r="C313" s="219" t="s">
        <v>497</v>
      </c>
      <c r="D313" s="219" t="s">
        <v>177</v>
      </c>
      <c r="E313" s="220" t="s">
        <v>794</v>
      </c>
      <c r="F313" s="221" t="s">
        <v>795</v>
      </c>
      <c r="G313" s="222" t="s">
        <v>180</v>
      </c>
      <c r="H313" s="223">
        <v>23</v>
      </c>
      <c r="I313" s="224"/>
      <c r="J313" s="225">
        <f>ROUND(I313*H313,2)</f>
        <v>0</v>
      </c>
      <c r="K313" s="221" t="s">
        <v>136</v>
      </c>
      <c r="L313" s="226"/>
      <c r="M313" s="227" t="s">
        <v>39</v>
      </c>
      <c r="N313" s="228" t="s">
        <v>53</v>
      </c>
      <c r="O313" s="66"/>
      <c r="P313" s="186">
        <f>O313*H313</f>
        <v>0</v>
      </c>
      <c r="Q313" s="186">
        <v>5.9999999999999995E-4</v>
      </c>
      <c r="R313" s="186">
        <f>Q313*H313</f>
        <v>1.3799999999999998E-2</v>
      </c>
      <c r="S313" s="186">
        <v>0</v>
      </c>
      <c r="T313" s="187">
        <f>S313*H313</f>
        <v>0</v>
      </c>
      <c r="U313" s="36"/>
      <c r="V313" s="36"/>
      <c r="W313" s="36"/>
      <c r="X313" s="36"/>
      <c r="Y313" s="36"/>
      <c r="Z313" s="36"/>
      <c r="AA313" s="36"/>
      <c r="AB313" s="36"/>
      <c r="AC313" s="36"/>
      <c r="AD313" s="36"/>
      <c r="AE313" s="36"/>
      <c r="AR313" s="188" t="s">
        <v>266</v>
      </c>
      <c r="AT313" s="188" t="s">
        <v>177</v>
      </c>
      <c r="AU313" s="188" t="s">
        <v>92</v>
      </c>
      <c r="AY313" s="18" t="s">
        <v>130</v>
      </c>
      <c r="BE313" s="189">
        <f>IF(N313="základní",J313,0)</f>
        <v>0</v>
      </c>
      <c r="BF313" s="189">
        <f>IF(N313="snížená",J313,0)</f>
        <v>0</v>
      </c>
      <c r="BG313" s="189">
        <f>IF(N313="zákl. přenesená",J313,0)</f>
        <v>0</v>
      </c>
      <c r="BH313" s="189">
        <f>IF(N313="sníž. přenesená",J313,0)</f>
        <v>0</v>
      </c>
      <c r="BI313" s="189">
        <f>IF(N313="nulová",J313,0)</f>
        <v>0</v>
      </c>
      <c r="BJ313" s="18" t="s">
        <v>90</v>
      </c>
      <c r="BK313" s="189">
        <f>ROUND(I313*H313,2)</f>
        <v>0</v>
      </c>
      <c r="BL313" s="18" t="s">
        <v>266</v>
      </c>
      <c r="BM313" s="188" t="s">
        <v>796</v>
      </c>
    </row>
    <row r="314" spans="1:65" s="2" customFormat="1" ht="11.25">
      <c r="A314" s="36"/>
      <c r="B314" s="37"/>
      <c r="C314" s="38"/>
      <c r="D314" s="190" t="s">
        <v>139</v>
      </c>
      <c r="E314" s="38"/>
      <c r="F314" s="191" t="s">
        <v>795</v>
      </c>
      <c r="G314" s="38"/>
      <c r="H314" s="38"/>
      <c r="I314" s="192"/>
      <c r="J314" s="38"/>
      <c r="K314" s="38"/>
      <c r="L314" s="41"/>
      <c r="M314" s="193"/>
      <c r="N314" s="194"/>
      <c r="O314" s="66"/>
      <c r="P314" s="66"/>
      <c r="Q314" s="66"/>
      <c r="R314" s="66"/>
      <c r="S314" s="66"/>
      <c r="T314" s="67"/>
      <c r="U314" s="36"/>
      <c r="V314" s="36"/>
      <c r="W314" s="36"/>
      <c r="X314" s="36"/>
      <c r="Y314" s="36"/>
      <c r="Z314" s="36"/>
      <c r="AA314" s="36"/>
      <c r="AB314" s="36"/>
      <c r="AC314" s="36"/>
      <c r="AD314" s="36"/>
      <c r="AE314" s="36"/>
      <c r="AT314" s="18" t="s">
        <v>139</v>
      </c>
      <c r="AU314" s="18" t="s">
        <v>92</v>
      </c>
    </row>
    <row r="315" spans="1:65" s="13" customFormat="1" ht="11.25">
      <c r="B315" s="197"/>
      <c r="C315" s="198"/>
      <c r="D315" s="190" t="s">
        <v>143</v>
      </c>
      <c r="E315" s="199" t="s">
        <v>39</v>
      </c>
      <c r="F315" s="200" t="s">
        <v>789</v>
      </c>
      <c r="G315" s="198"/>
      <c r="H315" s="201">
        <v>23</v>
      </c>
      <c r="I315" s="202"/>
      <c r="J315" s="198"/>
      <c r="K315" s="198"/>
      <c r="L315" s="203"/>
      <c r="M315" s="204"/>
      <c r="N315" s="205"/>
      <c r="O315" s="205"/>
      <c r="P315" s="205"/>
      <c r="Q315" s="205"/>
      <c r="R315" s="205"/>
      <c r="S315" s="205"/>
      <c r="T315" s="206"/>
      <c r="AT315" s="207" t="s">
        <v>143</v>
      </c>
      <c r="AU315" s="207" t="s">
        <v>92</v>
      </c>
      <c r="AV315" s="13" t="s">
        <v>92</v>
      </c>
      <c r="AW315" s="13" t="s">
        <v>41</v>
      </c>
      <c r="AX315" s="13" t="s">
        <v>82</v>
      </c>
      <c r="AY315" s="207" t="s">
        <v>130</v>
      </c>
    </row>
    <row r="316" spans="1:65" s="14" customFormat="1" ht="11.25">
      <c r="B316" s="208"/>
      <c r="C316" s="209"/>
      <c r="D316" s="190" t="s">
        <v>143</v>
      </c>
      <c r="E316" s="210" t="s">
        <v>39</v>
      </c>
      <c r="F316" s="211" t="s">
        <v>158</v>
      </c>
      <c r="G316" s="209"/>
      <c r="H316" s="212">
        <v>23</v>
      </c>
      <c r="I316" s="213"/>
      <c r="J316" s="209"/>
      <c r="K316" s="209"/>
      <c r="L316" s="214"/>
      <c r="M316" s="215"/>
      <c r="N316" s="216"/>
      <c r="O316" s="216"/>
      <c r="P316" s="216"/>
      <c r="Q316" s="216"/>
      <c r="R316" s="216"/>
      <c r="S316" s="216"/>
      <c r="T316" s="217"/>
      <c r="AT316" s="218" t="s">
        <v>143</v>
      </c>
      <c r="AU316" s="218" t="s">
        <v>92</v>
      </c>
      <c r="AV316" s="14" t="s">
        <v>137</v>
      </c>
      <c r="AW316" s="14" t="s">
        <v>41</v>
      </c>
      <c r="AX316" s="14" t="s">
        <v>90</v>
      </c>
      <c r="AY316" s="218" t="s">
        <v>130</v>
      </c>
    </row>
    <row r="317" spans="1:65" s="2" customFormat="1" ht="33" customHeight="1">
      <c r="A317" s="36"/>
      <c r="B317" s="37"/>
      <c r="C317" s="177" t="s">
        <v>501</v>
      </c>
      <c r="D317" s="177" t="s">
        <v>132</v>
      </c>
      <c r="E317" s="178" t="s">
        <v>797</v>
      </c>
      <c r="F317" s="179" t="s">
        <v>798</v>
      </c>
      <c r="G317" s="180" t="s">
        <v>201</v>
      </c>
      <c r="H317" s="181">
        <v>620.00000000000296</v>
      </c>
      <c r="I317" s="182"/>
      <c r="J317" s="183">
        <f>ROUND(I317*H317,2)</f>
        <v>0</v>
      </c>
      <c r="K317" s="179" t="s">
        <v>136</v>
      </c>
      <c r="L317" s="41"/>
      <c r="M317" s="184" t="s">
        <v>39</v>
      </c>
      <c r="N317" s="185" t="s">
        <v>53</v>
      </c>
      <c r="O317" s="66"/>
      <c r="P317" s="186">
        <f>O317*H317</f>
        <v>0</v>
      </c>
      <c r="Q317" s="186">
        <v>0</v>
      </c>
      <c r="R317" s="186">
        <f>Q317*H317</f>
        <v>0</v>
      </c>
      <c r="S317" s="186">
        <v>0</v>
      </c>
      <c r="T317" s="187">
        <f>S317*H317</f>
        <v>0</v>
      </c>
      <c r="U317" s="36"/>
      <c r="V317" s="36"/>
      <c r="W317" s="36"/>
      <c r="X317" s="36"/>
      <c r="Y317" s="36"/>
      <c r="Z317" s="36"/>
      <c r="AA317" s="36"/>
      <c r="AB317" s="36"/>
      <c r="AC317" s="36"/>
      <c r="AD317" s="36"/>
      <c r="AE317" s="36"/>
      <c r="AR317" s="188" t="s">
        <v>216</v>
      </c>
      <c r="AT317" s="188" t="s">
        <v>132</v>
      </c>
      <c r="AU317" s="188" t="s">
        <v>92</v>
      </c>
      <c r="AY317" s="18" t="s">
        <v>130</v>
      </c>
      <c r="BE317" s="189">
        <f>IF(N317="základní",J317,0)</f>
        <v>0</v>
      </c>
      <c r="BF317" s="189">
        <f>IF(N317="snížená",J317,0)</f>
        <v>0</v>
      </c>
      <c r="BG317" s="189">
        <f>IF(N317="zákl. přenesená",J317,0)</f>
        <v>0</v>
      </c>
      <c r="BH317" s="189">
        <f>IF(N317="sníž. přenesená",J317,0)</f>
        <v>0</v>
      </c>
      <c r="BI317" s="189">
        <f>IF(N317="nulová",J317,0)</f>
        <v>0</v>
      </c>
      <c r="BJ317" s="18" t="s">
        <v>90</v>
      </c>
      <c r="BK317" s="189">
        <f>ROUND(I317*H317,2)</f>
        <v>0</v>
      </c>
      <c r="BL317" s="18" t="s">
        <v>216</v>
      </c>
      <c r="BM317" s="188" t="s">
        <v>799</v>
      </c>
    </row>
    <row r="318" spans="1:65" s="2" customFormat="1" ht="29.25">
      <c r="A318" s="36"/>
      <c r="B318" s="37"/>
      <c r="C318" s="38"/>
      <c r="D318" s="190" t="s">
        <v>139</v>
      </c>
      <c r="E318" s="38"/>
      <c r="F318" s="191" t="s">
        <v>800</v>
      </c>
      <c r="G318" s="38"/>
      <c r="H318" s="38"/>
      <c r="I318" s="192"/>
      <c r="J318" s="38"/>
      <c r="K318" s="38"/>
      <c r="L318" s="41"/>
      <c r="M318" s="193"/>
      <c r="N318" s="194"/>
      <c r="O318" s="66"/>
      <c r="P318" s="66"/>
      <c r="Q318" s="66"/>
      <c r="R318" s="66"/>
      <c r="S318" s="66"/>
      <c r="T318" s="67"/>
      <c r="U318" s="36"/>
      <c r="V318" s="36"/>
      <c r="W318" s="36"/>
      <c r="X318" s="36"/>
      <c r="Y318" s="36"/>
      <c r="Z318" s="36"/>
      <c r="AA318" s="36"/>
      <c r="AB318" s="36"/>
      <c r="AC318" s="36"/>
      <c r="AD318" s="36"/>
      <c r="AE318" s="36"/>
      <c r="AT318" s="18" t="s">
        <v>139</v>
      </c>
      <c r="AU318" s="18" t="s">
        <v>92</v>
      </c>
    </row>
    <row r="319" spans="1:65" s="2" customFormat="1" ht="11.25">
      <c r="A319" s="36"/>
      <c r="B319" s="37"/>
      <c r="C319" s="38"/>
      <c r="D319" s="195" t="s">
        <v>141</v>
      </c>
      <c r="E319" s="38"/>
      <c r="F319" s="196" t="s">
        <v>801</v>
      </c>
      <c r="G319" s="38"/>
      <c r="H319" s="38"/>
      <c r="I319" s="192"/>
      <c r="J319" s="38"/>
      <c r="K319" s="38"/>
      <c r="L319" s="41"/>
      <c r="M319" s="193"/>
      <c r="N319" s="194"/>
      <c r="O319" s="66"/>
      <c r="P319" s="66"/>
      <c r="Q319" s="66"/>
      <c r="R319" s="66"/>
      <c r="S319" s="66"/>
      <c r="T319" s="67"/>
      <c r="U319" s="36"/>
      <c r="V319" s="36"/>
      <c r="W319" s="36"/>
      <c r="X319" s="36"/>
      <c r="Y319" s="36"/>
      <c r="Z319" s="36"/>
      <c r="AA319" s="36"/>
      <c r="AB319" s="36"/>
      <c r="AC319" s="36"/>
      <c r="AD319" s="36"/>
      <c r="AE319" s="36"/>
      <c r="AT319" s="18" t="s">
        <v>141</v>
      </c>
      <c r="AU319" s="18" t="s">
        <v>92</v>
      </c>
    </row>
    <row r="320" spans="1:65" s="2" customFormat="1" ht="16.5" customHeight="1">
      <c r="A320" s="36"/>
      <c r="B320" s="37"/>
      <c r="C320" s="219" t="s">
        <v>507</v>
      </c>
      <c r="D320" s="219" t="s">
        <v>177</v>
      </c>
      <c r="E320" s="220" t="s">
        <v>802</v>
      </c>
      <c r="F320" s="221" t="s">
        <v>803</v>
      </c>
      <c r="G320" s="222" t="s">
        <v>804</v>
      </c>
      <c r="H320" s="223">
        <v>781.2</v>
      </c>
      <c r="I320" s="224"/>
      <c r="J320" s="225">
        <f>ROUND(I320*H320,2)</f>
        <v>0</v>
      </c>
      <c r="K320" s="221" t="s">
        <v>136</v>
      </c>
      <c r="L320" s="226"/>
      <c r="M320" s="227" t="s">
        <v>39</v>
      </c>
      <c r="N320" s="228" t="s">
        <v>53</v>
      </c>
      <c r="O320" s="66"/>
      <c r="P320" s="186">
        <f>O320*H320</f>
        <v>0</v>
      </c>
      <c r="Q320" s="186">
        <v>1E-3</v>
      </c>
      <c r="R320" s="186">
        <f>Q320*H320</f>
        <v>0.78120000000000012</v>
      </c>
      <c r="S320" s="186">
        <v>0</v>
      </c>
      <c r="T320" s="187">
        <f>S320*H320</f>
        <v>0</v>
      </c>
      <c r="U320" s="36"/>
      <c r="V320" s="36"/>
      <c r="W320" s="36"/>
      <c r="X320" s="36"/>
      <c r="Y320" s="36"/>
      <c r="Z320" s="36"/>
      <c r="AA320" s="36"/>
      <c r="AB320" s="36"/>
      <c r="AC320" s="36"/>
      <c r="AD320" s="36"/>
      <c r="AE320" s="36"/>
      <c r="AR320" s="188" t="s">
        <v>266</v>
      </c>
      <c r="AT320" s="188" t="s">
        <v>177</v>
      </c>
      <c r="AU320" s="188" t="s">
        <v>92</v>
      </c>
      <c r="AY320" s="18" t="s">
        <v>130</v>
      </c>
      <c r="BE320" s="189">
        <f>IF(N320="základní",J320,0)</f>
        <v>0</v>
      </c>
      <c r="BF320" s="189">
        <f>IF(N320="snížená",J320,0)</f>
        <v>0</v>
      </c>
      <c r="BG320" s="189">
        <f>IF(N320="zákl. přenesená",J320,0)</f>
        <v>0</v>
      </c>
      <c r="BH320" s="189">
        <f>IF(N320="sníž. přenesená",J320,0)</f>
        <v>0</v>
      </c>
      <c r="BI320" s="189">
        <f>IF(N320="nulová",J320,0)</f>
        <v>0</v>
      </c>
      <c r="BJ320" s="18" t="s">
        <v>90</v>
      </c>
      <c r="BK320" s="189">
        <f>ROUND(I320*H320,2)</f>
        <v>0</v>
      </c>
      <c r="BL320" s="18" t="s">
        <v>266</v>
      </c>
      <c r="BM320" s="188" t="s">
        <v>805</v>
      </c>
    </row>
    <row r="321" spans="1:65" s="2" customFormat="1" ht="11.25">
      <c r="A321" s="36"/>
      <c r="B321" s="37"/>
      <c r="C321" s="38"/>
      <c r="D321" s="190" t="s">
        <v>139</v>
      </c>
      <c r="E321" s="38"/>
      <c r="F321" s="191" t="s">
        <v>803</v>
      </c>
      <c r="G321" s="38"/>
      <c r="H321" s="38"/>
      <c r="I321" s="192"/>
      <c r="J321" s="38"/>
      <c r="K321" s="38"/>
      <c r="L321" s="41"/>
      <c r="M321" s="193"/>
      <c r="N321" s="194"/>
      <c r="O321" s="66"/>
      <c r="P321" s="66"/>
      <c r="Q321" s="66"/>
      <c r="R321" s="66"/>
      <c r="S321" s="66"/>
      <c r="T321" s="67"/>
      <c r="U321" s="36"/>
      <c r="V321" s="36"/>
      <c r="W321" s="36"/>
      <c r="X321" s="36"/>
      <c r="Y321" s="36"/>
      <c r="Z321" s="36"/>
      <c r="AA321" s="36"/>
      <c r="AB321" s="36"/>
      <c r="AC321" s="36"/>
      <c r="AD321" s="36"/>
      <c r="AE321" s="36"/>
      <c r="AT321" s="18" t="s">
        <v>139</v>
      </c>
      <c r="AU321" s="18" t="s">
        <v>92</v>
      </c>
    </row>
    <row r="322" spans="1:65" s="13" customFormat="1" ht="11.25">
      <c r="B322" s="197"/>
      <c r="C322" s="198"/>
      <c r="D322" s="190" t="s">
        <v>143</v>
      </c>
      <c r="E322" s="199" t="s">
        <v>39</v>
      </c>
      <c r="F322" s="200" t="s">
        <v>806</v>
      </c>
      <c r="G322" s="198"/>
      <c r="H322" s="201">
        <v>651</v>
      </c>
      <c r="I322" s="202"/>
      <c r="J322" s="198"/>
      <c r="K322" s="198"/>
      <c r="L322" s="203"/>
      <c r="M322" s="204"/>
      <c r="N322" s="205"/>
      <c r="O322" s="205"/>
      <c r="P322" s="205"/>
      <c r="Q322" s="205"/>
      <c r="R322" s="205"/>
      <c r="S322" s="205"/>
      <c r="T322" s="206"/>
      <c r="AT322" s="207" t="s">
        <v>143</v>
      </c>
      <c r="AU322" s="207" t="s">
        <v>92</v>
      </c>
      <c r="AV322" s="13" t="s">
        <v>92</v>
      </c>
      <c r="AW322" s="13" t="s">
        <v>41</v>
      </c>
      <c r="AX322" s="13" t="s">
        <v>82</v>
      </c>
      <c r="AY322" s="207" t="s">
        <v>130</v>
      </c>
    </row>
    <row r="323" spans="1:65" s="14" customFormat="1" ht="11.25">
      <c r="B323" s="208"/>
      <c r="C323" s="209"/>
      <c r="D323" s="190" t="s">
        <v>143</v>
      </c>
      <c r="E323" s="210" t="s">
        <v>39</v>
      </c>
      <c r="F323" s="211" t="s">
        <v>158</v>
      </c>
      <c r="G323" s="209"/>
      <c r="H323" s="212">
        <v>651</v>
      </c>
      <c r="I323" s="213"/>
      <c r="J323" s="209"/>
      <c r="K323" s="209"/>
      <c r="L323" s="214"/>
      <c r="M323" s="215"/>
      <c r="N323" s="216"/>
      <c r="O323" s="216"/>
      <c r="P323" s="216"/>
      <c r="Q323" s="216"/>
      <c r="R323" s="216"/>
      <c r="S323" s="216"/>
      <c r="T323" s="217"/>
      <c r="AT323" s="218" t="s">
        <v>143</v>
      </c>
      <c r="AU323" s="218" t="s">
        <v>92</v>
      </c>
      <c r="AV323" s="14" t="s">
        <v>137</v>
      </c>
      <c r="AW323" s="14" t="s">
        <v>41</v>
      </c>
      <c r="AX323" s="14" t="s">
        <v>90</v>
      </c>
      <c r="AY323" s="218" t="s">
        <v>130</v>
      </c>
    </row>
    <row r="324" spans="1:65" s="13" customFormat="1" ht="11.25">
      <c r="B324" s="197"/>
      <c r="C324" s="198"/>
      <c r="D324" s="190" t="s">
        <v>143</v>
      </c>
      <c r="E324" s="198"/>
      <c r="F324" s="200" t="s">
        <v>807</v>
      </c>
      <c r="G324" s="198"/>
      <c r="H324" s="201">
        <v>781.2</v>
      </c>
      <c r="I324" s="202"/>
      <c r="J324" s="198"/>
      <c r="K324" s="198"/>
      <c r="L324" s="203"/>
      <c r="M324" s="204"/>
      <c r="N324" s="205"/>
      <c r="O324" s="205"/>
      <c r="P324" s="205"/>
      <c r="Q324" s="205"/>
      <c r="R324" s="205"/>
      <c r="S324" s="205"/>
      <c r="T324" s="206"/>
      <c r="AT324" s="207" t="s">
        <v>143</v>
      </c>
      <c r="AU324" s="207" t="s">
        <v>92</v>
      </c>
      <c r="AV324" s="13" t="s">
        <v>92</v>
      </c>
      <c r="AW324" s="13" t="s">
        <v>4</v>
      </c>
      <c r="AX324" s="13" t="s">
        <v>90</v>
      </c>
      <c r="AY324" s="207" t="s">
        <v>130</v>
      </c>
    </row>
    <row r="325" spans="1:65" s="2" customFormat="1" ht="24.2" customHeight="1">
      <c r="A325" s="36"/>
      <c r="B325" s="37"/>
      <c r="C325" s="219" t="s">
        <v>808</v>
      </c>
      <c r="D325" s="219" t="s">
        <v>177</v>
      </c>
      <c r="E325" s="220" t="s">
        <v>809</v>
      </c>
      <c r="F325" s="221" t="s">
        <v>810</v>
      </c>
      <c r="G325" s="222" t="s">
        <v>180</v>
      </c>
      <c r="H325" s="223">
        <v>100</v>
      </c>
      <c r="I325" s="224"/>
      <c r="J325" s="225">
        <f>ROUND(I325*H325,2)</f>
        <v>0</v>
      </c>
      <c r="K325" s="221" t="s">
        <v>136</v>
      </c>
      <c r="L325" s="226"/>
      <c r="M325" s="227" t="s">
        <v>39</v>
      </c>
      <c r="N325" s="228" t="s">
        <v>53</v>
      </c>
      <c r="O325" s="66"/>
      <c r="P325" s="186">
        <f>O325*H325</f>
        <v>0</v>
      </c>
      <c r="Q325" s="186">
        <v>2.5999999999999998E-4</v>
      </c>
      <c r="R325" s="186">
        <f>Q325*H325</f>
        <v>2.5999999999999999E-2</v>
      </c>
      <c r="S325" s="186">
        <v>0</v>
      </c>
      <c r="T325" s="187">
        <f>S325*H325</f>
        <v>0</v>
      </c>
      <c r="U325" s="36"/>
      <c r="V325" s="36"/>
      <c r="W325" s="36"/>
      <c r="X325" s="36"/>
      <c r="Y325" s="36"/>
      <c r="Z325" s="36"/>
      <c r="AA325" s="36"/>
      <c r="AB325" s="36"/>
      <c r="AC325" s="36"/>
      <c r="AD325" s="36"/>
      <c r="AE325" s="36"/>
      <c r="AR325" s="188" t="s">
        <v>266</v>
      </c>
      <c r="AT325" s="188" t="s">
        <v>177</v>
      </c>
      <c r="AU325" s="188" t="s">
        <v>92</v>
      </c>
      <c r="AY325" s="18" t="s">
        <v>130</v>
      </c>
      <c r="BE325" s="189">
        <f>IF(N325="základní",J325,0)</f>
        <v>0</v>
      </c>
      <c r="BF325" s="189">
        <f>IF(N325="snížená",J325,0)</f>
        <v>0</v>
      </c>
      <c r="BG325" s="189">
        <f>IF(N325="zákl. přenesená",J325,0)</f>
        <v>0</v>
      </c>
      <c r="BH325" s="189">
        <f>IF(N325="sníž. přenesená",J325,0)</f>
        <v>0</v>
      </c>
      <c r="BI325" s="189">
        <f>IF(N325="nulová",J325,0)</f>
        <v>0</v>
      </c>
      <c r="BJ325" s="18" t="s">
        <v>90</v>
      </c>
      <c r="BK325" s="189">
        <f>ROUND(I325*H325,2)</f>
        <v>0</v>
      </c>
      <c r="BL325" s="18" t="s">
        <v>266</v>
      </c>
      <c r="BM325" s="188" t="s">
        <v>811</v>
      </c>
    </row>
    <row r="326" spans="1:65" s="2" customFormat="1" ht="11.25">
      <c r="A326" s="36"/>
      <c r="B326" s="37"/>
      <c r="C326" s="38"/>
      <c r="D326" s="190" t="s">
        <v>139</v>
      </c>
      <c r="E326" s="38"/>
      <c r="F326" s="191" t="s">
        <v>810</v>
      </c>
      <c r="G326" s="38"/>
      <c r="H326" s="38"/>
      <c r="I326" s="192"/>
      <c r="J326" s="38"/>
      <c r="K326" s="38"/>
      <c r="L326" s="41"/>
      <c r="M326" s="193"/>
      <c r="N326" s="194"/>
      <c r="O326" s="66"/>
      <c r="P326" s="66"/>
      <c r="Q326" s="66"/>
      <c r="R326" s="66"/>
      <c r="S326" s="66"/>
      <c r="T326" s="67"/>
      <c r="U326" s="36"/>
      <c r="V326" s="36"/>
      <c r="W326" s="36"/>
      <c r="X326" s="36"/>
      <c r="Y326" s="36"/>
      <c r="Z326" s="36"/>
      <c r="AA326" s="36"/>
      <c r="AB326" s="36"/>
      <c r="AC326" s="36"/>
      <c r="AD326" s="36"/>
      <c r="AE326" s="36"/>
      <c r="AT326" s="18" t="s">
        <v>139</v>
      </c>
      <c r="AU326" s="18" t="s">
        <v>92</v>
      </c>
    </row>
    <row r="327" spans="1:65" s="2" customFormat="1" ht="24.2" customHeight="1">
      <c r="A327" s="36"/>
      <c r="B327" s="37"/>
      <c r="C327" s="219" t="s">
        <v>812</v>
      </c>
      <c r="D327" s="219" t="s">
        <v>177</v>
      </c>
      <c r="E327" s="220" t="s">
        <v>813</v>
      </c>
      <c r="F327" s="221" t="s">
        <v>814</v>
      </c>
      <c r="G327" s="222" t="s">
        <v>180</v>
      </c>
      <c r="H327" s="223">
        <v>100</v>
      </c>
      <c r="I327" s="224"/>
      <c r="J327" s="225">
        <f>ROUND(I327*H327,2)</f>
        <v>0</v>
      </c>
      <c r="K327" s="221" t="s">
        <v>136</v>
      </c>
      <c r="L327" s="226"/>
      <c r="M327" s="227" t="s">
        <v>39</v>
      </c>
      <c r="N327" s="228" t="s">
        <v>53</v>
      </c>
      <c r="O327" s="66"/>
      <c r="P327" s="186">
        <f>O327*H327</f>
        <v>0</v>
      </c>
      <c r="Q327" s="186">
        <v>6.9999999999999999E-4</v>
      </c>
      <c r="R327" s="186">
        <f>Q327*H327</f>
        <v>6.9999999999999993E-2</v>
      </c>
      <c r="S327" s="186">
        <v>0</v>
      </c>
      <c r="T327" s="187">
        <f>S327*H327</f>
        <v>0</v>
      </c>
      <c r="U327" s="36"/>
      <c r="V327" s="36"/>
      <c r="W327" s="36"/>
      <c r="X327" s="36"/>
      <c r="Y327" s="36"/>
      <c r="Z327" s="36"/>
      <c r="AA327" s="36"/>
      <c r="AB327" s="36"/>
      <c r="AC327" s="36"/>
      <c r="AD327" s="36"/>
      <c r="AE327" s="36"/>
      <c r="AR327" s="188" t="s">
        <v>266</v>
      </c>
      <c r="AT327" s="188" t="s">
        <v>177</v>
      </c>
      <c r="AU327" s="188" t="s">
        <v>92</v>
      </c>
      <c r="AY327" s="18" t="s">
        <v>130</v>
      </c>
      <c r="BE327" s="189">
        <f>IF(N327="základní",J327,0)</f>
        <v>0</v>
      </c>
      <c r="BF327" s="189">
        <f>IF(N327="snížená",J327,0)</f>
        <v>0</v>
      </c>
      <c r="BG327" s="189">
        <f>IF(N327="zákl. přenesená",J327,0)</f>
        <v>0</v>
      </c>
      <c r="BH327" s="189">
        <f>IF(N327="sníž. přenesená",J327,0)</f>
        <v>0</v>
      </c>
      <c r="BI327" s="189">
        <f>IF(N327="nulová",J327,0)</f>
        <v>0</v>
      </c>
      <c r="BJ327" s="18" t="s">
        <v>90</v>
      </c>
      <c r="BK327" s="189">
        <f>ROUND(I327*H327,2)</f>
        <v>0</v>
      </c>
      <c r="BL327" s="18" t="s">
        <v>266</v>
      </c>
      <c r="BM327" s="188" t="s">
        <v>815</v>
      </c>
    </row>
    <row r="328" spans="1:65" s="2" customFormat="1" ht="19.5">
      <c r="A328" s="36"/>
      <c r="B328" s="37"/>
      <c r="C328" s="38"/>
      <c r="D328" s="190" t="s">
        <v>139</v>
      </c>
      <c r="E328" s="38"/>
      <c r="F328" s="191" t="s">
        <v>814</v>
      </c>
      <c r="G328" s="38"/>
      <c r="H328" s="38"/>
      <c r="I328" s="192"/>
      <c r="J328" s="38"/>
      <c r="K328" s="38"/>
      <c r="L328" s="41"/>
      <c r="M328" s="193"/>
      <c r="N328" s="194"/>
      <c r="O328" s="66"/>
      <c r="P328" s="66"/>
      <c r="Q328" s="66"/>
      <c r="R328" s="66"/>
      <c r="S328" s="66"/>
      <c r="T328" s="67"/>
      <c r="U328" s="36"/>
      <c r="V328" s="36"/>
      <c r="W328" s="36"/>
      <c r="X328" s="36"/>
      <c r="Y328" s="36"/>
      <c r="Z328" s="36"/>
      <c r="AA328" s="36"/>
      <c r="AB328" s="36"/>
      <c r="AC328" s="36"/>
      <c r="AD328" s="36"/>
      <c r="AE328" s="36"/>
      <c r="AT328" s="18" t="s">
        <v>139</v>
      </c>
      <c r="AU328" s="18" t="s">
        <v>92</v>
      </c>
    </row>
    <row r="329" spans="1:65" s="2" customFormat="1" ht="37.9" customHeight="1">
      <c r="A329" s="36"/>
      <c r="B329" s="37"/>
      <c r="C329" s="177" t="s">
        <v>816</v>
      </c>
      <c r="D329" s="177" t="s">
        <v>132</v>
      </c>
      <c r="E329" s="178" t="s">
        <v>817</v>
      </c>
      <c r="F329" s="179" t="s">
        <v>818</v>
      </c>
      <c r="G329" s="180" t="s">
        <v>201</v>
      </c>
      <c r="H329" s="181">
        <v>260</v>
      </c>
      <c r="I329" s="182"/>
      <c r="J329" s="183">
        <f>ROUND(I329*H329,2)</f>
        <v>0</v>
      </c>
      <c r="K329" s="179" t="s">
        <v>136</v>
      </c>
      <c r="L329" s="41"/>
      <c r="M329" s="184" t="s">
        <v>39</v>
      </c>
      <c r="N329" s="185" t="s">
        <v>53</v>
      </c>
      <c r="O329" s="66"/>
      <c r="P329" s="186">
        <f>O329*H329</f>
        <v>0</v>
      </c>
      <c r="Q329" s="186">
        <v>0</v>
      </c>
      <c r="R329" s="186">
        <f>Q329*H329</f>
        <v>0</v>
      </c>
      <c r="S329" s="186">
        <v>0</v>
      </c>
      <c r="T329" s="187">
        <f>S329*H329</f>
        <v>0</v>
      </c>
      <c r="U329" s="36"/>
      <c r="V329" s="36"/>
      <c r="W329" s="36"/>
      <c r="X329" s="36"/>
      <c r="Y329" s="36"/>
      <c r="Z329" s="36"/>
      <c r="AA329" s="36"/>
      <c r="AB329" s="36"/>
      <c r="AC329" s="36"/>
      <c r="AD329" s="36"/>
      <c r="AE329" s="36"/>
      <c r="AR329" s="188" t="s">
        <v>216</v>
      </c>
      <c r="AT329" s="188" t="s">
        <v>132</v>
      </c>
      <c r="AU329" s="188" t="s">
        <v>92</v>
      </c>
      <c r="AY329" s="18" t="s">
        <v>130</v>
      </c>
      <c r="BE329" s="189">
        <f>IF(N329="základní",J329,0)</f>
        <v>0</v>
      </c>
      <c r="BF329" s="189">
        <f>IF(N329="snížená",J329,0)</f>
        <v>0</v>
      </c>
      <c r="BG329" s="189">
        <f>IF(N329="zákl. přenesená",J329,0)</f>
        <v>0</v>
      </c>
      <c r="BH329" s="189">
        <f>IF(N329="sníž. přenesená",J329,0)</f>
        <v>0</v>
      </c>
      <c r="BI329" s="189">
        <f>IF(N329="nulová",J329,0)</f>
        <v>0</v>
      </c>
      <c r="BJ329" s="18" t="s">
        <v>90</v>
      </c>
      <c r="BK329" s="189">
        <f>ROUND(I329*H329,2)</f>
        <v>0</v>
      </c>
      <c r="BL329" s="18" t="s">
        <v>216</v>
      </c>
      <c r="BM329" s="188" t="s">
        <v>819</v>
      </c>
    </row>
    <row r="330" spans="1:65" s="2" customFormat="1" ht="29.25">
      <c r="A330" s="36"/>
      <c r="B330" s="37"/>
      <c r="C330" s="38"/>
      <c r="D330" s="190" t="s">
        <v>139</v>
      </c>
      <c r="E330" s="38"/>
      <c r="F330" s="191" t="s">
        <v>820</v>
      </c>
      <c r="G330" s="38"/>
      <c r="H330" s="38"/>
      <c r="I330" s="192"/>
      <c r="J330" s="38"/>
      <c r="K330" s="38"/>
      <c r="L330" s="41"/>
      <c r="M330" s="193"/>
      <c r="N330" s="194"/>
      <c r="O330" s="66"/>
      <c r="P330" s="66"/>
      <c r="Q330" s="66"/>
      <c r="R330" s="66"/>
      <c r="S330" s="66"/>
      <c r="T330" s="67"/>
      <c r="U330" s="36"/>
      <c r="V330" s="36"/>
      <c r="W330" s="36"/>
      <c r="X330" s="36"/>
      <c r="Y330" s="36"/>
      <c r="Z330" s="36"/>
      <c r="AA330" s="36"/>
      <c r="AB330" s="36"/>
      <c r="AC330" s="36"/>
      <c r="AD330" s="36"/>
      <c r="AE330" s="36"/>
      <c r="AT330" s="18" t="s">
        <v>139</v>
      </c>
      <c r="AU330" s="18" t="s">
        <v>92</v>
      </c>
    </row>
    <row r="331" spans="1:65" s="2" customFormat="1" ht="11.25">
      <c r="A331" s="36"/>
      <c r="B331" s="37"/>
      <c r="C331" s="38"/>
      <c r="D331" s="195" t="s">
        <v>141</v>
      </c>
      <c r="E331" s="38"/>
      <c r="F331" s="196" t="s">
        <v>821</v>
      </c>
      <c r="G331" s="38"/>
      <c r="H331" s="38"/>
      <c r="I331" s="192"/>
      <c r="J331" s="38"/>
      <c r="K331" s="38"/>
      <c r="L331" s="41"/>
      <c r="M331" s="193"/>
      <c r="N331" s="194"/>
      <c r="O331" s="66"/>
      <c r="P331" s="66"/>
      <c r="Q331" s="66"/>
      <c r="R331" s="66"/>
      <c r="S331" s="66"/>
      <c r="T331" s="67"/>
      <c r="U331" s="36"/>
      <c r="V331" s="36"/>
      <c r="W331" s="36"/>
      <c r="X331" s="36"/>
      <c r="Y331" s="36"/>
      <c r="Z331" s="36"/>
      <c r="AA331" s="36"/>
      <c r="AB331" s="36"/>
      <c r="AC331" s="36"/>
      <c r="AD331" s="36"/>
      <c r="AE331" s="36"/>
      <c r="AT331" s="18" t="s">
        <v>141</v>
      </c>
      <c r="AU331" s="18" t="s">
        <v>92</v>
      </c>
    </row>
    <row r="332" spans="1:65" s="13" customFormat="1" ht="11.25">
      <c r="B332" s="197"/>
      <c r="C332" s="198"/>
      <c r="D332" s="190" t="s">
        <v>143</v>
      </c>
      <c r="E332" s="199" t="s">
        <v>39</v>
      </c>
      <c r="F332" s="200" t="s">
        <v>822</v>
      </c>
      <c r="G332" s="198"/>
      <c r="H332" s="201">
        <v>230</v>
      </c>
      <c r="I332" s="202"/>
      <c r="J332" s="198"/>
      <c r="K332" s="198"/>
      <c r="L332" s="203"/>
      <c r="M332" s="204"/>
      <c r="N332" s="205"/>
      <c r="O332" s="205"/>
      <c r="P332" s="205"/>
      <c r="Q332" s="205"/>
      <c r="R332" s="205"/>
      <c r="S332" s="205"/>
      <c r="T332" s="206"/>
      <c r="AT332" s="207" t="s">
        <v>143</v>
      </c>
      <c r="AU332" s="207" t="s">
        <v>92</v>
      </c>
      <c r="AV332" s="13" t="s">
        <v>92</v>
      </c>
      <c r="AW332" s="13" t="s">
        <v>41</v>
      </c>
      <c r="AX332" s="13" t="s">
        <v>82</v>
      </c>
      <c r="AY332" s="207" t="s">
        <v>130</v>
      </c>
    </row>
    <row r="333" spans="1:65" s="13" customFormat="1" ht="11.25">
      <c r="B333" s="197"/>
      <c r="C333" s="198"/>
      <c r="D333" s="190" t="s">
        <v>143</v>
      </c>
      <c r="E333" s="199" t="s">
        <v>39</v>
      </c>
      <c r="F333" s="200" t="s">
        <v>823</v>
      </c>
      <c r="G333" s="198"/>
      <c r="H333" s="201">
        <v>10</v>
      </c>
      <c r="I333" s="202"/>
      <c r="J333" s="198"/>
      <c r="K333" s="198"/>
      <c r="L333" s="203"/>
      <c r="M333" s="204"/>
      <c r="N333" s="205"/>
      <c r="O333" s="205"/>
      <c r="P333" s="205"/>
      <c r="Q333" s="205"/>
      <c r="R333" s="205"/>
      <c r="S333" s="205"/>
      <c r="T333" s="206"/>
      <c r="AT333" s="207" t="s">
        <v>143</v>
      </c>
      <c r="AU333" s="207" t="s">
        <v>92</v>
      </c>
      <c r="AV333" s="13" t="s">
        <v>92</v>
      </c>
      <c r="AW333" s="13" t="s">
        <v>41</v>
      </c>
      <c r="AX333" s="13" t="s">
        <v>82</v>
      </c>
      <c r="AY333" s="207" t="s">
        <v>130</v>
      </c>
    </row>
    <row r="334" spans="1:65" s="13" customFormat="1" ht="11.25">
      <c r="B334" s="197"/>
      <c r="C334" s="198"/>
      <c r="D334" s="190" t="s">
        <v>143</v>
      </c>
      <c r="E334" s="199" t="s">
        <v>39</v>
      </c>
      <c r="F334" s="200" t="s">
        <v>824</v>
      </c>
      <c r="G334" s="198"/>
      <c r="H334" s="201">
        <v>10</v>
      </c>
      <c r="I334" s="202"/>
      <c r="J334" s="198"/>
      <c r="K334" s="198"/>
      <c r="L334" s="203"/>
      <c r="M334" s="204"/>
      <c r="N334" s="205"/>
      <c r="O334" s="205"/>
      <c r="P334" s="205"/>
      <c r="Q334" s="205"/>
      <c r="R334" s="205"/>
      <c r="S334" s="205"/>
      <c r="T334" s="206"/>
      <c r="AT334" s="207" t="s">
        <v>143</v>
      </c>
      <c r="AU334" s="207" t="s">
        <v>92</v>
      </c>
      <c r="AV334" s="13" t="s">
        <v>92</v>
      </c>
      <c r="AW334" s="13" t="s">
        <v>41</v>
      </c>
      <c r="AX334" s="13" t="s">
        <v>82</v>
      </c>
      <c r="AY334" s="207" t="s">
        <v>130</v>
      </c>
    </row>
    <row r="335" spans="1:65" s="13" customFormat="1" ht="11.25">
      <c r="B335" s="197"/>
      <c r="C335" s="198"/>
      <c r="D335" s="190" t="s">
        <v>143</v>
      </c>
      <c r="E335" s="199" t="s">
        <v>39</v>
      </c>
      <c r="F335" s="200" t="s">
        <v>825</v>
      </c>
      <c r="G335" s="198"/>
      <c r="H335" s="201">
        <v>10</v>
      </c>
      <c r="I335" s="202"/>
      <c r="J335" s="198"/>
      <c r="K335" s="198"/>
      <c r="L335" s="203"/>
      <c r="M335" s="204"/>
      <c r="N335" s="205"/>
      <c r="O335" s="205"/>
      <c r="P335" s="205"/>
      <c r="Q335" s="205"/>
      <c r="R335" s="205"/>
      <c r="S335" s="205"/>
      <c r="T335" s="206"/>
      <c r="AT335" s="207" t="s">
        <v>143</v>
      </c>
      <c r="AU335" s="207" t="s">
        <v>92</v>
      </c>
      <c r="AV335" s="13" t="s">
        <v>92</v>
      </c>
      <c r="AW335" s="13" t="s">
        <v>41</v>
      </c>
      <c r="AX335" s="13" t="s">
        <v>82</v>
      </c>
      <c r="AY335" s="207" t="s">
        <v>130</v>
      </c>
    </row>
    <row r="336" spans="1:65" s="14" customFormat="1" ht="11.25">
      <c r="B336" s="208"/>
      <c r="C336" s="209"/>
      <c r="D336" s="190" t="s">
        <v>143</v>
      </c>
      <c r="E336" s="210" t="s">
        <v>39</v>
      </c>
      <c r="F336" s="211" t="s">
        <v>158</v>
      </c>
      <c r="G336" s="209"/>
      <c r="H336" s="212">
        <v>260</v>
      </c>
      <c r="I336" s="213"/>
      <c r="J336" s="209"/>
      <c r="K336" s="209"/>
      <c r="L336" s="214"/>
      <c r="M336" s="215"/>
      <c r="N336" s="216"/>
      <c r="O336" s="216"/>
      <c r="P336" s="216"/>
      <c r="Q336" s="216"/>
      <c r="R336" s="216"/>
      <c r="S336" s="216"/>
      <c r="T336" s="217"/>
      <c r="AT336" s="218" t="s">
        <v>143</v>
      </c>
      <c r="AU336" s="218" t="s">
        <v>92</v>
      </c>
      <c r="AV336" s="14" t="s">
        <v>137</v>
      </c>
      <c r="AW336" s="14" t="s">
        <v>41</v>
      </c>
      <c r="AX336" s="14" t="s">
        <v>90</v>
      </c>
      <c r="AY336" s="218" t="s">
        <v>130</v>
      </c>
    </row>
    <row r="337" spans="1:65" s="2" customFormat="1" ht="16.5" customHeight="1">
      <c r="A337" s="36"/>
      <c r="B337" s="37"/>
      <c r="C337" s="219" t="s">
        <v>826</v>
      </c>
      <c r="D337" s="219" t="s">
        <v>177</v>
      </c>
      <c r="E337" s="220" t="s">
        <v>827</v>
      </c>
      <c r="F337" s="221" t="s">
        <v>828</v>
      </c>
      <c r="G337" s="222" t="s">
        <v>804</v>
      </c>
      <c r="H337" s="223">
        <v>202.8</v>
      </c>
      <c r="I337" s="224"/>
      <c r="J337" s="225">
        <f>ROUND(I337*H337,2)</f>
        <v>0</v>
      </c>
      <c r="K337" s="221" t="s">
        <v>136</v>
      </c>
      <c r="L337" s="226"/>
      <c r="M337" s="227" t="s">
        <v>39</v>
      </c>
      <c r="N337" s="228" t="s">
        <v>53</v>
      </c>
      <c r="O337" s="66"/>
      <c r="P337" s="186">
        <f>O337*H337</f>
        <v>0</v>
      </c>
      <c r="Q337" s="186">
        <v>1E-3</v>
      </c>
      <c r="R337" s="186">
        <f>Q337*H337</f>
        <v>0.20280000000000001</v>
      </c>
      <c r="S337" s="186">
        <v>0</v>
      </c>
      <c r="T337" s="187">
        <f>S337*H337</f>
        <v>0</v>
      </c>
      <c r="U337" s="36"/>
      <c r="V337" s="36"/>
      <c r="W337" s="36"/>
      <c r="X337" s="36"/>
      <c r="Y337" s="36"/>
      <c r="Z337" s="36"/>
      <c r="AA337" s="36"/>
      <c r="AB337" s="36"/>
      <c r="AC337" s="36"/>
      <c r="AD337" s="36"/>
      <c r="AE337" s="36"/>
      <c r="AR337" s="188" t="s">
        <v>266</v>
      </c>
      <c r="AT337" s="188" t="s">
        <v>177</v>
      </c>
      <c r="AU337" s="188" t="s">
        <v>92</v>
      </c>
      <c r="AY337" s="18" t="s">
        <v>130</v>
      </c>
      <c r="BE337" s="189">
        <f>IF(N337="základní",J337,0)</f>
        <v>0</v>
      </c>
      <c r="BF337" s="189">
        <f>IF(N337="snížená",J337,0)</f>
        <v>0</v>
      </c>
      <c r="BG337" s="189">
        <f>IF(N337="zákl. přenesená",J337,0)</f>
        <v>0</v>
      </c>
      <c r="BH337" s="189">
        <f>IF(N337="sníž. přenesená",J337,0)</f>
        <v>0</v>
      </c>
      <c r="BI337" s="189">
        <f>IF(N337="nulová",J337,0)</f>
        <v>0</v>
      </c>
      <c r="BJ337" s="18" t="s">
        <v>90</v>
      </c>
      <c r="BK337" s="189">
        <f>ROUND(I337*H337,2)</f>
        <v>0</v>
      </c>
      <c r="BL337" s="18" t="s">
        <v>266</v>
      </c>
      <c r="BM337" s="188" t="s">
        <v>829</v>
      </c>
    </row>
    <row r="338" spans="1:65" s="2" customFormat="1" ht="11.25">
      <c r="A338" s="36"/>
      <c r="B338" s="37"/>
      <c r="C338" s="38"/>
      <c r="D338" s="190" t="s">
        <v>139</v>
      </c>
      <c r="E338" s="38"/>
      <c r="F338" s="191" t="s">
        <v>828</v>
      </c>
      <c r="G338" s="38"/>
      <c r="H338" s="38"/>
      <c r="I338" s="192"/>
      <c r="J338" s="38"/>
      <c r="K338" s="38"/>
      <c r="L338" s="41"/>
      <c r="M338" s="193"/>
      <c r="N338" s="194"/>
      <c r="O338" s="66"/>
      <c r="P338" s="66"/>
      <c r="Q338" s="66"/>
      <c r="R338" s="66"/>
      <c r="S338" s="66"/>
      <c r="T338" s="67"/>
      <c r="U338" s="36"/>
      <c r="V338" s="36"/>
      <c r="W338" s="36"/>
      <c r="X338" s="36"/>
      <c r="Y338" s="36"/>
      <c r="Z338" s="36"/>
      <c r="AA338" s="36"/>
      <c r="AB338" s="36"/>
      <c r="AC338" s="36"/>
      <c r="AD338" s="36"/>
      <c r="AE338" s="36"/>
      <c r="AT338" s="18" t="s">
        <v>139</v>
      </c>
      <c r="AU338" s="18" t="s">
        <v>92</v>
      </c>
    </row>
    <row r="339" spans="1:65" s="13" customFormat="1" ht="11.25">
      <c r="B339" s="197"/>
      <c r="C339" s="198"/>
      <c r="D339" s="190" t="s">
        <v>143</v>
      </c>
      <c r="E339" s="199" t="s">
        <v>39</v>
      </c>
      <c r="F339" s="200" t="s">
        <v>830</v>
      </c>
      <c r="G339" s="198"/>
      <c r="H339" s="201">
        <v>149.5</v>
      </c>
      <c r="I339" s="202"/>
      <c r="J339" s="198"/>
      <c r="K339" s="198"/>
      <c r="L339" s="203"/>
      <c r="M339" s="204"/>
      <c r="N339" s="205"/>
      <c r="O339" s="205"/>
      <c r="P339" s="205"/>
      <c r="Q339" s="205"/>
      <c r="R339" s="205"/>
      <c r="S339" s="205"/>
      <c r="T339" s="206"/>
      <c r="AT339" s="207" t="s">
        <v>143</v>
      </c>
      <c r="AU339" s="207" t="s">
        <v>92</v>
      </c>
      <c r="AV339" s="13" t="s">
        <v>92</v>
      </c>
      <c r="AW339" s="13" t="s">
        <v>41</v>
      </c>
      <c r="AX339" s="13" t="s">
        <v>82</v>
      </c>
      <c r="AY339" s="207" t="s">
        <v>130</v>
      </c>
    </row>
    <row r="340" spans="1:65" s="13" customFormat="1" ht="11.25">
      <c r="B340" s="197"/>
      <c r="C340" s="198"/>
      <c r="D340" s="190" t="s">
        <v>143</v>
      </c>
      <c r="E340" s="199" t="s">
        <v>39</v>
      </c>
      <c r="F340" s="200" t="s">
        <v>831</v>
      </c>
      <c r="G340" s="198"/>
      <c r="H340" s="201">
        <v>6.5</v>
      </c>
      <c r="I340" s="202"/>
      <c r="J340" s="198"/>
      <c r="K340" s="198"/>
      <c r="L340" s="203"/>
      <c r="M340" s="204"/>
      <c r="N340" s="205"/>
      <c r="O340" s="205"/>
      <c r="P340" s="205"/>
      <c r="Q340" s="205"/>
      <c r="R340" s="205"/>
      <c r="S340" s="205"/>
      <c r="T340" s="206"/>
      <c r="AT340" s="207" t="s">
        <v>143</v>
      </c>
      <c r="AU340" s="207" t="s">
        <v>92</v>
      </c>
      <c r="AV340" s="13" t="s">
        <v>92</v>
      </c>
      <c r="AW340" s="13" t="s">
        <v>41</v>
      </c>
      <c r="AX340" s="13" t="s">
        <v>82</v>
      </c>
      <c r="AY340" s="207" t="s">
        <v>130</v>
      </c>
    </row>
    <row r="341" spans="1:65" s="13" customFormat="1" ht="11.25">
      <c r="B341" s="197"/>
      <c r="C341" s="198"/>
      <c r="D341" s="190" t="s">
        <v>143</v>
      </c>
      <c r="E341" s="199" t="s">
        <v>39</v>
      </c>
      <c r="F341" s="200" t="s">
        <v>832</v>
      </c>
      <c r="G341" s="198"/>
      <c r="H341" s="201">
        <v>6.5</v>
      </c>
      <c r="I341" s="202"/>
      <c r="J341" s="198"/>
      <c r="K341" s="198"/>
      <c r="L341" s="203"/>
      <c r="M341" s="204"/>
      <c r="N341" s="205"/>
      <c r="O341" s="205"/>
      <c r="P341" s="205"/>
      <c r="Q341" s="205"/>
      <c r="R341" s="205"/>
      <c r="S341" s="205"/>
      <c r="T341" s="206"/>
      <c r="AT341" s="207" t="s">
        <v>143</v>
      </c>
      <c r="AU341" s="207" t="s">
        <v>92</v>
      </c>
      <c r="AV341" s="13" t="s">
        <v>92</v>
      </c>
      <c r="AW341" s="13" t="s">
        <v>41</v>
      </c>
      <c r="AX341" s="13" t="s">
        <v>82</v>
      </c>
      <c r="AY341" s="207" t="s">
        <v>130</v>
      </c>
    </row>
    <row r="342" spans="1:65" s="13" customFormat="1" ht="11.25">
      <c r="B342" s="197"/>
      <c r="C342" s="198"/>
      <c r="D342" s="190" t="s">
        <v>143</v>
      </c>
      <c r="E342" s="199" t="s">
        <v>39</v>
      </c>
      <c r="F342" s="200" t="s">
        <v>833</v>
      </c>
      <c r="G342" s="198"/>
      <c r="H342" s="201">
        <v>6.5</v>
      </c>
      <c r="I342" s="202"/>
      <c r="J342" s="198"/>
      <c r="K342" s="198"/>
      <c r="L342" s="203"/>
      <c r="M342" s="204"/>
      <c r="N342" s="205"/>
      <c r="O342" s="205"/>
      <c r="P342" s="205"/>
      <c r="Q342" s="205"/>
      <c r="R342" s="205"/>
      <c r="S342" s="205"/>
      <c r="T342" s="206"/>
      <c r="AT342" s="207" t="s">
        <v>143</v>
      </c>
      <c r="AU342" s="207" t="s">
        <v>92</v>
      </c>
      <c r="AV342" s="13" t="s">
        <v>92</v>
      </c>
      <c r="AW342" s="13" t="s">
        <v>41</v>
      </c>
      <c r="AX342" s="13" t="s">
        <v>82</v>
      </c>
      <c r="AY342" s="207" t="s">
        <v>130</v>
      </c>
    </row>
    <row r="343" spans="1:65" s="14" customFormat="1" ht="11.25">
      <c r="B343" s="208"/>
      <c r="C343" s="209"/>
      <c r="D343" s="190" t="s">
        <v>143</v>
      </c>
      <c r="E343" s="210" t="s">
        <v>39</v>
      </c>
      <c r="F343" s="211" t="s">
        <v>158</v>
      </c>
      <c r="G343" s="209"/>
      <c r="H343" s="212">
        <v>169</v>
      </c>
      <c r="I343" s="213"/>
      <c r="J343" s="209"/>
      <c r="K343" s="209"/>
      <c r="L343" s="214"/>
      <c r="M343" s="215"/>
      <c r="N343" s="216"/>
      <c r="O343" s="216"/>
      <c r="P343" s="216"/>
      <c r="Q343" s="216"/>
      <c r="R343" s="216"/>
      <c r="S343" s="216"/>
      <c r="T343" s="217"/>
      <c r="AT343" s="218" t="s">
        <v>143</v>
      </c>
      <c r="AU343" s="218" t="s">
        <v>92</v>
      </c>
      <c r="AV343" s="14" t="s">
        <v>137</v>
      </c>
      <c r="AW343" s="14" t="s">
        <v>41</v>
      </c>
      <c r="AX343" s="14" t="s">
        <v>90</v>
      </c>
      <c r="AY343" s="218" t="s">
        <v>130</v>
      </c>
    </row>
    <row r="344" spans="1:65" s="13" customFormat="1" ht="11.25">
      <c r="B344" s="197"/>
      <c r="C344" s="198"/>
      <c r="D344" s="190" t="s">
        <v>143</v>
      </c>
      <c r="E344" s="198"/>
      <c r="F344" s="200" t="s">
        <v>834</v>
      </c>
      <c r="G344" s="198"/>
      <c r="H344" s="201">
        <v>202.8</v>
      </c>
      <c r="I344" s="202"/>
      <c r="J344" s="198"/>
      <c r="K344" s="198"/>
      <c r="L344" s="203"/>
      <c r="M344" s="204"/>
      <c r="N344" s="205"/>
      <c r="O344" s="205"/>
      <c r="P344" s="205"/>
      <c r="Q344" s="205"/>
      <c r="R344" s="205"/>
      <c r="S344" s="205"/>
      <c r="T344" s="206"/>
      <c r="AT344" s="207" t="s">
        <v>143</v>
      </c>
      <c r="AU344" s="207" t="s">
        <v>92</v>
      </c>
      <c r="AV344" s="13" t="s">
        <v>92</v>
      </c>
      <c r="AW344" s="13" t="s">
        <v>4</v>
      </c>
      <c r="AX344" s="13" t="s">
        <v>90</v>
      </c>
      <c r="AY344" s="207" t="s">
        <v>130</v>
      </c>
    </row>
    <row r="345" spans="1:65" s="2" customFormat="1" ht="16.5" customHeight="1">
      <c r="A345" s="36"/>
      <c r="B345" s="37"/>
      <c r="C345" s="219" t="s">
        <v>835</v>
      </c>
      <c r="D345" s="219" t="s">
        <v>177</v>
      </c>
      <c r="E345" s="220" t="s">
        <v>836</v>
      </c>
      <c r="F345" s="221" t="s">
        <v>837</v>
      </c>
      <c r="G345" s="222" t="s">
        <v>180</v>
      </c>
      <c r="H345" s="223">
        <v>35</v>
      </c>
      <c r="I345" s="224"/>
      <c r="J345" s="225">
        <f>ROUND(I345*H345,2)</f>
        <v>0</v>
      </c>
      <c r="K345" s="221" t="s">
        <v>136</v>
      </c>
      <c r="L345" s="226"/>
      <c r="M345" s="227" t="s">
        <v>39</v>
      </c>
      <c r="N345" s="228" t="s">
        <v>53</v>
      </c>
      <c r="O345" s="66"/>
      <c r="P345" s="186">
        <f>O345*H345</f>
        <v>0</v>
      </c>
      <c r="Q345" s="186">
        <v>1.6000000000000001E-4</v>
      </c>
      <c r="R345" s="186">
        <f>Q345*H345</f>
        <v>5.6000000000000008E-3</v>
      </c>
      <c r="S345" s="186">
        <v>0</v>
      </c>
      <c r="T345" s="187">
        <f>S345*H345</f>
        <v>0</v>
      </c>
      <c r="U345" s="36"/>
      <c r="V345" s="36"/>
      <c r="W345" s="36"/>
      <c r="X345" s="36"/>
      <c r="Y345" s="36"/>
      <c r="Z345" s="36"/>
      <c r="AA345" s="36"/>
      <c r="AB345" s="36"/>
      <c r="AC345" s="36"/>
      <c r="AD345" s="36"/>
      <c r="AE345" s="36"/>
      <c r="AR345" s="188" t="s">
        <v>266</v>
      </c>
      <c r="AT345" s="188" t="s">
        <v>177</v>
      </c>
      <c r="AU345" s="188" t="s">
        <v>92</v>
      </c>
      <c r="AY345" s="18" t="s">
        <v>130</v>
      </c>
      <c r="BE345" s="189">
        <f>IF(N345="základní",J345,0)</f>
        <v>0</v>
      </c>
      <c r="BF345" s="189">
        <f>IF(N345="snížená",J345,0)</f>
        <v>0</v>
      </c>
      <c r="BG345" s="189">
        <f>IF(N345="zákl. přenesená",J345,0)</f>
        <v>0</v>
      </c>
      <c r="BH345" s="189">
        <f>IF(N345="sníž. přenesená",J345,0)</f>
        <v>0</v>
      </c>
      <c r="BI345" s="189">
        <f>IF(N345="nulová",J345,0)</f>
        <v>0</v>
      </c>
      <c r="BJ345" s="18" t="s">
        <v>90</v>
      </c>
      <c r="BK345" s="189">
        <f>ROUND(I345*H345,2)</f>
        <v>0</v>
      </c>
      <c r="BL345" s="18" t="s">
        <v>266</v>
      </c>
      <c r="BM345" s="188" t="s">
        <v>838</v>
      </c>
    </row>
    <row r="346" spans="1:65" s="2" customFormat="1" ht="11.25">
      <c r="A346" s="36"/>
      <c r="B346" s="37"/>
      <c r="C346" s="38"/>
      <c r="D346" s="190" t="s">
        <v>139</v>
      </c>
      <c r="E346" s="38"/>
      <c r="F346" s="191" t="s">
        <v>837</v>
      </c>
      <c r="G346" s="38"/>
      <c r="H346" s="38"/>
      <c r="I346" s="192"/>
      <c r="J346" s="38"/>
      <c r="K346" s="38"/>
      <c r="L346" s="41"/>
      <c r="M346" s="193"/>
      <c r="N346" s="194"/>
      <c r="O346" s="66"/>
      <c r="P346" s="66"/>
      <c r="Q346" s="66"/>
      <c r="R346" s="66"/>
      <c r="S346" s="66"/>
      <c r="T346" s="67"/>
      <c r="U346" s="36"/>
      <c r="V346" s="36"/>
      <c r="W346" s="36"/>
      <c r="X346" s="36"/>
      <c r="Y346" s="36"/>
      <c r="Z346" s="36"/>
      <c r="AA346" s="36"/>
      <c r="AB346" s="36"/>
      <c r="AC346" s="36"/>
      <c r="AD346" s="36"/>
      <c r="AE346" s="36"/>
      <c r="AT346" s="18" t="s">
        <v>139</v>
      </c>
      <c r="AU346" s="18" t="s">
        <v>92</v>
      </c>
    </row>
    <row r="347" spans="1:65" s="2" customFormat="1" ht="21.75" customHeight="1">
      <c r="A347" s="36"/>
      <c r="B347" s="37"/>
      <c r="C347" s="177" t="s">
        <v>216</v>
      </c>
      <c r="D347" s="177" t="s">
        <v>132</v>
      </c>
      <c r="E347" s="178" t="s">
        <v>839</v>
      </c>
      <c r="F347" s="179" t="s">
        <v>840</v>
      </c>
      <c r="G347" s="180" t="s">
        <v>180</v>
      </c>
      <c r="H347" s="181">
        <v>184</v>
      </c>
      <c r="I347" s="182"/>
      <c r="J347" s="183">
        <f>ROUND(I347*H347,2)</f>
        <v>0</v>
      </c>
      <c r="K347" s="179" t="s">
        <v>136</v>
      </c>
      <c r="L347" s="41"/>
      <c r="M347" s="184" t="s">
        <v>39</v>
      </c>
      <c r="N347" s="185" t="s">
        <v>53</v>
      </c>
      <c r="O347" s="66"/>
      <c r="P347" s="186">
        <f>O347*H347</f>
        <v>0</v>
      </c>
      <c r="Q347" s="186">
        <v>0</v>
      </c>
      <c r="R347" s="186">
        <f>Q347*H347</f>
        <v>0</v>
      </c>
      <c r="S347" s="186">
        <v>0</v>
      </c>
      <c r="T347" s="187">
        <f>S347*H347</f>
        <v>0</v>
      </c>
      <c r="U347" s="36"/>
      <c r="V347" s="36"/>
      <c r="W347" s="36"/>
      <c r="X347" s="36"/>
      <c r="Y347" s="36"/>
      <c r="Z347" s="36"/>
      <c r="AA347" s="36"/>
      <c r="AB347" s="36"/>
      <c r="AC347" s="36"/>
      <c r="AD347" s="36"/>
      <c r="AE347" s="36"/>
      <c r="AR347" s="188" t="s">
        <v>216</v>
      </c>
      <c r="AT347" s="188" t="s">
        <v>132</v>
      </c>
      <c r="AU347" s="188" t="s">
        <v>92</v>
      </c>
      <c r="AY347" s="18" t="s">
        <v>130</v>
      </c>
      <c r="BE347" s="189">
        <f>IF(N347="základní",J347,0)</f>
        <v>0</v>
      </c>
      <c r="BF347" s="189">
        <f>IF(N347="snížená",J347,0)</f>
        <v>0</v>
      </c>
      <c r="BG347" s="189">
        <f>IF(N347="zákl. přenesená",J347,0)</f>
        <v>0</v>
      </c>
      <c r="BH347" s="189">
        <f>IF(N347="sníž. přenesená",J347,0)</f>
        <v>0</v>
      </c>
      <c r="BI347" s="189">
        <f>IF(N347="nulová",J347,0)</f>
        <v>0</v>
      </c>
      <c r="BJ347" s="18" t="s">
        <v>90</v>
      </c>
      <c r="BK347" s="189">
        <f>ROUND(I347*H347,2)</f>
        <v>0</v>
      </c>
      <c r="BL347" s="18" t="s">
        <v>216</v>
      </c>
      <c r="BM347" s="188" t="s">
        <v>841</v>
      </c>
    </row>
    <row r="348" spans="1:65" s="2" customFormat="1" ht="11.25">
      <c r="A348" s="36"/>
      <c r="B348" s="37"/>
      <c r="C348" s="38"/>
      <c r="D348" s="190" t="s">
        <v>139</v>
      </c>
      <c r="E348" s="38"/>
      <c r="F348" s="191" t="s">
        <v>842</v>
      </c>
      <c r="G348" s="38"/>
      <c r="H348" s="38"/>
      <c r="I348" s="192"/>
      <c r="J348" s="38"/>
      <c r="K348" s="38"/>
      <c r="L348" s="41"/>
      <c r="M348" s="193"/>
      <c r="N348" s="194"/>
      <c r="O348" s="66"/>
      <c r="P348" s="66"/>
      <c r="Q348" s="66"/>
      <c r="R348" s="66"/>
      <c r="S348" s="66"/>
      <c r="T348" s="67"/>
      <c r="U348" s="36"/>
      <c r="V348" s="36"/>
      <c r="W348" s="36"/>
      <c r="X348" s="36"/>
      <c r="Y348" s="36"/>
      <c r="Z348" s="36"/>
      <c r="AA348" s="36"/>
      <c r="AB348" s="36"/>
      <c r="AC348" s="36"/>
      <c r="AD348" s="36"/>
      <c r="AE348" s="36"/>
      <c r="AT348" s="18" t="s">
        <v>139</v>
      </c>
      <c r="AU348" s="18" t="s">
        <v>92</v>
      </c>
    </row>
    <row r="349" spans="1:65" s="2" customFormat="1" ht="11.25">
      <c r="A349" s="36"/>
      <c r="B349" s="37"/>
      <c r="C349" s="38"/>
      <c r="D349" s="195" t="s">
        <v>141</v>
      </c>
      <c r="E349" s="38"/>
      <c r="F349" s="196" t="s">
        <v>843</v>
      </c>
      <c r="G349" s="38"/>
      <c r="H349" s="38"/>
      <c r="I349" s="192"/>
      <c r="J349" s="38"/>
      <c r="K349" s="38"/>
      <c r="L349" s="41"/>
      <c r="M349" s="193"/>
      <c r="N349" s="194"/>
      <c r="O349" s="66"/>
      <c r="P349" s="66"/>
      <c r="Q349" s="66"/>
      <c r="R349" s="66"/>
      <c r="S349" s="66"/>
      <c r="T349" s="67"/>
      <c r="U349" s="36"/>
      <c r="V349" s="36"/>
      <c r="W349" s="36"/>
      <c r="X349" s="36"/>
      <c r="Y349" s="36"/>
      <c r="Z349" s="36"/>
      <c r="AA349" s="36"/>
      <c r="AB349" s="36"/>
      <c r="AC349" s="36"/>
      <c r="AD349" s="36"/>
      <c r="AE349" s="36"/>
      <c r="AT349" s="18" t="s">
        <v>141</v>
      </c>
      <c r="AU349" s="18" t="s">
        <v>92</v>
      </c>
    </row>
    <row r="350" spans="1:65" s="13" customFormat="1" ht="22.5">
      <c r="B350" s="197"/>
      <c r="C350" s="198"/>
      <c r="D350" s="190" t="s">
        <v>143</v>
      </c>
      <c r="E350" s="199" t="s">
        <v>39</v>
      </c>
      <c r="F350" s="200" t="s">
        <v>844</v>
      </c>
      <c r="G350" s="198"/>
      <c r="H350" s="201">
        <v>184</v>
      </c>
      <c r="I350" s="202"/>
      <c r="J350" s="198"/>
      <c r="K350" s="198"/>
      <c r="L350" s="203"/>
      <c r="M350" s="204"/>
      <c r="N350" s="205"/>
      <c r="O350" s="205"/>
      <c r="P350" s="205"/>
      <c r="Q350" s="205"/>
      <c r="R350" s="205"/>
      <c r="S350" s="205"/>
      <c r="T350" s="206"/>
      <c r="AT350" s="207" t="s">
        <v>143</v>
      </c>
      <c r="AU350" s="207" t="s">
        <v>92</v>
      </c>
      <c r="AV350" s="13" t="s">
        <v>92</v>
      </c>
      <c r="AW350" s="13" t="s">
        <v>41</v>
      </c>
      <c r="AX350" s="13" t="s">
        <v>82</v>
      </c>
      <c r="AY350" s="207" t="s">
        <v>130</v>
      </c>
    </row>
    <row r="351" spans="1:65" s="14" customFormat="1" ht="11.25">
      <c r="B351" s="208"/>
      <c r="C351" s="209"/>
      <c r="D351" s="190" t="s">
        <v>143</v>
      </c>
      <c r="E351" s="210" t="s">
        <v>39</v>
      </c>
      <c r="F351" s="211" t="s">
        <v>158</v>
      </c>
      <c r="G351" s="209"/>
      <c r="H351" s="212">
        <v>184</v>
      </c>
      <c r="I351" s="213"/>
      <c r="J351" s="209"/>
      <c r="K351" s="209"/>
      <c r="L351" s="214"/>
      <c r="M351" s="215"/>
      <c r="N351" s="216"/>
      <c r="O351" s="216"/>
      <c r="P351" s="216"/>
      <c r="Q351" s="216"/>
      <c r="R351" s="216"/>
      <c r="S351" s="216"/>
      <c r="T351" s="217"/>
      <c r="AT351" s="218" t="s">
        <v>143</v>
      </c>
      <c r="AU351" s="218" t="s">
        <v>92</v>
      </c>
      <c r="AV351" s="14" t="s">
        <v>137</v>
      </c>
      <c r="AW351" s="14" t="s">
        <v>41</v>
      </c>
      <c r="AX351" s="14" t="s">
        <v>90</v>
      </c>
      <c r="AY351" s="218" t="s">
        <v>130</v>
      </c>
    </row>
    <row r="352" spans="1:65" s="2" customFormat="1" ht="37.9" customHeight="1">
      <c r="A352" s="36"/>
      <c r="B352" s="37"/>
      <c r="C352" s="177" t="s">
        <v>845</v>
      </c>
      <c r="D352" s="177" t="s">
        <v>132</v>
      </c>
      <c r="E352" s="178" t="s">
        <v>846</v>
      </c>
      <c r="F352" s="179" t="s">
        <v>847</v>
      </c>
      <c r="G352" s="180" t="s">
        <v>201</v>
      </c>
      <c r="H352" s="181">
        <v>620</v>
      </c>
      <c r="I352" s="182"/>
      <c r="J352" s="183">
        <f>ROUND(I352*H352,2)</f>
        <v>0</v>
      </c>
      <c r="K352" s="179" t="s">
        <v>136</v>
      </c>
      <c r="L352" s="41"/>
      <c r="M352" s="184" t="s">
        <v>39</v>
      </c>
      <c r="N352" s="185" t="s">
        <v>53</v>
      </c>
      <c r="O352" s="66"/>
      <c r="P352" s="186">
        <f>O352*H352</f>
        <v>0</v>
      </c>
      <c r="Q352" s="186">
        <v>0</v>
      </c>
      <c r="R352" s="186">
        <f>Q352*H352</f>
        <v>0</v>
      </c>
      <c r="S352" s="186">
        <v>0</v>
      </c>
      <c r="T352" s="187">
        <f>S352*H352</f>
        <v>0</v>
      </c>
      <c r="U352" s="36"/>
      <c r="V352" s="36"/>
      <c r="W352" s="36"/>
      <c r="X352" s="36"/>
      <c r="Y352" s="36"/>
      <c r="Z352" s="36"/>
      <c r="AA352" s="36"/>
      <c r="AB352" s="36"/>
      <c r="AC352" s="36"/>
      <c r="AD352" s="36"/>
      <c r="AE352" s="36"/>
      <c r="AR352" s="188" t="s">
        <v>216</v>
      </c>
      <c r="AT352" s="188" t="s">
        <v>132</v>
      </c>
      <c r="AU352" s="188" t="s">
        <v>92</v>
      </c>
      <c r="AY352" s="18" t="s">
        <v>130</v>
      </c>
      <c r="BE352" s="189">
        <f>IF(N352="základní",J352,0)</f>
        <v>0</v>
      </c>
      <c r="BF352" s="189">
        <f>IF(N352="snížená",J352,0)</f>
        <v>0</v>
      </c>
      <c r="BG352" s="189">
        <f>IF(N352="zákl. přenesená",J352,0)</f>
        <v>0</v>
      </c>
      <c r="BH352" s="189">
        <f>IF(N352="sníž. přenesená",J352,0)</f>
        <v>0</v>
      </c>
      <c r="BI352" s="189">
        <f>IF(N352="nulová",J352,0)</f>
        <v>0</v>
      </c>
      <c r="BJ352" s="18" t="s">
        <v>90</v>
      </c>
      <c r="BK352" s="189">
        <f>ROUND(I352*H352,2)</f>
        <v>0</v>
      </c>
      <c r="BL352" s="18" t="s">
        <v>216</v>
      </c>
      <c r="BM352" s="188" t="s">
        <v>848</v>
      </c>
    </row>
    <row r="353" spans="1:65" s="2" customFormat="1" ht="29.25">
      <c r="A353" s="36"/>
      <c r="B353" s="37"/>
      <c r="C353" s="38"/>
      <c r="D353" s="190" t="s">
        <v>139</v>
      </c>
      <c r="E353" s="38"/>
      <c r="F353" s="191" t="s">
        <v>849</v>
      </c>
      <c r="G353" s="38"/>
      <c r="H353" s="38"/>
      <c r="I353" s="192"/>
      <c r="J353" s="38"/>
      <c r="K353" s="38"/>
      <c r="L353" s="41"/>
      <c r="M353" s="193"/>
      <c r="N353" s="194"/>
      <c r="O353" s="66"/>
      <c r="P353" s="66"/>
      <c r="Q353" s="66"/>
      <c r="R353" s="66"/>
      <c r="S353" s="66"/>
      <c r="T353" s="67"/>
      <c r="U353" s="36"/>
      <c r="V353" s="36"/>
      <c r="W353" s="36"/>
      <c r="X353" s="36"/>
      <c r="Y353" s="36"/>
      <c r="Z353" s="36"/>
      <c r="AA353" s="36"/>
      <c r="AB353" s="36"/>
      <c r="AC353" s="36"/>
      <c r="AD353" s="36"/>
      <c r="AE353" s="36"/>
      <c r="AT353" s="18" t="s">
        <v>139</v>
      </c>
      <c r="AU353" s="18" t="s">
        <v>92</v>
      </c>
    </row>
    <row r="354" spans="1:65" s="2" customFormat="1" ht="11.25">
      <c r="A354" s="36"/>
      <c r="B354" s="37"/>
      <c r="C354" s="38"/>
      <c r="D354" s="195" t="s">
        <v>141</v>
      </c>
      <c r="E354" s="38"/>
      <c r="F354" s="196" t="s">
        <v>850</v>
      </c>
      <c r="G354" s="38"/>
      <c r="H354" s="38"/>
      <c r="I354" s="192"/>
      <c r="J354" s="38"/>
      <c r="K354" s="38"/>
      <c r="L354" s="41"/>
      <c r="M354" s="193"/>
      <c r="N354" s="194"/>
      <c r="O354" s="66"/>
      <c r="P354" s="66"/>
      <c r="Q354" s="66"/>
      <c r="R354" s="66"/>
      <c r="S354" s="66"/>
      <c r="T354" s="67"/>
      <c r="U354" s="36"/>
      <c r="V354" s="36"/>
      <c r="W354" s="36"/>
      <c r="X354" s="36"/>
      <c r="Y354" s="36"/>
      <c r="Z354" s="36"/>
      <c r="AA354" s="36"/>
      <c r="AB354" s="36"/>
      <c r="AC354" s="36"/>
      <c r="AD354" s="36"/>
      <c r="AE354" s="36"/>
      <c r="AT354" s="18" t="s">
        <v>141</v>
      </c>
      <c r="AU354" s="18" t="s">
        <v>92</v>
      </c>
    </row>
    <row r="355" spans="1:65" s="13" customFormat="1" ht="11.25">
      <c r="B355" s="197"/>
      <c r="C355" s="198"/>
      <c r="D355" s="190" t="s">
        <v>143</v>
      </c>
      <c r="E355" s="199" t="s">
        <v>39</v>
      </c>
      <c r="F355" s="200" t="s">
        <v>851</v>
      </c>
      <c r="G355" s="198"/>
      <c r="H355" s="201">
        <v>620</v>
      </c>
      <c r="I355" s="202"/>
      <c r="J355" s="198"/>
      <c r="K355" s="198"/>
      <c r="L355" s="203"/>
      <c r="M355" s="204"/>
      <c r="N355" s="205"/>
      <c r="O355" s="205"/>
      <c r="P355" s="205"/>
      <c r="Q355" s="205"/>
      <c r="R355" s="205"/>
      <c r="S355" s="205"/>
      <c r="T355" s="206"/>
      <c r="AT355" s="207" t="s">
        <v>143</v>
      </c>
      <c r="AU355" s="207" t="s">
        <v>92</v>
      </c>
      <c r="AV355" s="13" t="s">
        <v>92</v>
      </c>
      <c r="AW355" s="13" t="s">
        <v>41</v>
      </c>
      <c r="AX355" s="13" t="s">
        <v>82</v>
      </c>
      <c r="AY355" s="207" t="s">
        <v>130</v>
      </c>
    </row>
    <row r="356" spans="1:65" s="14" customFormat="1" ht="11.25">
      <c r="B356" s="208"/>
      <c r="C356" s="209"/>
      <c r="D356" s="190" t="s">
        <v>143</v>
      </c>
      <c r="E356" s="210" t="s">
        <v>39</v>
      </c>
      <c r="F356" s="211" t="s">
        <v>158</v>
      </c>
      <c r="G356" s="209"/>
      <c r="H356" s="212">
        <v>620</v>
      </c>
      <c r="I356" s="213"/>
      <c r="J356" s="209"/>
      <c r="K356" s="209"/>
      <c r="L356" s="214"/>
      <c r="M356" s="215"/>
      <c r="N356" s="216"/>
      <c r="O356" s="216"/>
      <c r="P356" s="216"/>
      <c r="Q356" s="216"/>
      <c r="R356" s="216"/>
      <c r="S356" s="216"/>
      <c r="T356" s="217"/>
      <c r="AT356" s="218" t="s">
        <v>143</v>
      </c>
      <c r="AU356" s="218" t="s">
        <v>92</v>
      </c>
      <c r="AV356" s="14" t="s">
        <v>137</v>
      </c>
      <c r="AW356" s="14" t="s">
        <v>41</v>
      </c>
      <c r="AX356" s="14" t="s">
        <v>90</v>
      </c>
      <c r="AY356" s="218" t="s">
        <v>130</v>
      </c>
    </row>
    <row r="357" spans="1:65" s="2" customFormat="1" ht="37.9" customHeight="1">
      <c r="A357" s="36"/>
      <c r="B357" s="37"/>
      <c r="C357" s="177" t="s">
        <v>852</v>
      </c>
      <c r="D357" s="177" t="s">
        <v>132</v>
      </c>
      <c r="E357" s="178" t="s">
        <v>853</v>
      </c>
      <c r="F357" s="179" t="s">
        <v>854</v>
      </c>
      <c r="G357" s="180" t="s">
        <v>180</v>
      </c>
      <c r="H357" s="181">
        <v>23</v>
      </c>
      <c r="I357" s="182"/>
      <c r="J357" s="183">
        <f>ROUND(I357*H357,2)</f>
        <v>0</v>
      </c>
      <c r="K357" s="179" t="s">
        <v>136</v>
      </c>
      <c r="L357" s="41"/>
      <c r="M357" s="184" t="s">
        <v>39</v>
      </c>
      <c r="N357" s="185" t="s">
        <v>53</v>
      </c>
      <c r="O357" s="66"/>
      <c r="P357" s="186">
        <f>O357*H357</f>
        <v>0</v>
      </c>
      <c r="Q357" s="186">
        <v>0</v>
      </c>
      <c r="R357" s="186">
        <f>Q357*H357</f>
        <v>0</v>
      </c>
      <c r="S357" s="186">
        <v>0</v>
      </c>
      <c r="T357" s="187">
        <f>S357*H357</f>
        <v>0</v>
      </c>
      <c r="U357" s="36"/>
      <c r="V357" s="36"/>
      <c r="W357" s="36"/>
      <c r="X357" s="36"/>
      <c r="Y357" s="36"/>
      <c r="Z357" s="36"/>
      <c r="AA357" s="36"/>
      <c r="AB357" s="36"/>
      <c r="AC357" s="36"/>
      <c r="AD357" s="36"/>
      <c r="AE357" s="36"/>
      <c r="AR357" s="188" t="s">
        <v>216</v>
      </c>
      <c r="AT357" s="188" t="s">
        <v>132</v>
      </c>
      <c r="AU357" s="188" t="s">
        <v>92</v>
      </c>
      <c r="AY357" s="18" t="s">
        <v>130</v>
      </c>
      <c r="BE357" s="189">
        <f>IF(N357="základní",J357,0)</f>
        <v>0</v>
      </c>
      <c r="BF357" s="189">
        <f>IF(N357="snížená",J357,0)</f>
        <v>0</v>
      </c>
      <c r="BG357" s="189">
        <f>IF(N357="zákl. přenesená",J357,0)</f>
        <v>0</v>
      </c>
      <c r="BH357" s="189">
        <f>IF(N357="sníž. přenesená",J357,0)</f>
        <v>0</v>
      </c>
      <c r="BI357" s="189">
        <f>IF(N357="nulová",J357,0)</f>
        <v>0</v>
      </c>
      <c r="BJ357" s="18" t="s">
        <v>90</v>
      </c>
      <c r="BK357" s="189">
        <f>ROUND(I357*H357,2)</f>
        <v>0</v>
      </c>
      <c r="BL357" s="18" t="s">
        <v>216</v>
      </c>
      <c r="BM357" s="188" t="s">
        <v>855</v>
      </c>
    </row>
    <row r="358" spans="1:65" s="2" customFormat="1" ht="29.25">
      <c r="A358" s="36"/>
      <c r="B358" s="37"/>
      <c r="C358" s="38"/>
      <c r="D358" s="190" t="s">
        <v>139</v>
      </c>
      <c r="E358" s="38"/>
      <c r="F358" s="191" t="s">
        <v>856</v>
      </c>
      <c r="G358" s="38"/>
      <c r="H358" s="38"/>
      <c r="I358" s="192"/>
      <c r="J358" s="38"/>
      <c r="K358" s="38"/>
      <c r="L358" s="41"/>
      <c r="M358" s="193"/>
      <c r="N358" s="194"/>
      <c r="O358" s="66"/>
      <c r="P358" s="66"/>
      <c r="Q358" s="66"/>
      <c r="R358" s="66"/>
      <c r="S358" s="66"/>
      <c r="T358" s="67"/>
      <c r="U358" s="36"/>
      <c r="V358" s="36"/>
      <c r="W358" s="36"/>
      <c r="X358" s="36"/>
      <c r="Y358" s="36"/>
      <c r="Z358" s="36"/>
      <c r="AA358" s="36"/>
      <c r="AB358" s="36"/>
      <c r="AC358" s="36"/>
      <c r="AD358" s="36"/>
      <c r="AE358" s="36"/>
      <c r="AT358" s="18" t="s">
        <v>139</v>
      </c>
      <c r="AU358" s="18" t="s">
        <v>92</v>
      </c>
    </row>
    <row r="359" spans="1:65" s="2" customFormat="1" ht="11.25">
      <c r="A359" s="36"/>
      <c r="B359" s="37"/>
      <c r="C359" s="38"/>
      <c r="D359" s="195" t="s">
        <v>141</v>
      </c>
      <c r="E359" s="38"/>
      <c r="F359" s="196" t="s">
        <v>857</v>
      </c>
      <c r="G359" s="38"/>
      <c r="H359" s="38"/>
      <c r="I359" s="192"/>
      <c r="J359" s="38"/>
      <c r="K359" s="38"/>
      <c r="L359" s="41"/>
      <c r="M359" s="193"/>
      <c r="N359" s="194"/>
      <c r="O359" s="66"/>
      <c r="P359" s="66"/>
      <c r="Q359" s="66"/>
      <c r="R359" s="66"/>
      <c r="S359" s="66"/>
      <c r="T359" s="67"/>
      <c r="U359" s="36"/>
      <c r="V359" s="36"/>
      <c r="W359" s="36"/>
      <c r="X359" s="36"/>
      <c r="Y359" s="36"/>
      <c r="Z359" s="36"/>
      <c r="AA359" s="36"/>
      <c r="AB359" s="36"/>
      <c r="AC359" s="36"/>
      <c r="AD359" s="36"/>
      <c r="AE359" s="36"/>
      <c r="AT359" s="18" t="s">
        <v>141</v>
      </c>
      <c r="AU359" s="18" t="s">
        <v>92</v>
      </c>
    </row>
    <row r="360" spans="1:65" s="13" customFormat="1" ht="11.25">
      <c r="B360" s="197"/>
      <c r="C360" s="198"/>
      <c r="D360" s="190" t="s">
        <v>143</v>
      </c>
      <c r="E360" s="199" t="s">
        <v>39</v>
      </c>
      <c r="F360" s="200" t="s">
        <v>858</v>
      </c>
      <c r="G360" s="198"/>
      <c r="H360" s="201">
        <v>23</v>
      </c>
      <c r="I360" s="202"/>
      <c r="J360" s="198"/>
      <c r="K360" s="198"/>
      <c r="L360" s="203"/>
      <c r="M360" s="204"/>
      <c r="N360" s="205"/>
      <c r="O360" s="205"/>
      <c r="P360" s="205"/>
      <c r="Q360" s="205"/>
      <c r="R360" s="205"/>
      <c r="S360" s="205"/>
      <c r="T360" s="206"/>
      <c r="AT360" s="207" t="s">
        <v>143</v>
      </c>
      <c r="AU360" s="207" t="s">
        <v>92</v>
      </c>
      <c r="AV360" s="13" t="s">
        <v>92</v>
      </c>
      <c r="AW360" s="13" t="s">
        <v>41</v>
      </c>
      <c r="AX360" s="13" t="s">
        <v>82</v>
      </c>
      <c r="AY360" s="207" t="s">
        <v>130</v>
      </c>
    </row>
    <row r="361" spans="1:65" s="14" customFormat="1" ht="11.25">
      <c r="B361" s="208"/>
      <c r="C361" s="209"/>
      <c r="D361" s="190" t="s">
        <v>143</v>
      </c>
      <c r="E361" s="210" t="s">
        <v>39</v>
      </c>
      <c r="F361" s="211" t="s">
        <v>158</v>
      </c>
      <c r="G361" s="209"/>
      <c r="H361" s="212">
        <v>23</v>
      </c>
      <c r="I361" s="213"/>
      <c r="J361" s="209"/>
      <c r="K361" s="209"/>
      <c r="L361" s="214"/>
      <c r="M361" s="215"/>
      <c r="N361" s="216"/>
      <c r="O361" s="216"/>
      <c r="P361" s="216"/>
      <c r="Q361" s="216"/>
      <c r="R361" s="216"/>
      <c r="S361" s="216"/>
      <c r="T361" s="217"/>
      <c r="AT361" s="218" t="s">
        <v>143</v>
      </c>
      <c r="AU361" s="218" t="s">
        <v>92</v>
      </c>
      <c r="AV361" s="14" t="s">
        <v>137</v>
      </c>
      <c r="AW361" s="14" t="s">
        <v>41</v>
      </c>
      <c r="AX361" s="14" t="s">
        <v>90</v>
      </c>
      <c r="AY361" s="218" t="s">
        <v>130</v>
      </c>
    </row>
    <row r="362" spans="1:65" s="2" customFormat="1" ht="37.9" customHeight="1">
      <c r="A362" s="36"/>
      <c r="B362" s="37"/>
      <c r="C362" s="177" t="s">
        <v>859</v>
      </c>
      <c r="D362" s="177" t="s">
        <v>132</v>
      </c>
      <c r="E362" s="178" t="s">
        <v>860</v>
      </c>
      <c r="F362" s="179" t="s">
        <v>861</v>
      </c>
      <c r="G362" s="180" t="s">
        <v>180</v>
      </c>
      <c r="H362" s="181">
        <v>23</v>
      </c>
      <c r="I362" s="182"/>
      <c r="J362" s="183">
        <f>ROUND(I362*H362,2)</f>
        <v>0</v>
      </c>
      <c r="K362" s="179" t="s">
        <v>136</v>
      </c>
      <c r="L362" s="41"/>
      <c r="M362" s="184" t="s">
        <v>39</v>
      </c>
      <c r="N362" s="185" t="s">
        <v>53</v>
      </c>
      <c r="O362" s="66"/>
      <c r="P362" s="186">
        <f>O362*H362</f>
        <v>0</v>
      </c>
      <c r="Q362" s="186">
        <v>0</v>
      </c>
      <c r="R362" s="186">
        <f>Q362*H362</f>
        <v>0</v>
      </c>
      <c r="S362" s="186">
        <v>0</v>
      </c>
      <c r="T362" s="187">
        <f>S362*H362</f>
        <v>0</v>
      </c>
      <c r="U362" s="36"/>
      <c r="V362" s="36"/>
      <c r="W362" s="36"/>
      <c r="X362" s="36"/>
      <c r="Y362" s="36"/>
      <c r="Z362" s="36"/>
      <c r="AA362" s="36"/>
      <c r="AB362" s="36"/>
      <c r="AC362" s="36"/>
      <c r="AD362" s="36"/>
      <c r="AE362" s="36"/>
      <c r="AR362" s="188" t="s">
        <v>216</v>
      </c>
      <c r="AT362" s="188" t="s">
        <v>132</v>
      </c>
      <c r="AU362" s="188" t="s">
        <v>92</v>
      </c>
      <c r="AY362" s="18" t="s">
        <v>130</v>
      </c>
      <c r="BE362" s="189">
        <f>IF(N362="základní",J362,0)</f>
        <v>0</v>
      </c>
      <c r="BF362" s="189">
        <f>IF(N362="snížená",J362,0)</f>
        <v>0</v>
      </c>
      <c r="BG362" s="189">
        <f>IF(N362="zákl. přenesená",J362,0)</f>
        <v>0</v>
      </c>
      <c r="BH362" s="189">
        <f>IF(N362="sníž. přenesená",J362,0)</f>
        <v>0</v>
      </c>
      <c r="BI362" s="189">
        <f>IF(N362="nulová",J362,0)</f>
        <v>0</v>
      </c>
      <c r="BJ362" s="18" t="s">
        <v>90</v>
      </c>
      <c r="BK362" s="189">
        <f>ROUND(I362*H362,2)</f>
        <v>0</v>
      </c>
      <c r="BL362" s="18" t="s">
        <v>216</v>
      </c>
      <c r="BM362" s="188" t="s">
        <v>862</v>
      </c>
    </row>
    <row r="363" spans="1:65" s="2" customFormat="1" ht="19.5">
      <c r="A363" s="36"/>
      <c r="B363" s="37"/>
      <c r="C363" s="38"/>
      <c r="D363" s="190" t="s">
        <v>139</v>
      </c>
      <c r="E363" s="38"/>
      <c r="F363" s="191" t="s">
        <v>861</v>
      </c>
      <c r="G363" s="38"/>
      <c r="H363" s="38"/>
      <c r="I363" s="192"/>
      <c r="J363" s="38"/>
      <c r="K363" s="38"/>
      <c r="L363" s="41"/>
      <c r="M363" s="193"/>
      <c r="N363" s="194"/>
      <c r="O363" s="66"/>
      <c r="P363" s="66"/>
      <c r="Q363" s="66"/>
      <c r="R363" s="66"/>
      <c r="S363" s="66"/>
      <c r="T363" s="67"/>
      <c r="U363" s="36"/>
      <c r="V363" s="36"/>
      <c r="W363" s="36"/>
      <c r="X363" s="36"/>
      <c r="Y363" s="36"/>
      <c r="Z363" s="36"/>
      <c r="AA363" s="36"/>
      <c r="AB363" s="36"/>
      <c r="AC363" s="36"/>
      <c r="AD363" s="36"/>
      <c r="AE363" s="36"/>
      <c r="AT363" s="18" t="s">
        <v>139</v>
      </c>
      <c r="AU363" s="18" t="s">
        <v>92</v>
      </c>
    </row>
    <row r="364" spans="1:65" s="2" customFormat="1" ht="11.25">
      <c r="A364" s="36"/>
      <c r="B364" s="37"/>
      <c r="C364" s="38"/>
      <c r="D364" s="195" t="s">
        <v>141</v>
      </c>
      <c r="E364" s="38"/>
      <c r="F364" s="196" t="s">
        <v>863</v>
      </c>
      <c r="G364" s="38"/>
      <c r="H364" s="38"/>
      <c r="I364" s="192"/>
      <c r="J364" s="38"/>
      <c r="K364" s="38"/>
      <c r="L364" s="41"/>
      <c r="M364" s="193"/>
      <c r="N364" s="194"/>
      <c r="O364" s="66"/>
      <c r="P364" s="66"/>
      <c r="Q364" s="66"/>
      <c r="R364" s="66"/>
      <c r="S364" s="66"/>
      <c r="T364" s="67"/>
      <c r="U364" s="36"/>
      <c r="V364" s="36"/>
      <c r="W364" s="36"/>
      <c r="X364" s="36"/>
      <c r="Y364" s="36"/>
      <c r="Z364" s="36"/>
      <c r="AA364" s="36"/>
      <c r="AB364" s="36"/>
      <c r="AC364" s="36"/>
      <c r="AD364" s="36"/>
      <c r="AE364" s="36"/>
      <c r="AT364" s="18" t="s">
        <v>141</v>
      </c>
      <c r="AU364" s="18" t="s">
        <v>92</v>
      </c>
    </row>
    <row r="365" spans="1:65" s="13" customFormat="1" ht="11.25">
      <c r="B365" s="197"/>
      <c r="C365" s="198"/>
      <c r="D365" s="190" t="s">
        <v>143</v>
      </c>
      <c r="E365" s="199" t="s">
        <v>39</v>
      </c>
      <c r="F365" s="200" t="s">
        <v>789</v>
      </c>
      <c r="G365" s="198"/>
      <c r="H365" s="201">
        <v>23</v>
      </c>
      <c r="I365" s="202"/>
      <c r="J365" s="198"/>
      <c r="K365" s="198"/>
      <c r="L365" s="203"/>
      <c r="M365" s="204"/>
      <c r="N365" s="205"/>
      <c r="O365" s="205"/>
      <c r="P365" s="205"/>
      <c r="Q365" s="205"/>
      <c r="R365" s="205"/>
      <c r="S365" s="205"/>
      <c r="T365" s="206"/>
      <c r="AT365" s="207" t="s">
        <v>143</v>
      </c>
      <c r="AU365" s="207" t="s">
        <v>92</v>
      </c>
      <c r="AV365" s="13" t="s">
        <v>92</v>
      </c>
      <c r="AW365" s="13" t="s">
        <v>41</v>
      </c>
      <c r="AX365" s="13" t="s">
        <v>82</v>
      </c>
      <c r="AY365" s="207" t="s">
        <v>130</v>
      </c>
    </row>
    <row r="366" spans="1:65" s="14" customFormat="1" ht="11.25">
      <c r="B366" s="208"/>
      <c r="C366" s="209"/>
      <c r="D366" s="190" t="s">
        <v>143</v>
      </c>
      <c r="E366" s="210" t="s">
        <v>39</v>
      </c>
      <c r="F366" s="211" t="s">
        <v>158</v>
      </c>
      <c r="G366" s="209"/>
      <c r="H366" s="212">
        <v>23</v>
      </c>
      <c r="I366" s="213"/>
      <c r="J366" s="209"/>
      <c r="K366" s="209"/>
      <c r="L366" s="214"/>
      <c r="M366" s="215"/>
      <c r="N366" s="216"/>
      <c r="O366" s="216"/>
      <c r="P366" s="216"/>
      <c r="Q366" s="216"/>
      <c r="R366" s="216"/>
      <c r="S366" s="216"/>
      <c r="T366" s="217"/>
      <c r="AT366" s="218" t="s">
        <v>143</v>
      </c>
      <c r="AU366" s="218" t="s">
        <v>92</v>
      </c>
      <c r="AV366" s="14" t="s">
        <v>137</v>
      </c>
      <c r="AW366" s="14" t="s">
        <v>41</v>
      </c>
      <c r="AX366" s="14" t="s">
        <v>90</v>
      </c>
      <c r="AY366" s="218" t="s">
        <v>130</v>
      </c>
    </row>
    <row r="367" spans="1:65" s="2" customFormat="1" ht="37.9" customHeight="1">
      <c r="A367" s="36"/>
      <c r="B367" s="37"/>
      <c r="C367" s="177" t="s">
        <v>864</v>
      </c>
      <c r="D367" s="177" t="s">
        <v>132</v>
      </c>
      <c r="E367" s="178" t="s">
        <v>865</v>
      </c>
      <c r="F367" s="179" t="s">
        <v>866</v>
      </c>
      <c r="G367" s="180" t="s">
        <v>201</v>
      </c>
      <c r="H367" s="181">
        <v>620</v>
      </c>
      <c r="I367" s="182"/>
      <c r="J367" s="183">
        <f>ROUND(I367*H367,2)</f>
        <v>0</v>
      </c>
      <c r="K367" s="179" t="s">
        <v>136</v>
      </c>
      <c r="L367" s="41"/>
      <c r="M367" s="184" t="s">
        <v>39</v>
      </c>
      <c r="N367" s="185" t="s">
        <v>53</v>
      </c>
      <c r="O367" s="66"/>
      <c r="P367" s="186">
        <f>O367*H367</f>
        <v>0</v>
      </c>
      <c r="Q367" s="186">
        <v>0</v>
      </c>
      <c r="R367" s="186">
        <f>Q367*H367</f>
        <v>0</v>
      </c>
      <c r="S367" s="186">
        <v>0</v>
      </c>
      <c r="T367" s="187">
        <f>S367*H367</f>
        <v>0</v>
      </c>
      <c r="U367" s="36"/>
      <c r="V367" s="36"/>
      <c r="W367" s="36"/>
      <c r="X367" s="36"/>
      <c r="Y367" s="36"/>
      <c r="Z367" s="36"/>
      <c r="AA367" s="36"/>
      <c r="AB367" s="36"/>
      <c r="AC367" s="36"/>
      <c r="AD367" s="36"/>
      <c r="AE367" s="36"/>
      <c r="AR367" s="188" t="s">
        <v>216</v>
      </c>
      <c r="AT367" s="188" t="s">
        <v>132</v>
      </c>
      <c r="AU367" s="188" t="s">
        <v>92</v>
      </c>
      <c r="AY367" s="18" t="s">
        <v>130</v>
      </c>
      <c r="BE367" s="189">
        <f>IF(N367="základní",J367,0)</f>
        <v>0</v>
      </c>
      <c r="BF367" s="189">
        <f>IF(N367="snížená",J367,0)</f>
        <v>0</v>
      </c>
      <c r="BG367" s="189">
        <f>IF(N367="zákl. přenesená",J367,0)</f>
        <v>0</v>
      </c>
      <c r="BH367" s="189">
        <f>IF(N367="sníž. přenesená",J367,0)</f>
        <v>0</v>
      </c>
      <c r="BI367" s="189">
        <f>IF(N367="nulová",J367,0)</f>
        <v>0</v>
      </c>
      <c r="BJ367" s="18" t="s">
        <v>90</v>
      </c>
      <c r="BK367" s="189">
        <f>ROUND(I367*H367,2)</f>
        <v>0</v>
      </c>
      <c r="BL367" s="18" t="s">
        <v>216</v>
      </c>
      <c r="BM367" s="188" t="s">
        <v>867</v>
      </c>
    </row>
    <row r="368" spans="1:65" s="2" customFormat="1" ht="29.25">
      <c r="A368" s="36"/>
      <c r="B368" s="37"/>
      <c r="C368" s="38"/>
      <c r="D368" s="190" t="s">
        <v>139</v>
      </c>
      <c r="E368" s="38"/>
      <c r="F368" s="191" t="s">
        <v>868</v>
      </c>
      <c r="G368" s="38"/>
      <c r="H368" s="38"/>
      <c r="I368" s="192"/>
      <c r="J368" s="38"/>
      <c r="K368" s="38"/>
      <c r="L368" s="41"/>
      <c r="M368" s="193"/>
      <c r="N368" s="194"/>
      <c r="O368" s="66"/>
      <c r="P368" s="66"/>
      <c r="Q368" s="66"/>
      <c r="R368" s="66"/>
      <c r="S368" s="66"/>
      <c r="T368" s="67"/>
      <c r="U368" s="36"/>
      <c r="V368" s="36"/>
      <c r="W368" s="36"/>
      <c r="X368" s="36"/>
      <c r="Y368" s="36"/>
      <c r="Z368" s="36"/>
      <c r="AA368" s="36"/>
      <c r="AB368" s="36"/>
      <c r="AC368" s="36"/>
      <c r="AD368" s="36"/>
      <c r="AE368" s="36"/>
      <c r="AT368" s="18" t="s">
        <v>139</v>
      </c>
      <c r="AU368" s="18" t="s">
        <v>92</v>
      </c>
    </row>
    <row r="369" spans="1:65" s="2" customFormat="1" ht="11.25">
      <c r="A369" s="36"/>
      <c r="B369" s="37"/>
      <c r="C369" s="38"/>
      <c r="D369" s="195" t="s">
        <v>141</v>
      </c>
      <c r="E369" s="38"/>
      <c r="F369" s="196" t="s">
        <v>869</v>
      </c>
      <c r="G369" s="38"/>
      <c r="H369" s="38"/>
      <c r="I369" s="192"/>
      <c r="J369" s="38"/>
      <c r="K369" s="38"/>
      <c r="L369" s="41"/>
      <c r="M369" s="193"/>
      <c r="N369" s="194"/>
      <c r="O369" s="66"/>
      <c r="P369" s="66"/>
      <c r="Q369" s="66"/>
      <c r="R369" s="66"/>
      <c r="S369" s="66"/>
      <c r="T369" s="67"/>
      <c r="U369" s="36"/>
      <c r="V369" s="36"/>
      <c r="W369" s="36"/>
      <c r="X369" s="36"/>
      <c r="Y369" s="36"/>
      <c r="Z369" s="36"/>
      <c r="AA369" s="36"/>
      <c r="AB369" s="36"/>
      <c r="AC369" s="36"/>
      <c r="AD369" s="36"/>
      <c r="AE369" s="36"/>
      <c r="AT369" s="18" t="s">
        <v>141</v>
      </c>
      <c r="AU369" s="18" t="s">
        <v>92</v>
      </c>
    </row>
    <row r="370" spans="1:65" s="13" customFormat="1" ht="11.25">
      <c r="B370" s="197"/>
      <c r="C370" s="198"/>
      <c r="D370" s="190" t="s">
        <v>143</v>
      </c>
      <c r="E370" s="199" t="s">
        <v>39</v>
      </c>
      <c r="F370" s="200" t="s">
        <v>851</v>
      </c>
      <c r="G370" s="198"/>
      <c r="H370" s="201">
        <v>620</v>
      </c>
      <c r="I370" s="202"/>
      <c r="J370" s="198"/>
      <c r="K370" s="198"/>
      <c r="L370" s="203"/>
      <c r="M370" s="204"/>
      <c r="N370" s="205"/>
      <c r="O370" s="205"/>
      <c r="P370" s="205"/>
      <c r="Q370" s="205"/>
      <c r="R370" s="205"/>
      <c r="S370" s="205"/>
      <c r="T370" s="206"/>
      <c r="AT370" s="207" t="s">
        <v>143</v>
      </c>
      <c r="AU370" s="207" t="s">
        <v>92</v>
      </c>
      <c r="AV370" s="13" t="s">
        <v>92</v>
      </c>
      <c r="AW370" s="13" t="s">
        <v>41</v>
      </c>
      <c r="AX370" s="13" t="s">
        <v>82</v>
      </c>
      <c r="AY370" s="207" t="s">
        <v>130</v>
      </c>
    </row>
    <row r="371" spans="1:65" s="14" customFormat="1" ht="11.25">
      <c r="B371" s="208"/>
      <c r="C371" s="209"/>
      <c r="D371" s="190" t="s">
        <v>143</v>
      </c>
      <c r="E371" s="210" t="s">
        <v>39</v>
      </c>
      <c r="F371" s="211" t="s">
        <v>158</v>
      </c>
      <c r="G371" s="209"/>
      <c r="H371" s="212">
        <v>620</v>
      </c>
      <c r="I371" s="213"/>
      <c r="J371" s="209"/>
      <c r="K371" s="209"/>
      <c r="L371" s="214"/>
      <c r="M371" s="215"/>
      <c r="N371" s="216"/>
      <c r="O371" s="216"/>
      <c r="P371" s="216"/>
      <c r="Q371" s="216"/>
      <c r="R371" s="216"/>
      <c r="S371" s="216"/>
      <c r="T371" s="217"/>
      <c r="AT371" s="218" t="s">
        <v>143</v>
      </c>
      <c r="AU371" s="218" t="s">
        <v>92</v>
      </c>
      <c r="AV371" s="14" t="s">
        <v>137</v>
      </c>
      <c r="AW371" s="14" t="s">
        <v>41</v>
      </c>
      <c r="AX371" s="14" t="s">
        <v>90</v>
      </c>
      <c r="AY371" s="218" t="s">
        <v>130</v>
      </c>
    </row>
    <row r="372" spans="1:65" s="2" customFormat="1" ht="37.9" customHeight="1">
      <c r="A372" s="36"/>
      <c r="B372" s="37"/>
      <c r="C372" s="177" t="s">
        <v>870</v>
      </c>
      <c r="D372" s="177" t="s">
        <v>132</v>
      </c>
      <c r="E372" s="178" t="s">
        <v>871</v>
      </c>
      <c r="F372" s="179" t="s">
        <v>872</v>
      </c>
      <c r="G372" s="180" t="s">
        <v>201</v>
      </c>
      <c r="H372" s="181">
        <v>250</v>
      </c>
      <c r="I372" s="182"/>
      <c r="J372" s="183">
        <f>ROUND(I372*H372,2)</f>
        <v>0</v>
      </c>
      <c r="K372" s="179" t="s">
        <v>136</v>
      </c>
      <c r="L372" s="41"/>
      <c r="M372" s="184" t="s">
        <v>39</v>
      </c>
      <c r="N372" s="185" t="s">
        <v>53</v>
      </c>
      <c r="O372" s="66"/>
      <c r="P372" s="186">
        <f>O372*H372</f>
        <v>0</v>
      </c>
      <c r="Q372" s="186">
        <v>0</v>
      </c>
      <c r="R372" s="186">
        <f>Q372*H372</f>
        <v>0</v>
      </c>
      <c r="S372" s="186">
        <v>0</v>
      </c>
      <c r="T372" s="187">
        <f>S372*H372</f>
        <v>0</v>
      </c>
      <c r="U372" s="36"/>
      <c r="V372" s="36"/>
      <c r="W372" s="36"/>
      <c r="X372" s="36"/>
      <c r="Y372" s="36"/>
      <c r="Z372" s="36"/>
      <c r="AA372" s="36"/>
      <c r="AB372" s="36"/>
      <c r="AC372" s="36"/>
      <c r="AD372" s="36"/>
      <c r="AE372" s="36"/>
      <c r="AR372" s="188" t="s">
        <v>216</v>
      </c>
      <c r="AT372" s="188" t="s">
        <v>132</v>
      </c>
      <c r="AU372" s="188" t="s">
        <v>92</v>
      </c>
      <c r="AY372" s="18" t="s">
        <v>130</v>
      </c>
      <c r="BE372" s="189">
        <f>IF(N372="základní",J372,0)</f>
        <v>0</v>
      </c>
      <c r="BF372" s="189">
        <f>IF(N372="snížená",J372,0)</f>
        <v>0</v>
      </c>
      <c r="BG372" s="189">
        <f>IF(N372="zákl. přenesená",J372,0)</f>
        <v>0</v>
      </c>
      <c r="BH372" s="189">
        <f>IF(N372="sníž. přenesená",J372,0)</f>
        <v>0</v>
      </c>
      <c r="BI372" s="189">
        <f>IF(N372="nulová",J372,0)</f>
        <v>0</v>
      </c>
      <c r="BJ372" s="18" t="s">
        <v>90</v>
      </c>
      <c r="BK372" s="189">
        <f>ROUND(I372*H372,2)</f>
        <v>0</v>
      </c>
      <c r="BL372" s="18" t="s">
        <v>216</v>
      </c>
      <c r="BM372" s="188" t="s">
        <v>873</v>
      </c>
    </row>
    <row r="373" spans="1:65" s="2" customFormat="1" ht="29.25">
      <c r="A373" s="36"/>
      <c r="B373" s="37"/>
      <c r="C373" s="38"/>
      <c r="D373" s="190" t="s">
        <v>139</v>
      </c>
      <c r="E373" s="38"/>
      <c r="F373" s="191" t="s">
        <v>874</v>
      </c>
      <c r="G373" s="38"/>
      <c r="H373" s="38"/>
      <c r="I373" s="192"/>
      <c r="J373" s="38"/>
      <c r="K373" s="38"/>
      <c r="L373" s="41"/>
      <c r="M373" s="193"/>
      <c r="N373" s="194"/>
      <c r="O373" s="66"/>
      <c r="P373" s="66"/>
      <c r="Q373" s="66"/>
      <c r="R373" s="66"/>
      <c r="S373" s="66"/>
      <c r="T373" s="67"/>
      <c r="U373" s="36"/>
      <c r="V373" s="36"/>
      <c r="W373" s="36"/>
      <c r="X373" s="36"/>
      <c r="Y373" s="36"/>
      <c r="Z373" s="36"/>
      <c r="AA373" s="36"/>
      <c r="AB373" s="36"/>
      <c r="AC373" s="36"/>
      <c r="AD373" s="36"/>
      <c r="AE373" s="36"/>
      <c r="AT373" s="18" t="s">
        <v>139</v>
      </c>
      <c r="AU373" s="18" t="s">
        <v>92</v>
      </c>
    </row>
    <row r="374" spans="1:65" s="2" customFormat="1" ht="11.25">
      <c r="A374" s="36"/>
      <c r="B374" s="37"/>
      <c r="C374" s="38"/>
      <c r="D374" s="195" t="s">
        <v>141</v>
      </c>
      <c r="E374" s="38"/>
      <c r="F374" s="196" t="s">
        <v>875</v>
      </c>
      <c r="G374" s="38"/>
      <c r="H374" s="38"/>
      <c r="I374" s="192"/>
      <c r="J374" s="38"/>
      <c r="K374" s="38"/>
      <c r="L374" s="41"/>
      <c r="M374" s="193"/>
      <c r="N374" s="194"/>
      <c r="O374" s="66"/>
      <c r="P374" s="66"/>
      <c r="Q374" s="66"/>
      <c r="R374" s="66"/>
      <c r="S374" s="66"/>
      <c r="T374" s="67"/>
      <c r="U374" s="36"/>
      <c r="V374" s="36"/>
      <c r="W374" s="36"/>
      <c r="X374" s="36"/>
      <c r="Y374" s="36"/>
      <c r="Z374" s="36"/>
      <c r="AA374" s="36"/>
      <c r="AB374" s="36"/>
      <c r="AC374" s="36"/>
      <c r="AD374" s="36"/>
      <c r="AE374" s="36"/>
      <c r="AT374" s="18" t="s">
        <v>141</v>
      </c>
      <c r="AU374" s="18" t="s">
        <v>92</v>
      </c>
    </row>
    <row r="375" spans="1:65" s="13" customFormat="1" ht="11.25">
      <c r="B375" s="197"/>
      <c r="C375" s="198"/>
      <c r="D375" s="190" t="s">
        <v>143</v>
      </c>
      <c r="E375" s="199" t="s">
        <v>39</v>
      </c>
      <c r="F375" s="200" t="s">
        <v>876</v>
      </c>
      <c r="G375" s="198"/>
      <c r="H375" s="201">
        <v>230</v>
      </c>
      <c r="I375" s="202"/>
      <c r="J375" s="198"/>
      <c r="K375" s="198"/>
      <c r="L375" s="203"/>
      <c r="M375" s="204"/>
      <c r="N375" s="205"/>
      <c r="O375" s="205"/>
      <c r="P375" s="205"/>
      <c r="Q375" s="205"/>
      <c r="R375" s="205"/>
      <c r="S375" s="205"/>
      <c r="T375" s="206"/>
      <c r="AT375" s="207" t="s">
        <v>143</v>
      </c>
      <c r="AU375" s="207" t="s">
        <v>92</v>
      </c>
      <c r="AV375" s="13" t="s">
        <v>92</v>
      </c>
      <c r="AW375" s="13" t="s">
        <v>41</v>
      </c>
      <c r="AX375" s="13" t="s">
        <v>82</v>
      </c>
      <c r="AY375" s="207" t="s">
        <v>130</v>
      </c>
    </row>
    <row r="376" spans="1:65" s="13" customFormat="1" ht="11.25">
      <c r="B376" s="197"/>
      <c r="C376" s="198"/>
      <c r="D376" s="190" t="s">
        <v>143</v>
      </c>
      <c r="E376" s="199" t="s">
        <v>39</v>
      </c>
      <c r="F376" s="200" t="s">
        <v>877</v>
      </c>
      <c r="G376" s="198"/>
      <c r="H376" s="201">
        <v>10</v>
      </c>
      <c r="I376" s="202"/>
      <c r="J376" s="198"/>
      <c r="K376" s="198"/>
      <c r="L376" s="203"/>
      <c r="M376" s="204"/>
      <c r="N376" s="205"/>
      <c r="O376" s="205"/>
      <c r="P376" s="205"/>
      <c r="Q376" s="205"/>
      <c r="R376" s="205"/>
      <c r="S376" s="205"/>
      <c r="T376" s="206"/>
      <c r="AT376" s="207" t="s">
        <v>143</v>
      </c>
      <c r="AU376" s="207" t="s">
        <v>92</v>
      </c>
      <c r="AV376" s="13" t="s">
        <v>92</v>
      </c>
      <c r="AW376" s="13" t="s">
        <v>41</v>
      </c>
      <c r="AX376" s="13" t="s">
        <v>82</v>
      </c>
      <c r="AY376" s="207" t="s">
        <v>130</v>
      </c>
    </row>
    <row r="377" spans="1:65" s="13" customFormat="1" ht="11.25">
      <c r="B377" s="197"/>
      <c r="C377" s="198"/>
      <c r="D377" s="190" t="s">
        <v>143</v>
      </c>
      <c r="E377" s="199" t="s">
        <v>39</v>
      </c>
      <c r="F377" s="200" t="s">
        <v>878</v>
      </c>
      <c r="G377" s="198"/>
      <c r="H377" s="201">
        <v>10</v>
      </c>
      <c r="I377" s="202"/>
      <c r="J377" s="198"/>
      <c r="K377" s="198"/>
      <c r="L377" s="203"/>
      <c r="M377" s="204"/>
      <c r="N377" s="205"/>
      <c r="O377" s="205"/>
      <c r="P377" s="205"/>
      <c r="Q377" s="205"/>
      <c r="R377" s="205"/>
      <c r="S377" s="205"/>
      <c r="T377" s="206"/>
      <c r="AT377" s="207" t="s">
        <v>143</v>
      </c>
      <c r="AU377" s="207" t="s">
        <v>92</v>
      </c>
      <c r="AV377" s="13" t="s">
        <v>92</v>
      </c>
      <c r="AW377" s="13" t="s">
        <v>41</v>
      </c>
      <c r="AX377" s="13" t="s">
        <v>82</v>
      </c>
      <c r="AY377" s="207" t="s">
        <v>130</v>
      </c>
    </row>
    <row r="378" spans="1:65" s="14" customFormat="1" ht="11.25">
      <c r="B378" s="208"/>
      <c r="C378" s="209"/>
      <c r="D378" s="190" t="s">
        <v>143</v>
      </c>
      <c r="E378" s="210" t="s">
        <v>39</v>
      </c>
      <c r="F378" s="211" t="s">
        <v>158</v>
      </c>
      <c r="G378" s="209"/>
      <c r="H378" s="212">
        <v>250</v>
      </c>
      <c r="I378" s="213"/>
      <c r="J378" s="209"/>
      <c r="K378" s="209"/>
      <c r="L378" s="214"/>
      <c r="M378" s="215"/>
      <c r="N378" s="216"/>
      <c r="O378" s="216"/>
      <c r="P378" s="216"/>
      <c r="Q378" s="216"/>
      <c r="R378" s="216"/>
      <c r="S378" s="216"/>
      <c r="T378" s="217"/>
      <c r="AT378" s="218" t="s">
        <v>143</v>
      </c>
      <c r="AU378" s="218" t="s">
        <v>92</v>
      </c>
      <c r="AV378" s="14" t="s">
        <v>137</v>
      </c>
      <c r="AW378" s="14" t="s">
        <v>41</v>
      </c>
      <c r="AX378" s="14" t="s">
        <v>90</v>
      </c>
      <c r="AY378" s="218" t="s">
        <v>130</v>
      </c>
    </row>
    <row r="379" spans="1:65" s="2" customFormat="1" ht="16.5" customHeight="1">
      <c r="A379" s="36"/>
      <c r="B379" s="37"/>
      <c r="C379" s="177" t="s">
        <v>879</v>
      </c>
      <c r="D379" s="177" t="s">
        <v>132</v>
      </c>
      <c r="E379" s="178" t="s">
        <v>880</v>
      </c>
      <c r="F379" s="179" t="s">
        <v>881</v>
      </c>
      <c r="G379" s="180" t="s">
        <v>882</v>
      </c>
      <c r="H379" s="234"/>
      <c r="I379" s="182"/>
      <c r="J379" s="183">
        <f>ROUND(I379*H379,2)</f>
        <v>0</v>
      </c>
      <c r="K379" s="179" t="s">
        <v>136</v>
      </c>
      <c r="L379" s="41"/>
      <c r="M379" s="184" t="s">
        <v>39</v>
      </c>
      <c r="N379" s="185" t="s">
        <v>53</v>
      </c>
      <c r="O379" s="66"/>
      <c r="P379" s="186">
        <f>O379*H379</f>
        <v>0</v>
      </c>
      <c r="Q379" s="186">
        <v>0</v>
      </c>
      <c r="R379" s="186">
        <f>Q379*H379</f>
        <v>0</v>
      </c>
      <c r="S379" s="186">
        <v>0</v>
      </c>
      <c r="T379" s="187">
        <f>S379*H379</f>
        <v>0</v>
      </c>
      <c r="U379" s="36"/>
      <c r="V379" s="36"/>
      <c r="W379" s="36"/>
      <c r="X379" s="36"/>
      <c r="Y379" s="36"/>
      <c r="Z379" s="36"/>
      <c r="AA379" s="36"/>
      <c r="AB379" s="36"/>
      <c r="AC379" s="36"/>
      <c r="AD379" s="36"/>
      <c r="AE379" s="36"/>
      <c r="AR379" s="188" t="s">
        <v>216</v>
      </c>
      <c r="AT379" s="188" t="s">
        <v>132</v>
      </c>
      <c r="AU379" s="188" t="s">
        <v>92</v>
      </c>
      <c r="AY379" s="18" t="s">
        <v>130</v>
      </c>
      <c r="BE379" s="189">
        <f>IF(N379="základní",J379,0)</f>
        <v>0</v>
      </c>
      <c r="BF379" s="189">
        <f>IF(N379="snížená",J379,0)</f>
        <v>0</v>
      </c>
      <c r="BG379" s="189">
        <f>IF(N379="zákl. přenesená",J379,0)</f>
        <v>0</v>
      </c>
      <c r="BH379" s="189">
        <f>IF(N379="sníž. přenesená",J379,0)</f>
        <v>0</v>
      </c>
      <c r="BI379" s="189">
        <f>IF(N379="nulová",J379,0)</f>
        <v>0</v>
      </c>
      <c r="BJ379" s="18" t="s">
        <v>90</v>
      </c>
      <c r="BK379" s="189">
        <f>ROUND(I379*H379,2)</f>
        <v>0</v>
      </c>
      <c r="BL379" s="18" t="s">
        <v>216</v>
      </c>
      <c r="BM379" s="188" t="s">
        <v>883</v>
      </c>
    </row>
    <row r="380" spans="1:65" s="2" customFormat="1" ht="11.25">
      <c r="A380" s="36"/>
      <c r="B380" s="37"/>
      <c r="C380" s="38"/>
      <c r="D380" s="190" t="s">
        <v>139</v>
      </c>
      <c r="E380" s="38"/>
      <c r="F380" s="191" t="s">
        <v>881</v>
      </c>
      <c r="G380" s="38"/>
      <c r="H380" s="38"/>
      <c r="I380" s="192"/>
      <c r="J380" s="38"/>
      <c r="K380" s="38"/>
      <c r="L380" s="41"/>
      <c r="M380" s="193"/>
      <c r="N380" s="194"/>
      <c r="O380" s="66"/>
      <c r="P380" s="66"/>
      <c r="Q380" s="66"/>
      <c r="R380" s="66"/>
      <c r="S380" s="66"/>
      <c r="T380" s="67"/>
      <c r="U380" s="36"/>
      <c r="V380" s="36"/>
      <c r="W380" s="36"/>
      <c r="X380" s="36"/>
      <c r="Y380" s="36"/>
      <c r="Z380" s="36"/>
      <c r="AA380" s="36"/>
      <c r="AB380" s="36"/>
      <c r="AC380" s="36"/>
      <c r="AD380" s="36"/>
      <c r="AE380" s="36"/>
      <c r="AT380" s="18" t="s">
        <v>139</v>
      </c>
      <c r="AU380" s="18" t="s">
        <v>92</v>
      </c>
    </row>
    <row r="381" spans="1:65" s="2" customFormat="1" ht="11.25">
      <c r="A381" s="36"/>
      <c r="B381" s="37"/>
      <c r="C381" s="38"/>
      <c r="D381" s="195" t="s">
        <v>141</v>
      </c>
      <c r="E381" s="38"/>
      <c r="F381" s="196" t="s">
        <v>884</v>
      </c>
      <c r="G381" s="38"/>
      <c r="H381" s="38"/>
      <c r="I381" s="192"/>
      <c r="J381" s="38"/>
      <c r="K381" s="38"/>
      <c r="L381" s="41"/>
      <c r="M381" s="193"/>
      <c r="N381" s="194"/>
      <c r="O381" s="66"/>
      <c r="P381" s="66"/>
      <c r="Q381" s="66"/>
      <c r="R381" s="66"/>
      <c r="S381" s="66"/>
      <c r="T381" s="67"/>
      <c r="U381" s="36"/>
      <c r="V381" s="36"/>
      <c r="W381" s="36"/>
      <c r="X381" s="36"/>
      <c r="Y381" s="36"/>
      <c r="Z381" s="36"/>
      <c r="AA381" s="36"/>
      <c r="AB381" s="36"/>
      <c r="AC381" s="36"/>
      <c r="AD381" s="36"/>
      <c r="AE381" s="36"/>
      <c r="AT381" s="18" t="s">
        <v>141</v>
      </c>
      <c r="AU381" s="18" t="s">
        <v>92</v>
      </c>
    </row>
    <row r="382" spans="1:65" s="2" customFormat="1" ht="16.5" customHeight="1">
      <c r="A382" s="36"/>
      <c r="B382" s="37"/>
      <c r="C382" s="219" t="s">
        <v>885</v>
      </c>
      <c r="D382" s="219" t="s">
        <v>177</v>
      </c>
      <c r="E382" s="220" t="s">
        <v>886</v>
      </c>
      <c r="F382" s="221" t="s">
        <v>887</v>
      </c>
      <c r="G382" s="222" t="s">
        <v>882</v>
      </c>
      <c r="H382" s="235"/>
      <c r="I382" s="224"/>
      <c r="J382" s="225">
        <f>ROUND(I382*H382,2)</f>
        <v>0</v>
      </c>
      <c r="K382" s="221" t="s">
        <v>136</v>
      </c>
      <c r="L382" s="226"/>
      <c r="M382" s="227" t="s">
        <v>39</v>
      </c>
      <c r="N382" s="228" t="s">
        <v>53</v>
      </c>
      <c r="O382" s="66"/>
      <c r="P382" s="186">
        <f>O382*H382</f>
        <v>0</v>
      </c>
      <c r="Q382" s="186">
        <v>0</v>
      </c>
      <c r="R382" s="186">
        <f>Q382*H382</f>
        <v>0</v>
      </c>
      <c r="S382" s="186">
        <v>0</v>
      </c>
      <c r="T382" s="187">
        <f>S382*H382</f>
        <v>0</v>
      </c>
      <c r="U382" s="36"/>
      <c r="V382" s="36"/>
      <c r="W382" s="36"/>
      <c r="X382" s="36"/>
      <c r="Y382" s="36"/>
      <c r="Z382" s="36"/>
      <c r="AA382" s="36"/>
      <c r="AB382" s="36"/>
      <c r="AC382" s="36"/>
      <c r="AD382" s="36"/>
      <c r="AE382" s="36"/>
      <c r="AR382" s="188" t="s">
        <v>224</v>
      </c>
      <c r="AT382" s="188" t="s">
        <v>177</v>
      </c>
      <c r="AU382" s="188" t="s">
        <v>92</v>
      </c>
      <c r="AY382" s="18" t="s">
        <v>130</v>
      </c>
      <c r="BE382" s="189">
        <f>IF(N382="základní",J382,0)</f>
        <v>0</v>
      </c>
      <c r="BF382" s="189">
        <f>IF(N382="snížená",J382,0)</f>
        <v>0</v>
      </c>
      <c r="BG382" s="189">
        <f>IF(N382="zákl. přenesená",J382,0)</f>
        <v>0</v>
      </c>
      <c r="BH382" s="189">
        <f>IF(N382="sníž. přenesená",J382,0)</f>
        <v>0</v>
      </c>
      <c r="BI382" s="189">
        <f>IF(N382="nulová",J382,0)</f>
        <v>0</v>
      </c>
      <c r="BJ382" s="18" t="s">
        <v>90</v>
      </c>
      <c r="BK382" s="189">
        <f>ROUND(I382*H382,2)</f>
        <v>0</v>
      </c>
      <c r="BL382" s="18" t="s">
        <v>216</v>
      </c>
      <c r="BM382" s="188" t="s">
        <v>888</v>
      </c>
    </row>
    <row r="383" spans="1:65" s="2" customFormat="1" ht="11.25">
      <c r="A383" s="36"/>
      <c r="B383" s="37"/>
      <c r="C383" s="38"/>
      <c r="D383" s="190" t="s">
        <v>139</v>
      </c>
      <c r="E383" s="38"/>
      <c r="F383" s="191" t="s">
        <v>887</v>
      </c>
      <c r="G383" s="38"/>
      <c r="H383" s="38"/>
      <c r="I383" s="192"/>
      <c r="J383" s="38"/>
      <c r="K383" s="38"/>
      <c r="L383" s="41"/>
      <c r="M383" s="193"/>
      <c r="N383" s="194"/>
      <c r="O383" s="66"/>
      <c r="P383" s="66"/>
      <c r="Q383" s="66"/>
      <c r="R383" s="66"/>
      <c r="S383" s="66"/>
      <c r="T383" s="67"/>
      <c r="U383" s="36"/>
      <c r="V383" s="36"/>
      <c r="W383" s="36"/>
      <c r="X383" s="36"/>
      <c r="Y383" s="36"/>
      <c r="Z383" s="36"/>
      <c r="AA383" s="36"/>
      <c r="AB383" s="36"/>
      <c r="AC383" s="36"/>
      <c r="AD383" s="36"/>
      <c r="AE383" s="36"/>
      <c r="AT383" s="18" t="s">
        <v>139</v>
      </c>
      <c r="AU383" s="18" t="s">
        <v>92</v>
      </c>
    </row>
    <row r="384" spans="1:65" s="12" customFormat="1" ht="22.9" customHeight="1">
      <c r="B384" s="161"/>
      <c r="C384" s="162"/>
      <c r="D384" s="163" t="s">
        <v>81</v>
      </c>
      <c r="E384" s="175" t="s">
        <v>889</v>
      </c>
      <c r="F384" s="175" t="s">
        <v>890</v>
      </c>
      <c r="G384" s="162"/>
      <c r="H384" s="162"/>
      <c r="I384" s="165"/>
      <c r="J384" s="176">
        <f>BK384</f>
        <v>0</v>
      </c>
      <c r="K384" s="162"/>
      <c r="L384" s="167"/>
      <c r="M384" s="168"/>
      <c r="N384" s="169"/>
      <c r="O384" s="169"/>
      <c r="P384" s="170">
        <f>P385+SUM(P386:P397)</f>
        <v>0</v>
      </c>
      <c r="Q384" s="169"/>
      <c r="R384" s="170">
        <f>R385+SUM(R386:R397)</f>
        <v>1.2210500000000002</v>
      </c>
      <c r="S384" s="169"/>
      <c r="T384" s="171">
        <f>T385+SUM(T386:T397)</f>
        <v>0</v>
      </c>
      <c r="AR384" s="172" t="s">
        <v>151</v>
      </c>
      <c r="AT384" s="173" t="s">
        <v>81</v>
      </c>
      <c r="AU384" s="173" t="s">
        <v>90</v>
      </c>
      <c r="AY384" s="172" t="s">
        <v>130</v>
      </c>
      <c r="BK384" s="174">
        <f>BK385+SUM(BK386:BK397)</f>
        <v>0</v>
      </c>
    </row>
    <row r="385" spans="1:65" s="2" customFormat="1" ht="16.5" customHeight="1">
      <c r="A385" s="36"/>
      <c r="B385" s="37"/>
      <c r="C385" s="177" t="s">
        <v>891</v>
      </c>
      <c r="D385" s="177" t="s">
        <v>132</v>
      </c>
      <c r="E385" s="178" t="s">
        <v>892</v>
      </c>
      <c r="F385" s="179" t="s">
        <v>893</v>
      </c>
      <c r="G385" s="180" t="s">
        <v>180</v>
      </c>
      <c r="H385" s="181">
        <v>70</v>
      </c>
      <c r="I385" s="182"/>
      <c r="J385" s="183">
        <f>ROUND(I385*H385,2)</f>
        <v>0</v>
      </c>
      <c r="K385" s="179" t="s">
        <v>136</v>
      </c>
      <c r="L385" s="41"/>
      <c r="M385" s="184" t="s">
        <v>39</v>
      </c>
      <c r="N385" s="185" t="s">
        <v>53</v>
      </c>
      <c r="O385" s="66"/>
      <c r="P385" s="186">
        <f>O385*H385</f>
        <v>0</v>
      </c>
      <c r="Q385" s="186">
        <v>0</v>
      </c>
      <c r="R385" s="186">
        <f>Q385*H385</f>
        <v>0</v>
      </c>
      <c r="S385" s="186">
        <v>0</v>
      </c>
      <c r="T385" s="187">
        <f>S385*H385</f>
        <v>0</v>
      </c>
      <c r="U385" s="36"/>
      <c r="V385" s="36"/>
      <c r="W385" s="36"/>
      <c r="X385" s="36"/>
      <c r="Y385" s="36"/>
      <c r="Z385" s="36"/>
      <c r="AA385" s="36"/>
      <c r="AB385" s="36"/>
      <c r="AC385" s="36"/>
      <c r="AD385" s="36"/>
      <c r="AE385" s="36"/>
      <c r="AR385" s="188" t="s">
        <v>216</v>
      </c>
      <c r="AT385" s="188" t="s">
        <v>132</v>
      </c>
      <c r="AU385" s="188" t="s">
        <v>92</v>
      </c>
      <c r="AY385" s="18" t="s">
        <v>130</v>
      </c>
      <c r="BE385" s="189">
        <f>IF(N385="základní",J385,0)</f>
        <v>0</v>
      </c>
      <c r="BF385" s="189">
        <f>IF(N385="snížená",J385,0)</f>
        <v>0</v>
      </c>
      <c r="BG385" s="189">
        <f>IF(N385="zákl. přenesená",J385,0)</f>
        <v>0</v>
      </c>
      <c r="BH385" s="189">
        <f>IF(N385="sníž. přenesená",J385,0)</f>
        <v>0</v>
      </c>
      <c r="BI385" s="189">
        <f>IF(N385="nulová",J385,0)</f>
        <v>0</v>
      </c>
      <c r="BJ385" s="18" t="s">
        <v>90</v>
      </c>
      <c r="BK385" s="189">
        <f>ROUND(I385*H385,2)</f>
        <v>0</v>
      </c>
      <c r="BL385" s="18" t="s">
        <v>216</v>
      </c>
      <c r="BM385" s="188" t="s">
        <v>894</v>
      </c>
    </row>
    <row r="386" spans="1:65" s="2" customFormat="1" ht="29.25">
      <c r="A386" s="36"/>
      <c r="B386" s="37"/>
      <c r="C386" s="38"/>
      <c r="D386" s="190" t="s">
        <v>139</v>
      </c>
      <c r="E386" s="38"/>
      <c r="F386" s="191" t="s">
        <v>895</v>
      </c>
      <c r="G386" s="38"/>
      <c r="H386" s="38"/>
      <c r="I386" s="192"/>
      <c r="J386" s="38"/>
      <c r="K386" s="38"/>
      <c r="L386" s="41"/>
      <c r="M386" s="193"/>
      <c r="N386" s="194"/>
      <c r="O386" s="66"/>
      <c r="P386" s="66"/>
      <c r="Q386" s="66"/>
      <c r="R386" s="66"/>
      <c r="S386" s="66"/>
      <c r="T386" s="67"/>
      <c r="U386" s="36"/>
      <c r="V386" s="36"/>
      <c r="W386" s="36"/>
      <c r="X386" s="36"/>
      <c r="Y386" s="36"/>
      <c r="Z386" s="36"/>
      <c r="AA386" s="36"/>
      <c r="AB386" s="36"/>
      <c r="AC386" s="36"/>
      <c r="AD386" s="36"/>
      <c r="AE386" s="36"/>
      <c r="AT386" s="18" t="s">
        <v>139</v>
      </c>
      <c r="AU386" s="18" t="s">
        <v>92</v>
      </c>
    </row>
    <row r="387" spans="1:65" s="2" customFormat="1" ht="11.25">
      <c r="A387" s="36"/>
      <c r="B387" s="37"/>
      <c r="C387" s="38"/>
      <c r="D387" s="195" t="s">
        <v>141</v>
      </c>
      <c r="E387" s="38"/>
      <c r="F387" s="196" t="s">
        <v>896</v>
      </c>
      <c r="G387" s="38"/>
      <c r="H387" s="38"/>
      <c r="I387" s="192"/>
      <c r="J387" s="38"/>
      <c r="K387" s="38"/>
      <c r="L387" s="41"/>
      <c r="M387" s="193"/>
      <c r="N387" s="194"/>
      <c r="O387" s="66"/>
      <c r="P387" s="66"/>
      <c r="Q387" s="66"/>
      <c r="R387" s="66"/>
      <c r="S387" s="66"/>
      <c r="T387" s="67"/>
      <c r="U387" s="36"/>
      <c r="V387" s="36"/>
      <c r="W387" s="36"/>
      <c r="X387" s="36"/>
      <c r="Y387" s="36"/>
      <c r="Z387" s="36"/>
      <c r="AA387" s="36"/>
      <c r="AB387" s="36"/>
      <c r="AC387" s="36"/>
      <c r="AD387" s="36"/>
      <c r="AE387" s="36"/>
      <c r="AT387" s="18" t="s">
        <v>141</v>
      </c>
      <c r="AU387" s="18" t="s">
        <v>92</v>
      </c>
    </row>
    <row r="388" spans="1:65" s="2" customFormat="1" ht="16.5" customHeight="1">
      <c r="A388" s="36"/>
      <c r="B388" s="37"/>
      <c r="C388" s="219" t="s">
        <v>897</v>
      </c>
      <c r="D388" s="219" t="s">
        <v>177</v>
      </c>
      <c r="E388" s="220" t="s">
        <v>898</v>
      </c>
      <c r="F388" s="221" t="s">
        <v>899</v>
      </c>
      <c r="G388" s="222" t="s">
        <v>180</v>
      </c>
      <c r="H388" s="223">
        <v>70</v>
      </c>
      <c r="I388" s="224"/>
      <c r="J388" s="225">
        <f>ROUND(I388*H388,2)</f>
        <v>0</v>
      </c>
      <c r="K388" s="221" t="s">
        <v>136</v>
      </c>
      <c r="L388" s="226"/>
      <c r="M388" s="227" t="s">
        <v>39</v>
      </c>
      <c r="N388" s="228" t="s">
        <v>53</v>
      </c>
      <c r="O388" s="66"/>
      <c r="P388" s="186">
        <f>O388*H388</f>
        <v>0</v>
      </c>
      <c r="Q388" s="186">
        <v>0</v>
      </c>
      <c r="R388" s="186">
        <f>Q388*H388</f>
        <v>0</v>
      </c>
      <c r="S388" s="186">
        <v>0</v>
      </c>
      <c r="T388" s="187">
        <f>S388*H388</f>
        <v>0</v>
      </c>
      <c r="U388" s="36"/>
      <c r="V388" s="36"/>
      <c r="W388" s="36"/>
      <c r="X388" s="36"/>
      <c r="Y388" s="36"/>
      <c r="Z388" s="36"/>
      <c r="AA388" s="36"/>
      <c r="AB388" s="36"/>
      <c r="AC388" s="36"/>
      <c r="AD388" s="36"/>
      <c r="AE388" s="36"/>
      <c r="AR388" s="188" t="s">
        <v>266</v>
      </c>
      <c r="AT388" s="188" t="s">
        <v>177</v>
      </c>
      <c r="AU388" s="188" t="s">
        <v>92</v>
      </c>
      <c r="AY388" s="18" t="s">
        <v>130</v>
      </c>
      <c r="BE388" s="189">
        <f>IF(N388="základní",J388,0)</f>
        <v>0</v>
      </c>
      <c r="BF388" s="189">
        <f>IF(N388="snížená",J388,0)</f>
        <v>0</v>
      </c>
      <c r="BG388" s="189">
        <f>IF(N388="zákl. přenesená",J388,0)</f>
        <v>0</v>
      </c>
      <c r="BH388" s="189">
        <f>IF(N388="sníž. přenesená",J388,0)</f>
        <v>0</v>
      </c>
      <c r="BI388" s="189">
        <f>IF(N388="nulová",J388,0)</f>
        <v>0</v>
      </c>
      <c r="BJ388" s="18" t="s">
        <v>90</v>
      </c>
      <c r="BK388" s="189">
        <f>ROUND(I388*H388,2)</f>
        <v>0</v>
      </c>
      <c r="BL388" s="18" t="s">
        <v>266</v>
      </c>
      <c r="BM388" s="188" t="s">
        <v>900</v>
      </c>
    </row>
    <row r="389" spans="1:65" s="2" customFormat="1" ht="11.25">
      <c r="A389" s="36"/>
      <c r="B389" s="37"/>
      <c r="C389" s="38"/>
      <c r="D389" s="190" t="s">
        <v>139</v>
      </c>
      <c r="E389" s="38"/>
      <c r="F389" s="191" t="s">
        <v>899</v>
      </c>
      <c r="G389" s="38"/>
      <c r="H389" s="38"/>
      <c r="I389" s="192"/>
      <c r="J389" s="38"/>
      <c r="K389" s="38"/>
      <c r="L389" s="41"/>
      <c r="M389" s="193"/>
      <c r="N389" s="194"/>
      <c r="O389" s="66"/>
      <c r="P389" s="66"/>
      <c r="Q389" s="66"/>
      <c r="R389" s="66"/>
      <c r="S389" s="66"/>
      <c r="T389" s="67"/>
      <c r="U389" s="36"/>
      <c r="V389" s="36"/>
      <c r="W389" s="36"/>
      <c r="X389" s="36"/>
      <c r="Y389" s="36"/>
      <c r="Z389" s="36"/>
      <c r="AA389" s="36"/>
      <c r="AB389" s="36"/>
      <c r="AC389" s="36"/>
      <c r="AD389" s="36"/>
      <c r="AE389" s="36"/>
      <c r="AT389" s="18" t="s">
        <v>139</v>
      </c>
      <c r="AU389" s="18" t="s">
        <v>92</v>
      </c>
    </row>
    <row r="390" spans="1:65" s="13" customFormat="1" ht="11.25">
      <c r="B390" s="197"/>
      <c r="C390" s="198"/>
      <c r="D390" s="190" t="s">
        <v>143</v>
      </c>
      <c r="E390" s="199" t="s">
        <v>39</v>
      </c>
      <c r="F390" s="200" t="s">
        <v>901</v>
      </c>
      <c r="G390" s="198"/>
      <c r="H390" s="201">
        <v>54</v>
      </c>
      <c r="I390" s="202"/>
      <c r="J390" s="198"/>
      <c r="K390" s="198"/>
      <c r="L390" s="203"/>
      <c r="M390" s="204"/>
      <c r="N390" s="205"/>
      <c r="O390" s="205"/>
      <c r="P390" s="205"/>
      <c r="Q390" s="205"/>
      <c r="R390" s="205"/>
      <c r="S390" s="205"/>
      <c r="T390" s="206"/>
      <c r="AT390" s="207" t="s">
        <v>143</v>
      </c>
      <c r="AU390" s="207" t="s">
        <v>92</v>
      </c>
      <c r="AV390" s="13" t="s">
        <v>92</v>
      </c>
      <c r="AW390" s="13" t="s">
        <v>41</v>
      </c>
      <c r="AX390" s="13" t="s">
        <v>82</v>
      </c>
      <c r="AY390" s="207" t="s">
        <v>130</v>
      </c>
    </row>
    <row r="391" spans="1:65" s="13" customFormat="1" ht="11.25">
      <c r="B391" s="197"/>
      <c r="C391" s="198"/>
      <c r="D391" s="190" t="s">
        <v>143</v>
      </c>
      <c r="E391" s="199" t="s">
        <v>39</v>
      </c>
      <c r="F391" s="200" t="s">
        <v>902</v>
      </c>
      <c r="G391" s="198"/>
      <c r="H391" s="201">
        <v>16</v>
      </c>
      <c r="I391" s="202"/>
      <c r="J391" s="198"/>
      <c r="K391" s="198"/>
      <c r="L391" s="203"/>
      <c r="M391" s="204"/>
      <c r="N391" s="205"/>
      <c r="O391" s="205"/>
      <c r="P391" s="205"/>
      <c r="Q391" s="205"/>
      <c r="R391" s="205"/>
      <c r="S391" s="205"/>
      <c r="T391" s="206"/>
      <c r="AT391" s="207" t="s">
        <v>143</v>
      </c>
      <c r="AU391" s="207" t="s">
        <v>92</v>
      </c>
      <c r="AV391" s="13" t="s">
        <v>92</v>
      </c>
      <c r="AW391" s="13" t="s">
        <v>41</v>
      </c>
      <c r="AX391" s="13" t="s">
        <v>82</v>
      </c>
      <c r="AY391" s="207" t="s">
        <v>130</v>
      </c>
    </row>
    <row r="392" spans="1:65" s="14" customFormat="1" ht="11.25">
      <c r="B392" s="208"/>
      <c r="C392" s="209"/>
      <c r="D392" s="190" t="s">
        <v>143</v>
      </c>
      <c r="E392" s="210" t="s">
        <v>39</v>
      </c>
      <c r="F392" s="211" t="s">
        <v>158</v>
      </c>
      <c r="G392" s="209"/>
      <c r="H392" s="212">
        <v>70</v>
      </c>
      <c r="I392" s="213"/>
      <c r="J392" s="209"/>
      <c r="K392" s="209"/>
      <c r="L392" s="214"/>
      <c r="M392" s="215"/>
      <c r="N392" s="216"/>
      <c r="O392" s="216"/>
      <c r="P392" s="216"/>
      <c r="Q392" s="216"/>
      <c r="R392" s="216"/>
      <c r="S392" s="216"/>
      <c r="T392" s="217"/>
      <c r="AT392" s="218" t="s">
        <v>143</v>
      </c>
      <c r="AU392" s="218" t="s">
        <v>92</v>
      </c>
      <c r="AV392" s="14" t="s">
        <v>137</v>
      </c>
      <c r="AW392" s="14" t="s">
        <v>41</v>
      </c>
      <c r="AX392" s="14" t="s">
        <v>90</v>
      </c>
      <c r="AY392" s="218" t="s">
        <v>130</v>
      </c>
    </row>
    <row r="393" spans="1:65" s="2" customFormat="1" ht="24.2" customHeight="1">
      <c r="A393" s="36"/>
      <c r="B393" s="37"/>
      <c r="C393" s="177" t="s">
        <v>903</v>
      </c>
      <c r="D393" s="177" t="s">
        <v>132</v>
      </c>
      <c r="E393" s="178" t="s">
        <v>904</v>
      </c>
      <c r="F393" s="179" t="s">
        <v>905</v>
      </c>
      <c r="G393" s="180" t="s">
        <v>180</v>
      </c>
      <c r="H393" s="181">
        <v>5</v>
      </c>
      <c r="I393" s="182"/>
      <c r="J393" s="183">
        <f>ROUND(I393*H393,2)</f>
        <v>0</v>
      </c>
      <c r="K393" s="179" t="s">
        <v>136</v>
      </c>
      <c r="L393" s="41"/>
      <c r="M393" s="184" t="s">
        <v>39</v>
      </c>
      <c r="N393" s="185" t="s">
        <v>53</v>
      </c>
      <c r="O393" s="66"/>
      <c r="P393" s="186">
        <f>O393*H393</f>
        <v>0</v>
      </c>
      <c r="Q393" s="186">
        <v>0</v>
      </c>
      <c r="R393" s="186">
        <f>Q393*H393</f>
        <v>0</v>
      </c>
      <c r="S393" s="186">
        <v>0</v>
      </c>
      <c r="T393" s="187">
        <f>S393*H393</f>
        <v>0</v>
      </c>
      <c r="U393" s="36"/>
      <c r="V393" s="36"/>
      <c r="W393" s="36"/>
      <c r="X393" s="36"/>
      <c r="Y393" s="36"/>
      <c r="Z393" s="36"/>
      <c r="AA393" s="36"/>
      <c r="AB393" s="36"/>
      <c r="AC393" s="36"/>
      <c r="AD393" s="36"/>
      <c r="AE393" s="36"/>
      <c r="AR393" s="188" t="s">
        <v>216</v>
      </c>
      <c r="AT393" s="188" t="s">
        <v>132</v>
      </c>
      <c r="AU393" s="188" t="s">
        <v>92</v>
      </c>
      <c r="AY393" s="18" t="s">
        <v>130</v>
      </c>
      <c r="BE393" s="189">
        <f>IF(N393="základní",J393,0)</f>
        <v>0</v>
      </c>
      <c r="BF393" s="189">
        <f>IF(N393="snížená",J393,0)</f>
        <v>0</v>
      </c>
      <c r="BG393" s="189">
        <f>IF(N393="zákl. přenesená",J393,0)</f>
        <v>0</v>
      </c>
      <c r="BH393" s="189">
        <f>IF(N393="sníž. přenesená",J393,0)</f>
        <v>0</v>
      </c>
      <c r="BI393" s="189">
        <f>IF(N393="nulová",J393,0)</f>
        <v>0</v>
      </c>
      <c r="BJ393" s="18" t="s">
        <v>90</v>
      </c>
      <c r="BK393" s="189">
        <f>ROUND(I393*H393,2)</f>
        <v>0</v>
      </c>
      <c r="BL393" s="18" t="s">
        <v>216</v>
      </c>
      <c r="BM393" s="188" t="s">
        <v>906</v>
      </c>
    </row>
    <row r="394" spans="1:65" s="2" customFormat="1" ht="11.25">
      <c r="A394" s="36"/>
      <c r="B394" s="37"/>
      <c r="C394" s="38"/>
      <c r="D394" s="190" t="s">
        <v>139</v>
      </c>
      <c r="E394" s="38"/>
      <c r="F394" s="191" t="s">
        <v>905</v>
      </c>
      <c r="G394" s="38"/>
      <c r="H394" s="38"/>
      <c r="I394" s="192"/>
      <c r="J394" s="38"/>
      <c r="K394" s="38"/>
      <c r="L394" s="41"/>
      <c r="M394" s="193"/>
      <c r="N394" s="194"/>
      <c r="O394" s="66"/>
      <c r="P394" s="66"/>
      <c r="Q394" s="66"/>
      <c r="R394" s="66"/>
      <c r="S394" s="66"/>
      <c r="T394" s="67"/>
      <c r="U394" s="36"/>
      <c r="V394" s="36"/>
      <c r="W394" s="36"/>
      <c r="X394" s="36"/>
      <c r="Y394" s="36"/>
      <c r="Z394" s="36"/>
      <c r="AA394" s="36"/>
      <c r="AB394" s="36"/>
      <c r="AC394" s="36"/>
      <c r="AD394" s="36"/>
      <c r="AE394" s="36"/>
      <c r="AT394" s="18" t="s">
        <v>139</v>
      </c>
      <c r="AU394" s="18" t="s">
        <v>92</v>
      </c>
    </row>
    <row r="395" spans="1:65" s="2" customFormat="1" ht="11.25">
      <c r="A395" s="36"/>
      <c r="B395" s="37"/>
      <c r="C395" s="38"/>
      <c r="D395" s="195" t="s">
        <v>141</v>
      </c>
      <c r="E395" s="38"/>
      <c r="F395" s="196" t="s">
        <v>907</v>
      </c>
      <c r="G395" s="38"/>
      <c r="H395" s="38"/>
      <c r="I395" s="192"/>
      <c r="J395" s="38"/>
      <c r="K395" s="38"/>
      <c r="L395" s="41"/>
      <c r="M395" s="193"/>
      <c r="N395" s="194"/>
      <c r="O395" s="66"/>
      <c r="P395" s="66"/>
      <c r="Q395" s="66"/>
      <c r="R395" s="66"/>
      <c r="S395" s="66"/>
      <c r="T395" s="67"/>
      <c r="U395" s="36"/>
      <c r="V395" s="36"/>
      <c r="W395" s="36"/>
      <c r="X395" s="36"/>
      <c r="Y395" s="36"/>
      <c r="Z395" s="36"/>
      <c r="AA395" s="36"/>
      <c r="AB395" s="36"/>
      <c r="AC395" s="36"/>
      <c r="AD395" s="36"/>
      <c r="AE395" s="36"/>
      <c r="AT395" s="18" t="s">
        <v>141</v>
      </c>
      <c r="AU395" s="18" t="s">
        <v>92</v>
      </c>
    </row>
    <row r="396" spans="1:65" s="13" customFormat="1" ht="11.25">
      <c r="B396" s="197"/>
      <c r="C396" s="198"/>
      <c r="D396" s="190" t="s">
        <v>143</v>
      </c>
      <c r="E396" s="199" t="s">
        <v>39</v>
      </c>
      <c r="F396" s="200" t="s">
        <v>908</v>
      </c>
      <c r="G396" s="198"/>
      <c r="H396" s="201">
        <v>5</v>
      </c>
      <c r="I396" s="202"/>
      <c r="J396" s="198"/>
      <c r="K396" s="198"/>
      <c r="L396" s="203"/>
      <c r="M396" s="204"/>
      <c r="N396" s="205"/>
      <c r="O396" s="205"/>
      <c r="P396" s="205"/>
      <c r="Q396" s="205"/>
      <c r="R396" s="205"/>
      <c r="S396" s="205"/>
      <c r="T396" s="206"/>
      <c r="AT396" s="207" t="s">
        <v>143</v>
      </c>
      <c r="AU396" s="207" t="s">
        <v>92</v>
      </c>
      <c r="AV396" s="13" t="s">
        <v>92</v>
      </c>
      <c r="AW396" s="13" t="s">
        <v>41</v>
      </c>
      <c r="AX396" s="13" t="s">
        <v>90</v>
      </c>
      <c r="AY396" s="207" t="s">
        <v>130</v>
      </c>
    </row>
    <row r="397" spans="1:65" s="12" customFormat="1" ht="20.85" customHeight="1">
      <c r="B397" s="161"/>
      <c r="C397" s="162"/>
      <c r="D397" s="163" t="s">
        <v>81</v>
      </c>
      <c r="E397" s="175" t="s">
        <v>90</v>
      </c>
      <c r="F397" s="175" t="s">
        <v>131</v>
      </c>
      <c r="G397" s="162"/>
      <c r="H397" s="162"/>
      <c r="I397" s="165"/>
      <c r="J397" s="176">
        <f>BK397</f>
        <v>0</v>
      </c>
      <c r="K397" s="162"/>
      <c r="L397" s="167"/>
      <c r="M397" s="168"/>
      <c r="N397" s="169"/>
      <c r="O397" s="169"/>
      <c r="P397" s="170">
        <f>SUM(P398:P464)</f>
        <v>0</v>
      </c>
      <c r="Q397" s="169"/>
      <c r="R397" s="170">
        <f>SUM(R398:R464)</f>
        <v>1.2210500000000002</v>
      </c>
      <c r="S397" s="169"/>
      <c r="T397" s="171">
        <f>SUM(T398:T464)</f>
        <v>0</v>
      </c>
      <c r="AR397" s="172" t="s">
        <v>90</v>
      </c>
      <c r="AT397" s="173" t="s">
        <v>81</v>
      </c>
      <c r="AU397" s="173" t="s">
        <v>92</v>
      </c>
      <c r="AY397" s="172" t="s">
        <v>130</v>
      </c>
      <c r="BK397" s="174">
        <f>SUM(BK398:BK464)</f>
        <v>0</v>
      </c>
    </row>
    <row r="398" spans="1:65" s="2" customFormat="1" ht="37.9" customHeight="1">
      <c r="A398" s="36"/>
      <c r="B398" s="37"/>
      <c r="C398" s="177" t="s">
        <v>909</v>
      </c>
      <c r="D398" s="177" t="s">
        <v>132</v>
      </c>
      <c r="E398" s="178" t="s">
        <v>159</v>
      </c>
      <c r="F398" s="179" t="s">
        <v>160</v>
      </c>
      <c r="G398" s="180" t="s">
        <v>161</v>
      </c>
      <c r="H398" s="181">
        <v>84.335999999999999</v>
      </c>
      <c r="I398" s="182"/>
      <c r="J398" s="183">
        <f>ROUND(I398*H398,2)</f>
        <v>0</v>
      </c>
      <c r="K398" s="179" t="s">
        <v>136</v>
      </c>
      <c r="L398" s="41"/>
      <c r="M398" s="184" t="s">
        <v>39</v>
      </c>
      <c r="N398" s="185" t="s">
        <v>53</v>
      </c>
      <c r="O398" s="66"/>
      <c r="P398" s="186">
        <f>O398*H398</f>
        <v>0</v>
      </c>
      <c r="Q398" s="186">
        <v>0</v>
      </c>
      <c r="R398" s="186">
        <f>Q398*H398</f>
        <v>0</v>
      </c>
      <c r="S398" s="186">
        <v>0</v>
      </c>
      <c r="T398" s="187">
        <f>S398*H398</f>
        <v>0</v>
      </c>
      <c r="U398" s="36"/>
      <c r="V398" s="36"/>
      <c r="W398" s="36"/>
      <c r="X398" s="36"/>
      <c r="Y398" s="36"/>
      <c r="Z398" s="36"/>
      <c r="AA398" s="36"/>
      <c r="AB398" s="36"/>
      <c r="AC398" s="36"/>
      <c r="AD398" s="36"/>
      <c r="AE398" s="36"/>
      <c r="AR398" s="188" t="s">
        <v>137</v>
      </c>
      <c r="AT398" s="188" t="s">
        <v>132</v>
      </c>
      <c r="AU398" s="188" t="s">
        <v>151</v>
      </c>
      <c r="AY398" s="18" t="s">
        <v>130</v>
      </c>
      <c r="BE398" s="189">
        <f>IF(N398="základní",J398,0)</f>
        <v>0</v>
      </c>
      <c r="BF398" s="189">
        <f>IF(N398="snížená",J398,0)</f>
        <v>0</v>
      </c>
      <c r="BG398" s="189">
        <f>IF(N398="zákl. přenesená",J398,0)</f>
        <v>0</v>
      </c>
      <c r="BH398" s="189">
        <f>IF(N398="sníž. přenesená",J398,0)</f>
        <v>0</v>
      </c>
      <c r="BI398" s="189">
        <f>IF(N398="nulová",J398,0)</f>
        <v>0</v>
      </c>
      <c r="BJ398" s="18" t="s">
        <v>90</v>
      </c>
      <c r="BK398" s="189">
        <f>ROUND(I398*H398,2)</f>
        <v>0</v>
      </c>
      <c r="BL398" s="18" t="s">
        <v>137</v>
      </c>
      <c r="BM398" s="188" t="s">
        <v>910</v>
      </c>
    </row>
    <row r="399" spans="1:65" s="2" customFormat="1" ht="39">
      <c r="A399" s="36"/>
      <c r="B399" s="37"/>
      <c r="C399" s="38"/>
      <c r="D399" s="190" t="s">
        <v>139</v>
      </c>
      <c r="E399" s="38"/>
      <c r="F399" s="191" t="s">
        <v>163</v>
      </c>
      <c r="G399" s="38"/>
      <c r="H399" s="38"/>
      <c r="I399" s="192"/>
      <c r="J399" s="38"/>
      <c r="K399" s="38"/>
      <c r="L399" s="41"/>
      <c r="M399" s="193"/>
      <c r="N399" s="194"/>
      <c r="O399" s="66"/>
      <c r="P399" s="66"/>
      <c r="Q399" s="66"/>
      <c r="R399" s="66"/>
      <c r="S399" s="66"/>
      <c r="T399" s="67"/>
      <c r="U399" s="36"/>
      <c r="V399" s="36"/>
      <c r="W399" s="36"/>
      <c r="X399" s="36"/>
      <c r="Y399" s="36"/>
      <c r="Z399" s="36"/>
      <c r="AA399" s="36"/>
      <c r="AB399" s="36"/>
      <c r="AC399" s="36"/>
      <c r="AD399" s="36"/>
      <c r="AE399" s="36"/>
      <c r="AT399" s="18" t="s">
        <v>139</v>
      </c>
      <c r="AU399" s="18" t="s">
        <v>151</v>
      </c>
    </row>
    <row r="400" spans="1:65" s="2" customFormat="1" ht="11.25">
      <c r="A400" s="36"/>
      <c r="B400" s="37"/>
      <c r="C400" s="38"/>
      <c r="D400" s="195" t="s">
        <v>141</v>
      </c>
      <c r="E400" s="38"/>
      <c r="F400" s="196" t="s">
        <v>164</v>
      </c>
      <c r="G400" s="38"/>
      <c r="H400" s="38"/>
      <c r="I400" s="192"/>
      <c r="J400" s="38"/>
      <c r="K400" s="38"/>
      <c r="L400" s="41"/>
      <c r="M400" s="193"/>
      <c r="N400" s="194"/>
      <c r="O400" s="66"/>
      <c r="P400" s="66"/>
      <c r="Q400" s="66"/>
      <c r="R400" s="66"/>
      <c r="S400" s="66"/>
      <c r="T400" s="67"/>
      <c r="U400" s="36"/>
      <c r="V400" s="36"/>
      <c r="W400" s="36"/>
      <c r="X400" s="36"/>
      <c r="Y400" s="36"/>
      <c r="Z400" s="36"/>
      <c r="AA400" s="36"/>
      <c r="AB400" s="36"/>
      <c r="AC400" s="36"/>
      <c r="AD400" s="36"/>
      <c r="AE400" s="36"/>
      <c r="AT400" s="18" t="s">
        <v>141</v>
      </c>
      <c r="AU400" s="18" t="s">
        <v>151</v>
      </c>
    </row>
    <row r="401" spans="1:65" s="13" customFormat="1" ht="11.25">
      <c r="B401" s="197"/>
      <c r="C401" s="198"/>
      <c r="D401" s="190" t="s">
        <v>143</v>
      </c>
      <c r="E401" s="199" t="s">
        <v>39</v>
      </c>
      <c r="F401" s="200" t="s">
        <v>911</v>
      </c>
      <c r="G401" s="198"/>
      <c r="H401" s="201">
        <v>74.400000000000006</v>
      </c>
      <c r="I401" s="202"/>
      <c r="J401" s="198"/>
      <c r="K401" s="198"/>
      <c r="L401" s="203"/>
      <c r="M401" s="204"/>
      <c r="N401" s="205"/>
      <c r="O401" s="205"/>
      <c r="P401" s="205"/>
      <c r="Q401" s="205"/>
      <c r="R401" s="205"/>
      <c r="S401" s="205"/>
      <c r="T401" s="206"/>
      <c r="AT401" s="207" t="s">
        <v>143</v>
      </c>
      <c r="AU401" s="207" t="s">
        <v>151</v>
      </c>
      <c r="AV401" s="13" t="s">
        <v>92</v>
      </c>
      <c r="AW401" s="13" t="s">
        <v>41</v>
      </c>
      <c r="AX401" s="13" t="s">
        <v>82</v>
      </c>
      <c r="AY401" s="207" t="s">
        <v>130</v>
      </c>
    </row>
    <row r="402" spans="1:65" s="13" customFormat="1" ht="22.5">
      <c r="B402" s="197"/>
      <c r="C402" s="198"/>
      <c r="D402" s="190" t="s">
        <v>143</v>
      </c>
      <c r="E402" s="199" t="s">
        <v>39</v>
      </c>
      <c r="F402" s="200" t="s">
        <v>912</v>
      </c>
      <c r="G402" s="198"/>
      <c r="H402" s="201">
        <v>9.9359999999999999</v>
      </c>
      <c r="I402" s="202"/>
      <c r="J402" s="198"/>
      <c r="K402" s="198"/>
      <c r="L402" s="203"/>
      <c r="M402" s="204"/>
      <c r="N402" s="205"/>
      <c r="O402" s="205"/>
      <c r="P402" s="205"/>
      <c r="Q402" s="205"/>
      <c r="R402" s="205"/>
      <c r="S402" s="205"/>
      <c r="T402" s="206"/>
      <c r="AT402" s="207" t="s">
        <v>143</v>
      </c>
      <c r="AU402" s="207" t="s">
        <v>151</v>
      </c>
      <c r="AV402" s="13" t="s">
        <v>92</v>
      </c>
      <c r="AW402" s="13" t="s">
        <v>41</v>
      </c>
      <c r="AX402" s="13" t="s">
        <v>82</v>
      </c>
      <c r="AY402" s="207" t="s">
        <v>130</v>
      </c>
    </row>
    <row r="403" spans="1:65" s="14" customFormat="1" ht="11.25">
      <c r="B403" s="208"/>
      <c r="C403" s="209"/>
      <c r="D403" s="190" t="s">
        <v>143</v>
      </c>
      <c r="E403" s="210" t="s">
        <v>39</v>
      </c>
      <c r="F403" s="211" t="s">
        <v>158</v>
      </c>
      <c r="G403" s="209"/>
      <c r="H403" s="212">
        <v>84.335999999999999</v>
      </c>
      <c r="I403" s="213"/>
      <c r="J403" s="209"/>
      <c r="K403" s="209"/>
      <c r="L403" s="214"/>
      <c r="M403" s="215"/>
      <c r="N403" s="216"/>
      <c r="O403" s="216"/>
      <c r="P403" s="216"/>
      <c r="Q403" s="216"/>
      <c r="R403" s="216"/>
      <c r="S403" s="216"/>
      <c r="T403" s="217"/>
      <c r="AT403" s="218" t="s">
        <v>143</v>
      </c>
      <c r="AU403" s="218" t="s">
        <v>151</v>
      </c>
      <c r="AV403" s="14" t="s">
        <v>137</v>
      </c>
      <c r="AW403" s="14" t="s">
        <v>41</v>
      </c>
      <c r="AX403" s="14" t="s">
        <v>90</v>
      </c>
      <c r="AY403" s="218" t="s">
        <v>130</v>
      </c>
    </row>
    <row r="404" spans="1:65" s="2" customFormat="1" ht="16.5" customHeight="1">
      <c r="A404" s="36"/>
      <c r="B404" s="37"/>
      <c r="C404" s="177" t="s">
        <v>913</v>
      </c>
      <c r="D404" s="177" t="s">
        <v>132</v>
      </c>
      <c r="E404" s="178" t="s">
        <v>914</v>
      </c>
      <c r="F404" s="179" t="s">
        <v>915</v>
      </c>
      <c r="G404" s="180" t="s">
        <v>161</v>
      </c>
      <c r="H404" s="181">
        <v>84.335999999999999</v>
      </c>
      <c r="I404" s="182"/>
      <c r="J404" s="183">
        <f>ROUND(I404*H404,2)</f>
        <v>0</v>
      </c>
      <c r="K404" s="179" t="s">
        <v>136</v>
      </c>
      <c r="L404" s="41"/>
      <c r="M404" s="184" t="s">
        <v>39</v>
      </c>
      <c r="N404" s="185" t="s">
        <v>53</v>
      </c>
      <c r="O404" s="66"/>
      <c r="P404" s="186">
        <f>O404*H404</f>
        <v>0</v>
      </c>
      <c r="Q404" s="186">
        <v>0</v>
      </c>
      <c r="R404" s="186">
        <f>Q404*H404</f>
        <v>0</v>
      </c>
      <c r="S404" s="186">
        <v>0</v>
      </c>
      <c r="T404" s="187">
        <f>S404*H404</f>
        <v>0</v>
      </c>
      <c r="U404" s="36"/>
      <c r="V404" s="36"/>
      <c r="W404" s="36"/>
      <c r="X404" s="36"/>
      <c r="Y404" s="36"/>
      <c r="Z404" s="36"/>
      <c r="AA404" s="36"/>
      <c r="AB404" s="36"/>
      <c r="AC404" s="36"/>
      <c r="AD404" s="36"/>
      <c r="AE404" s="36"/>
      <c r="AR404" s="188" t="s">
        <v>137</v>
      </c>
      <c r="AT404" s="188" t="s">
        <v>132</v>
      </c>
      <c r="AU404" s="188" t="s">
        <v>151</v>
      </c>
      <c r="AY404" s="18" t="s">
        <v>130</v>
      </c>
      <c r="BE404" s="189">
        <f>IF(N404="základní",J404,0)</f>
        <v>0</v>
      </c>
      <c r="BF404" s="189">
        <f>IF(N404="snížená",J404,0)</f>
        <v>0</v>
      </c>
      <c r="BG404" s="189">
        <f>IF(N404="zákl. přenesená",J404,0)</f>
        <v>0</v>
      </c>
      <c r="BH404" s="189">
        <f>IF(N404="sníž. přenesená",J404,0)</f>
        <v>0</v>
      </c>
      <c r="BI404" s="189">
        <f>IF(N404="nulová",J404,0)</f>
        <v>0</v>
      </c>
      <c r="BJ404" s="18" t="s">
        <v>90</v>
      </c>
      <c r="BK404" s="189">
        <f>ROUND(I404*H404,2)</f>
        <v>0</v>
      </c>
      <c r="BL404" s="18" t="s">
        <v>137</v>
      </c>
      <c r="BM404" s="188" t="s">
        <v>916</v>
      </c>
    </row>
    <row r="405" spans="1:65" s="2" customFormat="1" ht="19.5">
      <c r="A405" s="36"/>
      <c r="B405" s="37"/>
      <c r="C405" s="38"/>
      <c r="D405" s="190" t="s">
        <v>139</v>
      </c>
      <c r="E405" s="38"/>
      <c r="F405" s="191" t="s">
        <v>917</v>
      </c>
      <c r="G405" s="38"/>
      <c r="H405" s="38"/>
      <c r="I405" s="192"/>
      <c r="J405" s="38"/>
      <c r="K405" s="38"/>
      <c r="L405" s="41"/>
      <c r="M405" s="193"/>
      <c r="N405" s="194"/>
      <c r="O405" s="66"/>
      <c r="P405" s="66"/>
      <c r="Q405" s="66"/>
      <c r="R405" s="66"/>
      <c r="S405" s="66"/>
      <c r="T405" s="67"/>
      <c r="U405" s="36"/>
      <c r="V405" s="36"/>
      <c r="W405" s="36"/>
      <c r="X405" s="36"/>
      <c r="Y405" s="36"/>
      <c r="Z405" s="36"/>
      <c r="AA405" s="36"/>
      <c r="AB405" s="36"/>
      <c r="AC405" s="36"/>
      <c r="AD405" s="36"/>
      <c r="AE405" s="36"/>
      <c r="AT405" s="18" t="s">
        <v>139</v>
      </c>
      <c r="AU405" s="18" t="s">
        <v>151</v>
      </c>
    </row>
    <row r="406" spans="1:65" s="2" customFormat="1" ht="11.25">
      <c r="A406" s="36"/>
      <c r="B406" s="37"/>
      <c r="C406" s="38"/>
      <c r="D406" s="195" t="s">
        <v>141</v>
      </c>
      <c r="E406" s="38"/>
      <c r="F406" s="196" t="s">
        <v>918</v>
      </c>
      <c r="G406" s="38"/>
      <c r="H406" s="38"/>
      <c r="I406" s="192"/>
      <c r="J406" s="38"/>
      <c r="K406" s="38"/>
      <c r="L406" s="41"/>
      <c r="M406" s="193"/>
      <c r="N406" s="194"/>
      <c r="O406" s="66"/>
      <c r="P406" s="66"/>
      <c r="Q406" s="66"/>
      <c r="R406" s="66"/>
      <c r="S406" s="66"/>
      <c r="T406" s="67"/>
      <c r="U406" s="36"/>
      <c r="V406" s="36"/>
      <c r="W406" s="36"/>
      <c r="X406" s="36"/>
      <c r="Y406" s="36"/>
      <c r="Z406" s="36"/>
      <c r="AA406" s="36"/>
      <c r="AB406" s="36"/>
      <c r="AC406" s="36"/>
      <c r="AD406" s="36"/>
      <c r="AE406" s="36"/>
      <c r="AT406" s="18" t="s">
        <v>141</v>
      </c>
      <c r="AU406" s="18" t="s">
        <v>151</v>
      </c>
    </row>
    <row r="407" spans="1:65" s="13" customFormat="1" ht="11.25">
      <c r="B407" s="197"/>
      <c r="C407" s="198"/>
      <c r="D407" s="190" t="s">
        <v>143</v>
      </c>
      <c r="E407" s="199" t="s">
        <v>39</v>
      </c>
      <c r="F407" s="200" t="s">
        <v>911</v>
      </c>
      <c r="G407" s="198"/>
      <c r="H407" s="201">
        <v>74.400000000000006</v>
      </c>
      <c r="I407" s="202"/>
      <c r="J407" s="198"/>
      <c r="K407" s="198"/>
      <c r="L407" s="203"/>
      <c r="M407" s="204"/>
      <c r="N407" s="205"/>
      <c r="O407" s="205"/>
      <c r="P407" s="205"/>
      <c r="Q407" s="205"/>
      <c r="R407" s="205"/>
      <c r="S407" s="205"/>
      <c r="T407" s="206"/>
      <c r="AT407" s="207" t="s">
        <v>143</v>
      </c>
      <c r="AU407" s="207" t="s">
        <v>151</v>
      </c>
      <c r="AV407" s="13" t="s">
        <v>92</v>
      </c>
      <c r="AW407" s="13" t="s">
        <v>41</v>
      </c>
      <c r="AX407" s="13" t="s">
        <v>82</v>
      </c>
      <c r="AY407" s="207" t="s">
        <v>130</v>
      </c>
    </row>
    <row r="408" spans="1:65" s="13" customFormat="1" ht="22.5">
      <c r="B408" s="197"/>
      <c r="C408" s="198"/>
      <c r="D408" s="190" t="s">
        <v>143</v>
      </c>
      <c r="E408" s="199" t="s">
        <v>39</v>
      </c>
      <c r="F408" s="200" t="s">
        <v>912</v>
      </c>
      <c r="G408" s="198"/>
      <c r="H408" s="201">
        <v>9.9359999999999999</v>
      </c>
      <c r="I408" s="202"/>
      <c r="J408" s="198"/>
      <c r="K408" s="198"/>
      <c r="L408" s="203"/>
      <c r="M408" s="204"/>
      <c r="N408" s="205"/>
      <c r="O408" s="205"/>
      <c r="P408" s="205"/>
      <c r="Q408" s="205"/>
      <c r="R408" s="205"/>
      <c r="S408" s="205"/>
      <c r="T408" s="206"/>
      <c r="AT408" s="207" t="s">
        <v>143</v>
      </c>
      <c r="AU408" s="207" t="s">
        <v>151</v>
      </c>
      <c r="AV408" s="13" t="s">
        <v>92</v>
      </c>
      <c r="AW408" s="13" t="s">
        <v>41</v>
      </c>
      <c r="AX408" s="13" t="s">
        <v>82</v>
      </c>
      <c r="AY408" s="207" t="s">
        <v>130</v>
      </c>
    </row>
    <row r="409" spans="1:65" s="14" customFormat="1" ht="11.25">
      <c r="B409" s="208"/>
      <c r="C409" s="209"/>
      <c r="D409" s="190" t="s">
        <v>143</v>
      </c>
      <c r="E409" s="210" t="s">
        <v>39</v>
      </c>
      <c r="F409" s="211" t="s">
        <v>158</v>
      </c>
      <c r="G409" s="209"/>
      <c r="H409" s="212">
        <v>84.335999999999999</v>
      </c>
      <c r="I409" s="213"/>
      <c r="J409" s="209"/>
      <c r="K409" s="209"/>
      <c r="L409" s="214"/>
      <c r="M409" s="215"/>
      <c r="N409" s="216"/>
      <c r="O409" s="216"/>
      <c r="P409" s="216"/>
      <c r="Q409" s="216"/>
      <c r="R409" s="216"/>
      <c r="S409" s="216"/>
      <c r="T409" s="217"/>
      <c r="AT409" s="218" t="s">
        <v>143</v>
      </c>
      <c r="AU409" s="218" t="s">
        <v>151</v>
      </c>
      <c r="AV409" s="14" t="s">
        <v>137</v>
      </c>
      <c r="AW409" s="14" t="s">
        <v>41</v>
      </c>
      <c r="AX409" s="14" t="s">
        <v>90</v>
      </c>
      <c r="AY409" s="218" t="s">
        <v>130</v>
      </c>
    </row>
    <row r="410" spans="1:65" s="2" customFormat="1" ht="24.2" customHeight="1">
      <c r="A410" s="36"/>
      <c r="B410" s="37"/>
      <c r="C410" s="177" t="s">
        <v>919</v>
      </c>
      <c r="D410" s="177" t="s">
        <v>132</v>
      </c>
      <c r="E410" s="178" t="s">
        <v>168</v>
      </c>
      <c r="F410" s="179" t="s">
        <v>169</v>
      </c>
      <c r="G410" s="180" t="s">
        <v>135</v>
      </c>
      <c r="H410" s="181">
        <v>310</v>
      </c>
      <c r="I410" s="182"/>
      <c r="J410" s="183">
        <f>ROUND(I410*H410,2)</f>
        <v>0</v>
      </c>
      <c r="K410" s="179" t="s">
        <v>136</v>
      </c>
      <c r="L410" s="41"/>
      <c r="M410" s="184" t="s">
        <v>39</v>
      </c>
      <c r="N410" s="185" t="s">
        <v>53</v>
      </c>
      <c r="O410" s="66"/>
      <c r="P410" s="186">
        <f>O410*H410</f>
        <v>0</v>
      </c>
      <c r="Q410" s="186">
        <v>0</v>
      </c>
      <c r="R410" s="186">
        <f>Q410*H410</f>
        <v>0</v>
      </c>
      <c r="S410" s="186">
        <v>0</v>
      </c>
      <c r="T410" s="187">
        <f>S410*H410</f>
        <v>0</v>
      </c>
      <c r="U410" s="36"/>
      <c r="V410" s="36"/>
      <c r="W410" s="36"/>
      <c r="X410" s="36"/>
      <c r="Y410" s="36"/>
      <c r="Z410" s="36"/>
      <c r="AA410" s="36"/>
      <c r="AB410" s="36"/>
      <c r="AC410" s="36"/>
      <c r="AD410" s="36"/>
      <c r="AE410" s="36"/>
      <c r="AR410" s="188" t="s">
        <v>137</v>
      </c>
      <c r="AT410" s="188" t="s">
        <v>132</v>
      </c>
      <c r="AU410" s="188" t="s">
        <v>151</v>
      </c>
      <c r="AY410" s="18" t="s">
        <v>130</v>
      </c>
      <c r="BE410" s="189">
        <f>IF(N410="základní",J410,0)</f>
        <v>0</v>
      </c>
      <c r="BF410" s="189">
        <f>IF(N410="snížená",J410,0)</f>
        <v>0</v>
      </c>
      <c r="BG410" s="189">
        <f>IF(N410="zákl. přenesená",J410,0)</f>
        <v>0</v>
      </c>
      <c r="BH410" s="189">
        <f>IF(N410="sníž. přenesená",J410,0)</f>
        <v>0</v>
      </c>
      <c r="BI410" s="189">
        <f>IF(N410="nulová",J410,0)</f>
        <v>0</v>
      </c>
      <c r="BJ410" s="18" t="s">
        <v>90</v>
      </c>
      <c r="BK410" s="189">
        <f>ROUND(I410*H410,2)</f>
        <v>0</v>
      </c>
      <c r="BL410" s="18" t="s">
        <v>137</v>
      </c>
      <c r="BM410" s="188" t="s">
        <v>920</v>
      </c>
    </row>
    <row r="411" spans="1:65" s="2" customFormat="1" ht="19.5">
      <c r="A411" s="36"/>
      <c r="B411" s="37"/>
      <c r="C411" s="38"/>
      <c r="D411" s="190" t="s">
        <v>139</v>
      </c>
      <c r="E411" s="38"/>
      <c r="F411" s="191" t="s">
        <v>171</v>
      </c>
      <c r="G411" s="38"/>
      <c r="H411" s="38"/>
      <c r="I411" s="192"/>
      <c r="J411" s="38"/>
      <c r="K411" s="38"/>
      <c r="L411" s="41"/>
      <c r="M411" s="193"/>
      <c r="N411" s="194"/>
      <c r="O411" s="66"/>
      <c r="P411" s="66"/>
      <c r="Q411" s="66"/>
      <c r="R411" s="66"/>
      <c r="S411" s="66"/>
      <c r="T411" s="67"/>
      <c r="U411" s="36"/>
      <c r="V411" s="36"/>
      <c r="W411" s="36"/>
      <c r="X411" s="36"/>
      <c r="Y411" s="36"/>
      <c r="Z411" s="36"/>
      <c r="AA411" s="36"/>
      <c r="AB411" s="36"/>
      <c r="AC411" s="36"/>
      <c r="AD411" s="36"/>
      <c r="AE411" s="36"/>
      <c r="AT411" s="18" t="s">
        <v>139</v>
      </c>
      <c r="AU411" s="18" t="s">
        <v>151</v>
      </c>
    </row>
    <row r="412" spans="1:65" s="2" customFormat="1" ht="11.25">
      <c r="A412" s="36"/>
      <c r="B412" s="37"/>
      <c r="C412" s="38"/>
      <c r="D412" s="195" t="s">
        <v>141</v>
      </c>
      <c r="E412" s="38"/>
      <c r="F412" s="196" t="s">
        <v>172</v>
      </c>
      <c r="G412" s="38"/>
      <c r="H412" s="38"/>
      <c r="I412" s="192"/>
      <c r="J412" s="38"/>
      <c r="K412" s="38"/>
      <c r="L412" s="41"/>
      <c r="M412" s="193"/>
      <c r="N412" s="194"/>
      <c r="O412" s="66"/>
      <c r="P412" s="66"/>
      <c r="Q412" s="66"/>
      <c r="R412" s="66"/>
      <c r="S412" s="66"/>
      <c r="T412" s="67"/>
      <c r="U412" s="36"/>
      <c r="V412" s="36"/>
      <c r="W412" s="36"/>
      <c r="X412" s="36"/>
      <c r="Y412" s="36"/>
      <c r="Z412" s="36"/>
      <c r="AA412" s="36"/>
      <c r="AB412" s="36"/>
      <c r="AC412" s="36"/>
      <c r="AD412" s="36"/>
      <c r="AE412" s="36"/>
      <c r="AT412" s="18" t="s">
        <v>141</v>
      </c>
      <c r="AU412" s="18" t="s">
        <v>151</v>
      </c>
    </row>
    <row r="413" spans="1:65" s="13" customFormat="1" ht="11.25">
      <c r="B413" s="197"/>
      <c r="C413" s="198"/>
      <c r="D413" s="190" t="s">
        <v>143</v>
      </c>
      <c r="E413" s="199" t="s">
        <v>39</v>
      </c>
      <c r="F413" s="200" t="s">
        <v>921</v>
      </c>
      <c r="G413" s="198"/>
      <c r="H413" s="201">
        <v>310</v>
      </c>
      <c r="I413" s="202"/>
      <c r="J413" s="198"/>
      <c r="K413" s="198"/>
      <c r="L413" s="203"/>
      <c r="M413" s="204"/>
      <c r="N413" s="205"/>
      <c r="O413" s="205"/>
      <c r="P413" s="205"/>
      <c r="Q413" s="205"/>
      <c r="R413" s="205"/>
      <c r="S413" s="205"/>
      <c r="T413" s="206"/>
      <c r="AT413" s="207" t="s">
        <v>143</v>
      </c>
      <c r="AU413" s="207" t="s">
        <v>151</v>
      </c>
      <c r="AV413" s="13" t="s">
        <v>92</v>
      </c>
      <c r="AW413" s="13" t="s">
        <v>41</v>
      </c>
      <c r="AX413" s="13" t="s">
        <v>82</v>
      </c>
      <c r="AY413" s="207" t="s">
        <v>130</v>
      </c>
    </row>
    <row r="414" spans="1:65" s="14" customFormat="1" ht="11.25">
      <c r="B414" s="208"/>
      <c r="C414" s="209"/>
      <c r="D414" s="190" t="s">
        <v>143</v>
      </c>
      <c r="E414" s="210" t="s">
        <v>39</v>
      </c>
      <c r="F414" s="211" t="s">
        <v>158</v>
      </c>
      <c r="G414" s="209"/>
      <c r="H414" s="212">
        <v>310</v>
      </c>
      <c r="I414" s="213"/>
      <c r="J414" s="209"/>
      <c r="K414" s="209"/>
      <c r="L414" s="214"/>
      <c r="M414" s="215"/>
      <c r="N414" s="216"/>
      <c r="O414" s="216"/>
      <c r="P414" s="216"/>
      <c r="Q414" s="216"/>
      <c r="R414" s="216"/>
      <c r="S414" s="216"/>
      <c r="T414" s="217"/>
      <c r="AT414" s="218" t="s">
        <v>143</v>
      </c>
      <c r="AU414" s="218" t="s">
        <v>151</v>
      </c>
      <c r="AV414" s="14" t="s">
        <v>137</v>
      </c>
      <c r="AW414" s="14" t="s">
        <v>41</v>
      </c>
      <c r="AX414" s="14" t="s">
        <v>90</v>
      </c>
      <c r="AY414" s="218" t="s">
        <v>130</v>
      </c>
    </row>
    <row r="415" spans="1:65" s="2" customFormat="1" ht="33" customHeight="1">
      <c r="A415" s="36"/>
      <c r="B415" s="37"/>
      <c r="C415" s="177" t="s">
        <v>922</v>
      </c>
      <c r="D415" s="177" t="s">
        <v>132</v>
      </c>
      <c r="E415" s="178" t="s">
        <v>923</v>
      </c>
      <c r="F415" s="179" t="s">
        <v>924</v>
      </c>
      <c r="G415" s="180" t="s">
        <v>223</v>
      </c>
      <c r="H415" s="181">
        <v>126.48</v>
      </c>
      <c r="I415" s="182"/>
      <c r="J415" s="183">
        <f>ROUND(I415*H415,2)</f>
        <v>0</v>
      </c>
      <c r="K415" s="179" t="s">
        <v>136</v>
      </c>
      <c r="L415" s="41"/>
      <c r="M415" s="184" t="s">
        <v>39</v>
      </c>
      <c r="N415" s="185" t="s">
        <v>53</v>
      </c>
      <c r="O415" s="66"/>
      <c r="P415" s="186">
        <f>O415*H415</f>
        <v>0</v>
      </c>
      <c r="Q415" s="186">
        <v>0</v>
      </c>
      <c r="R415" s="186">
        <f>Q415*H415</f>
        <v>0</v>
      </c>
      <c r="S415" s="186">
        <v>0</v>
      </c>
      <c r="T415" s="187">
        <f>S415*H415</f>
        <v>0</v>
      </c>
      <c r="U415" s="36"/>
      <c r="V415" s="36"/>
      <c r="W415" s="36"/>
      <c r="X415" s="36"/>
      <c r="Y415" s="36"/>
      <c r="Z415" s="36"/>
      <c r="AA415" s="36"/>
      <c r="AB415" s="36"/>
      <c r="AC415" s="36"/>
      <c r="AD415" s="36"/>
      <c r="AE415" s="36"/>
      <c r="AR415" s="188" t="s">
        <v>137</v>
      </c>
      <c r="AT415" s="188" t="s">
        <v>132</v>
      </c>
      <c r="AU415" s="188" t="s">
        <v>151</v>
      </c>
      <c r="AY415" s="18" t="s">
        <v>130</v>
      </c>
      <c r="BE415" s="189">
        <f>IF(N415="základní",J415,0)</f>
        <v>0</v>
      </c>
      <c r="BF415" s="189">
        <f>IF(N415="snížená",J415,0)</f>
        <v>0</v>
      </c>
      <c r="BG415" s="189">
        <f>IF(N415="zákl. přenesená",J415,0)</f>
        <v>0</v>
      </c>
      <c r="BH415" s="189">
        <f>IF(N415="sníž. přenesená",J415,0)</f>
        <v>0</v>
      </c>
      <c r="BI415" s="189">
        <f>IF(N415="nulová",J415,0)</f>
        <v>0</v>
      </c>
      <c r="BJ415" s="18" t="s">
        <v>90</v>
      </c>
      <c r="BK415" s="189">
        <f>ROUND(I415*H415,2)</f>
        <v>0</v>
      </c>
      <c r="BL415" s="18" t="s">
        <v>137</v>
      </c>
      <c r="BM415" s="188" t="s">
        <v>925</v>
      </c>
    </row>
    <row r="416" spans="1:65" s="2" customFormat="1" ht="29.25">
      <c r="A416" s="36"/>
      <c r="B416" s="37"/>
      <c r="C416" s="38"/>
      <c r="D416" s="190" t="s">
        <v>139</v>
      </c>
      <c r="E416" s="38"/>
      <c r="F416" s="191" t="s">
        <v>926</v>
      </c>
      <c r="G416" s="38"/>
      <c r="H416" s="38"/>
      <c r="I416" s="192"/>
      <c r="J416" s="38"/>
      <c r="K416" s="38"/>
      <c r="L416" s="41"/>
      <c r="M416" s="193"/>
      <c r="N416" s="194"/>
      <c r="O416" s="66"/>
      <c r="P416" s="66"/>
      <c r="Q416" s="66"/>
      <c r="R416" s="66"/>
      <c r="S416" s="66"/>
      <c r="T416" s="67"/>
      <c r="U416" s="36"/>
      <c r="V416" s="36"/>
      <c r="W416" s="36"/>
      <c r="X416" s="36"/>
      <c r="Y416" s="36"/>
      <c r="Z416" s="36"/>
      <c r="AA416" s="36"/>
      <c r="AB416" s="36"/>
      <c r="AC416" s="36"/>
      <c r="AD416" s="36"/>
      <c r="AE416" s="36"/>
      <c r="AT416" s="18" t="s">
        <v>139</v>
      </c>
      <c r="AU416" s="18" t="s">
        <v>151</v>
      </c>
    </row>
    <row r="417" spans="1:65" s="2" customFormat="1" ht="11.25">
      <c r="A417" s="36"/>
      <c r="B417" s="37"/>
      <c r="C417" s="38"/>
      <c r="D417" s="195" t="s">
        <v>141</v>
      </c>
      <c r="E417" s="38"/>
      <c r="F417" s="196" t="s">
        <v>927</v>
      </c>
      <c r="G417" s="38"/>
      <c r="H417" s="38"/>
      <c r="I417" s="192"/>
      <c r="J417" s="38"/>
      <c r="K417" s="38"/>
      <c r="L417" s="41"/>
      <c r="M417" s="193"/>
      <c r="N417" s="194"/>
      <c r="O417" s="66"/>
      <c r="P417" s="66"/>
      <c r="Q417" s="66"/>
      <c r="R417" s="66"/>
      <c r="S417" s="66"/>
      <c r="T417" s="67"/>
      <c r="U417" s="36"/>
      <c r="V417" s="36"/>
      <c r="W417" s="36"/>
      <c r="X417" s="36"/>
      <c r="Y417" s="36"/>
      <c r="Z417" s="36"/>
      <c r="AA417" s="36"/>
      <c r="AB417" s="36"/>
      <c r="AC417" s="36"/>
      <c r="AD417" s="36"/>
      <c r="AE417" s="36"/>
      <c r="AT417" s="18" t="s">
        <v>141</v>
      </c>
      <c r="AU417" s="18" t="s">
        <v>151</v>
      </c>
    </row>
    <row r="418" spans="1:65" s="13" customFormat="1" ht="22.5">
      <c r="B418" s="197"/>
      <c r="C418" s="198"/>
      <c r="D418" s="190" t="s">
        <v>143</v>
      </c>
      <c r="E418" s="199" t="s">
        <v>39</v>
      </c>
      <c r="F418" s="200" t="s">
        <v>928</v>
      </c>
      <c r="G418" s="198"/>
      <c r="H418" s="201">
        <v>126.48</v>
      </c>
      <c r="I418" s="202"/>
      <c r="J418" s="198"/>
      <c r="K418" s="198"/>
      <c r="L418" s="203"/>
      <c r="M418" s="204"/>
      <c r="N418" s="205"/>
      <c r="O418" s="205"/>
      <c r="P418" s="205"/>
      <c r="Q418" s="205"/>
      <c r="R418" s="205"/>
      <c r="S418" s="205"/>
      <c r="T418" s="206"/>
      <c r="AT418" s="207" t="s">
        <v>143</v>
      </c>
      <c r="AU418" s="207" t="s">
        <v>151</v>
      </c>
      <c r="AV418" s="13" t="s">
        <v>92</v>
      </c>
      <c r="AW418" s="13" t="s">
        <v>41</v>
      </c>
      <c r="AX418" s="13" t="s">
        <v>82</v>
      </c>
      <c r="AY418" s="207" t="s">
        <v>130</v>
      </c>
    </row>
    <row r="419" spans="1:65" s="14" customFormat="1" ht="11.25">
      <c r="B419" s="208"/>
      <c r="C419" s="209"/>
      <c r="D419" s="190" t="s">
        <v>143</v>
      </c>
      <c r="E419" s="210" t="s">
        <v>39</v>
      </c>
      <c r="F419" s="211" t="s">
        <v>158</v>
      </c>
      <c r="G419" s="209"/>
      <c r="H419" s="212">
        <v>126.48</v>
      </c>
      <c r="I419" s="213"/>
      <c r="J419" s="209"/>
      <c r="K419" s="209"/>
      <c r="L419" s="214"/>
      <c r="M419" s="215"/>
      <c r="N419" s="216"/>
      <c r="O419" s="216"/>
      <c r="P419" s="216"/>
      <c r="Q419" s="216"/>
      <c r="R419" s="216"/>
      <c r="S419" s="216"/>
      <c r="T419" s="217"/>
      <c r="AT419" s="218" t="s">
        <v>143</v>
      </c>
      <c r="AU419" s="218" t="s">
        <v>151</v>
      </c>
      <c r="AV419" s="14" t="s">
        <v>137</v>
      </c>
      <c r="AW419" s="14" t="s">
        <v>41</v>
      </c>
      <c r="AX419" s="14" t="s">
        <v>90</v>
      </c>
      <c r="AY419" s="218" t="s">
        <v>130</v>
      </c>
    </row>
    <row r="420" spans="1:65" s="2" customFormat="1" ht="24.2" customHeight="1">
      <c r="A420" s="36"/>
      <c r="B420" s="37"/>
      <c r="C420" s="177" t="s">
        <v>929</v>
      </c>
      <c r="D420" s="177" t="s">
        <v>132</v>
      </c>
      <c r="E420" s="178" t="s">
        <v>930</v>
      </c>
      <c r="F420" s="179" t="s">
        <v>931</v>
      </c>
      <c r="G420" s="180" t="s">
        <v>223</v>
      </c>
      <c r="H420" s="181">
        <v>27.821000000000002</v>
      </c>
      <c r="I420" s="182"/>
      <c r="J420" s="183">
        <f>ROUND(I420*H420,2)</f>
        <v>0</v>
      </c>
      <c r="K420" s="179" t="s">
        <v>136</v>
      </c>
      <c r="L420" s="41"/>
      <c r="M420" s="184" t="s">
        <v>39</v>
      </c>
      <c r="N420" s="185" t="s">
        <v>53</v>
      </c>
      <c r="O420" s="66"/>
      <c r="P420" s="186">
        <f>O420*H420</f>
        <v>0</v>
      </c>
      <c r="Q420" s="186">
        <v>0</v>
      </c>
      <c r="R420" s="186">
        <f>Q420*H420</f>
        <v>0</v>
      </c>
      <c r="S420" s="186">
        <v>0</v>
      </c>
      <c r="T420" s="187">
        <f>S420*H420</f>
        <v>0</v>
      </c>
      <c r="U420" s="36"/>
      <c r="V420" s="36"/>
      <c r="W420" s="36"/>
      <c r="X420" s="36"/>
      <c r="Y420" s="36"/>
      <c r="Z420" s="36"/>
      <c r="AA420" s="36"/>
      <c r="AB420" s="36"/>
      <c r="AC420" s="36"/>
      <c r="AD420" s="36"/>
      <c r="AE420" s="36"/>
      <c r="AR420" s="188" t="s">
        <v>137</v>
      </c>
      <c r="AT420" s="188" t="s">
        <v>132</v>
      </c>
      <c r="AU420" s="188" t="s">
        <v>151</v>
      </c>
      <c r="AY420" s="18" t="s">
        <v>130</v>
      </c>
      <c r="BE420" s="189">
        <f>IF(N420="základní",J420,0)</f>
        <v>0</v>
      </c>
      <c r="BF420" s="189">
        <f>IF(N420="snížená",J420,0)</f>
        <v>0</v>
      </c>
      <c r="BG420" s="189">
        <f>IF(N420="zákl. přenesená",J420,0)</f>
        <v>0</v>
      </c>
      <c r="BH420" s="189">
        <f>IF(N420="sníž. přenesená",J420,0)</f>
        <v>0</v>
      </c>
      <c r="BI420" s="189">
        <f>IF(N420="nulová",J420,0)</f>
        <v>0</v>
      </c>
      <c r="BJ420" s="18" t="s">
        <v>90</v>
      </c>
      <c r="BK420" s="189">
        <f>ROUND(I420*H420,2)</f>
        <v>0</v>
      </c>
      <c r="BL420" s="18" t="s">
        <v>137</v>
      </c>
      <c r="BM420" s="188" t="s">
        <v>932</v>
      </c>
    </row>
    <row r="421" spans="1:65" s="2" customFormat="1" ht="29.25">
      <c r="A421" s="36"/>
      <c r="B421" s="37"/>
      <c r="C421" s="38"/>
      <c r="D421" s="190" t="s">
        <v>139</v>
      </c>
      <c r="E421" s="38"/>
      <c r="F421" s="191" t="s">
        <v>933</v>
      </c>
      <c r="G421" s="38"/>
      <c r="H421" s="38"/>
      <c r="I421" s="192"/>
      <c r="J421" s="38"/>
      <c r="K421" s="38"/>
      <c r="L421" s="41"/>
      <c r="M421" s="193"/>
      <c r="N421" s="194"/>
      <c r="O421" s="66"/>
      <c r="P421" s="66"/>
      <c r="Q421" s="66"/>
      <c r="R421" s="66"/>
      <c r="S421" s="66"/>
      <c r="T421" s="67"/>
      <c r="U421" s="36"/>
      <c r="V421" s="36"/>
      <c r="W421" s="36"/>
      <c r="X421" s="36"/>
      <c r="Y421" s="36"/>
      <c r="Z421" s="36"/>
      <c r="AA421" s="36"/>
      <c r="AB421" s="36"/>
      <c r="AC421" s="36"/>
      <c r="AD421" s="36"/>
      <c r="AE421" s="36"/>
      <c r="AT421" s="18" t="s">
        <v>139</v>
      </c>
      <c r="AU421" s="18" t="s">
        <v>151</v>
      </c>
    </row>
    <row r="422" spans="1:65" s="2" customFormat="1" ht="11.25">
      <c r="A422" s="36"/>
      <c r="B422" s="37"/>
      <c r="C422" s="38"/>
      <c r="D422" s="195" t="s">
        <v>141</v>
      </c>
      <c r="E422" s="38"/>
      <c r="F422" s="196" t="s">
        <v>934</v>
      </c>
      <c r="G422" s="38"/>
      <c r="H422" s="38"/>
      <c r="I422" s="192"/>
      <c r="J422" s="38"/>
      <c r="K422" s="38"/>
      <c r="L422" s="41"/>
      <c r="M422" s="193"/>
      <c r="N422" s="194"/>
      <c r="O422" s="66"/>
      <c r="P422" s="66"/>
      <c r="Q422" s="66"/>
      <c r="R422" s="66"/>
      <c r="S422" s="66"/>
      <c r="T422" s="67"/>
      <c r="U422" s="36"/>
      <c r="V422" s="36"/>
      <c r="W422" s="36"/>
      <c r="X422" s="36"/>
      <c r="Y422" s="36"/>
      <c r="Z422" s="36"/>
      <c r="AA422" s="36"/>
      <c r="AB422" s="36"/>
      <c r="AC422" s="36"/>
      <c r="AD422" s="36"/>
      <c r="AE422" s="36"/>
      <c r="AT422" s="18" t="s">
        <v>141</v>
      </c>
      <c r="AU422" s="18" t="s">
        <v>151</v>
      </c>
    </row>
    <row r="423" spans="1:65" s="13" customFormat="1" ht="22.5">
      <c r="B423" s="197"/>
      <c r="C423" s="198"/>
      <c r="D423" s="190" t="s">
        <v>143</v>
      </c>
      <c r="E423" s="199" t="s">
        <v>39</v>
      </c>
      <c r="F423" s="200" t="s">
        <v>935</v>
      </c>
      <c r="G423" s="198"/>
      <c r="H423" s="201">
        <v>27.821000000000002</v>
      </c>
      <c r="I423" s="202"/>
      <c r="J423" s="198"/>
      <c r="K423" s="198"/>
      <c r="L423" s="203"/>
      <c r="M423" s="204"/>
      <c r="N423" s="205"/>
      <c r="O423" s="205"/>
      <c r="P423" s="205"/>
      <c r="Q423" s="205"/>
      <c r="R423" s="205"/>
      <c r="S423" s="205"/>
      <c r="T423" s="206"/>
      <c r="AT423" s="207" t="s">
        <v>143</v>
      </c>
      <c r="AU423" s="207" t="s">
        <v>151</v>
      </c>
      <c r="AV423" s="13" t="s">
        <v>92</v>
      </c>
      <c r="AW423" s="13" t="s">
        <v>41</v>
      </c>
      <c r="AX423" s="13" t="s">
        <v>82</v>
      </c>
      <c r="AY423" s="207" t="s">
        <v>130</v>
      </c>
    </row>
    <row r="424" spans="1:65" s="14" customFormat="1" ht="11.25">
      <c r="B424" s="208"/>
      <c r="C424" s="209"/>
      <c r="D424" s="190" t="s">
        <v>143</v>
      </c>
      <c r="E424" s="210" t="s">
        <v>39</v>
      </c>
      <c r="F424" s="211" t="s">
        <v>158</v>
      </c>
      <c r="G424" s="209"/>
      <c r="H424" s="212">
        <v>27.821000000000002</v>
      </c>
      <c r="I424" s="213"/>
      <c r="J424" s="209"/>
      <c r="K424" s="209"/>
      <c r="L424" s="214"/>
      <c r="M424" s="215"/>
      <c r="N424" s="216"/>
      <c r="O424" s="216"/>
      <c r="P424" s="216"/>
      <c r="Q424" s="216"/>
      <c r="R424" s="216"/>
      <c r="S424" s="216"/>
      <c r="T424" s="217"/>
      <c r="AT424" s="218" t="s">
        <v>143</v>
      </c>
      <c r="AU424" s="218" t="s">
        <v>151</v>
      </c>
      <c r="AV424" s="14" t="s">
        <v>137</v>
      </c>
      <c r="AW424" s="14" t="s">
        <v>41</v>
      </c>
      <c r="AX424" s="14" t="s">
        <v>90</v>
      </c>
      <c r="AY424" s="218" t="s">
        <v>130</v>
      </c>
    </row>
    <row r="425" spans="1:65" s="2" customFormat="1" ht="33" customHeight="1">
      <c r="A425" s="36"/>
      <c r="B425" s="37"/>
      <c r="C425" s="177" t="s">
        <v>936</v>
      </c>
      <c r="D425" s="177" t="s">
        <v>132</v>
      </c>
      <c r="E425" s="178" t="s">
        <v>937</v>
      </c>
      <c r="F425" s="179" t="s">
        <v>938</v>
      </c>
      <c r="G425" s="180" t="s">
        <v>135</v>
      </c>
      <c r="H425" s="181">
        <v>55.642000000000003</v>
      </c>
      <c r="I425" s="182"/>
      <c r="J425" s="183">
        <f>ROUND(I425*H425,2)</f>
        <v>0</v>
      </c>
      <c r="K425" s="179" t="s">
        <v>136</v>
      </c>
      <c r="L425" s="41"/>
      <c r="M425" s="184" t="s">
        <v>39</v>
      </c>
      <c r="N425" s="185" t="s">
        <v>53</v>
      </c>
      <c r="O425" s="66"/>
      <c r="P425" s="186">
        <f>O425*H425</f>
        <v>0</v>
      </c>
      <c r="Q425" s="186">
        <v>0</v>
      </c>
      <c r="R425" s="186">
        <f>Q425*H425</f>
        <v>0</v>
      </c>
      <c r="S425" s="186">
        <v>0</v>
      </c>
      <c r="T425" s="187">
        <f>S425*H425</f>
        <v>0</v>
      </c>
      <c r="U425" s="36"/>
      <c r="V425" s="36"/>
      <c r="W425" s="36"/>
      <c r="X425" s="36"/>
      <c r="Y425" s="36"/>
      <c r="Z425" s="36"/>
      <c r="AA425" s="36"/>
      <c r="AB425" s="36"/>
      <c r="AC425" s="36"/>
      <c r="AD425" s="36"/>
      <c r="AE425" s="36"/>
      <c r="AR425" s="188" t="s">
        <v>137</v>
      </c>
      <c r="AT425" s="188" t="s">
        <v>132</v>
      </c>
      <c r="AU425" s="188" t="s">
        <v>151</v>
      </c>
      <c r="AY425" s="18" t="s">
        <v>130</v>
      </c>
      <c r="BE425" s="189">
        <f>IF(N425="základní",J425,0)</f>
        <v>0</v>
      </c>
      <c r="BF425" s="189">
        <f>IF(N425="snížená",J425,0)</f>
        <v>0</v>
      </c>
      <c r="BG425" s="189">
        <f>IF(N425="zákl. přenesená",J425,0)</f>
        <v>0</v>
      </c>
      <c r="BH425" s="189">
        <f>IF(N425="sníž. přenesená",J425,0)</f>
        <v>0</v>
      </c>
      <c r="BI425" s="189">
        <f>IF(N425="nulová",J425,0)</f>
        <v>0</v>
      </c>
      <c r="BJ425" s="18" t="s">
        <v>90</v>
      </c>
      <c r="BK425" s="189">
        <f>ROUND(I425*H425,2)</f>
        <v>0</v>
      </c>
      <c r="BL425" s="18" t="s">
        <v>137</v>
      </c>
      <c r="BM425" s="188" t="s">
        <v>939</v>
      </c>
    </row>
    <row r="426" spans="1:65" s="2" customFormat="1" ht="29.25">
      <c r="A426" s="36"/>
      <c r="B426" s="37"/>
      <c r="C426" s="38"/>
      <c r="D426" s="190" t="s">
        <v>139</v>
      </c>
      <c r="E426" s="38"/>
      <c r="F426" s="191" t="s">
        <v>940</v>
      </c>
      <c r="G426" s="38"/>
      <c r="H426" s="38"/>
      <c r="I426" s="192"/>
      <c r="J426" s="38"/>
      <c r="K426" s="38"/>
      <c r="L426" s="41"/>
      <c r="M426" s="193"/>
      <c r="N426" s="194"/>
      <c r="O426" s="66"/>
      <c r="P426" s="66"/>
      <c r="Q426" s="66"/>
      <c r="R426" s="66"/>
      <c r="S426" s="66"/>
      <c r="T426" s="67"/>
      <c r="U426" s="36"/>
      <c r="V426" s="36"/>
      <c r="W426" s="36"/>
      <c r="X426" s="36"/>
      <c r="Y426" s="36"/>
      <c r="Z426" s="36"/>
      <c r="AA426" s="36"/>
      <c r="AB426" s="36"/>
      <c r="AC426" s="36"/>
      <c r="AD426" s="36"/>
      <c r="AE426" s="36"/>
      <c r="AT426" s="18" t="s">
        <v>139</v>
      </c>
      <c r="AU426" s="18" t="s">
        <v>151</v>
      </c>
    </row>
    <row r="427" spans="1:65" s="2" customFormat="1" ht="11.25">
      <c r="A427" s="36"/>
      <c r="B427" s="37"/>
      <c r="C427" s="38"/>
      <c r="D427" s="195" t="s">
        <v>141</v>
      </c>
      <c r="E427" s="38"/>
      <c r="F427" s="196" t="s">
        <v>941</v>
      </c>
      <c r="G427" s="38"/>
      <c r="H427" s="38"/>
      <c r="I427" s="192"/>
      <c r="J427" s="38"/>
      <c r="K427" s="38"/>
      <c r="L427" s="41"/>
      <c r="M427" s="193"/>
      <c r="N427" s="194"/>
      <c r="O427" s="66"/>
      <c r="P427" s="66"/>
      <c r="Q427" s="66"/>
      <c r="R427" s="66"/>
      <c r="S427" s="66"/>
      <c r="T427" s="67"/>
      <c r="U427" s="36"/>
      <c r="V427" s="36"/>
      <c r="W427" s="36"/>
      <c r="X427" s="36"/>
      <c r="Y427" s="36"/>
      <c r="Z427" s="36"/>
      <c r="AA427" s="36"/>
      <c r="AB427" s="36"/>
      <c r="AC427" s="36"/>
      <c r="AD427" s="36"/>
      <c r="AE427" s="36"/>
      <c r="AT427" s="18" t="s">
        <v>141</v>
      </c>
      <c r="AU427" s="18" t="s">
        <v>151</v>
      </c>
    </row>
    <row r="428" spans="1:65" s="13" customFormat="1" ht="11.25">
      <c r="B428" s="197"/>
      <c r="C428" s="198"/>
      <c r="D428" s="190" t="s">
        <v>143</v>
      </c>
      <c r="E428" s="199" t="s">
        <v>39</v>
      </c>
      <c r="F428" s="200" t="s">
        <v>942</v>
      </c>
      <c r="G428" s="198"/>
      <c r="H428" s="201">
        <v>55.642000000000003</v>
      </c>
      <c r="I428" s="202"/>
      <c r="J428" s="198"/>
      <c r="K428" s="198"/>
      <c r="L428" s="203"/>
      <c r="M428" s="204"/>
      <c r="N428" s="205"/>
      <c r="O428" s="205"/>
      <c r="P428" s="205"/>
      <c r="Q428" s="205"/>
      <c r="R428" s="205"/>
      <c r="S428" s="205"/>
      <c r="T428" s="206"/>
      <c r="AT428" s="207" t="s">
        <v>143</v>
      </c>
      <c r="AU428" s="207" t="s">
        <v>151</v>
      </c>
      <c r="AV428" s="13" t="s">
        <v>92</v>
      </c>
      <c r="AW428" s="13" t="s">
        <v>41</v>
      </c>
      <c r="AX428" s="13" t="s">
        <v>90</v>
      </c>
      <c r="AY428" s="207" t="s">
        <v>130</v>
      </c>
    </row>
    <row r="429" spans="1:65" s="2" customFormat="1" ht="24.2" customHeight="1">
      <c r="A429" s="36"/>
      <c r="B429" s="37"/>
      <c r="C429" s="219" t="s">
        <v>943</v>
      </c>
      <c r="D429" s="219" t="s">
        <v>177</v>
      </c>
      <c r="E429" s="220" t="s">
        <v>178</v>
      </c>
      <c r="F429" s="221" t="s">
        <v>179</v>
      </c>
      <c r="G429" s="222" t="s">
        <v>180</v>
      </c>
      <c r="H429" s="223">
        <v>56</v>
      </c>
      <c r="I429" s="224"/>
      <c r="J429" s="225">
        <f>ROUND(I429*H429,2)</f>
        <v>0</v>
      </c>
      <c r="K429" s="221" t="s">
        <v>136</v>
      </c>
      <c r="L429" s="226"/>
      <c r="M429" s="227" t="s">
        <v>39</v>
      </c>
      <c r="N429" s="228" t="s">
        <v>53</v>
      </c>
      <c r="O429" s="66"/>
      <c r="P429" s="186">
        <f>O429*H429</f>
        <v>0</v>
      </c>
      <c r="Q429" s="186">
        <v>0</v>
      </c>
      <c r="R429" s="186">
        <f>Q429*H429</f>
        <v>0</v>
      </c>
      <c r="S429" s="186">
        <v>0</v>
      </c>
      <c r="T429" s="187">
        <f>S429*H429</f>
        <v>0</v>
      </c>
      <c r="U429" s="36"/>
      <c r="V429" s="36"/>
      <c r="W429" s="36"/>
      <c r="X429" s="36"/>
      <c r="Y429" s="36"/>
      <c r="Z429" s="36"/>
      <c r="AA429" s="36"/>
      <c r="AB429" s="36"/>
      <c r="AC429" s="36"/>
      <c r="AD429" s="36"/>
      <c r="AE429" s="36"/>
      <c r="AR429" s="188" t="s">
        <v>181</v>
      </c>
      <c r="AT429" s="188" t="s">
        <v>177</v>
      </c>
      <c r="AU429" s="188" t="s">
        <v>151</v>
      </c>
      <c r="AY429" s="18" t="s">
        <v>130</v>
      </c>
      <c r="BE429" s="189">
        <f>IF(N429="základní",J429,0)</f>
        <v>0</v>
      </c>
      <c r="BF429" s="189">
        <f>IF(N429="snížená",J429,0)</f>
        <v>0</v>
      </c>
      <c r="BG429" s="189">
        <f>IF(N429="zákl. přenesená",J429,0)</f>
        <v>0</v>
      </c>
      <c r="BH429" s="189">
        <f>IF(N429="sníž. přenesená",J429,0)</f>
        <v>0</v>
      </c>
      <c r="BI429" s="189">
        <f>IF(N429="nulová",J429,0)</f>
        <v>0</v>
      </c>
      <c r="BJ429" s="18" t="s">
        <v>90</v>
      </c>
      <c r="BK429" s="189">
        <f>ROUND(I429*H429,2)</f>
        <v>0</v>
      </c>
      <c r="BL429" s="18" t="s">
        <v>137</v>
      </c>
      <c r="BM429" s="188" t="s">
        <v>944</v>
      </c>
    </row>
    <row r="430" spans="1:65" s="2" customFormat="1" ht="19.5">
      <c r="A430" s="36"/>
      <c r="B430" s="37"/>
      <c r="C430" s="38"/>
      <c r="D430" s="190" t="s">
        <v>139</v>
      </c>
      <c r="E430" s="38"/>
      <c r="F430" s="191" t="s">
        <v>179</v>
      </c>
      <c r="G430" s="38"/>
      <c r="H430" s="38"/>
      <c r="I430" s="192"/>
      <c r="J430" s="38"/>
      <c r="K430" s="38"/>
      <c r="L430" s="41"/>
      <c r="M430" s="193"/>
      <c r="N430" s="194"/>
      <c r="O430" s="66"/>
      <c r="P430" s="66"/>
      <c r="Q430" s="66"/>
      <c r="R430" s="66"/>
      <c r="S430" s="66"/>
      <c r="T430" s="67"/>
      <c r="U430" s="36"/>
      <c r="V430" s="36"/>
      <c r="W430" s="36"/>
      <c r="X430" s="36"/>
      <c r="Y430" s="36"/>
      <c r="Z430" s="36"/>
      <c r="AA430" s="36"/>
      <c r="AB430" s="36"/>
      <c r="AC430" s="36"/>
      <c r="AD430" s="36"/>
      <c r="AE430" s="36"/>
      <c r="AT430" s="18" t="s">
        <v>139</v>
      </c>
      <c r="AU430" s="18" t="s">
        <v>151</v>
      </c>
    </row>
    <row r="431" spans="1:65" s="2" customFormat="1" ht="24.2" customHeight="1">
      <c r="A431" s="36"/>
      <c r="B431" s="37"/>
      <c r="C431" s="177" t="s">
        <v>945</v>
      </c>
      <c r="D431" s="177" t="s">
        <v>132</v>
      </c>
      <c r="E431" s="178" t="s">
        <v>184</v>
      </c>
      <c r="F431" s="179" t="s">
        <v>185</v>
      </c>
      <c r="G431" s="180" t="s">
        <v>180</v>
      </c>
      <c r="H431" s="181">
        <v>10</v>
      </c>
      <c r="I431" s="182"/>
      <c r="J431" s="183">
        <f>ROUND(I431*H431,2)</f>
        <v>0</v>
      </c>
      <c r="K431" s="179" t="s">
        <v>136</v>
      </c>
      <c r="L431" s="41"/>
      <c r="M431" s="184" t="s">
        <v>39</v>
      </c>
      <c r="N431" s="185" t="s">
        <v>53</v>
      </c>
      <c r="O431" s="66"/>
      <c r="P431" s="186">
        <f>O431*H431</f>
        <v>0</v>
      </c>
      <c r="Q431" s="186">
        <v>0</v>
      </c>
      <c r="R431" s="186">
        <f>Q431*H431</f>
        <v>0</v>
      </c>
      <c r="S431" s="186">
        <v>0</v>
      </c>
      <c r="T431" s="187">
        <f>S431*H431</f>
        <v>0</v>
      </c>
      <c r="U431" s="36"/>
      <c r="V431" s="36"/>
      <c r="W431" s="36"/>
      <c r="X431" s="36"/>
      <c r="Y431" s="36"/>
      <c r="Z431" s="36"/>
      <c r="AA431" s="36"/>
      <c r="AB431" s="36"/>
      <c r="AC431" s="36"/>
      <c r="AD431" s="36"/>
      <c r="AE431" s="36"/>
      <c r="AR431" s="188" t="s">
        <v>137</v>
      </c>
      <c r="AT431" s="188" t="s">
        <v>132</v>
      </c>
      <c r="AU431" s="188" t="s">
        <v>151</v>
      </c>
      <c r="AY431" s="18" t="s">
        <v>130</v>
      </c>
      <c r="BE431" s="189">
        <f>IF(N431="základní",J431,0)</f>
        <v>0</v>
      </c>
      <c r="BF431" s="189">
        <f>IF(N431="snížená",J431,0)</f>
        <v>0</v>
      </c>
      <c r="BG431" s="189">
        <f>IF(N431="zákl. přenesená",J431,0)</f>
        <v>0</v>
      </c>
      <c r="BH431" s="189">
        <f>IF(N431="sníž. přenesená",J431,0)</f>
        <v>0</v>
      </c>
      <c r="BI431" s="189">
        <f>IF(N431="nulová",J431,0)</f>
        <v>0</v>
      </c>
      <c r="BJ431" s="18" t="s">
        <v>90</v>
      </c>
      <c r="BK431" s="189">
        <f>ROUND(I431*H431,2)</f>
        <v>0</v>
      </c>
      <c r="BL431" s="18" t="s">
        <v>137</v>
      </c>
      <c r="BM431" s="188" t="s">
        <v>946</v>
      </c>
    </row>
    <row r="432" spans="1:65" s="2" customFormat="1" ht="19.5">
      <c r="A432" s="36"/>
      <c r="B432" s="37"/>
      <c r="C432" s="38"/>
      <c r="D432" s="190" t="s">
        <v>139</v>
      </c>
      <c r="E432" s="38"/>
      <c r="F432" s="191" t="s">
        <v>187</v>
      </c>
      <c r="G432" s="38"/>
      <c r="H432" s="38"/>
      <c r="I432" s="192"/>
      <c r="J432" s="38"/>
      <c r="K432" s="38"/>
      <c r="L432" s="41"/>
      <c r="M432" s="193"/>
      <c r="N432" s="194"/>
      <c r="O432" s="66"/>
      <c r="P432" s="66"/>
      <c r="Q432" s="66"/>
      <c r="R432" s="66"/>
      <c r="S432" s="66"/>
      <c r="T432" s="67"/>
      <c r="U432" s="36"/>
      <c r="V432" s="36"/>
      <c r="W432" s="36"/>
      <c r="X432" s="36"/>
      <c r="Y432" s="36"/>
      <c r="Z432" s="36"/>
      <c r="AA432" s="36"/>
      <c r="AB432" s="36"/>
      <c r="AC432" s="36"/>
      <c r="AD432" s="36"/>
      <c r="AE432" s="36"/>
      <c r="AT432" s="18" t="s">
        <v>139</v>
      </c>
      <c r="AU432" s="18" t="s">
        <v>151</v>
      </c>
    </row>
    <row r="433" spans="1:65" s="2" customFormat="1" ht="11.25">
      <c r="A433" s="36"/>
      <c r="B433" s="37"/>
      <c r="C433" s="38"/>
      <c r="D433" s="195" t="s">
        <v>141</v>
      </c>
      <c r="E433" s="38"/>
      <c r="F433" s="196" t="s">
        <v>188</v>
      </c>
      <c r="G433" s="38"/>
      <c r="H433" s="38"/>
      <c r="I433" s="192"/>
      <c r="J433" s="38"/>
      <c r="K433" s="38"/>
      <c r="L433" s="41"/>
      <c r="M433" s="193"/>
      <c r="N433" s="194"/>
      <c r="O433" s="66"/>
      <c r="P433" s="66"/>
      <c r="Q433" s="66"/>
      <c r="R433" s="66"/>
      <c r="S433" s="66"/>
      <c r="T433" s="67"/>
      <c r="U433" s="36"/>
      <c r="V433" s="36"/>
      <c r="W433" s="36"/>
      <c r="X433" s="36"/>
      <c r="Y433" s="36"/>
      <c r="Z433" s="36"/>
      <c r="AA433" s="36"/>
      <c r="AB433" s="36"/>
      <c r="AC433" s="36"/>
      <c r="AD433" s="36"/>
      <c r="AE433" s="36"/>
      <c r="AT433" s="18" t="s">
        <v>141</v>
      </c>
      <c r="AU433" s="18" t="s">
        <v>151</v>
      </c>
    </row>
    <row r="434" spans="1:65" s="2" customFormat="1" ht="24.2" customHeight="1">
      <c r="A434" s="36"/>
      <c r="B434" s="37"/>
      <c r="C434" s="177" t="s">
        <v>947</v>
      </c>
      <c r="D434" s="177" t="s">
        <v>132</v>
      </c>
      <c r="E434" s="178" t="s">
        <v>189</v>
      </c>
      <c r="F434" s="179" t="s">
        <v>190</v>
      </c>
      <c r="G434" s="180" t="s">
        <v>180</v>
      </c>
      <c r="H434" s="181">
        <v>10</v>
      </c>
      <c r="I434" s="182"/>
      <c r="J434" s="183">
        <f>ROUND(I434*H434,2)</f>
        <v>0</v>
      </c>
      <c r="K434" s="179" t="s">
        <v>136</v>
      </c>
      <c r="L434" s="41"/>
      <c r="M434" s="184" t="s">
        <v>39</v>
      </c>
      <c r="N434" s="185" t="s">
        <v>53</v>
      </c>
      <c r="O434" s="66"/>
      <c r="P434" s="186">
        <f>O434*H434</f>
        <v>0</v>
      </c>
      <c r="Q434" s="186">
        <v>0</v>
      </c>
      <c r="R434" s="186">
        <f>Q434*H434</f>
        <v>0</v>
      </c>
      <c r="S434" s="186">
        <v>0</v>
      </c>
      <c r="T434" s="187">
        <f>S434*H434</f>
        <v>0</v>
      </c>
      <c r="U434" s="36"/>
      <c r="V434" s="36"/>
      <c r="W434" s="36"/>
      <c r="X434" s="36"/>
      <c r="Y434" s="36"/>
      <c r="Z434" s="36"/>
      <c r="AA434" s="36"/>
      <c r="AB434" s="36"/>
      <c r="AC434" s="36"/>
      <c r="AD434" s="36"/>
      <c r="AE434" s="36"/>
      <c r="AR434" s="188" t="s">
        <v>137</v>
      </c>
      <c r="AT434" s="188" t="s">
        <v>132</v>
      </c>
      <c r="AU434" s="188" t="s">
        <v>151</v>
      </c>
      <c r="AY434" s="18" t="s">
        <v>130</v>
      </c>
      <c r="BE434" s="189">
        <f>IF(N434="základní",J434,0)</f>
        <v>0</v>
      </c>
      <c r="BF434" s="189">
        <f>IF(N434="snížená",J434,0)</f>
        <v>0</v>
      </c>
      <c r="BG434" s="189">
        <f>IF(N434="zákl. přenesená",J434,0)</f>
        <v>0</v>
      </c>
      <c r="BH434" s="189">
        <f>IF(N434="sníž. přenesená",J434,0)</f>
        <v>0</v>
      </c>
      <c r="BI434" s="189">
        <f>IF(N434="nulová",J434,0)</f>
        <v>0</v>
      </c>
      <c r="BJ434" s="18" t="s">
        <v>90</v>
      </c>
      <c r="BK434" s="189">
        <f>ROUND(I434*H434,2)</f>
        <v>0</v>
      </c>
      <c r="BL434" s="18" t="s">
        <v>137</v>
      </c>
      <c r="BM434" s="188" t="s">
        <v>948</v>
      </c>
    </row>
    <row r="435" spans="1:65" s="2" customFormat="1" ht="19.5">
      <c r="A435" s="36"/>
      <c r="B435" s="37"/>
      <c r="C435" s="38"/>
      <c r="D435" s="190" t="s">
        <v>139</v>
      </c>
      <c r="E435" s="38"/>
      <c r="F435" s="191" t="s">
        <v>192</v>
      </c>
      <c r="G435" s="38"/>
      <c r="H435" s="38"/>
      <c r="I435" s="192"/>
      <c r="J435" s="38"/>
      <c r="K435" s="38"/>
      <c r="L435" s="41"/>
      <c r="M435" s="193"/>
      <c r="N435" s="194"/>
      <c r="O435" s="66"/>
      <c r="P435" s="66"/>
      <c r="Q435" s="66"/>
      <c r="R435" s="66"/>
      <c r="S435" s="66"/>
      <c r="T435" s="67"/>
      <c r="U435" s="36"/>
      <c r="V435" s="36"/>
      <c r="W435" s="36"/>
      <c r="X435" s="36"/>
      <c r="Y435" s="36"/>
      <c r="Z435" s="36"/>
      <c r="AA435" s="36"/>
      <c r="AB435" s="36"/>
      <c r="AC435" s="36"/>
      <c r="AD435" s="36"/>
      <c r="AE435" s="36"/>
      <c r="AT435" s="18" t="s">
        <v>139</v>
      </c>
      <c r="AU435" s="18" t="s">
        <v>151</v>
      </c>
    </row>
    <row r="436" spans="1:65" s="2" customFormat="1" ht="11.25">
      <c r="A436" s="36"/>
      <c r="B436" s="37"/>
      <c r="C436" s="38"/>
      <c r="D436" s="195" t="s">
        <v>141</v>
      </c>
      <c r="E436" s="38"/>
      <c r="F436" s="196" t="s">
        <v>193</v>
      </c>
      <c r="G436" s="38"/>
      <c r="H436" s="38"/>
      <c r="I436" s="192"/>
      <c r="J436" s="38"/>
      <c r="K436" s="38"/>
      <c r="L436" s="41"/>
      <c r="M436" s="193"/>
      <c r="N436" s="194"/>
      <c r="O436" s="66"/>
      <c r="P436" s="66"/>
      <c r="Q436" s="66"/>
      <c r="R436" s="66"/>
      <c r="S436" s="66"/>
      <c r="T436" s="67"/>
      <c r="U436" s="36"/>
      <c r="V436" s="36"/>
      <c r="W436" s="36"/>
      <c r="X436" s="36"/>
      <c r="Y436" s="36"/>
      <c r="Z436" s="36"/>
      <c r="AA436" s="36"/>
      <c r="AB436" s="36"/>
      <c r="AC436" s="36"/>
      <c r="AD436" s="36"/>
      <c r="AE436" s="36"/>
      <c r="AT436" s="18" t="s">
        <v>141</v>
      </c>
      <c r="AU436" s="18" t="s">
        <v>151</v>
      </c>
    </row>
    <row r="437" spans="1:65" s="2" customFormat="1" ht="33" customHeight="1">
      <c r="A437" s="36"/>
      <c r="B437" s="37"/>
      <c r="C437" s="219" t="s">
        <v>949</v>
      </c>
      <c r="D437" s="219" t="s">
        <v>177</v>
      </c>
      <c r="E437" s="220" t="s">
        <v>195</v>
      </c>
      <c r="F437" s="221" t="s">
        <v>196</v>
      </c>
      <c r="G437" s="222" t="s">
        <v>180</v>
      </c>
      <c r="H437" s="223">
        <v>140</v>
      </c>
      <c r="I437" s="224"/>
      <c r="J437" s="225">
        <f>ROUND(I437*H437,2)</f>
        <v>0</v>
      </c>
      <c r="K437" s="221" t="s">
        <v>136</v>
      </c>
      <c r="L437" s="226"/>
      <c r="M437" s="227" t="s">
        <v>39</v>
      </c>
      <c r="N437" s="228" t="s">
        <v>53</v>
      </c>
      <c r="O437" s="66"/>
      <c r="P437" s="186">
        <f>O437*H437</f>
        <v>0</v>
      </c>
      <c r="Q437" s="186">
        <v>0</v>
      </c>
      <c r="R437" s="186">
        <f>Q437*H437</f>
        <v>0</v>
      </c>
      <c r="S437" s="186">
        <v>0</v>
      </c>
      <c r="T437" s="187">
        <f>S437*H437</f>
        <v>0</v>
      </c>
      <c r="U437" s="36"/>
      <c r="V437" s="36"/>
      <c r="W437" s="36"/>
      <c r="X437" s="36"/>
      <c r="Y437" s="36"/>
      <c r="Z437" s="36"/>
      <c r="AA437" s="36"/>
      <c r="AB437" s="36"/>
      <c r="AC437" s="36"/>
      <c r="AD437" s="36"/>
      <c r="AE437" s="36"/>
      <c r="AR437" s="188" t="s">
        <v>181</v>
      </c>
      <c r="AT437" s="188" t="s">
        <v>177</v>
      </c>
      <c r="AU437" s="188" t="s">
        <v>151</v>
      </c>
      <c r="AY437" s="18" t="s">
        <v>130</v>
      </c>
      <c r="BE437" s="189">
        <f>IF(N437="základní",J437,0)</f>
        <v>0</v>
      </c>
      <c r="BF437" s="189">
        <f>IF(N437="snížená",J437,0)</f>
        <v>0</v>
      </c>
      <c r="BG437" s="189">
        <f>IF(N437="zákl. přenesená",J437,0)</f>
        <v>0</v>
      </c>
      <c r="BH437" s="189">
        <f>IF(N437="sníž. přenesená",J437,0)</f>
        <v>0</v>
      </c>
      <c r="BI437" s="189">
        <f>IF(N437="nulová",J437,0)</f>
        <v>0</v>
      </c>
      <c r="BJ437" s="18" t="s">
        <v>90</v>
      </c>
      <c r="BK437" s="189">
        <f>ROUND(I437*H437,2)</f>
        <v>0</v>
      </c>
      <c r="BL437" s="18" t="s">
        <v>137</v>
      </c>
      <c r="BM437" s="188" t="s">
        <v>950</v>
      </c>
    </row>
    <row r="438" spans="1:65" s="2" customFormat="1" ht="19.5">
      <c r="A438" s="36"/>
      <c r="B438" s="37"/>
      <c r="C438" s="38"/>
      <c r="D438" s="190" t="s">
        <v>139</v>
      </c>
      <c r="E438" s="38"/>
      <c r="F438" s="191" t="s">
        <v>196</v>
      </c>
      <c r="G438" s="38"/>
      <c r="H438" s="38"/>
      <c r="I438" s="192"/>
      <c r="J438" s="38"/>
      <c r="K438" s="38"/>
      <c r="L438" s="41"/>
      <c r="M438" s="193"/>
      <c r="N438" s="194"/>
      <c r="O438" s="66"/>
      <c r="P438" s="66"/>
      <c r="Q438" s="66"/>
      <c r="R438" s="66"/>
      <c r="S438" s="66"/>
      <c r="T438" s="67"/>
      <c r="U438" s="36"/>
      <c r="V438" s="36"/>
      <c r="W438" s="36"/>
      <c r="X438" s="36"/>
      <c r="Y438" s="36"/>
      <c r="Z438" s="36"/>
      <c r="AA438" s="36"/>
      <c r="AB438" s="36"/>
      <c r="AC438" s="36"/>
      <c r="AD438" s="36"/>
      <c r="AE438" s="36"/>
      <c r="AT438" s="18" t="s">
        <v>139</v>
      </c>
      <c r="AU438" s="18" t="s">
        <v>151</v>
      </c>
    </row>
    <row r="439" spans="1:65" s="2" customFormat="1" ht="24.2" customHeight="1">
      <c r="A439" s="36"/>
      <c r="B439" s="37"/>
      <c r="C439" s="177" t="s">
        <v>951</v>
      </c>
      <c r="D439" s="177" t="s">
        <v>132</v>
      </c>
      <c r="E439" s="178" t="s">
        <v>199</v>
      </c>
      <c r="F439" s="179" t="s">
        <v>200</v>
      </c>
      <c r="G439" s="180" t="s">
        <v>201</v>
      </c>
      <c r="H439" s="181">
        <v>490</v>
      </c>
      <c r="I439" s="182"/>
      <c r="J439" s="183">
        <f>ROUND(I439*H439,2)</f>
        <v>0</v>
      </c>
      <c r="K439" s="179" t="s">
        <v>136</v>
      </c>
      <c r="L439" s="41"/>
      <c r="M439" s="184" t="s">
        <v>39</v>
      </c>
      <c r="N439" s="185" t="s">
        <v>53</v>
      </c>
      <c r="O439" s="66"/>
      <c r="P439" s="186">
        <f>O439*H439</f>
        <v>0</v>
      </c>
      <c r="Q439" s="186">
        <v>0</v>
      </c>
      <c r="R439" s="186">
        <f>Q439*H439</f>
        <v>0</v>
      </c>
      <c r="S439" s="186">
        <v>0</v>
      </c>
      <c r="T439" s="187">
        <f>S439*H439</f>
        <v>0</v>
      </c>
      <c r="U439" s="36"/>
      <c r="V439" s="36"/>
      <c r="W439" s="36"/>
      <c r="X439" s="36"/>
      <c r="Y439" s="36"/>
      <c r="Z439" s="36"/>
      <c r="AA439" s="36"/>
      <c r="AB439" s="36"/>
      <c r="AC439" s="36"/>
      <c r="AD439" s="36"/>
      <c r="AE439" s="36"/>
      <c r="AR439" s="188" t="s">
        <v>137</v>
      </c>
      <c r="AT439" s="188" t="s">
        <v>132</v>
      </c>
      <c r="AU439" s="188" t="s">
        <v>151</v>
      </c>
      <c r="AY439" s="18" t="s">
        <v>130</v>
      </c>
      <c r="BE439" s="189">
        <f>IF(N439="základní",J439,0)</f>
        <v>0</v>
      </c>
      <c r="BF439" s="189">
        <f>IF(N439="snížená",J439,0)</f>
        <v>0</v>
      </c>
      <c r="BG439" s="189">
        <f>IF(N439="zákl. přenesená",J439,0)</f>
        <v>0</v>
      </c>
      <c r="BH439" s="189">
        <f>IF(N439="sníž. přenesená",J439,0)</f>
        <v>0</v>
      </c>
      <c r="BI439" s="189">
        <f>IF(N439="nulová",J439,0)</f>
        <v>0</v>
      </c>
      <c r="BJ439" s="18" t="s">
        <v>90</v>
      </c>
      <c r="BK439" s="189">
        <f>ROUND(I439*H439,2)</f>
        <v>0</v>
      </c>
      <c r="BL439" s="18" t="s">
        <v>137</v>
      </c>
      <c r="BM439" s="188" t="s">
        <v>952</v>
      </c>
    </row>
    <row r="440" spans="1:65" s="2" customFormat="1" ht="19.5">
      <c r="A440" s="36"/>
      <c r="B440" s="37"/>
      <c r="C440" s="38"/>
      <c r="D440" s="190" t="s">
        <v>139</v>
      </c>
      <c r="E440" s="38"/>
      <c r="F440" s="191" t="s">
        <v>203</v>
      </c>
      <c r="G440" s="38"/>
      <c r="H440" s="38"/>
      <c r="I440" s="192"/>
      <c r="J440" s="38"/>
      <c r="K440" s="38"/>
      <c r="L440" s="41"/>
      <c r="M440" s="193"/>
      <c r="N440" s="194"/>
      <c r="O440" s="66"/>
      <c r="P440" s="66"/>
      <c r="Q440" s="66"/>
      <c r="R440" s="66"/>
      <c r="S440" s="66"/>
      <c r="T440" s="67"/>
      <c r="U440" s="36"/>
      <c r="V440" s="36"/>
      <c r="W440" s="36"/>
      <c r="X440" s="36"/>
      <c r="Y440" s="36"/>
      <c r="Z440" s="36"/>
      <c r="AA440" s="36"/>
      <c r="AB440" s="36"/>
      <c r="AC440" s="36"/>
      <c r="AD440" s="36"/>
      <c r="AE440" s="36"/>
      <c r="AT440" s="18" t="s">
        <v>139</v>
      </c>
      <c r="AU440" s="18" t="s">
        <v>151</v>
      </c>
    </row>
    <row r="441" spans="1:65" s="2" customFormat="1" ht="11.25">
      <c r="A441" s="36"/>
      <c r="B441" s="37"/>
      <c r="C441" s="38"/>
      <c r="D441" s="195" t="s">
        <v>141</v>
      </c>
      <c r="E441" s="38"/>
      <c r="F441" s="196" t="s">
        <v>204</v>
      </c>
      <c r="G441" s="38"/>
      <c r="H441" s="38"/>
      <c r="I441" s="192"/>
      <c r="J441" s="38"/>
      <c r="K441" s="38"/>
      <c r="L441" s="41"/>
      <c r="M441" s="193"/>
      <c r="N441" s="194"/>
      <c r="O441" s="66"/>
      <c r="P441" s="66"/>
      <c r="Q441" s="66"/>
      <c r="R441" s="66"/>
      <c r="S441" s="66"/>
      <c r="T441" s="67"/>
      <c r="U441" s="36"/>
      <c r="V441" s="36"/>
      <c r="W441" s="36"/>
      <c r="X441" s="36"/>
      <c r="Y441" s="36"/>
      <c r="Z441" s="36"/>
      <c r="AA441" s="36"/>
      <c r="AB441" s="36"/>
      <c r="AC441" s="36"/>
      <c r="AD441" s="36"/>
      <c r="AE441" s="36"/>
      <c r="AT441" s="18" t="s">
        <v>141</v>
      </c>
      <c r="AU441" s="18" t="s">
        <v>151</v>
      </c>
    </row>
    <row r="442" spans="1:65" s="2" customFormat="1" ht="24.2" customHeight="1">
      <c r="A442" s="36"/>
      <c r="B442" s="37"/>
      <c r="C442" s="177" t="s">
        <v>953</v>
      </c>
      <c r="D442" s="177" t="s">
        <v>132</v>
      </c>
      <c r="E442" s="178" t="s">
        <v>206</v>
      </c>
      <c r="F442" s="179" t="s">
        <v>207</v>
      </c>
      <c r="G442" s="180" t="s">
        <v>201</v>
      </c>
      <c r="H442" s="181">
        <v>490</v>
      </c>
      <c r="I442" s="182"/>
      <c r="J442" s="183">
        <f>ROUND(I442*H442,2)</f>
        <v>0</v>
      </c>
      <c r="K442" s="179" t="s">
        <v>136</v>
      </c>
      <c r="L442" s="41"/>
      <c r="M442" s="184" t="s">
        <v>39</v>
      </c>
      <c r="N442" s="185" t="s">
        <v>53</v>
      </c>
      <c r="O442" s="66"/>
      <c r="P442" s="186">
        <f>O442*H442</f>
        <v>0</v>
      </c>
      <c r="Q442" s="186">
        <v>0</v>
      </c>
      <c r="R442" s="186">
        <f>Q442*H442</f>
        <v>0</v>
      </c>
      <c r="S442" s="186">
        <v>0</v>
      </c>
      <c r="T442" s="187">
        <f>S442*H442</f>
        <v>0</v>
      </c>
      <c r="U442" s="36"/>
      <c r="V442" s="36"/>
      <c r="W442" s="36"/>
      <c r="X442" s="36"/>
      <c r="Y442" s="36"/>
      <c r="Z442" s="36"/>
      <c r="AA442" s="36"/>
      <c r="AB442" s="36"/>
      <c r="AC442" s="36"/>
      <c r="AD442" s="36"/>
      <c r="AE442" s="36"/>
      <c r="AR442" s="188" t="s">
        <v>137</v>
      </c>
      <c r="AT442" s="188" t="s">
        <v>132</v>
      </c>
      <c r="AU442" s="188" t="s">
        <v>151</v>
      </c>
      <c r="AY442" s="18" t="s">
        <v>130</v>
      </c>
      <c r="BE442" s="189">
        <f>IF(N442="základní",J442,0)</f>
        <v>0</v>
      </c>
      <c r="BF442" s="189">
        <f>IF(N442="snížená",J442,0)</f>
        <v>0</v>
      </c>
      <c r="BG442" s="189">
        <f>IF(N442="zákl. přenesená",J442,0)</f>
        <v>0</v>
      </c>
      <c r="BH442" s="189">
        <f>IF(N442="sníž. přenesená",J442,0)</f>
        <v>0</v>
      </c>
      <c r="BI442" s="189">
        <f>IF(N442="nulová",J442,0)</f>
        <v>0</v>
      </c>
      <c r="BJ442" s="18" t="s">
        <v>90</v>
      </c>
      <c r="BK442" s="189">
        <f>ROUND(I442*H442,2)</f>
        <v>0</v>
      </c>
      <c r="BL442" s="18" t="s">
        <v>137</v>
      </c>
      <c r="BM442" s="188" t="s">
        <v>954</v>
      </c>
    </row>
    <row r="443" spans="1:65" s="2" customFormat="1" ht="19.5">
      <c r="A443" s="36"/>
      <c r="B443" s="37"/>
      <c r="C443" s="38"/>
      <c r="D443" s="190" t="s">
        <v>139</v>
      </c>
      <c r="E443" s="38"/>
      <c r="F443" s="191" t="s">
        <v>209</v>
      </c>
      <c r="G443" s="38"/>
      <c r="H443" s="38"/>
      <c r="I443" s="192"/>
      <c r="J443" s="38"/>
      <c r="K443" s="38"/>
      <c r="L443" s="41"/>
      <c r="M443" s="193"/>
      <c r="N443" s="194"/>
      <c r="O443" s="66"/>
      <c r="P443" s="66"/>
      <c r="Q443" s="66"/>
      <c r="R443" s="66"/>
      <c r="S443" s="66"/>
      <c r="T443" s="67"/>
      <c r="U443" s="36"/>
      <c r="V443" s="36"/>
      <c r="W443" s="36"/>
      <c r="X443" s="36"/>
      <c r="Y443" s="36"/>
      <c r="Z443" s="36"/>
      <c r="AA443" s="36"/>
      <c r="AB443" s="36"/>
      <c r="AC443" s="36"/>
      <c r="AD443" s="36"/>
      <c r="AE443" s="36"/>
      <c r="AT443" s="18" t="s">
        <v>139</v>
      </c>
      <c r="AU443" s="18" t="s">
        <v>151</v>
      </c>
    </row>
    <row r="444" spans="1:65" s="2" customFormat="1" ht="11.25">
      <c r="A444" s="36"/>
      <c r="B444" s="37"/>
      <c r="C444" s="38"/>
      <c r="D444" s="195" t="s">
        <v>141</v>
      </c>
      <c r="E444" s="38"/>
      <c r="F444" s="196" t="s">
        <v>210</v>
      </c>
      <c r="G444" s="38"/>
      <c r="H444" s="38"/>
      <c r="I444" s="192"/>
      <c r="J444" s="38"/>
      <c r="K444" s="38"/>
      <c r="L444" s="41"/>
      <c r="M444" s="193"/>
      <c r="N444" s="194"/>
      <c r="O444" s="66"/>
      <c r="P444" s="66"/>
      <c r="Q444" s="66"/>
      <c r="R444" s="66"/>
      <c r="S444" s="66"/>
      <c r="T444" s="67"/>
      <c r="U444" s="36"/>
      <c r="V444" s="36"/>
      <c r="W444" s="36"/>
      <c r="X444" s="36"/>
      <c r="Y444" s="36"/>
      <c r="Z444" s="36"/>
      <c r="AA444" s="36"/>
      <c r="AB444" s="36"/>
      <c r="AC444" s="36"/>
      <c r="AD444" s="36"/>
      <c r="AE444" s="36"/>
      <c r="AT444" s="18" t="s">
        <v>141</v>
      </c>
      <c r="AU444" s="18" t="s">
        <v>151</v>
      </c>
    </row>
    <row r="445" spans="1:65" s="2" customFormat="1" ht="24.2" customHeight="1">
      <c r="A445" s="36"/>
      <c r="B445" s="37"/>
      <c r="C445" s="177" t="s">
        <v>955</v>
      </c>
      <c r="D445" s="177" t="s">
        <v>132</v>
      </c>
      <c r="E445" s="178" t="s">
        <v>956</v>
      </c>
      <c r="F445" s="179" t="s">
        <v>957</v>
      </c>
      <c r="G445" s="180" t="s">
        <v>180</v>
      </c>
      <c r="H445" s="181">
        <v>2</v>
      </c>
      <c r="I445" s="182"/>
      <c r="J445" s="183">
        <f>ROUND(I445*H445,2)</f>
        <v>0</v>
      </c>
      <c r="K445" s="179" t="s">
        <v>136</v>
      </c>
      <c r="L445" s="41"/>
      <c r="M445" s="184" t="s">
        <v>39</v>
      </c>
      <c r="N445" s="185" t="s">
        <v>53</v>
      </c>
      <c r="O445" s="66"/>
      <c r="P445" s="186">
        <f>O445*H445</f>
        <v>0</v>
      </c>
      <c r="Q445" s="186">
        <v>0</v>
      </c>
      <c r="R445" s="186">
        <f>Q445*H445</f>
        <v>0</v>
      </c>
      <c r="S445" s="186">
        <v>0</v>
      </c>
      <c r="T445" s="187">
        <f>S445*H445</f>
        <v>0</v>
      </c>
      <c r="U445" s="36"/>
      <c r="V445" s="36"/>
      <c r="W445" s="36"/>
      <c r="X445" s="36"/>
      <c r="Y445" s="36"/>
      <c r="Z445" s="36"/>
      <c r="AA445" s="36"/>
      <c r="AB445" s="36"/>
      <c r="AC445" s="36"/>
      <c r="AD445" s="36"/>
      <c r="AE445" s="36"/>
      <c r="AR445" s="188" t="s">
        <v>137</v>
      </c>
      <c r="AT445" s="188" t="s">
        <v>132</v>
      </c>
      <c r="AU445" s="188" t="s">
        <v>151</v>
      </c>
      <c r="AY445" s="18" t="s">
        <v>130</v>
      </c>
      <c r="BE445" s="189">
        <f>IF(N445="základní",J445,0)</f>
        <v>0</v>
      </c>
      <c r="BF445" s="189">
        <f>IF(N445="snížená",J445,0)</f>
        <v>0</v>
      </c>
      <c r="BG445" s="189">
        <f>IF(N445="zákl. přenesená",J445,0)</f>
        <v>0</v>
      </c>
      <c r="BH445" s="189">
        <f>IF(N445="sníž. přenesená",J445,0)</f>
        <v>0</v>
      </c>
      <c r="BI445" s="189">
        <f>IF(N445="nulová",J445,0)</f>
        <v>0</v>
      </c>
      <c r="BJ445" s="18" t="s">
        <v>90</v>
      </c>
      <c r="BK445" s="189">
        <f>ROUND(I445*H445,2)</f>
        <v>0</v>
      </c>
      <c r="BL445" s="18" t="s">
        <v>137</v>
      </c>
      <c r="BM445" s="188" t="s">
        <v>958</v>
      </c>
    </row>
    <row r="446" spans="1:65" s="2" customFormat="1" ht="19.5">
      <c r="A446" s="36"/>
      <c r="B446" s="37"/>
      <c r="C446" s="38"/>
      <c r="D446" s="190" t="s">
        <v>139</v>
      </c>
      <c r="E446" s="38"/>
      <c r="F446" s="191" t="s">
        <v>959</v>
      </c>
      <c r="G446" s="38"/>
      <c r="H446" s="38"/>
      <c r="I446" s="192"/>
      <c r="J446" s="38"/>
      <c r="K446" s="38"/>
      <c r="L446" s="41"/>
      <c r="M446" s="193"/>
      <c r="N446" s="194"/>
      <c r="O446" s="66"/>
      <c r="P446" s="66"/>
      <c r="Q446" s="66"/>
      <c r="R446" s="66"/>
      <c r="S446" s="66"/>
      <c r="T446" s="67"/>
      <c r="U446" s="36"/>
      <c r="V446" s="36"/>
      <c r="W446" s="36"/>
      <c r="X446" s="36"/>
      <c r="Y446" s="36"/>
      <c r="Z446" s="36"/>
      <c r="AA446" s="36"/>
      <c r="AB446" s="36"/>
      <c r="AC446" s="36"/>
      <c r="AD446" s="36"/>
      <c r="AE446" s="36"/>
      <c r="AT446" s="18" t="s">
        <v>139</v>
      </c>
      <c r="AU446" s="18" t="s">
        <v>151</v>
      </c>
    </row>
    <row r="447" spans="1:65" s="2" customFormat="1" ht="11.25">
      <c r="A447" s="36"/>
      <c r="B447" s="37"/>
      <c r="C447" s="38"/>
      <c r="D447" s="195" t="s">
        <v>141</v>
      </c>
      <c r="E447" s="38"/>
      <c r="F447" s="196" t="s">
        <v>960</v>
      </c>
      <c r="G447" s="38"/>
      <c r="H447" s="38"/>
      <c r="I447" s="192"/>
      <c r="J447" s="38"/>
      <c r="K447" s="38"/>
      <c r="L447" s="41"/>
      <c r="M447" s="193"/>
      <c r="N447" s="194"/>
      <c r="O447" s="66"/>
      <c r="P447" s="66"/>
      <c r="Q447" s="66"/>
      <c r="R447" s="66"/>
      <c r="S447" s="66"/>
      <c r="T447" s="67"/>
      <c r="U447" s="36"/>
      <c r="V447" s="36"/>
      <c r="W447" s="36"/>
      <c r="X447" s="36"/>
      <c r="Y447" s="36"/>
      <c r="Z447" s="36"/>
      <c r="AA447" s="36"/>
      <c r="AB447" s="36"/>
      <c r="AC447" s="36"/>
      <c r="AD447" s="36"/>
      <c r="AE447" s="36"/>
      <c r="AT447" s="18" t="s">
        <v>141</v>
      </c>
      <c r="AU447" s="18" t="s">
        <v>151</v>
      </c>
    </row>
    <row r="448" spans="1:65" s="13" customFormat="1" ht="11.25">
      <c r="B448" s="197"/>
      <c r="C448" s="198"/>
      <c r="D448" s="190" t="s">
        <v>143</v>
      </c>
      <c r="E448" s="199" t="s">
        <v>39</v>
      </c>
      <c r="F448" s="200" t="s">
        <v>961</v>
      </c>
      <c r="G448" s="198"/>
      <c r="H448" s="201">
        <v>2</v>
      </c>
      <c r="I448" s="202"/>
      <c r="J448" s="198"/>
      <c r="K448" s="198"/>
      <c r="L448" s="203"/>
      <c r="M448" s="204"/>
      <c r="N448" s="205"/>
      <c r="O448" s="205"/>
      <c r="P448" s="205"/>
      <c r="Q448" s="205"/>
      <c r="R448" s="205"/>
      <c r="S448" s="205"/>
      <c r="T448" s="206"/>
      <c r="AT448" s="207" t="s">
        <v>143</v>
      </c>
      <c r="AU448" s="207" t="s">
        <v>151</v>
      </c>
      <c r="AV448" s="13" t="s">
        <v>92</v>
      </c>
      <c r="AW448" s="13" t="s">
        <v>41</v>
      </c>
      <c r="AX448" s="13" t="s">
        <v>90</v>
      </c>
      <c r="AY448" s="207" t="s">
        <v>130</v>
      </c>
    </row>
    <row r="449" spans="1:65" s="2" customFormat="1" ht="37.9" customHeight="1">
      <c r="A449" s="36"/>
      <c r="B449" s="37"/>
      <c r="C449" s="177" t="s">
        <v>962</v>
      </c>
      <c r="D449" s="177" t="s">
        <v>132</v>
      </c>
      <c r="E449" s="178" t="s">
        <v>963</v>
      </c>
      <c r="F449" s="179" t="s">
        <v>964</v>
      </c>
      <c r="G449" s="180" t="s">
        <v>180</v>
      </c>
      <c r="H449" s="181">
        <v>5</v>
      </c>
      <c r="I449" s="182"/>
      <c r="J449" s="183">
        <f>ROUND(I449*H449,2)</f>
        <v>0</v>
      </c>
      <c r="K449" s="179" t="s">
        <v>136</v>
      </c>
      <c r="L449" s="41"/>
      <c r="M449" s="184" t="s">
        <v>39</v>
      </c>
      <c r="N449" s="185" t="s">
        <v>53</v>
      </c>
      <c r="O449" s="66"/>
      <c r="P449" s="186">
        <f>O449*H449</f>
        <v>0</v>
      </c>
      <c r="Q449" s="186">
        <v>0</v>
      </c>
      <c r="R449" s="186">
        <f>Q449*H449</f>
        <v>0</v>
      </c>
      <c r="S449" s="186">
        <v>0</v>
      </c>
      <c r="T449" s="187">
        <f>S449*H449</f>
        <v>0</v>
      </c>
      <c r="U449" s="36"/>
      <c r="V449" s="36"/>
      <c r="W449" s="36"/>
      <c r="X449" s="36"/>
      <c r="Y449" s="36"/>
      <c r="Z449" s="36"/>
      <c r="AA449" s="36"/>
      <c r="AB449" s="36"/>
      <c r="AC449" s="36"/>
      <c r="AD449" s="36"/>
      <c r="AE449" s="36"/>
      <c r="AR449" s="188" t="s">
        <v>137</v>
      </c>
      <c r="AT449" s="188" t="s">
        <v>132</v>
      </c>
      <c r="AU449" s="188" t="s">
        <v>151</v>
      </c>
      <c r="AY449" s="18" t="s">
        <v>130</v>
      </c>
      <c r="BE449" s="189">
        <f>IF(N449="základní",J449,0)</f>
        <v>0</v>
      </c>
      <c r="BF449" s="189">
        <f>IF(N449="snížená",J449,0)</f>
        <v>0</v>
      </c>
      <c r="BG449" s="189">
        <f>IF(N449="zákl. přenesená",J449,0)</f>
        <v>0</v>
      </c>
      <c r="BH449" s="189">
        <f>IF(N449="sníž. přenesená",J449,0)</f>
        <v>0</v>
      </c>
      <c r="BI449" s="189">
        <f>IF(N449="nulová",J449,0)</f>
        <v>0</v>
      </c>
      <c r="BJ449" s="18" t="s">
        <v>90</v>
      </c>
      <c r="BK449" s="189">
        <f>ROUND(I449*H449,2)</f>
        <v>0</v>
      </c>
      <c r="BL449" s="18" t="s">
        <v>137</v>
      </c>
      <c r="BM449" s="188" t="s">
        <v>965</v>
      </c>
    </row>
    <row r="450" spans="1:65" s="2" customFormat="1" ht="29.25">
      <c r="A450" s="36"/>
      <c r="B450" s="37"/>
      <c r="C450" s="38"/>
      <c r="D450" s="190" t="s">
        <v>139</v>
      </c>
      <c r="E450" s="38"/>
      <c r="F450" s="191" t="s">
        <v>966</v>
      </c>
      <c r="G450" s="38"/>
      <c r="H450" s="38"/>
      <c r="I450" s="192"/>
      <c r="J450" s="38"/>
      <c r="K450" s="38"/>
      <c r="L450" s="41"/>
      <c r="M450" s="193"/>
      <c r="N450" s="194"/>
      <c r="O450" s="66"/>
      <c r="P450" s="66"/>
      <c r="Q450" s="66"/>
      <c r="R450" s="66"/>
      <c r="S450" s="66"/>
      <c r="T450" s="67"/>
      <c r="U450" s="36"/>
      <c r="V450" s="36"/>
      <c r="W450" s="36"/>
      <c r="X450" s="36"/>
      <c r="Y450" s="36"/>
      <c r="Z450" s="36"/>
      <c r="AA450" s="36"/>
      <c r="AB450" s="36"/>
      <c r="AC450" s="36"/>
      <c r="AD450" s="36"/>
      <c r="AE450" s="36"/>
      <c r="AT450" s="18" t="s">
        <v>139</v>
      </c>
      <c r="AU450" s="18" t="s">
        <v>151</v>
      </c>
    </row>
    <row r="451" spans="1:65" s="2" customFormat="1" ht="11.25">
      <c r="A451" s="36"/>
      <c r="B451" s="37"/>
      <c r="C451" s="38"/>
      <c r="D451" s="195" t="s">
        <v>141</v>
      </c>
      <c r="E451" s="38"/>
      <c r="F451" s="196" t="s">
        <v>967</v>
      </c>
      <c r="G451" s="38"/>
      <c r="H451" s="38"/>
      <c r="I451" s="192"/>
      <c r="J451" s="38"/>
      <c r="K451" s="38"/>
      <c r="L451" s="41"/>
      <c r="M451" s="193"/>
      <c r="N451" s="194"/>
      <c r="O451" s="66"/>
      <c r="P451" s="66"/>
      <c r="Q451" s="66"/>
      <c r="R451" s="66"/>
      <c r="S451" s="66"/>
      <c r="T451" s="67"/>
      <c r="U451" s="36"/>
      <c r="V451" s="36"/>
      <c r="W451" s="36"/>
      <c r="X451" s="36"/>
      <c r="Y451" s="36"/>
      <c r="Z451" s="36"/>
      <c r="AA451" s="36"/>
      <c r="AB451" s="36"/>
      <c r="AC451" s="36"/>
      <c r="AD451" s="36"/>
      <c r="AE451" s="36"/>
      <c r="AT451" s="18" t="s">
        <v>141</v>
      </c>
      <c r="AU451" s="18" t="s">
        <v>151</v>
      </c>
    </row>
    <row r="452" spans="1:65" s="2" customFormat="1" ht="16.5" customHeight="1">
      <c r="A452" s="36"/>
      <c r="B452" s="37"/>
      <c r="C452" s="219" t="s">
        <v>968</v>
      </c>
      <c r="D452" s="219" t="s">
        <v>177</v>
      </c>
      <c r="E452" s="220" t="s">
        <v>969</v>
      </c>
      <c r="F452" s="221" t="s">
        <v>970</v>
      </c>
      <c r="G452" s="222" t="s">
        <v>161</v>
      </c>
      <c r="H452" s="223">
        <v>5</v>
      </c>
      <c r="I452" s="224"/>
      <c r="J452" s="225">
        <f>ROUND(I452*H452,2)</f>
        <v>0</v>
      </c>
      <c r="K452" s="221" t="s">
        <v>136</v>
      </c>
      <c r="L452" s="226"/>
      <c r="M452" s="227" t="s">
        <v>39</v>
      </c>
      <c r="N452" s="228" t="s">
        <v>53</v>
      </c>
      <c r="O452" s="66"/>
      <c r="P452" s="186">
        <f>O452*H452</f>
        <v>0</v>
      </c>
      <c r="Q452" s="186">
        <v>0.22</v>
      </c>
      <c r="R452" s="186">
        <f>Q452*H452</f>
        <v>1.1000000000000001</v>
      </c>
      <c r="S452" s="186">
        <v>0</v>
      </c>
      <c r="T452" s="187">
        <f>S452*H452</f>
        <v>0</v>
      </c>
      <c r="U452" s="36"/>
      <c r="V452" s="36"/>
      <c r="W452" s="36"/>
      <c r="X452" s="36"/>
      <c r="Y452" s="36"/>
      <c r="Z452" s="36"/>
      <c r="AA452" s="36"/>
      <c r="AB452" s="36"/>
      <c r="AC452" s="36"/>
      <c r="AD452" s="36"/>
      <c r="AE452" s="36"/>
      <c r="AR452" s="188" t="s">
        <v>181</v>
      </c>
      <c r="AT452" s="188" t="s">
        <v>177</v>
      </c>
      <c r="AU452" s="188" t="s">
        <v>151</v>
      </c>
      <c r="AY452" s="18" t="s">
        <v>130</v>
      </c>
      <c r="BE452" s="189">
        <f>IF(N452="základní",J452,0)</f>
        <v>0</v>
      </c>
      <c r="BF452" s="189">
        <f>IF(N452="snížená",J452,0)</f>
        <v>0</v>
      </c>
      <c r="BG452" s="189">
        <f>IF(N452="zákl. přenesená",J452,0)</f>
        <v>0</v>
      </c>
      <c r="BH452" s="189">
        <f>IF(N452="sníž. přenesená",J452,0)</f>
        <v>0</v>
      </c>
      <c r="BI452" s="189">
        <f>IF(N452="nulová",J452,0)</f>
        <v>0</v>
      </c>
      <c r="BJ452" s="18" t="s">
        <v>90</v>
      </c>
      <c r="BK452" s="189">
        <f>ROUND(I452*H452,2)</f>
        <v>0</v>
      </c>
      <c r="BL452" s="18" t="s">
        <v>137</v>
      </c>
      <c r="BM452" s="188" t="s">
        <v>971</v>
      </c>
    </row>
    <row r="453" spans="1:65" s="2" customFormat="1" ht="11.25">
      <c r="A453" s="36"/>
      <c r="B453" s="37"/>
      <c r="C453" s="38"/>
      <c r="D453" s="190" t="s">
        <v>139</v>
      </c>
      <c r="E453" s="38"/>
      <c r="F453" s="191" t="s">
        <v>970</v>
      </c>
      <c r="G453" s="38"/>
      <c r="H453" s="38"/>
      <c r="I453" s="192"/>
      <c r="J453" s="38"/>
      <c r="K453" s="38"/>
      <c r="L453" s="41"/>
      <c r="M453" s="193"/>
      <c r="N453" s="194"/>
      <c r="O453" s="66"/>
      <c r="P453" s="66"/>
      <c r="Q453" s="66"/>
      <c r="R453" s="66"/>
      <c r="S453" s="66"/>
      <c r="T453" s="67"/>
      <c r="U453" s="36"/>
      <c r="V453" s="36"/>
      <c r="W453" s="36"/>
      <c r="X453" s="36"/>
      <c r="Y453" s="36"/>
      <c r="Z453" s="36"/>
      <c r="AA453" s="36"/>
      <c r="AB453" s="36"/>
      <c r="AC453" s="36"/>
      <c r="AD453" s="36"/>
      <c r="AE453" s="36"/>
      <c r="AT453" s="18" t="s">
        <v>139</v>
      </c>
      <c r="AU453" s="18" t="s">
        <v>151</v>
      </c>
    </row>
    <row r="454" spans="1:65" s="2" customFormat="1" ht="24.2" customHeight="1">
      <c r="A454" s="36"/>
      <c r="B454" s="37"/>
      <c r="C454" s="177" t="s">
        <v>972</v>
      </c>
      <c r="D454" s="177" t="s">
        <v>132</v>
      </c>
      <c r="E454" s="178" t="s">
        <v>973</v>
      </c>
      <c r="F454" s="179" t="s">
        <v>974</v>
      </c>
      <c r="G454" s="180" t="s">
        <v>180</v>
      </c>
      <c r="H454" s="181">
        <v>5</v>
      </c>
      <c r="I454" s="182"/>
      <c r="J454" s="183">
        <f>ROUND(I454*H454,2)</f>
        <v>0</v>
      </c>
      <c r="K454" s="179" t="s">
        <v>136</v>
      </c>
      <c r="L454" s="41"/>
      <c r="M454" s="184" t="s">
        <v>39</v>
      </c>
      <c r="N454" s="185" t="s">
        <v>53</v>
      </c>
      <c r="O454" s="66"/>
      <c r="P454" s="186">
        <f>O454*H454</f>
        <v>0</v>
      </c>
      <c r="Q454" s="186">
        <v>0</v>
      </c>
      <c r="R454" s="186">
        <f>Q454*H454</f>
        <v>0</v>
      </c>
      <c r="S454" s="186">
        <v>0</v>
      </c>
      <c r="T454" s="187">
        <f>S454*H454</f>
        <v>0</v>
      </c>
      <c r="U454" s="36"/>
      <c r="V454" s="36"/>
      <c r="W454" s="36"/>
      <c r="X454" s="36"/>
      <c r="Y454" s="36"/>
      <c r="Z454" s="36"/>
      <c r="AA454" s="36"/>
      <c r="AB454" s="36"/>
      <c r="AC454" s="36"/>
      <c r="AD454" s="36"/>
      <c r="AE454" s="36"/>
      <c r="AR454" s="188" t="s">
        <v>137</v>
      </c>
      <c r="AT454" s="188" t="s">
        <v>132</v>
      </c>
      <c r="AU454" s="188" t="s">
        <v>151</v>
      </c>
      <c r="AY454" s="18" t="s">
        <v>130</v>
      </c>
      <c r="BE454" s="189">
        <f>IF(N454="základní",J454,0)</f>
        <v>0</v>
      </c>
      <c r="BF454" s="189">
        <f>IF(N454="snížená",J454,0)</f>
        <v>0</v>
      </c>
      <c r="BG454" s="189">
        <f>IF(N454="zákl. přenesená",J454,0)</f>
        <v>0</v>
      </c>
      <c r="BH454" s="189">
        <f>IF(N454="sníž. přenesená",J454,0)</f>
        <v>0</v>
      </c>
      <c r="BI454" s="189">
        <f>IF(N454="nulová",J454,0)</f>
        <v>0</v>
      </c>
      <c r="BJ454" s="18" t="s">
        <v>90</v>
      </c>
      <c r="BK454" s="189">
        <f>ROUND(I454*H454,2)</f>
        <v>0</v>
      </c>
      <c r="BL454" s="18" t="s">
        <v>137</v>
      </c>
      <c r="BM454" s="188" t="s">
        <v>975</v>
      </c>
    </row>
    <row r="455" spans="1:65" s="2" customFormat="1" ht="19.5">
      <c r="A455" s="36"/>
      <c r="B455" s="37"/>
      <c r="C455" s="38"/>
      <c r="D455" s="190" t="s">
        <v>139</v>
      </c>
      <c r="E455" s="38"/>
      <c r="F455" s="191" t="s">
        <v>976</v>
      </c>
      <c r="G455" s="38"/>
      <c r="H455" s="38"/>
      <c r="I455" s="192"/>
      <c r="J455" s="38"/>
      <c r="K455" s="38"/>
      <c r="L455" s="41"/>
      <c r="M455" s="193"/>
      <c r="N455" s="194"/>
      <c r="O455" s="66"/>
      <c r="P455" s="66"/>
      <c r="Q455" s="66"/>
      <c r="R455" s="66"/>
      <c r="S455" s="66"/>
      <c r="T455" s="67"/>
      <c r="U455" s="36"/>
      <c r="V455" s="36"/>
      <c r="W455" s="36"/>
      <c r="X455" s="36"/>
      <c r="Y455" s="36"/>
      <c r="Z455" s="36"/>
      <c r="AA455" s="36"/>
      <c r="AB455" s="36"/>
      <c r="AC455" s="36"/>
      <c r="AD455" s="36"/>
      <c r="AE455" s="36"/>
      <c r="AT455" s="18" t="s">
        <v>139</v>
      </c>
      <c r="AU455" s="18" t="s">
        <v>151</v>
      </c>
    </row>
    <row r="456" spans="1:65" s="2" customFormat="1" ht="11.25">
      <c r="A456" s="36"/>
      <c r="B456" s="37"/>
      <c r="C456" s="38"/>
      <c r="D456" s="195" t="s">
        <v>141</v>
      </c>
      <c r="E456" s="38"/>
      <c r="F456" s="196" t="s">
        <v>977</v>
      </c>
      <c r="G456" s="38"/>
      <c r="H456" s="38"/>
      <c r="I456" s="192"/>
      <c r="J456" s="38"/>
      <c r="K456" s="38"/>
      <c r="L456" s="41"/>
      <c r="M456" s="193"/>
      <c r="N456" s="194"/>
      <c r="O456" s="66"/>
      <c r="P456" s="66"/>
      <c r="Q456" s="66"/>
      <c r="R456" s="66"/>
      <c r="S456" s="66"/>
      <c r="T456" s="67"/>
      <c r="U456" s="36"/>
      <c r="V456" s="36"/>
      <c r="W456" s="36"/>
      <c r="X456" s="36"/>
      <c r="Y456" s="36"/>
      <c r="Z456" s="36"/>
      <c r="AA456" s="36"/>
      <c r="AB456" s="36"/>
      <c r="AC456" s="36"/>
      <c r="AD456" s="36"/>
      <c r="AE456" s="36"/>
      <c r="AT456" s="18" t="s">
        <v>141</v>
      </c>
      <c r="AU456" s="18" t="s">
        <v>151</v>
      </c>
    </row>
    <row r="457" spans="1:65" s="2" customFormat="1" ht="16.5" customHeight="1">
      <c r="A457" s="36"/>
      <c r="B457" s="37"/>
      <c r="C457" s="219" t="s">
        <v>978</v>
      </c>
      <c r="D457" s="219" t="s">
        <v>177</v>
      </c>
      <c r="E457" s="220" t="s">
        <v>979</v>
      </c>
      <c r="F457" s="221" t="s">
        <v>980</v>
      </c>
      <c r="G457" s="222" t="s">
        <v>180</v>
      </c>
      <c r="H457" s="223">
        <v>5</v>
      </c>
      <c r="I457" s="224"/>
      <c r="J457" s="225">
        <f>ROUND(I457*H457,2)</f>
        <v>0</v>
      </c>
      <c r="K457" s="221" t="s">
        <v>136</v>
      </c>
      <c r="L457" s="226"/>
      <c r="M457" s="227" t="s">
        <v>39</v>
      </c>
      <c r="N457" s="228" t="s">
        <v>53</v>
      </c>
      <c r="O457" s="66"/>
      <c r="P457" s="186">
        <f>O457*H457</f>
        <v>0</v>
      </c>
      <c r="Q457" s="186">
        <v>0.01</v>
      </c>
      <c r="R457" s="186">
        <f>Q457*H457</f>
        <v>0.05</v>
      </c>
      <c r="S457" s="186">
        <v>0</v>
      </c>
      <c r="T457" s="187">
        <f>S457*H457</f>
        <v>0</v>
      </c>
      <c r="U457" s="36"/>
      <c r="V457" s="36"/>
      <c r="W457" s="36"/>
      <c r="X457" s="36"/>
      <c r="Y457" s="36"/>
      <c r="Z457" s="36"/>
      <c r="AA457" s="36"/>
      <c r="AB457" s="36"/>
      <c r="AC457" s="36"/>
      <c r="AD457" s="36"/>
      <c r="AE457" s="36"/>
      <c r="AR457" s="188" t="s">
        <v>181</v>
      </c>
      <c r="AT457" s="188" t="s">
        <v>177</v>
      </c>
      <c r="AU457" s="188" t="s">
        <v>151</v>
      </c>
      <c r="AY457" s="18" t="s">
        <v>130</v>
      </c>
      <c r="BE457" s="189">
        <f>IF(N457="základní",J457,0)</f>
        <v>0</v>
      </c>
      <c r="BF457" s="189">
        <f>IF(N457="snížená",J457,0)</f>
        <v>0</v>
      </c>
      <c r="BG457" s="189">
        <f>IF(N457="zákl. přenesená",J457,0)</f>
        <v>0</v>
      </c>
      <c r="BH457" s="189">
        <f>IF(N457="sníž. přenesená",J457,0)</f>
        <v>0</v>
      </c>
      <c r="BI457" s="189">
        <f>IF(N457="nulová",J457,0)</f>
        <v>0</v>
      </c>
      <c r="BJ457" s="18" t="s">
        <v>90</v>
      </c>
      <c r="BK457" s="189">
        <f>ROUND(I457*H457,2)</f>
        <v>0</v>
      </c>
      <c r="BL457" s="18" t="s">
        <v>137</v>
      </c>
      <c r="BM457" s="188" t="s">
        <v>981</v>
      </c>
    </row>
    <row r="458" spans="1:65" s="2" customFormat="1" ht="11.25">
      <c r="A458" s="36"/>
      <c r="B458" s="37"/>
      <c r="C458" s="38"/>
      <c r="D458" s="190" t="s">
        <v>139</v>
      </c>
      <c r="E458" s="38"/>
      <c r="F458" s="191" t="s">
        <v>980</v>
      </c>
      <c r="G458" s="38"/>
      <c r="H458" s="38"/>
      <c r="I458" s="192"/>
      <c r="J458" s="38"/>
      <c r="K458" s="38"/>
      <c r="L458" s="41"/>
      <c r="M458" s="193"/>
      <c r="N458" s="194"/>
      <c r="O458" s="66"/>
      <c r="P458" s="66"/>
      <c r="Q458" s="66"/>
      <c r="R458" s="66"/>
      <c r="S458" s="66"/>
      <c r="T458" s="67"/>
      <c r="U458" s="36"/>
      <c r="V458" s="36"/>
      <c r="W458" s="36"/>
      <c r="X458" s="36"/>
      <c r="Y458" s="36"/>
      <c r="Z458" s="36"/>
      <c r="AA458" s="36"/>
      <c r="AB458" s="36"/>
      <c r="AC458" s="36"/>
      <c r="AD458" s="36"/>
      <c r="AE458" s="36"/>
      <c r="AT458" s="18" t="s">
        <v>139</v>
      </c>
      <c r="AU458" s="18" t="s">
        <v>151</v>
      </c>
    </row>
    <row r="459" spans="1:65" s="2" customFormat="1" ht="33" customHeight="1">
      <c r="A459" s="36"/>
      <c r="B459" s="37"/>
      <c r="C459" s="177" t="s">
        <v>982</v>
      </c>
      <c r="D459" s="177" t="s">
        <v>132</v>
      </c>
      <c r="E459" s="178" t="s">
        <v>983</v>
      </c>
      <c r="F459" s="179" t="s">
        <v>984</v>
      </c>
      <c r="G459" s="180" t="s">
        <v>180</v>
      </c>
      <c r="H459" s="181">
        <v>5</v>
      </c>
      <c r="I459" s="182"/>
      <c r="J459" s="183">
        <f>ROUND(I459*H459,2)</f>
        <v>0</v>
      </c>
      <c r="K459" s="179" t="s">
        <v>136</v>
      </c>
      <c r="L459" s="41"/>
      <c r="M459" s="184" t="s">
        <v>39</v>
      </c>
      <c r="N459" s="185" t="s">
        <v>53</v>
      </c>
      <c r="O459" s="66"/>
      <c r="P459" s="186">
        <f>O459*H459</f>
        <v>0</v>
      </c>
      <c r="Q459" s="186">
        <v>5.0000000000000002E-5</v>
      </c>
      <c r="R459" s="186">
        <f>Q459*H459</f>
        <v>2.5000000000000001E-4</v>
      </c>
      <c r="S459" s="186">
        <v>0</v>
      </c>
      <c r="T459" s="187">
        <f>S459*H459</f>
        <v>0</v>
      </c>
      <c r="U459" s="36"/>
      <c r="V459" s="36"/>
      <c r="W459" s="36"/>
      <c r="X459" s="36"/>
      <c r="Y459" s="36"/>
      <c r="Z459" s="36"/>
      <c r="AA459" s="36"/>
      <c r="AB459" s="36"/>
      <c r="AC459" s="36"/>
      <c r="AD459" s="36"/>
      <c r="AE459" s="36"/>
      <c r="AR459" s="188" t="s">
        <v>137</v>
      </c>
      <c r="AT459" s="188" t="s">
        <v>132</v>
      </c>
      <c r="AU459" s="188" t="s">
        <v>151</v>
      </c>
      <c r="AY459" s="18" t="s">
        <v>130</v>
      </c>
      <c r="BE459" s="189">
        <f>IF(N459="základní",J459,0)</f>
        <v>0</v>
      </c>
      <c r="BF459" s="189">
        <f>IF(N459="snížená",J459,0)</f>
        <v>0</v>
      </c>
      <c r="BG459" s="189">
        <f>IF(N459="zákl. přenesená",J459,0)</f>
        <v>0</v>
      </c>
      <c r="BH459" s="189">
        <f>IF(N459="sníž. přenesená",J459,0)</f>
        <v>0</v>
      </c>
      <c r="BI459" s="189">
        <f>IF(N459="nulová",J459,0)</f>
        <v>0</v>
      </c>
      <c r="BJ459" s="18" t="s">
        <v>90</v>
      </c>
      <c r="BK459" s="189">
        <f>ROUND(I459*H459,2)</f>
        <v>0</v>
      </c>
      <c r="BL459" s="18" t="s">
        <v>137</v>
      </c>
      <c r="BM459" s="188" t="s">
        <v>985</v>
      </c>
    </row>
    <row r="460" spans="1:65" s="2" customFormat="1" ht="19.5">
      <c r="A460" s="36"/>
      <c r="B460" s="37"/>
      <c r="C460" s="38"/>
      <c r="D460" s="190" t="s">
        <v>139</v>
      </c>
      <c r="E460" s="38"/>
      <c r="F460" s="191" t="s">
        <v>986</v>
      </c>
      <c r="G460" s="38"/>
      <c r="H460" s="38"/>
      <c r="I460" s="192"/>
      <c r="J460" s="38"/>
      <c r="K460" s="38"/>
      <c r="L460" s="41"/>
      <c r="M460" s="193"/>
      <c r="N460" s="194"/>
      <c r="O460" s="66"/>
      <c r="P460" s="66"/>
      <c r="Q460" s="66"/>
      <c r="R460" s="66"/>
      <c r="S460" s="66"/>
      <c r="T460" s="67"/>
      <c r="U460" s="36"/>
      <c r="V460" s="36"/>
      <c r="W460" s="36"/>
      <c r="X460" s="36"/>
      <c r="Y460" s="36"/>
      <c r="Z460" s="36"/>
      <c r="AA460" s="36"/>
      <c r="AB460" s="36"/>
      <c r="AC460" s="36"/>
      <c r="AD460" s="36"/>
      <c r="AE460" s="36"/>
      <c r="AT460" s="18" t="s">
        <v>139</v>
      </c>
      <c r="AU460" s="18" t="s">
        <v>151</v>
      </c>
    </row>
    <row r="461" spans="1:65" s="2" customFormat="1" ht="11.25">
      <c r="A461" s="36"/>
      <c r="B461" s="37"/>
      <c r="C461" s="38"/>
      <c r="D461" s="195" t="s">
        <v>141</v>
      </c>
      <c r="E461" s="38"/>
      <c r="F461" s="196" t="s">
        <v>987</v>
      </c>
      <c r="G461" s="38"/>
      <c r="H461" s="38"/>
      <c r="I461" s="192"/>
      <c r="J461" s="38"/>
      <c r="K461" s="38"/>
      <c r="L461" s="41"/>
      <c r="M461" s="193"/>
      <c r="N461" s="194"/>
      <c r="O461" s="66"/>
      <c r="P461" s="66"/>
      <c r="Q461" s="66"/>
      <c r="R461" s="66"/>
      <c r="S461" s="66"/>
      <c r="T461" s="67"/>
      <c r="U461" s="36"/>
      <c r="V461" s="36"/>
      <c r="W461" s="36"/>
      <c r="X461" s="36"/>
      <c r="Y461" s="36"/>
      <c r="Z461" s="36"/>
      <c r="AA461" s="36"/>
      <c r="AB461" s="36"/>
      <c r="AC461" s="36"/>
      <c r="AD461" s="36"/>
      <c r="AE461" s="36"/>
      <c r="AT461" s="18" t="s">
        <v>141</v>
      </c>
      <c r="AU461" s="18" t="s">
        <v>151</v>
      </c>
    </row>
    <row r="462" spans="1:65" s="2" customFormat="1" ht="21.75" customHeight="1">
      <c r="A462" s="36"/>
      <c r="B462" s="37"/>
      <c r="C462" s="219" t="s">
        <v>988</v>
      </c>
      <c r="D462" s="219" t="s">
        <v>177</v>
      </c>
      <c r="E462" s="220" t="s">
        <v>989</v>
      </c>
      <c r="F462" s="221" t="s">
        <v>990</v>
      </c>
      <c r="G462" s="222" t="s">
        <v>180</v>
      </c>
      <c r="H462" s="223">
        <v>15</v>
      </c>
      <c r="I462" s="224"/>
      <c r="J462" s="225">
        <f>ROUND(I462*H462,2)</f>
        <v>0</v>
      </c>
      <c r="K462" s="221" t="s">
        <v>136</v>
      </c>
      <c r="L462" s="226"/>
      <c r="M462" s="227" t="s">
        <v>39</v>
      </c>
      <c r="N462" s="228" t="s">
        <v>53</v>
      </c>
      <c r="O462" s="66"/>
      <c r="P462" s="186">
        <f>O462*H462</f>
        <v>0</v>
      </c>
      <c r="Q462" s="186">
        <v>4.7200000000000002E-3</v>
      </c>
      <c r="R462" s="186">
        <f>Q462*H462</f>
        <v>7.0800000000000002E-2</v>
      </c>
      <c r="S462" s="186">
        <v>0</v>
      </c>
      <c r="T462" s="187">
        <f>S462*H462</f>
        <v>0</v>
      </c>
      <c r="U462" s="36"/>
      <c r="V462" s="36"/>
      <c r="W462" s="36"/>
      <c r="X462" s="36"/>
      <c r="Y462" s="36"/>
      <c r="Z462" s="36"/>
      <c r="AA462" s="36"/>
      <c r="AB462" s="36"/>
      <c r="AC462" s="36"/>
      <c r="AD462" s="36"/>
      <c r="AE462" s="36"/>
      <c r="AR462" s="188" t="s">
        <v>181</v>
      </c>
      <c r="AT462" s="188" t="s">
        <v>177</v>
      </c>
      <c r="AU462" s="188" t="s">
        <v>151</v>
      </c>
      <c r="AY462" s="18" t="s">
        <v>130</v>
      </c>
      <c r="BE462" s="189">
        <f>IF(N462="základní",J462,0)</f>
        <v>0</v>
      </c>
      <c r="BF462" s="189">
        <f>IF(N462="snížená",J462,0)</f>
        <v>0</v>
      </c>
      <c r="BG462" s="189">
        <f>IF(N462="zákl. přenesená",J462,0)</f>
        <v>0</v>
      </c>
      <c r="BH462" s="189">
        <f>IF(N462="sníž. přenesená",J462,0)</f>
        <v>0</v>
      </c>
      <c r="BI462" s="189">
        <f>IF(N462="nulová",J462,0)</f>
        <v>0</v>
      </c>
      <c r="BJ462" s="18" t="s">
        <v>90</v>
      </c>
      <c r="BK462" s="189">
        <f>ROUND(I462*H462,2)</f>
        <v>0</v>
      </c>
      <c r="BL462" s="18" t="s">
        <v>137</v>
      </c>
      <c r="BM462" s="188" t="s">
        <v>991</v>
      </c>
    </row>
    <row r="463" spans="1:65" s="2" customFormat="1" ht="11.25">
      <c r="A463" s="36"/>
      <c r="B463" s="37"/>
      <c r="C463" s="38"/>
      <c r="D463" s="190" t="s">
        <v>139</v>
      </c>
      <c r="E463" s="38"/>
      <c r="F463" s="191" t="s">
        <v>990</v>
      </c>
      <c r="G463" s="38"/>
      <c r="H463" s="38"/>
      <c r="I463" s="192"/>
      <c r="J463" s="38"/>
      <c r="K463" s="38"/>
      <c r="L463" s="41"/>
      <c r="M463" s="193"/>
      <c r="N463" s="194"/>
      <c r="O463" s="66"/>
      <c r="P463" s="66"/>
      <c r="Q463" s="66"/>
      <c r="R463" s="66"/>
      <c r="S463" s="66"/>
      <c r="T463" s="67"/>
      <c r="U463" s="36"/>
      <c r="V463" s="36"/>
      <c r="W463" s="36"/>
      <c r="X463" s="36"/>
      <c r="Y463" s="36"/>
      <c r="Z463" s="36"/>
      <c r="AA463" s="36"/>
      <c r="AB463" s="36"/>
      <c r="AC463" s="36"/>
      <c r="AD463" s="36"/>
      <c r="AE463" s="36"/>
      <c r="AT463" s="18" t="s">
        <v>139</v>
      </c>
      <c r="AU463" s="18" t="s">
        <v>151</v>
      </c>
    </row>
    <row r="464" spans="1:65" s="13" customFormat="1" ht="11.25">
      <c r="B464" s="197"/>
      <c r="C464" s="198"/>
      <c r="D464" s="190" t="s">
        <v>143</v>
      </c>
      <c r="E464" s="198"/>
      <c r="F464" s="200" t="s">
        <v>992</v>
      </c>
      <c r="G464" s="198"/>
      <c r="H464" s="201">
        <v>15</v>
      </c>
      <c r="I464" s="202"/>
      <c r="J464" s="198"/>
      <c r="K464" s="198"/>
      <c r="L464" s="203"/>
      <c r="M464" s="204"/>
      <c r="N464" s="205"/>
      <c r="O464" s="205"/>
      <c r="P464" s="205"/>
      <c r="Q464" s="205"/>
      <c r="R464" s="205"/>
      <c r="S464" s="205"/>
      <c r="T464" s="206"/>
      <c r="AT464" s="207" t="s">
        <v>143</v>
      </c>
      <c r="AU464" s="207" t="s">
        <v>151</v>
      </c>
      <c r="AV464" s="13" t="s">
        <v>92</v>
      </c>
      <c r="AW464" s="13" t="s">
        <v>4</v>
      </c>
      <c r="AX464" s="13" t="s">
        <v>90</v>
      </c>
      <c r="AY464" s="207" t="s">
        <v>130</v>
      </c>
    </row>
    <row r="465" spans="1:65" s="12" customFormat="1" ht="22.9" customHeight="1">
      <c r="B465" s="161"/>
      <c r="C465" s="162"/>
      <c r="D465" s="163" t="s">
        <v>81</v>
      </c>
      <c r="E465" s="175" t="s">
        <v>212</v>
      </c>
      <c r="F465" s="175" t="s">
        <v>213</v>
      </c>
      <c r="G465" s="162"/>
      <c r="H465" s="162"/>
      <c r="I465" s="165"/>
      <c r="J465" s="176">
        <f>BK465</f>
        <v>0</v>
      </c>
      <c r="K465" s="162"/>
      <c r="L465" s="167"/>
      <c r="M465" s="168"/>
      <c r="N465" s="169"/>
      <c r="O465" s="169"/>
      <c r="P465" s="170">
        <f>P466+SUM(P467:P633)</f>
        <v>0</v>
      </c>
      <c r="Q465" s="169"/>
      <c r="R465" s="170">
        <f>R466+SUM(R467:R633)</f>
        <v>326.66098650000004</v>
      </c>
      <c r="S465" s="169"/>
      <c r="T465" s="171">
        <f>T466+SUM(T467:T633)</f>
        <v>134.49599999999998</v>
      </c>
      <c r="AR465" s="172" t="s">
        <v>151</v>
      </c>
      <c r="AT465" s="173" t="s">
        <v>81</v>
      </c>
      <c r="AU465" s="173" t="s">
        <v>90</v>
      </c>
      <c r="AY465" s="172" t="s">
        <v>130</v>
      </c>
      <c r="BK465" s="174">
        <f>BK466+SUM(BK467:BK633)</f>
        <v>0</v>
      </c>
    </row>
    <row r="466" spans="1:65" s="2" customFormat="1" ht="24.2" customHeight="1">
      <c r="A466" s="36"/>
      <c r="B466" s="37"/>
      <c r="C466" s="177" t="s">
        <v>993</v>
      </c>
      <c r="D466" s="177" t="s">
        <v>132</v>
      </c>
      <c r="E466" s="178" t="s">
        <v>994</v>
      </c>
      <c r="F466" s="179" t="s">
        <v>995</v>
      </c>
      <c r="G466" s="180" t="s">
        <v>996</v>
      </c>
      <c r="H466" s="181">
        <v>0.7</v>
      </c>
      <c r="I466" s="182"/>
      <c r="J466" s="183">
        <f>ROUND(I466*H466,2)</f>
        <v>0</v>
      </c>
      <c r="K466" s="179" t="s">
        <v>136</v>
      </c>
      <c r="L466" s="41"/>
      <c r="M466" s="184" t="s">
        <v>39</v>
      </c>
      <c r="N466" s="185" t="s">
        <v>53</v>
      </c>
      <c r="O466" s="66"/>
      <c r="P466" s="186">
        <f>O466*H466</f>
        <v>0</v>
      </c>
      <c r="Q466" s="186">
        <v>8.8000000000000005E-3</v>
      </c>
      <c r="R466" s="186">
        <f>Q466*H466</f>
        <v>6.1599999999999997E-3</v>
      </c>
      <c r="S466" s="186">
        <v>0</v>
      </c>
      <c r="T466" s="187">
        <f>S466*H466</f>
        <v>0</v>
      </c>
      <c r="U466" s="36"/>
      <c r="V466" s="36"/>
      <c r="W466" s="36"/>
      <c r="X466" s="36"/>
      <c r="Y466" s="36"/>
      <c r="Z466" s="36"/>
      <c r="AA466" s="36"/>
      <c r="AB466" s="36"/>
      <c r="AC466" s="36"/>
      <c r="AD466" s="36"/>
      <c r="AE466" s="36"/>
      <c r="AR466" s="188" t="s">
        <v>216</v>
      </c>
      <c r="AT466" s="188" t="s">
        <v>132</v>
      </c>
      <c r="AU466" s="188" t="s">
        <v>92</v>
      </c>
      <c r="AY466" s="18" t="s">
        <v>130</v>
      </c>
      <c r="BE466" s="189">
        <f>IF(N466="základní",J466,0)</f>
        <v>0</v>
      </c>
      <c r="BF466" s="189">
        <f>IF(N466="snížená",J466,0)</f>
        <v>0</v>
      </c>
      <c r="BG466" s="189">
        <f>IF(N466="zákl. přenesená",J466,0)</f>
        <v>0</v>
      </c>
      <c r="BH466" s="189">
        <f>IF(N466="sníž. přenesená",J466,0)</f>
        <v>0</v>
      </c>
      <c r="BI466" s="189">
        <f>IF(N466="nulová",J466,0)</f>
        <v>0</v>
      </c>
      <c r="BJ466" s="18" t="s">
        <v>90</v>
      </c>
      <c r="BK466" s="189">
        <f>ROUND(I466*H466,2)</f>
        <v>0</v>
      </c>
      <c r="BL466" s="18" t="s">
        <v>216</v>
      </c>
      <c r="BM466" s="188" t="s">
        <v>997</v>
      </c>
    </row>
    <row r="467" spans="1:65" s="2" customFormat="1" ht="11.25">
      <c r="A467" s="36"/>
      <c r="B467" s="37"/>
      <c r="C467" s="38"/>
      <c r="D467" s="190" t="s">
        <v>139</v>
      </c>
      <c r="E467" s="38"/>
      <c r="F467" s="191" t="s">
        <v>998</v>
      </c>
      <c r="G467" s="38"/>
      <c r="H467" s="38"/>
      <c r="I467" s="192"/>
      <c r="J467" s="38"/>
      <c r="K467" s="38"/>
      <c r="L467" s="41"/>
      <c r="M467" s="193"/>
      <c r="N467" s="194"/>
      <c r="O467" s="66"/>
      <c r="P467" s="66"/>
      <c r="Q467" s="66"/>
      <c r="R467" s="66"/>
      <c r="S467" s="66"/>
      <c r="T467" s="67"/>
      <c r="U467" s="36"/>
      <c r="V467" s="36"/>
      <c r="W467" s="36"/>
      <c r="X467" s="36"/>
      <c r="Y467" s="36"/>
      <c r="Z467" s="36"/>
      <c r="AA467" s="36"/>
      <c r="AB467" s="36"/>
      <c r="AC467" s="36"/>
      <c r="AD467" s="36"/>
      <c r="AE467" s="36"/>
      <c r="AT467" s="18" t="s">
        <v>139</v>
      </c>
      <c r="AU467" s="18" t="s">
        <v>92</v>
      </c>
    </row>
    <row r="468" spans="1:65" s="2" customFormat="1" ht="11.25">
      <c r="A468" s="36"/>
      <c r="B468" s="37"/>
      <c r="C468" s="38"/>
      <c r="D468" s="195" t="s">
        <v>141</v>
      </c>
      <c r="E468" s="38"/>
      <c r="F468" s="196" t="s">
        <v>999</v>
      </c>
      <c r="G468" s="38"/>
      <c r="H468" s="38"/>
      <c r="I468" s="192"/>
      <c r="J468" s="38"/>
      <c r="K468" s="38"/>
      <c r="L468" s="41"/>
      <c r="M468" s="193"/>
      <c r="N468" s="194"/>
      <c r="O468" s="66"/>
      <c r="P468" s="66"/>
      <c r="Q468" s="66"/>
      <c r="R468" s="66"/>
      <c r="S468" s="66"/>
      <c r="T468" s="67"/>
      <c r="U468" s="36"/>
      <c r="V468" s="36"/>
      <c r="W468" s="36"/>
      <c r="X468" s="36"/>
      <c r="Y468" s="36"/>
      <c r="Z468" s="36"/>
      <c r="AA468" s="36"/>
      <c r="AB468" s="36"/>
      <c r="AC468" s="36"/>
      <c r="AD468" s="36"/>
      <c r="AE468" s="36"/>
      <c r="AT468" s="18" t="s">
        <v>141</v>
      </c>
      <c r="AU468" s="18" t="s">
        <v>92</v>
      </c>
    </row>
    <row r="469" spans="1:65" s="2" customFormat="1" ht="33" customHeight="1">
      <c r="A469" s="36"/>
      <c r="B469" s="37"/>
      <c r="C469" s="177" t="s">
        <v>1000</v>
      </c>
      <c r="D469" s="177" t="s">
        <v>132</v>
      </c>
      <c r="E469" s="178" t="s">
        <v>1001</v>
      </c>
      <c r="F469" s="179" t="s">
        <v>1002</v>
      </c>
      <c r="G469" s="180" t="s">
        <v>180</v>
      </c>
      <c r="H469" s="181">
        <v>23</v>
      </c>
      <c r="I469" s="182"/>
      <c r="J469" s="183">
        <f>ROUND(I469*H469,2)</f>
        <v>0</v>
      </c>
      <c r="K469" s="179" t="s">
        <v>136</v>
      </c>
      <c r="L469" s="41"/>
      <c r="M469" s="184" t="s">
        <v>39</v>
      </c>
      <c r="N469" s="185" t="s">
        <v>53</v>
      </c>
      <c r="O469" s="66"/>
      <c r="P469" s="186">
        <f>O469*H469</f>
        <v>0</v>
      </c>
      <c r="Q469" s="186">
        <v>0</v>
      </c>
      <c r="R469" s="186">
        <f>Q469*H469</f>
        <v>0</v>
      </c>
      <c r="S469" s="186">
        <v>0</v>
      </c>
      <c r="T469" s="187">
        <f>S469*H469</f>
        <v>0</v>
      </c>
      <c r="U469" s="36"/>
      <c r="V469" s="36"/>
      <c r="W469" s="36"/>
      <c r="X469" s="36"/>
      <c r="Y469" s="36"/>
      <c r="Z469" s="36"/>
      <c r="AA469" s="36"/>
      <c r="AB469" s="36"/>
      <c r="AC469" s="36"/>
      <c r="AD469" s="36"/>
      <c r="AE469" s="36"/>
      <c r="AR469" s="188" t="s">
        <v>216</v>
      </c>
      <c r="AT469" s="188" t="s">
        <v>132</v>
      </c>
      <c r="AU469" s="188" t="s">
        <v>92</v>
      </c>
      <c r="AY469" s="18" t="s">
        <v>130</v>
      </c>
      <c r="BE469" s="189">
        <f>IF(N469="základní",J469,0)</f>
        <v>0</v>
      </c>
      <c r="BF469" s="189">
        <f>IF(N469="snížená",J469,0)</f>
        <v>0</v>
      </c>
      <c r="BG469" s="189">
        <f>IF(N469="zákl. přenesená",J469,0)</f>
        <v>0</v>
      </c>
      <c r="BH469" s="189">
        <f>IF(N469="sníž. přenesená",J469,0)</f>
        <v>0</v>
      </c>
      <c r="BI469" s="189">
        <f>IF(N469="nulová",J469,0)</f>
        <v>0</v>
      </c>
      <c r="BJ469" s="18" t="s">
        <v>90</v>
      </c>
      <c r="BK469" s="189">
        <f>ROUND(I469*H469,2)</f>
        <v>0</v>
      </c>
      <c r="BL469" s="18" t="s">
        <v>216</v>
      </c>
      <c r="BM469" s="188" t="s">
        <v>1003</v>
      </c>
    </row>
    <row r="470" spans="1:65" s="2" customFormat="1" ht="39">
      <c r="A470" s="36"/>
      <c r="B470" s="37"/>
      <c r="C470" s="38"/>
      <c r="D470" s="190" t="s">
        <v>139</v>
      </c>
      <c r="E470" s="38"/>
      <c r="F470" s="191" t="s">
        <v>1004</v>
      </c>
      <c r="G470" s="38"/>
      <c r="H470" s="38"/>
      <c r="I470" s="192"/>
      <c r="J470" s="38"/>
      <c r="K470" s="38"/>
      <c r="L470" s="41"/>
      <c r="M470" s="193"/>
      <c r="N470" s="194"/>
      <c r="O470" s="66"/>
      <c r="P470" s="66"/>
      <c r="Q470" s="66"/>
      <c r="R470" s="66"/>
      <c r="S470" s="66"/>
      <c r="T470" s="67"/>
      <c r="U470" s="36"/>
      <c r="V470" s="36"/>
      <c r="W470" s="36"/>
      <c r="X470" s="36"/>
      <c r="Y470" s="36"/>
      <c r="Z470" s="36"/>
      <c r="AA470" s="36"/>
      <c r="AB470" s="36"/>
      <c r="AC470" s="36"/>
      <c r="AD470" s="36"/>
      <c r="AE470" s="36"/>
      <c r="AT470" s="18" t="s">
        <v>139</v>
      </c>
      <c r="AU470" s="18" t="s">
        <v>92</v>
      </c>
    </row>
    <row r="471" spans="1:65" s="2" customFormat="1" ht="11.25">
      <c r="A471" s="36"/>
      <c r="B471" s="37"/>
      <c r="C471" s="38"/>
      <c r="D471" s="195" t="s">
        <v>141</v>
      </c>
      <c r="E471" s="38"/>
      <c r="F471" s="196" t="s">
        <v>1005</v>
      </c>
      <c r="G471" s="38"/>
      <c r="H471" s="38"/>
      <c r="I471" s="192"/>
      <c r="J471" s="38"/>
      <c r="K471" s="38"/>
      <c r="L471" s="41"/>
      <c r="M471" s="193"/>
      <c r="N471" s="194"/>
      <c r="O471" s="66"/>
      <c r="P471" s="66"/>
      <c r="Q471" s="66"/>
      <c r="R471" s="66"/>
      <c r="S471" s="66"/>
      <c r="T471" s="67"/>
      <c r="U471" s="36"/>
      <c r="V471" s="36"/>
      <c r="W471" s="36"/>
      <c r="X471" s="36"/>
      <c r="Y471" s="36"/>
      <c r="Z471" s="36"/>
      <c r="AA471" s="36"/>
      <c r="AB471" s="36"/>
      <c r="AC471" s="36"/>
      <c r="AD471" s="36"/>
      <c r="AE471" s="36"/>
      <c r="AT471" s="18" t="s">
        <v>141</v>
      </c>
      <c r="AU471" s="18" t="s">
        <v>92</v>
      </c>
    </row>
    <row r="472" spans="1:65" s="13" customFormat="1" ht="11.25">
      <c r="B472" s="197"/>
      <c r="C472" s="198"/>
      <c r="D472" s="190" t="s">
        <v>143</v>
      </c>
      <c r="E472" s="199" t="s">
        <v>39</v>
      </c>
      <c r="F472" s="200" t="s">
        <v>711</v>
      </c>
      <c r="G472" s="198"/>
      <c r="H472" s="201">
        <v>23</v>
      </c>
      <c r="I472" s="202"/>
      <c r="J472" s="198"/>
      <c r="K472" s="198"/>
      <c r="L472" s="203"/>
      <c r="M472" s="204"/>
      <c r="N472" s="205"/>
      <c r="O472" s="205"/>
      <c r="P472" s="205"/>
      <c r="Q472" s="205"/>
      <c r="R472" s="205"/>
      <c r="S472" s="205"/>
      <c r="T472" s="206"/>
      <c r="AT472" s="207" t="s">
        <v>143</v>
      </c>
      <c r="AU472" s="207" t="s">
        <v>92</v>
      </c>
      <c r="AV472" s="13" t="s">
        <v>92</v>
      </c>
      <c r="AW472" s="13" t="s">
        <v>41</v>
      </c>
      <c r="AX472" s="13" t="s">
        <v>82</v>
      </c>
      <c r="AY472" s="207" t="s">
        <v>130</v>
      </c>
    </row>
    <row r="473" spans="1:65" s="14" customFormat="1" ht="11.25">
      <c r="B473" s="208"/>
      <c r="C473" s="209"/>
      <c r="D473" s="190" t="s">
        <v>143</v>
      </c>
      <c r="E473" s="210" t="s">
        <v>39</v>
      </c>
      <c r="F473" s="211" t="s">
        <v>158</v>
      </c>
      <c r="G473" s="209"/>
      <c r="H473" s="212">
        <v>23</v>
      </c>
      <c r="I473" s="213"/>
      <c r="J473" s="209"/>
      <c r="K473" s="209"/>
      <c r="L473" s="214"/>
      <c r="M473" s="215"/>
      <c r="N473" s="216"/>
      <c r="O473" s="216"/>
      <c r="P473" s="216"/>
      <c r="Q473" s="216"/>
      <c r="R473" s="216"/>
      <c r="S473" s="216"/>
      <c r="T473" s="217"/>
      <c r="AT473" s="218" t="s">
        <v>143</v>
      </c>
      <c r="AU473" s="218" t="s">
        <v>92</v>
      </c>
      <c r="AV473" s="14" t="s">
        <v>137</v>
      </c>
      <c r="AW473" s="14" t="s">
        <v>41</v>
      </c>
      <c r="AX473" s="14" t="s">
        <v>90</v>
      </c>
      <c r="AY473" s="218" t="s">
        <v>130</v>
      </c>
    </row>
    <row r="474" spans="1:65" s="2" customFormat="1" ht="24.2" customHeight="1">
      <c r="A474" s="36"/>
      <c r="B474" s="37"/>
      <c r="C474" s="177" t="s">
        <v>1006</v>
      </c>
      <c r="D474" s="177" t="s">
        <v>132</v>
      </c>
      <c r="E474" s="178" t="s">
        <v>1007</v>
      </c>
      <c r="F474" s="179" t="s">
        <v>1008</v>
      </c>
      <c r="G474" s="180" t="s">
        <v>180</v>
      </c>
      <c r="H474" s="181">
        <v>91</v>
      </c>
      <c r="I474" s="182"/>
      <c r="J474" s="183">
        <f>ROUND(I474*H474,2)</f>
        <v>0</v>
      </c>
      <c r="K474" s="179" t="s">
        <v>136</v>
      </c>
      <c r="L474" s="41"/>
      <c r="M474" s="184" t="s">
        <v>39</v>
      </c>
      <c r="N474" s="185" t="s">
        <v>53</v>
      </c>
      <c r="O474" s="66"/>
      <c r="P474" s="186">
        <f>O474*H474</f>
        <v>0</v>
      </c>
      <c r="Q474" s="186">
        <v>3.8E-3</v>
      </c>
      <c r="R474" s="186">
        <f>Q474*H474</f>
        <v>0.3458</v>
      </c>
      <c r="S474" s="186">
        <v>0</v>
      </c>
      <c r="T474" s="187">
        <f>S474*H474</f>
        <v>0</v>
      </c>
      <c r="U474" s="36"/>
      <c r="V474" s="36"/>
      <c r="W474" s="36"/>
      <c r="X474" s="36"/>
      <c r="Y474" s="36"/>
      <c r="Z474" s="36"/>
      <c r="AA474" s="36"/>
      <c r="AB474" s="36"/>
      <c r="AC474" s="36"/>
      <c r="AD474" s="36"/>
      <c r="AE474" s="36"/>
      <c r="AR474" s="188" t="s">
        <v>216</v>
      </c>
      <c r="AT474" s="188" t="s">
        <v>132</v>
      </c>
      <c r="AU474" s="188" t="s">
        <v>92</v>
      </c>
      <c r="AY474" s="18" t="s">
        <v>130</v>
      </c>
      <c r="BE474" s="189">
        <f>IF(N474="základní",J474,0)</f>
        <v>0</v>
      </c>
      <c r="BF474" s="189">
        <f>IF(N474="snížená",J474,0)</f>
        <v>0</v>
      </c>
      <c r="BG474" s="189">
        <f>IF(N474="zákl. přenesená",J474,0)</f>
        <v>0</v>
      </c>
      <c r="BH474" s="189">
        <f>IF(N474="sníž. přenesená",J474,0)</f>
        <v>0</v>
      </c>
      <c r="BI474" s="189">
        <f>IF(N474="nulová",J474,0)</f>
        <v>0</v>
      </c>
      <c r="BJ474" s="18" t="s">
        <v>90</v>
      </c>
      <c r="BK474" s="189">
        <f>ROUND(I474*H474,2)</f>
        <v>0</v>
      </c>
      <c r="BL474" s="18" t="s">
        <v>216</v>
      </c>
      <c r="BM474" s="188" t="s">
        <v>1009</v>
      </c>
    </row>
    <row r="475" spans="1:65" s="2" customFormat="1" ht="19.5">
      <c r="A475" s="36"/>
      <c r="B475" s="37"/>
      <c r="C475" s="38"/>
      <c r="D475" s="190" t="s">
        <v>139</v>
      </c>
      <c r="E475" s="38"/>
      <c r="F475" s="191" t="s">
        <v>1010</v>
      </c>
      <c r="G475" s="38"/>
      <c r="H475" s="38"/>
      <c r="I475" s="192"/>
      <c r="J475" s="38"/>
      <c r="K475" s="38"/>
      <c r="L475" s="41"/>
      <c r="M475" s="193"/>
      <c r="N475" s="194"/>
      <c r="O475" s="66"/>
      <c r="P475" s="66"/>
      <c r="Q475" s="66"/>
      <c r="R475" s="66"/>
      <c r="S475" s="66"/>
      <c r="T475" s="67"/>
      <c r="U475" s="36"/>
      <c r="V475" s="36"/>
      <c r="W475" s="36"/>
      <c r="X475" s="36"/>
      <c r="Y475" s="36"/>
      <c r="Z475" s="36"/>
      <c r="AA475" s="36"/>
      <c r="AB475" s="36"/>
      <c r="AC475" s="36"/>
      <c r="AD475" s="36"/>
      <c r="AE475" s="36"/>
      <c r="AT475" s="18" t="s">
        <v>139</v>
      </c>
      <c r="AU475" s="18" t="s">
        <v>92</v>
      </c>
    </row>
    <row r="476" spans="1:65" s="2" customFormat="1" ht="11.25">
      <c r="A476" s="36"/>
      <c r="B476" s="37"/>
      <c r="C476" s="38"/>
      <c r="D476" s="195" t="s">
        <v>141</v>
      </c>
      <c r="E476" s="38"/>
      <c r="F476" s="196" t="s">
        <v>1011</v>
      </c>
      <c r="G476" s="38"/>
      <c r="H476" s="38"/>
      <c r="I476" s="192"/>
      <c r="J476" s="38"/>
      <c r="K476" s="38"/>
      <c r="L476" s="41"/>
      <c r="M476" s="193"/>
      <c r="N476" s="194"/>
      <c r="O476" s="66"/>
      <c r="P476" s="66"/>
      <c r="Q476" s="66"/>
      <c r="R476" s="66"/>
      <c r="S476" s="66"/>
      <c r="T476" s="67"/>
      <c r="U476" s="36"/>
      <c r="V476" s="36"/>
      <c r="W476" s="36"/>
      <c r="X476" s="36"/>
      <c r="Y476" s="36"/>
      <c r="Z476" s="36"/>
      <c r="AA476" s="36"/>
      <c r="AB476" s="36"/>
      <c r="AC476" s="36"/>
      <c r="AD476" s="36"/>
      <c r="AE476" s="36"/>
      <c r="AT476" s="18" t="s">
        <v>141</v>
      </c>
      <c r="AU476" s="18" t="s">
        <v>92</v>
      </c>
    </row>
    <row r="477" spans="1:65" s="13" customFormat="1" ht="11.25">
      <c r="B477" s="197"/>
      <c r="C477" s="198"/>
      <c r="D477" s="190" t="s">
        <v>143</v>
      </c>
      <c r="E477" s="199" t="s">
        <v>39</v>
      </c>
      <c r="F477" s="200" t="s">
        <v>1012</v>
      </c>
      <c r="G477" s="198"/>
      <c r="H477" s="201">
        <v>52</v>
      </c>
      <c r="I477" s="202"/>
      <c r="J477" s="198"/>
      <c r="K477" s="198"/>
      <c r="L477" s="203"/>
      <c r="M477" s="204"/>
      <c r="N477" s="205"/>
      <c r="O477" s="205"/>
      <c r="P477" s="205"/>
      <c r="Q477" s="205"/>
      <c r="R477" s="205"/>
      <c r="S477" s="205"/>
      <c r="T477" s="206"/>
      <c r="AT477" s="207" t="s">
        <v>143</v>
      </c>
      <c r="AU477" s="207" t="s">
        <v>92</v>
      </c>
      <c r="AV477" s="13" t="s">
        <v>92</v>
      </c>
      <c r="AW477" s="13" t="s">
        <v>41</v>
      </c>
      <c r="AX477" s="13" t="s">
        <v>82</v>
      </c>
      <c r="AY477" s="207" t="s">
        <v>130</v>
      </c>
    </row>
    <row r="478" spans="1:65" s="13" customFormat="1" ht="11.25">
      <c r="B478" s="197"/>
      <c r="C478" s="198"/>
      <c r="D478" s="190" t="s">
        <v>143</v>
      </c>
      <c r="E478" s="199" t="s">
        <v>39</v>
      </c>
      <c r="F478" s="200" t="s">
        <v>1013</v>
      </c>
      <c r="G478" s="198"/>
      <c r="H478" s="201">
        <v>3</v>
      </c>
      <c r="I478" s="202"/>
      <c r="J478" s="198"/>
      <c r="K478" s="198"/>
      <c r="L478" s="203"/>
      <c r="M478" s="204"/>
      <c r="N478" s="205"/>
      <c r="O478" s="205"/>
      <c r="P478" s="205"/>
      <c r="Q478" s="205"/>
      <c r="R478" s="205"/>
      <c r="S478" s="205"/>
      <c r="T478" s="206"/>
      <c r="AT478" s="207" t="s">
        <v>143</v>
      </c>
      <c r="AU478" s="207" t="s">
        <v>92</v>
      </c>
      <c r="AV478" s="13" t="s">
        <v>92</v>
      </c>
      <c r="AW478" s="13" t="s">
        <v>41</v>
      </c>
      <c r="AX478" s="13" t="s">
        <v>82</v>
      </c>
      <c r="AY478" s="207" t="s">
        <v>130</v>
      </c>
    </row>
    <row r="479" spans="1:65" s="13" customFormat="1" ht="11.25">
      <c r="B479" s="197"/>
      <c r="C479" s="198"/>
      <c r="D479" s="190" t="s">
        <v>143</v>
      </c>
      <c r="E479" s="199" t="s">
        <v>39</v>
      </c>
      <c r="F479" s="200" t="s">
        <v>1014</v>
      </c>
      <c r="G479" s="198"/>
      <c r="H479" s="201">
        <v>36</v>
      </c>
      <c r="I479" s="202"/>
      <c r="J479" s="198"/>
      <c r="K479" s="198"/>
      <c r="L479" s="203"/>
      <c r="M479" s="204"/>
      <c r="N479" s="205"/>
      <c r="O479" s="205"/>
      <c r="P479" s="205"/>
      <c r="Q479" s="205"/>
      <c r="R479" s="205"/>
      <c r="S479" s="205"/>
      <c r="T479" s="206"/>
      <c r="AT479" s="207" t="s">
        <v>143</v>
      </c>
      <c r="AU479" s="207" t="s">
        <v>92</v>
      </c>
      <c r="AV479" s="13" t="s">
        <v>92</v>
      </c>
      <c r="AW479" s="13" t="s">
        <v>41</v>
      </c>
      <c r="AX479" s="13" t="s">
        <v>82</v>
      </c>
      <c r="AY479" s="207" t="s">
        <v>130</v>
      </c>
    </row>
    <row r="480" spans="1:65" s="14" customFormat="1" ht="11.25">
      <c r="B480" s="208"/>
      <c r="C480" s="209"/>
      <c r="D480" s="190" t="s">
        <v>143</v>
      </c>
      <c r="E480" s="210" t="s">
        <v>39</v>
      </c>
      <c r="F480" s="211" t="s">
        <v>158</v>
      </c>
      <c r="G480" s="209"/>
      <c r="H480" s="212">
        <v>91</v>
      </c>
      <c r="I480" s="213"/>
      <c r="J480" s="209"/>
      <c r="K480" s="209"/>
      <c r="L480" s="214"/>
      <c r="M480" s="215"/>
      <c r="N480" s="216"/>
      <c r="O480" s="216"/>
      <c r="P480" s="216"/>
      <c r="Q480" s="216"/>
      <c r="R480" s="216"/>
      <c r="S480" s="216"/>
      <c r="T480" s="217"/>
      <c r="AT480" s="218" t="s">
        <v>143</v>
      </c>
      <c r="AU480" s="218" t="s">
        <v>92</v>
      </c>
      <c r="AV480" s="14" t="s">
        <v>137</v>
      </c>
      <c r="AW480" s="14" t="s">
        <v>41</v>
      </c>
      <c r="AX480" s="14" t="s">
        <v>90</v>
      </c>
      <c r="AY480" s="218" t="s">
        <v>130</v>
      </c>
    </row>
    <row r="481" spans="1:65" s="2" customFormat="1" ht="21.75" customHeight="1">
      <c r="A481" s="36"/>
      <c r="B481" s="37"/>
      <c r="C481" s="177" t="s">
        <v>1015</v>
      </c>
      <c r="D481" s="177" t="s">
        <v>132</v>
      </c>
      <c r="E481" s="178" t="s">
        <v>1016</v>
      </c>
      <c r="F481" s="179" t="s">
        <v>1017</v>
      </c>
      <c r="G481" s="180" t="s">
        <v>180</v>
      </c>
      <c r="H481" s="181">
        <v>72</v>
      </c>
      <c r="I481" s="182"/>
      <c r="J481" s="183">
        <f>ROUND(I481*H481,2)</f>
        <v>0</v>
      </c>
      <c r="K481" s="179" t="s">
        <v>136</v>
      </c>
      <c r="L481" s="41"/>
      <c r="M481" s="184" t="s">
        <v>39</v>
      </c>
      <c r="N481" s="185" t="s">
        <v>53</v>
      </c>
      <c r="O481" s="66"/>
      <c r="P481" s="186">
        <f>O481*H481</f>
        <v>0</v>
      </c>
      <c r="Q481" s="186">
        <v>7.6E-3</v>
      </c>
      <c r="R481" s="186">
        <f>Q481*H481</f>
        <v>0.54720000000000002</v>
      </c>
      <c r="S481" s="186">
        <v>0</v>
      </c>
      <c r="T481" s="187">
        <f>S481*H481</f>
        <v>0</v>
      </c>
      <c r="U481" s="36"/>
      <c r="V481" s="36"/>
      <c r="W481" s="36"/>
      <c r="X481" s="36"/>
      <c r="Y481" s="36"/>
      <c r="Z481" s="36"/>
      <c r="AA481" s="36"/>
      <c r="AB481" s="36"/>
      <c r="AC481" s="36"/>
      <c r="AD481" s="36"/>
      <c r="AE481" s="36"/>
      <c r="AR481" s="188" t="s">
        <v>216</v>
      </c>
      <c r="AT481" s="188" t="s">
        <v>132</v>
      </c>
      <c r="AU481" s="188" t="s">
        <v>92</v>
      </c>
      <c r="AY481" s="18" t="s">
        <v>130</v>
      </c>
      <c r="BE481" s="189">
        <f>IF(N481="základní",J481,0)</f>
        <v>0</v>
      </c>
      <c r="BF481" s="189">
        <f>IF(N481="snížená",J481,0)</f>
        <v>0</v>
      </c>
      <c r="BG481" s="189">
        <f>IF(N481="zákl. přenesená",J481,0)</f>
        <v>0</v>
      </c>
      <c r="BH481" s="189">
        <f>IF(N481="sníž. přenesená",J481,0)</f>
        <v>0</v>
      </c>
      <c r="BI481" s="189">
        <f>IF(N481="nulová",J481,0)</f>
        <v>0</v>
      </c>
      <c r="BJ481" s="18" t="s">
        <v>90</v>
      </c>
      <c r="BK481" s="189">
        <f>ROUND(I481*H481,2)</f>
        <v>0</v>
      </c>
      <c r="BL481" s="18" t="s">
        <v>216</v>
      </c>
      <c r="BM481" s="188" t="s">
        <v>1018</v>
      </c>
    </row>
    <row r="482" spans="1:65" s="2" customFormat="1" ht="11.25">
      <c r="A482" s="36"/>
      <c r="B482" s="37"/>
      <c r="C482" s="38"/>
      <c r="D482" s="190" t="s">
        <v>139</v>
      </c>
      <c r="E482" s="38"/>
      <c r="F482" s="191" t="s">
        <v>1019</v>
      </c>
      <c r="G482" s="38"/>
      <c r="H482" s="38"/>
      <c r="I482" s="192"/>
      <c r="J482" s="38"/>
      <c r="K482" s="38"/>
      <c r="L482" s="41"/>
      <c r="M482" s="193"/>
      <c r="N482" s="194"/>
      <c r="O482" s="66"/>
      <c r="P482" s="66"/>
      <c r="Q482" s="66"/>
      <c r="R482" s="66"/>
      <c r="S482" s="66"/>
      <c r="T482" s="67"/>
      <c r="U482" s="36"/>
      <c r="V482" s="36"/>
      <c r="W482" s="36"/>
      <c r="X482" s="36"/>
      <c r="Y482" s="36"/>
      <c r="Z482" s="36"/>
      <c r="AA482" s="36"/>
      <c r="AB482" s="36"/>
      <c r="AC482" s="36"/>
      <c r="AD482" s="36"/>
      <c r="AE482" s="36"/>
      <c r="AT482" s="18" t="s">
        <v>139</v>
      </c>
      <c r="AU482" s="18" t="s">
        <v>92</v>
      </c>
    </row>
    <row r="483" spans="1:65" s="2" customFormat="1" ht="11.25">
      <c r="A483" s="36"/>
      <c r="B483" s="37"/>
      <c r="C483" s="38"/>
      <c r="D483" s="195" t="s">
        <v>141</v>
      </c>
      <c r="E483" s="38"/>
      <c r="F483" s="196" t="s">
        <v>1020</v>
      </c>
      <c r="G483" s="38"/>
      <c r="H483" s="38"/>
      <c r="I483" s="192"/>
      <c r="J483" s="38"/>
      <c r="K483" s="38"/>
      <c r="L483" s="41"/>
      <c r="M483" s="193"/>
      <c r="N483" s="194"/>
      <c r="O483" s="66"/>
      <c r="P483" s="66"/>
      <c r="Q483" s="66"/>
      <c r="R483" s="66"/>
      <c r="S483" s="66"/>
      <c r="T483" s="67"/>
      <c r="U483" s="36"/>
      <c r="V483" s="36"/>
      <c r="W483" s="36"/>
      <c r="X483" s="36"/>
      <c r="Y483" s="36"/>
      <c r="Z483" s="36"/>
      <c r="AA483" s="36"/>
      <c r="AB483" s="36"/>
      <c r="AC483" s="36"/>
      <c r="AD483" s="36"/>
      <c r="AE483" s="36"/>
      <c r="AT483" s="18" t="s">
        <v>141</v>
      </c>
      <c r="AU483" s="18" t="s">
        <v>92</v>
      </c>
    </row>
    <row r="484" spans="1:65" s="13" customFormat="1" ht="11.25">
      <c r="B484" s="197"/>
      <c r="C484" s="198"/>
      <c r="D484" s="190" t="s">
        <v>143</v>
      </c>
      <c r="E484" s="199" t="s">
        <v>39</v>
      </c>
      <c r="F484" s="200" t="s">
        <v>1021</v>
      </c>
      <c r="G484" s="198"/>
      <c r="H484" s="201">
        <v>72</v>
      </c>
      <c r="I484" s="202"/>
      <c r="J484" s="198"/>
      <c r="K484" s="198"/>
      <c r="L484" s="203"/>
      <c r="M484" s="204"/>
      <c r="N484" s="205"/>
      <c r="O484" s="205"/>
      <c r="P484" s="205"/>
      <c r="Q484" s="205"/>
      <c r="R484" s="205"/>
      <c r="S484" s="205"/>
      <c r="T484" s="206"/>
      <c r="AT484" s="207" t="s">
        <v>143</v>
      </c>
      <c r="AU484" s="207" t="s">
        <v>92</v>
      </c>
      <c r="AV484" s="13" t="s">
        <v>92</v>
      </c>
      <c r="AW484" s="13" t="s">
        <v>41</v>
      </c>
      <c r="AX484" s="13" t="s">
        <v>82</v>
      </c>
      <c r="AY484" s="207" t="s">
        <v>130</v>
      </c>
    </row>
    <row r="485" spans="1:65" s="14" customFormat="1" ht="11.25">
      <c r="B485" s="208"/>
      <c r="C485" s="209"/>
      <c r="D485" s="190" t="s">
        <v>143</v>
      </c>
      <c r="E485" s="210" t="s">
        <v>39</v>
      </c>
      <c r="F485" s="211" t="s">
        <v>158</v>
      </c>
      <c r="G485" s="209"/>
      <c r="H485" s="212">
        <v>72</v>
      </c>
      <c r="I485" s="213"/>
      <c r="J485" s="209"/>
      <c r="K485" s="209"/>
      <c r="L485" s="214"/>
      <c r="M485" s="215"/>
      <c r="N485" s="216"/>
      <c r="O485" s="216"/>
      <c r="P485" s="216"/>
      <c r="Q485" s="216"/>
      <c r="R485" s="216"/>
      <c r="S485" s="216"/>
      <c r="T485" s="217"/>
      <c r="AT485" s="218" t="s">
        <v>143</v>
      </c>
      <c r="AU485" s="218" t="s">
        <v>92</v>
      </c>
      <c r="AV485" s="14" t="s">
        <v>137</v>
      </c>
      <c r="AW485" s="14" t="s">
        <v>41</v>
      </c>
      <c r="AX485" s="14" t="s">
        <v>90</v>
      </c>
      <c r="AY485" s="218" t="s">
        <v>130</v>
      </c>
    </row>
    <row r="486" spans="1:65" s="2" customFormat="1" ht="24.2" customHeight="1">
      <c r="A486" s="36"/>
      <c r="B486" s="37"/>
      <c r="C486" s="177" t="s">
        <v>1022</v>
      </c>
      <c r="D486" s="177" t="s">
        <v>132</v>
      </c>
      <c r="E486" s="178" t="s">
        <v>1023</v>
      </c>
      <c r="F486" s="179" t="s">
        <v>1024</v>
      </c>
      <c r="G486" s="180" t="s">
        <v>201</v>
      </c>
      <c r="H486" s="181">
        <v>450</v>
      </c>
      <c r="I486" s="182"/>
      <c r="J486" s="183">
        <f>ROUND(I486*H486,2)</f>
        <v>0</v>
      </c>
      <c r="K486" s="179" t="s">
        <v>136</v>
      </c>
      <c r="L486" s="41"/>
      <c r="M486" s="184" t="s">
        <v>39</v>
      </c>
      <c r="N486" s="185" t="s">
        <v>53</v>
      </c>
      <c r="O486" s="66"/>
      <c r="P486" s="186">
        <f>O486*H486</f>
        <v>0</v>
      </c>
      <c r="Q486" s="186">
        <v>1.9E-3</v>
      </c>
      <c r="R486" s="186">
        <f>Q486*H486</f>
        <v>0.85499999999999998</v>
      </c>
      <c r="S486" s="186">
        <v>0</v>
      </c>
      <c r="T486" s="187">
        <f>S486*H486</f>
        <v>0</v>
      </c>
      <c r="U486" s="36"/>
      <c r="V486" s="36"/>
      <c r="W486" s="36"/>
      <c r="X486" s="36"/>
      <c r="Y486" s="36"/>
      <c r="Z486" s="36"/>
      <c r="AA486" s="36"/>
      <c r="AB486" s="36"/>
      <c r="AC486" s="36"/>
      <c r="AD486" s="36"/>
      <c r="AE486" s="36"/>
      <c r="AR486" s="188" t="s">
        <v>216</v>
      </c>
      <c r="AT486" s="188" t="s">
        <v>132</v>
      </c>
      <c r="AU486" s="188" t="s">
        <v>92</v>
      </c>
      <c r="AY486" s="18" t="s">
        <v>130</v>
      </c>
      <c r="BE486" s="189">
        <f>IF(N486="základní",J486,0)</f>
        <v>0</v>
      </c>
      <c r="BF486" s="189">
        <f>IF(N486="snížená",J486,0)</f>
        <v>0</v>
      </c>
      <c r="BG486" s="189">
        <f>IF(N486="zákl. přenesená",J486,0)</f>
        <v>0</v>
      </c>
      <c r="BH486" s="189">
        <f>IF(N486="sníž. přenesená",J486,0)</f>
        <v>0</v>
      </c>
      <c r="BI486" s="189">
        <f>IF(N486="nulová",J486,0)</f>
        <v>0</v>
      </c>
      <c r="BJ486" s="18" t="s">
        <v>90</v>
      </c>
      <c r="BK486" s="189">
        <f>ROUND(I486*H486,2)</f>
        <v>0</v>
      </c>
      <c r="BL486" s="18" t="s">
        <v>216</v>
      </c>
      <c r="BM486" s="188" t="s">
        <v>1025</v>
      </c>
    </row>
    <row r="487" spans="1:65" s="2" customFormat="1" ht="19.5">
      <c r="A487" s="36"/>
      <c r="B487" s="37"/>
      <c r="C487" s="38"/>
      <c r="D487" s="190" t="s">
        <v>139</v>
      </c>
      <c r="E487" s="38"/>
      <c r="F487" s="191" t="s">
        <v>1026</v>
      </c>
      <c r="G487" s="38"/>
      <c r="H487" s="38"/>
      <c r="I487" s="192"/>
      <c r="J487" s="38"/>
      <c r="K487" s="38"/>
      <c r="L487" s="41"/>
      <c r="M487" s="193"/>
      <c r="N487" s="194"/>
      <c r="O487" s="66"/>
      <c r="P487" s="66"/>
      <c r="Q487" s="66"/>
      <c r="R487" s="66"/>
      <c r="S487" s="66"/>
      <c r="T487" s="67"/>
      <c r="U487" s="36"/>
      <c r="V487" s="36"/>
      <c r="W487" s="36"/>
      <c r="X487" s="36"/>
      <c r="Y487" s="36"/>
      <c r="Z487" s="36"/>
      <c r="AA487" s="36"/>
      <c r="AB487" s="36"/>
      <c r="AC487" s="36"/>
      <c r="AD487" s="36"/>
      <c r="AE487" s="36"/>
      <c r="AT487" s="18" t="s">
        <v>139</v>
      </c>
      <c r="AU487" s="18" t="s">
        <v>92</v>
      </c>
    </row>
    <row r="488" spans="1:65" s="2" customFormat="1" ht="11.25">
      <c r="A488" s="36"/>
      <c r="B488" s="37"/>
      <c r="C488" s="38"/>
      <c r="D488" s="195" t="s">
        <v>141</v>
      </c>
      <c r="E488" s="38"/>
      <c r="F488" s="196" t="s">
        <v>1027</v>
      </c>
      <c r="G488" s="38"/>
      <c r="H488" s="38"/>
      <c r="I488" s="192"/>
      <c r="J488" s="38"/>
      <c r="K488" s="38"/>
      <c r="L488" s="41"/>
      <c r="M488" s="193"/>
      <c r="N488" s="194"/>
      <c r="O488" s="66"/>
      <c r="P488" s="66"/>
      <c r="Q488" s="66"/>
      <c r="R488" s="66"/>
      <c r="S488" s="66"/>
      <c r="T488" s="67"/>
      <c r="U488" s="36"/>
      <c r="V488" s="36"/>
      <c r="W488" s="36"/>
      <c r="X488" s="36"/>
      <c r="Y488" s="36"/>
      <c r="Z488" s="36"/>
      <c r="AA488" s="36"/>
      <c r="AB488" s="36"/>
      <c r="AC488" s="36"/>
      <c r="AD488" s="36"/>
      <c r="AE488" s="36"/>
      <c r="AT488" s="18" t="s">
        <v>141</v>
      </c>
      <c r="AU488" s="18" t="s">
        <v>92</v>
      </c>
    </row>
    <row r="489" spans="1:65" s="13" customFormat="1" ht="11.25">
      <c r="B489" s="197"/>
      <c r="C489" s="198"/>
      <c r="D489" s="190" t="s">
        <v>143</v>
      </c>
      <c r="E489" s="199" t="s">
        <v>39</v>
      </c>
      <c r="F489" s="200" t="s">
        <v>1028</v>
      </c>
      <c r="G489" s="198"/>
      <c r="H489" s="201">
        <v>450</v>
      </c>
      <c r="I489" s="202"/>
      <c r="J489" s="198"/>
      <c r="K489" s="198"/>
      <c r="L489" s="203"/>
      <c r="M489" s="204"/>
      <c r="N489" s="205"/>
      <c r="O489" s="205"/>
      <c r="P489" s="205"/>
      <c r="Q489" s="205"/>
      <c r="R489" s="205"/>
      <c r="S489" s="205"/>
      <c r="T489" s="206"/>
      <c r="AT489" s="207" t="s">
        <v>143</v>
      </c>
      <c r="AU489" s="207" t="s">
        <v>92</v>
      </c>
      <c r="AV489" s="13" t="s">
        <v>92</v>
      </c>
      <c r="AW489" s="13" t="s">
        <v>41</v>
      </c>
      <c r="AX489" s="13" t="s">
        <v>82</v>
      </c>
      <c r="AY489" s="207" t="s">
        <v>130</v>
      </c>
    </row>
    <row r="490" spans="1:65" s="14" customFormat="1" ht="11.25">
      <c r="B490" s="208"/>
      <c r="C490" s="209"/>
      <c r="D490" s="190" t="s">
        <v>143</v>
      </c>
      <c r="E490" s="210" t="s">
        <v>39</v>
      </c>
      <c r="F490" s="211" t="s">
        <v>158</v>
      </c>
      <c r="G490" s="209"/>
      <c r="H490" s="212">
        <v>450</v>
      </c>
      <c r="I490" s="213"/>
      <c r="J490" s="209"/>
      <c r="K490" s="209"/>
      <c r="L490" s="214"/>
      <c r="M490" s="215"/>
      <c r="N490" s="216"/>
      <c r="O490" s="216"/>
      <c r="P490" s="216"/>
      <c r="Q490" s="216"/>
      <c r="R490" s="216"/>
      <c r="S490" s="216"/>
      <c r="T490" s="217"/>
      <c r="AT490" s="218" t="s">
        <v>143</v>
      </c>
      <c r="AU490" s="218" t="s">
        <v>92</v>
      </c>
      <c r="AV490" s="14" t="s">
        <v>137</v>
      </c>
      <c r="AW490" s="14" t="s">
        <v>41</v>
      </c>
      <c r="AX490" s="14" t="s">
        <v>90</v>
      </c>
      <c r="AY490" s="218" t="s">
        <v>130</v>
      </c>
    </row>
    <row r="491" spans="1:65" s="2" customFormat="1" ht="24.2" customHeight="1">
      <c r="A491" s="36"/>
      <c r="B491" s="37"/>
      <c r="C491" s="177" t="s">
        <v>1029</v>
      </c>
      <c r="D491" s="177" t="s">
        <v>132</v>
      </c>
      <c r="E491" s="178" t="s">
        <v>1030</v>
      </c>
      <c r="F491" s="179" t="s">
        <v>1031</v>
      </c>
      <c r="G491" s="180" t="s">
        <v>161</v>
      </c>
      <c r="H491" s="181">
        <v>9.9359999999999999</v>
      </c>
      <c r="I491" s="182"/>
      <c r="J491" s="183">
        <f>ROUND(I491*H491,2)</f>
        <v>0</v>
      </c>
      <c r="K491" s="179" t="s">
        <v>136</v>
      </c>
      <c r="L491" s="41"/>
      <c r="M491" s="184" t="s">
        <v>39</v>
      </c>
      <c r="N491" s="185" t="s">
        <v>53</v>
      </c>
      <c r="O491" s="66"/>
      <c r="P491" s="186">
        <f>O491*H491</f>
        <v>0</v>
      </c>
      <c r="Q491" s="186">
        <v>0</v>
      </c>
      <c r="R491" s="186">
        <f>Q491*H491</f>
        <v>0</v>
      </c>
      <c r="S491" s="186">
        <v>0</v>
      </c>
      <c r="T491" s="187">
        <f>S491*H491</f>
        <v>0</v>
      </c>
      <c r="U491" s="36"/>
      <c r="V491" s="36"/>
      <c r="W491" s="36"/>
      <c r="X491" s="36"/>
      <c r="Y491" s="36"/>
      <c r="Z491" s="36"/>
      <c r="AA491" s="36"/>
      <c r="AB491" s="36"/>
      <c r="AC491" s="36"/>
      <c r="AD491" s="36"/>
      <c r="AE491" s="36"/>
      <c r="AR491" s="188" t="s">
        <v>216</v>
      </c>
      <c r="AT491" s="188" t="s">
        <v>132</v>
      </c>
      <c r="AU491" s="188" t="s">
        <v>92</v>
      </c>
      <c r="AY491" s="18" t="s">
        <v>130</v>
      </c>
      <c r="BE491" s="189">
        <f>IF(N491="základní",J491,0)</f>
        <v>0</v>
      </c>
      <c r="BF491" s="189">
        <f>IF(N491="snížená",J491,0)</f>
        <v>0</v>
      </c>
      <c r="BG491" s="189">
        <f>IF(N491="zákl. přenesená",J491,0)</f>
        <v>0</v>
      </c>
      <c r="BH491" s="189">
        <f>IF(N491="sníž. přenesená",J491,0)</f>
        <v>0</v>
      </c>
      <c r="BI491" s="189">
        <f>IF(N491="nulová",J491,0)</f>
        <v>0</v>
      </c>
      <c r="BJ491" s="18" t="s">
        <v>90</v>
      </c>
      <c r="BK491" s="189">
        <f>ROUND(I491*H491,2)</f>
        <v>0</v>
      </c>
      <c r="BL491" s="18" t="s">
        <v>216</v>
      </c>
      <c r="BM491" s="188" t="s">
        <v>1032</v>
      </c>
    </row>
    <row r="492" spans="1:65" s="2" customFormat="1" ht="19.5">
      <c r="A492" s="36"/>
      <c r="B492" s="37"/>
      <c r="C492" s="38"/>
      <c r="D492" s="190" t="s">
        <v>139</v>
      </c>
      <c r="E492" s="38"/>
      <c r="F492" s="191" t="s">
        <v>1033</v>
      </c>
      <c r="G492" s="38"/>
      <c r="H492" s="38"/>
      <c r="I492" s="192"/>
      <c r="J492" s="38"/>
      <c r="K492" s="38"/>
      <c r="L492" s="41"/>
      <c r="M492" s="193"/>
      <c r="N492" s="194"/>
      <c r="O492" s="66"/>
      <c r="P492" s="66"/>
      <c r="Q492" s="66"/>
      <c r="R492" s="66"/>
      <c r="S492" s="66"/>
      <c r="T492" s="67"/>
      <c r="U492" s="36"/>
      <c r="V492" s="36"/>
      <c r="W492" s="36"/>
      <c r="X492" s="36"/>
      <c r="Y492" s="36"/>
      <c r="Z492" s="36"/>
      <c r="AA492" s="36"/>
      <c r="AB492" s="36"/>
      <c r="AC492" s="36"/>
      <c r="AD492" s="36"/>
      <c r="AE492" s="36"/>
      <c r="AT492" s="18" t="s">
        <v>139</v>
      </c>
      <c r="AU492" s="18" t="s">
        <v>92</v>
      </c>
    </row>
    <row r="493" spans="1:65" s="2" customFormat="1" ht="11.25">
      <c r="A493" s="36"/>
      <c r="B493" s="37"/>
      <c r="C493" s="38"/>
      <c r="D493" s="195" t="s">
        <v>141</v>
      </c>
      <c r="E493" s="38"/>
      <c r="F493" s="196" t="s">
        <v>1034</v>
      </c>
      <c r="G493" s="38"/>
      <c r="H493" s="38"/>
      <c r="I493" s="192"/>
      <c r="J493" s="38"/>
      <c r="K493" s="38"/>
      <c r="L493" s="41"/>
      <c r="M493" s="193"/>
      <c r="N493" s="194"/>
      <c r="O493" s="66"/>
      <c r="P493" s="66"/>
      <c r="Q493" s="66"/>
      <c r="R493" s="66"/>
      <c r="S493" s="66"/>
      <c r="T493" s="67"/>
      <c r="U493" s="36"/>
      <c r="V493" s="36"/>
      <c r="W493" s="36"/>
      <c r="X493" s="36"/>
      <c r="Y493" s="36"/>
      <c r="Z493" s="36"/>
      <c r="AA493" s="36"/>
      <c r="AB493" s="36"/>
      <c r="AC493" s="36"/>
      <c r="AD493" s="36"/>
      <c r="AE493" s="36"/>
      <c r="AT493" s="18" t="s">
        <v>141</v>
      </c>
      <c r="AU493" s="18" t="s">
        <v>92</v>
      </c>
    </row>
    <row r="494" spans="1:65" s="13" customFormat="1" ht="11.25">
      <c r="B494" s="197"/>
      <c r="C494" s="198"/>
      <c r="D494" s="190" t="s">
        <v>143</v>
      </c>
      <c r="E494" s="199" t="s">
        <v>39</v>
      </c>
      <c r="F494" s="200" t="s">
        <v>1035</v>
      </c>
      <c r="G494" s="198"/>
      <c r="H494" s="201">
        <v>9.9359999999999999</v>
      </c>
      <c r="I494" s="202"/>
      <c r="J494" s="198"/>
      <c r="K494" s="198"/>
      <c r="L494" s="203"/>
      <c r="M494" s="204"/>
      <c r="N494" s="205"/>
      <c r="O494" s="205"/>
      <c r="P494" s="205"/>
      <c r="Q494" s="205"/>
      <c r="R494" s="205"/>
      <c r="S494" s="205"/>
      <c r="T494" s="206"/>
      <c r="AT494" s="207" t="s">
        <v>143</v>
      </c>
      <c r="AU494" s="207" t="s">
        <v>92</v>
      </c>
      <c r="AV494" s="13" t="s">
        <v>92</v>
      </c>
      <c r="AW494" s="13" t="s">
        <v>41</v>
      </c>
      <c r="AX494" s="13" t="s">
        <v>82</v>
      </c>
      <c r="AY494" s="207" t="s">
        <v>130</v>
      </c>
    </row>
    <row r="495" spans="1:65" s="14" customFormat="1" ht="11.25">
      <c r="B495" s="208"/>
      <c r="C495" s="209"/>
      <c r="D495" s="190" t="s">
        <v>143</v>
      </c>
      <c r="E495" s="210" t="s">
        <v>39</v>
      </c>
      <c r="F495" s="211" t="s">
        <v>158</v>
      </c>
      <c r="G495" s="209"/>
      <c r="H495" s="212">
        <v>9.9359999999999999</v>
      </c>
      <c r="I495" s="213"/>
      <c r="J495" s="209"/>
      <c r="K495" s="209"/>
      <c r="L495" s="214"/>
      <c r="M495" s="215"/>
      <c r="N495" s="216"/>
      <c r="O495" s="216"/>
      <c r="P495" s="216"/>
      <c r="Q495" s="216"/>
      <c r="R495" s="216"/>
      <c r="S495" s="216"/>
      <c r="T495" s="217"/>
      <c r="AT495" s="218" t="s">
        <v>143</v>
      </c>
      <c r="AU495" s="218" t="s">
        <v>92</v>
      </c>
      <c r="AV495" s="14" t="s">
        <v>137</v>
      </c>
      <c r="AW495" s="14" t="s">
        <v>41</v>
      </c>
      <c r="AX495" s="14" t="s">
        <v>90</v>
      </c>
      <c r="AY495" s="218" t="s">
        <v>130</v>
      </c>
    </row>
    <row r="496" spans="1:65" s="2" customFormat="1" ht="16.5" customHeight="1">
      <c r="A496" s="36"/>
      <c r="B496" s="37"/>
      <c r="C496" s="219" t="s">
        <v>296</v>
      </c>
      <c r="D496" s="219" t="s">
        <v>177</v>
      </c>
      <c r="E496" s="220" t="s">
        <v>1036</v>
      </c>
      <c r="F496" s="221" t="s">
        <v>1037</v>
      </c>
      <c r="G496" s="222" t="s">
        <v>161</v>
      </c>
      <c r="H496" s="223">
        <v>11.923</v>
      </c>
      <c r="I496" s="224"/>
      <c r="J496" s="225">
        <f>ROUND(I496*H496,2)</f>
        <v>0</v>
      </c>
      <c r="K496" s="221" t="s">
        <v>136</v>
      </c>
      <c r="L496" s="226"/>
      <c r="M496" s="227" t="s">
        <v>39</v>
      </c>
      <c r="N496" s="228" t="s">
        <v>53</v>
      </c>
      <c r="O496" s="66"/>
      <c r="P496" s="186">
        <f>O496*H496</f>
        <v>0</v>
      </c>
      <c r="Q496" s="186">
        <v>2.234</v>
      </c>
      <c r="R496" s="186">
        <f>Q496*H496</f>
        <v>26.635981999999998</v>
      </c>
      <c r="S496" s="186">
        <v>0</v>
      </c>
      <c r="T496" s="187">
        <f>S496*H496</f>
        <v>0</v>
      </c>
      <c r="U496" s="36"/>
      <c r="V496" s="36"/>
      <c r="W496" s="36"/>
      <c r="X496" s="36"/>
      <c r="Y496" s="36"/>
      <c r="Z496" s="36"/>
      <c r="AA496" s="36"/>
      <c r="AB496" s="36"/>
      <c r="AC496" s="36"/>
      <c r="AD496" s="36"/>
      <c r="AE496" s="36"/>
      <c r="AR496" s="188" t="s">
        <v>224</v>
      </c>
      <c r="AT496" s="188" t="s">
        <v>177</v>
      </c>
      <c r="AU496" s="188" t="s">
        <v>92</v>
      </c>
      <c r="AY496" s="18" t="s">
        <v>130</v>
      </c>
      <c r="BE496" s="189">
        <f>IF(N496="základní",J496,0)</f>
        <v>0</v>
      </c>
      <c r="BF496" s="189">
        <f>IF(N496="snížená",J496,0)</f>
        <v>0</v>
      </c>
      <c r="BG496" s="189">
        <f>IF(N496="zákl. přenesená",J496,0)</f>
        <v>0</v>
      </c>
      <c r="BH496" s="189">
        <f>IF(N496="sníž. přenesená",J496,0)</f>
        <v>0</v>
      </c>
      <c r="BI496" s="189">
        <f>IF(N496="nulová",J496,0)</f>
        <v>0</v>
      </c>
      <c r="BJ496" s="18" t="s">
        <v>90</v>
      </c>
      <c r="BK496" s="189">
        <f>ROUND(I496*H496,2)</f>
        <v>0</v>
      </c>
      <c r="BL496" s="18" t="s">
        <v>216</v>
      </c>
      <c r="BM496" s="188" t="s">
        <v>1038</v>
      </c>
    </row>
    <row r="497" spans="1:65" s="2" customFormat="1" ht="11.25">
      <c r="A497" s="36"/>
      <c r="B497" s="37"/>
      <c r="C497" s="38"/>
      <c r="D497" s="190" t="s">
        <v>139</v>
      </c>
      <c r="E497" s="38"/>
      <c r="F497" s="191" t="s">
        <v>1037</v>
      </c>
      <c r="G497" s="38"/>
      <c r="H497" s="38"/>
      <c r="I497" s="192"/>
      <c r="J497" s="38"/>
      <c r="K497" s="38"/>
      <c r="L497" s="41"/>
      <c r="M497" s="193"/>
      <c r="N497" s="194"/>
      <c r="O497" s="66"/>
      <c r="P497" s="66"/>
      <c r="Q497" s="66"/>
      <c r="R497" s="66"/>
      <c r="S497" s="66"/>
      <c r="T497" s="67"/>
      <c r="U497" s="36"/>
      <c r="V497" s="36"/>
      <c r="W497" s="36"/>
      <c r="X497" s="36"/>
      <c r="Y497" s="36"/>
      <c r="Z497" s="36"/>
      <c r="AA497" s="36"/>
      <c r="AB497" s="36"/>
      <c r="AC497" s="36"/>
      <c r="AD497" s="36"/>
      <c r="AE497" s="36"/>
      <c r="AT497" s="18" t="s">
        <v>139</v>
      </c>
      <c r="AU497" s="18" t="s">
        <v>92</v>
      </c>
    </row>
    <row r="498" spans="1:65" s="13" customFormat="1" ht="11.25">
      <c r="B498" s="197"/>
      <c r="C498" s="198"/>
      <c r="D498" s="190" t="s">
        <v>143</v>
      </c>
      <c r="E498" s="199" t="s">
        <v>39</v>
      </c>
      <c r="F498" s="200" t="s">
        <v>1035</v>
      </c>
      <c r="G498" s="198"/>
      <c r="H498" s="201">
        <v>9.9359999999999999</v>
      </c>
      <c r="I498" s="202"/>
      <c r="J498" s="198"/>
      <c r="K498" s="198"/>
      <c r="L498" s="203"/>
      <c r="M498" s="204"/>
      <c r="N498" s="205"/>
      <c r="O498" s="205"/>
      <c r="P498" s="205"/>
      <c r="Q498" s="205"/>
      <c r="R498" s="205"/>
      <c r="S498" s="205"/>
      <c r="T498" s="206"/>
      <c r="AT498" s="207" t="s">
        <v>143</v>
      </c>
      <c r="AU498" s="207" t="s">
        <v>92</v>
      </c>
      <c r="AV498" s="13" t="s">
        <v>92</v>
      </c>
      <c r="AW498" s="13" t="s">
        <v>41</v>
      </c>
      <c r="AX498" s="13" t="s">
        <v>82</v>
      </c>
      <c r="AY498" s="207" t="s">
        <v>130</v>
      </c>
    </row>
    <row r="499" spans="1:65" s="14" customFormat="1" ht="11.25">
      <c r="B499" s="208"/>
      <c r="C499" s="209"/>
      <c r="D499" s="190" t="s">
        <v>143</v>
      </c>
      <c r="E499" s="210" t="s">
        <v>39</v>
      </c>
      <c r="F499" s="211" t="s">
        <v>158</v>
      </c>
      <c r="G499" s="209"/>
      <c r="H499" s="212">
        <v>9.9359999999999999</v>
      </c>
      <c r="I499" s="213"/>
      <c r="J499" s="209"/>
      <c r="K499" s="209"/>
      <c r="L499" s="214"/>
      <c r="M499" s="215"/>
      <c r="N499" s="216"/>
      <c r="O499" s="216"/>
      <c r="P499" s="216"/>
      <c r="Q499" s="216"/>
      <c r="R499" s="216"/>
      <c r="S499" s="216"/>
      <c r="T499" s="217"/>
      <c r="AT499" s="218" t="s">
        <v>143</v>
      </c>
      <c r="AU499" s="218" t="s">
        <v>92</v>
      </c>
      <c r="AV499" s="14" t="s">
        <v>137</v>
      </c>
      <c r="AW499" s="14" t="s">
        <v>41</v>
      </c>
      <c r="AX499" s="14" t="s">
        <v>90</v>
      </c>
      <c r="AY499" s="218" t="s">
        <v>130</v>
      </c>
    </row>
    <row r="500" spans="1:65" s="13" customFormat="1" ht="11.25">
      <c r="B500" s="197"/>
      <c r="C500" s="198"/>
      <c r="D500" s="190" t="s">
        <v>143</v>
      </c>
      <c r="E500" s="198"/>
      <c r="F500" s="200" t="s">
        <v>1039</v>
      </c>
      <c r="G500" s="198"/>
      <c r="H500" s="201">
        <v>11.923</v>
      </c>
      <c r="I500" s="202"/>
      <c r="J500" s="198"/>
      <c r="K500" s="198"/>
      <c r="L500" s="203"/>
      <c r="M500" s="204"/>
      <c r="N500" s="205"/>
      <c r="O500" s="205"/>
      <c r="P500" s="205"/>
      <c r="Q500" s="205"/>
      <c r="R500" s="205"/>
      <c r="S500" s="205"/>
      <c r="T500" s="206"/>
      <c r="AT500" s="207" t="s">
        <v>143</v>
      </c>
      <c r="AU500" s="207" t="s">
        <v>92</v>
      </c>
      <c r="AV500" s="13" t="s">
        <v>92</v>
      </c>
      <c r="AW500" s="13" t="s">
        <v>4</v>
      </c>
      <c r="AX500" s="13" t="s">
        <v>90</v>
      </c>
      <c r="AY500" s="207" t="s">
        <v>130</v>
      </c>
    </row>
    <row r="501" spans="1:65" s="2" customFormat="1" ht="16.5" customHeight="1">
      <c r="A501" s="36"/>
      <c r="B501" s="37"/>
      <c r="C501" s="219" t="s">
        <v>1040</v>
      </c>
      <c r="D501" s="219" t="s">
        <v>177</v>
      </c>
      <c r="E501" s="220" t="s">
        <v>1041</v>
      </c>
      <c r="F501" s="221" t="s">
        <v>1042</v>
      </c>
      <c r="G501" s="222" t="s">
        <v>201</v>
      </c>
      <c r="H501" s="223">
        <v>23</v>
      </c>
      <c r="I501" s="224"/>
      <c r="J501" s="225">
        <f>ROUND(I501*H501,2)</f>
        <v>0</v>
      </c>
      <c r="K501" s="221" t="s">
        <v>136</v>
      </c>
      <c r="L501" s="226"/>
      <c r="M501" s="227" t="s">
        <v>39</v>
      </c>
      <c r="N501" s="228" t="s">
        <v>53</v>
      </c>
      <c r="O501" s="66"/>
      <c r="P501" s="186">
        <f>O501*H501</f>
        <v>0</v>
      </c>
      <c r="Q501" s="186">
        <v>4.6899999999999997E-3</v>
      </c>
      <c r="R501" s="186">
        <f>Q501*H501</f>
        <v>0.10786999999999999</v>
      </c>
      <c r="S501" s="186">
        <v>0</v>
      </c>
      <c r="T501" s="187">
        <f>S501*H501</f>
        <v>0</v>
      </c>
      <c r="U501" s="36"/>
      <c r="V501" s="36"/>
      <c r="W501" s="36"/>
      <c r="X501" s="36"/>
      <c r="Y501" s="36"/>
      <c r="Z501" s="36"/>
      <c r="AA501" s="36"/>
      <c r="AB501" s="36"/>
      <c r="AC501" s="36"/>
      <c r="AD501" s="36"/>
      <c r="AE501" s="36"/>
      <c r="AR501" s="188" t="s">
        <v>224</v>
      </c>
      <c r="AT501" s="188" t="s">
        <v>177</v>
      </c>
      <c r="AU501" s="188" t="s">
        <v>92</v>
      </c>
      <c r="AY501" s="18" t="s">
        <v>130</v>
      </c>
      <c r="BE501" s="189">
        <f>IF(N501="základní",J501,0)</f>
        <v>0</v>
      </c>
      <c r="BF501" s="189">
        <f>IF(N501="snížená",J501,0)</f>
        <v>0</v>
      </c>
      <c r="BG501" s="189">
        <f>IF(N501="zákl. přenesená",J501,0)</f>
        <v>0</v>
      </c>
      <c r="BH501" s="189">
        <f>IF(N501="sníž. přenesená",J501,0)</f>
        <v>0</v>
      </c>
      <c r="BI501" s="189">
        <f>IF(N501="nulová",J501,0)</f>
        <v>0</v>
      </c>
      <c r="BJ501" s="18" t="s">
        <v>90</v>
      </c>
      <c r="BK501" s="189">
        <f>ROUND(I501*H501,2)</f>
        <v>0</v>
      </c>
      <c r="BL501" s="18" t="s">
        <v>216</v>
      </c>
      <c r="BM501" s="188" t="s">
        <v>1043</v>
      </c>
    </row>
    <row r="502" spans="1:65" s="2" customFormat="1" ht="11.25">
      <c r="A502" s="36"/>
      <c r="B502" s="37"/>
      <c r="C502" s="38"/>
      <c r="D502" s="190" t="s">
        <v>139</v>
      </c>
      <c r="E502" s="38"/>
      <c r="F502" s="191" t="s">
        <v>1042</v>
      </c>
      <c r="G502" s="38"/>
      <c r="H502" s="38"/>
      <c r="I502" s="192"/>
      <c r="J502" s="38"/>
      <c r="K502" s="38"/>
      <c r="L502" s="41"/>
      <c r="M502" s="193"/>
      <c r="N502" s="194"/>
      <c r="O502" s="66"/>
      <c r="P502" s="66"/>
      <c r="Q502" s="66"/>
      <c r="R502" s="66"/>
      <c r="S502" s="66"/>
      <c r="T502" s="67"/>
      <c r="U502" s="36"/>
      <c r="V502" s="36"/>
      <c r="W502" s="36"/>
      <c r="X502" s="36"/>
      <c r="Y502" s="36"/>
      <c r="Z502" s="36"/>
      <c r="AA502" s="36"/>
      <c r="AB502" s="36"/>
      <c r="AC502" s="36"/>
      <c r="AD502" s="36"/>
      <c r="AE502" s="36"/>
      <c r="AT502" s="18" t="s">
        <v>139</v>
      </c>
      <c r="AU502" s="18" t="s">
        <v>92</v>
      </c>
    </row>
    <row r="503" spans="1:65" s="2" customFormat="1" ht="24.2" customHeight="1">
      <c r="A503" s="36"/>
      <c r="B503" s="37"/>
      <c r="C503" s="177" t="s">
        <v>1044</v>
      </c>
      <c r="D503" s="177" t="s">
        <v>132</v>
      </c>
      <c r="E503" s="178" t="s">
        <v>1045</v>
      </c>
      <c r="F503" s="179" t="s">
        <v>1046</v>
      </c>
      <c r="G503" s="180" t="s">
        <v>223</v>
      </c>
      <c r="H503" s="181">
        <v>0.23</v>
      </c>
      <c r="I503" s="182"/>
      <c r="J503" s="183">
        <f>ROUND(I503*H503,2)</f>
        <v>0</v>
      </c>
      <c r="K503" s="179" t="s">
        <v>136</v>
      </c>
      <c r="L503" s="41"/>
      <c r="M503" s="184" t="s">
        <v>39</v>
      </c>
      <c r="N503" s="185" t="s">
        <v>53</v>
      </c>
      <c r="O503" s="66"/>
      <c r="P503" s="186">
        <f>O503*H503</f>
        <v>0</v>
      </c>
      <c r="Q503" s="186">
        <v>1.05965</v>
      </c>
      <c r="R503" s="186">
        <f>Q503*H503</f>
        <v>0.24371950000000001</v>
      </c>
      <c r="S503" s="186">
        <v>0</v>
      </c>
      <c r="T503" s="187">
        <f>S503*H503</f>
        <v>0</v>
      </c>
      <c r="U503" s="36"/>
      <c r="V503" s="36"/>
      <c r="W503" s="36"/>
      <c r="X503" s="36"/>
      <c r="Y503" s="36"/>
      <c r="Z503" s="36"/>
      <c r="AA503" s="36"/>
      <c r="AB503" s="36"/>
      <c r="AC503" s="36"/>
      <c r="AD503" s="36"/>
      <c r="AE503" s="36"/>
      <c r="AR503" s="188" t="s">
        <v>216</v>
      </c>
      <c r="AT503" s="188" t="s">
        <v>132</v>
      </c>
      <c r="AU503" s="188" t="s">
        <v>92</v>
      </c>
      <c r="AY503" s="18" t="s">
        <v>130</v>
      </c>
      <c r="BE503" s="189">
        <f>IF(N503="základní",J503,0)</f>
        <v>0</v>
      </c>
      <c r="BF503" s="189">
        <f>IF(N503="snížená",J503,0)</f>
        <v>0</v>
      </c>
      <c r="BG503" s="189">
        <f>IF(N503="zákl. přenesená",J503,0)</f>
        <v>0</v>
      </c>
      <c r="BH503" s="189">
        <f>IF(N503="sníž. přenesená",J503,0)</f>
        <v>0</v>
      </c>
      <c r="BI503" s="189">
        <f>IF(N503="nulová",J503,0)</f>
        <v>0</v>
      </c>
      <c r="BJ503" s="18" t="s">
        <v>90</v>
      </c>
      <c r="BK503" s="189">
        <f>ROUND(I503*H503,2)</f>
        <v>0</v>
      </c>
      <c r="BL503" s="18" t="s">
        <v>216</v>
      </c>
      <c r="BM503" s="188" t="s">
        <v>1047</v>
      </c>
    </row>
    <row r="504" spans="1:65" s="2" customFormat="1" ht="11.25">
      <c r="A504" s="36"/>
      <c r="B504" s="37"/>
      <c r="C504" s="38"/>
      <c r="D504" s="190" t="s">
        <v>139</v>
      </c>
      <c r="E504" s="38"/>
      <c r="F504" s="191" t="s">
        <v>1048</v>
      </c>
      <c r="G504" s="38"/>
      <c r="H504" s="38"/>
      <c r="I504" s="192"/>
      <c r="J504" s="38"/>
      <c r="K504" s="38"/>
      <c r="L504" s="41"/>
      <c r="M504" s="193"/>
      <c r="N504" s="194"/>
      <c r="O504" s="66"/>
      <c r="P504" s="66"/>
      <c r="Q504" s="66"/>
      <c r="R504" s="66"/>
      <c r="S504" s="66"/>
      <c r="T504" s="67"/>
      <c r="U504" s="36"/>
      <c r="V504" s="36"/>
      <c r="W504" s="36"/>
      <c r="X504" s="36"/>
      <c r="Y504" s="36"/>
      <c r="Z504" s="36"/>
      <c r="AA504" s="36"/>
      <c r="AB504" s="36"/>
      <c r="AC504" s="36"/>
      <c r="AD504" s="36"/>
      <c r="AE504" s="36"/>
      <c r="AT504" s="18" t="s">
        <v>139</v>
      </c>
      <c r="AU504" s="18" t="s">
        <v>92</v>
      </c>
    </row>
    <row r="505" spans="1:65" s="2" customFormat="1" ht="11.25">
      <c r="A505" s="36"/>
      <c r="B505" s="37"/>
      <c r="C505" s="38"/>
      <c r="D505" s="195" t="s">
        <v>141</v>
      </c>
      <c r="E505" s="38"/>
      <c r="F505" s="196" t="s">
        <v>1049</v>
      </c>
      <c r="G505" s="38"/>
      <c r="H505" s="38"/>
      <c r="I505" s="192"/>
      <c r="J505" s="38"/>
      <c r="K505" s="38"/>
      <c r="L505" s="41"/>
      <c r="M505" s="193"/>
      <c r="N505" s="194"/>
      <c r="O505" s="66"/>
      <c r="P505" s="66"/>
      <c r="Q505" s="66"/>
      <c r="R505" s="66"/>
      <c r="S505" s="66"/>
      <c r="T505" s="67"/>
      <c r="U505" s="36"/>
      <c r="V505" s="36"/>
      <c r="W505" s="36"/>
      <c r="X505" s="36"/>
      <c r="Y505" s="36"/>
      <c r="Z505" s="36"/>
      <c r="AA505" s="36"/>
      <c r="AB505" s="36"/>
      <c r="AC505" s="36"/>
      <c r="AD505" s="36"/>
      <c r="AE505" s="36"/>
      <c r="AT505" s="18" t="s">
        <v>141</v>
      </c>
      <c r="AU505" s="18" t="s">
        <v>92</v>
      </c>
    </row>
    <row r="506" spans="1:65" s="13" customFormat="1" ht="11.25">
      <c r="B506" s="197"/>
      <c r="C506" s="198"/>
      <c r="D506" s="190" t="s">
        <v>143</v>
      </c>
      <c r="E506" s="199" t="s">
        <v>39</v>
      </c>
      <c r="F506" s="200" t="s">
        <v>1050</v>
      </c>
      <c r="G506" s="198"/>
      <c r="H506" s="201">
        <v>0.23</v>
      </c>
      <c r="I506" s="202"/>
      <c r="J506" s="198"/>
      <c r="K506" s="198"/>
      <c r="L506" s="203"/>
      <c r="M506" s="204"/>
      <c r="N506" s="205"/>
      <c r="O506" s="205"/>
      <c r="P506" s="205"/>
      <c r="Q506" s="205"/>
      <c r="R506" s="205"/>
      <c r="S506" s="205"/>
      <c r="T506" s="206"/>
      <c r="AT506" s="207" t="s">
        <v>143</v>
      </c>
      <c r="AU506" s="207" t="s">
        <v>92</v>
      </c>
      <c r="AV506" s="13" t="s">
        <v>92</v>
      </c>
      <c r="AW506" s="13" t="s">
        <v>41</v>
      </c>
      <c r="AX506" s="13" t="s">
        <v>82</v>
      </c>
      <c r="AY506" s="207" t="s">
        <v>130</v>
      </c>
    </row>
    <row r="507" spans="1:65" s="14" customFormat="1" ht="11.25">
      <c r="B507" s="208"/>
      <c r="C507" s="209"/>
      <c r="D507" s="190" t="s">
        <v>143</v>
      </c>
      <c r="E507" s="210" t="s">
        <v>39</v>
      </c>
      <c r="F507" s="211" t="s">
        <v>158</v>
      </c>
      <c r="G507" s="209"/>
      <c r="H507" s="212">
        <v>0.23</v>
      </c>
      <c r="I507" s="213"/>
      <c r="J507" s="209"/>
      <c r="K507" s="209"/>
      <c r="L507" s="214"/>
      <c r="M507" s="215"/>
      <c r="N507" s="216"/>
      <c r="O507" s="216"/>
      <c r="P507" s="216"/>
      <c r="Q507" s="216"/>
      <c r="R507" s="216"/>
      <c r="S507" s="216"/>
      <c r="T507" s="217"/>
      <c r="AT507" s="218" t="s">
        <v>143</v>
      </c>
      <c r="AU507" s="218" t="s">
        <v>92</v>
      </c>
      <c r="AV507" s="14" t="s">
        <v>137</v>
      </c>
      <c r="AW507" s="14" t="s">
        <v>41</v>
      </c>
      <c r="AX507" s="14" t="s">
        <v>90</v>
      </c>
      <c r="AY507" s="218" t="s">
        <v>130</v>
      </c>
    </row>
    <row r="508" spans="1:65" s="2" customFormat="1" ht="24.2" customHeight="1">
      <c r="A508" s="36"/>
      <c r="B508" s="37"/>
      <c r="C508" s="219" t="s">
        <v>1051</v>
      </c>
      <c r="D508" s="219" t="s">
        <v>177</v>
      </c>
      <c r="E508" s="220" t="s">
        <v>1052</v>
      </c>
      <c r="F508" s="221" t="s">
        <v>1053</v>
      </c>
      <c r="G508" s="222" t="s">
        <v>223</v>
      </c>
      <c r="H508" s="223">
        <v>0.23</v>
      </c>
      <c r="I508" s="224"/>
      <c r="J508" s="225">
        <f>ROUND(I508*H508,2)</f>
        <v>0</v>
      </c>
      <c r="K508" s="221" t="s">
        <v>136</v>
      </c>
      <c r="L508" s="226"/>
      <c r="M508" s="227" t="s">
        <v>39</v>
      </c>
      <c r="N508" s="228" t="s">
        <v>53</v>
      </c>
      <c r="O508" s="66"/>
      <c r="P508" s="186">
        <f>O508*H508</f>
        <v>0</v>
      </c>
      <c r="Q508" s="186">
        <v>1</v>
      </c>
      <c r="R508" s="186">
        <f>Q508*H508</f>
        <v>0.23</v>
      </c>
      <c r="S508" s="186">
        <v>0</v>
      </c>
      <c r="T508" s="187">
        <f>S508*H508</f>
        <v>0</v>
      </c>
      <c r="U508" s="36"/>
      <c r="V508" s="36"/>
      <c r="W508" s="36"/>
      <c r="X508" s="36"/>
      <c r="Y508" s="36"/>
      <c r="Z508" s="36"/>
      <c r="AA508" s="36"/>
      <c r="AB508" s="36"/>
      <c r="AC508" s="36"/>
      <c r="AD508" s="36"/>
      <c r="AE508" s="36"/>
      <c r="AR508" s="188" t="s">
        <v>224</v>
      </c>
      <c r="AT508" s="188" t="s">
        <v>177</v>
      </c>
      <c r="AU508" s="188" t="s">
        <v>92</v>
      </c>
      <c r="AY508" s="18" t="s">
        <v>130</v>
      </c>
      <c r="BE508" s="189">
        <f>IF(N508="základní",J508,0)</f>
        <v>0</v>
      </c>
      <c r="BF508" s="189">
        <f>IF(N508="snížená",J508,0)</f>
        <v>0</v>
      </c>
      <c r="BG508" s="189">
        <f>IF(N508="zákl. přenesená",J508,0)</f>
        <v>0</v>
      </c>
      <c r="BH508" s="189">
        <f>IF(N508="sníž. přenesená",J508,0)</f>
        <v>0</v>
      </c>
      <c r="BI508" s="189">
        <f>IF(N508="nulová",J508,0)</f>
        <v>0</v>
      </c>
      <c r="BJ508" s="18" t="s">
        <v>90</v>
      </c>
      <c r="BK508" s="189">
        <f>ROUND(I508*H508,2)</f>
        <v>0</v>
      </c>
      <c r="BL508" s="18" t="s">
        <v>216</v>
      </c>
      <c r="BM508" s="188" t="s">
        <v>1054</v>
      </c>
    </row>
    <row r="509" spans="1:65" s="2" customFormat="1" ht="19.5">
      <c r="A509" s="36"/>
      <c r="B509" s="37"/>
      <c r="C509" s="38"/>
      <c r="D509" s="190" t="s">
        <v>139</v>
      </c>
      <c r="E509" s="38"/>
      <c r="F509" s="191" t="s">
        <v>1053</v>
      </c>
      <c r="G509" s="38"/>
      <c r="H509" s="38"/>
      <c r="I509" s="192"/>
      <c r="J509" s="38"/>
      <c r="K509" s="38"/>
      <c r="L509" s="41"/>
      <c r="M509" s="193"/>
      <c r="N509" s="194"/>
      <c r="O509" s="66"/>
      <c r="P509" s="66"/>
      <c r="Q509" s="66"/>
      <c r="R509" s="66"/>
      <c r="S509" s="66"/>
      <c r="T509" s="67"/>
      <c r="U509" s="36"/>
      <c r="V509" s="36"/>
      <c r="W509" s="36"/>
      <c r="X509" s="36"/>
      <c r="Y509" s="36"/>
      <c r="Z509" s="36"/>
      <c r="AA509" s="36"/>
      <c r="AB509" s="36"/>
      <c r="AC509" s="36"/>
      <c r="AD509" s="36"/>
      <c r="AE509" s="36"/>
      <c r="AT509" s="18" t="s">
        <v>139</v>
      </c>
      <c r="AU509" s="18" t="s">
        <v>92</v>
      </c>
    </row>
    <row r="510" spans="1:65" s="13" customFormat="1" ht="11.25">
      <c r="B510" s="197"/>
      <c r="C510" s="198"/>
      <c r="D510" s="190" t="s">
        <v>143</v>
      </c>
      <c r="E510" s="199" t="s">
        <v>39</v>
      </c>
      <c r="F510" s="200" t="s">
        <v>1050</v>
      </c>
      <c r="G510" s="198"/>
      <c r="H510" s="201">
        <v>0.23</v>
      </c>
      <c r="I510" s="202"/>
      <c r="J510" s="198"/>
      <c r="K510" s="198"/>
      <c r="L510" s="203"/>
      <c r="M510" s="204"/>
      <c r="N510" s="205"/>
      <c r="O510" s="205"/>
      <c r="P510" s="205"/>
      <c r="Q510" s="205"/>
      <c r="R510" s="205"/>
      <c r="S510" s="205"/>
      <c r="T510" s="206"/>
      <c r="AT510" s="207" t="s">
        <v>143</v>
      </c>
      <c r="AU510" s="207" t="s">
        <v>92</v>
      </c>
      <c r="AV510" s="13" t="s">
        <v>92</v>
      </c>
      <c r="AW510" s="13" t="s">
        <v>41</v>
      </c>
      <c r="AX510" s="13" t="s">
        <v>82</v>
      </c>
      <c r="AY510" s="207" t="s">
        <v>130</v>
      </c>
    </row>
    <row r="511" spans="1:65" s="14" customFormat="1" ht="11.25">
      <c r="B511" s="208"/>
      <c r="C511" s="209"/>
      <c r="D511" s="190" t="s">
        <v>143</v>
      </c>
      <c r="E511" s="210" t="s">
        <v>39</v>
      </c>
      <c r="F511" s="211" t="s">
        <v>158</v>
      </c>
      <c r="G511" s="209"/>
      <c r="H511" s="212">
        <v>0.23</v>
      </c>
      <c r="I511" s="213"/>
      <c r="J511" s="209"/>
      <c r="K511" s="209"/>
      <c r="L511" s="214"/>
      <c r="M511" s="215"/>
      <c r="N511" s="216"/>
      <c r="O511" s="216"/>
      <c r="P511" s="216"/>
      <c r="Q511" s="216"/>
      <c r="R511" s="216"/>
      <c r="S511" s="216"/>
      <c r="T511" s="217"/>
      <c r="AT511" s="218" t="s">
        <v>143</v>
      </c>
      <c r="AU511" s="218" t="s">
        <v>92</v>
      </c>
      <c r="AV511" s="14" t="s">
        <v>137</v>
      </c>
      <c r="AW511" s="14" t="s">
        <v>41</v>
      </c>
      <c r="AX511" s="14" t="s">
        <v>90</v>
      </c>
      <c r="AY511" s="218" t="s">
        <v>130</v>
      </c>
    </row>
    <row r="512" spans="1:65" s="2" customFormat="1" ht="24.2" customHeight="1">
      <c r="A512" s="36"/>
      <c r="B512" s="37"/>
      <c r="C512" s="177" t="s">
        <v>1055</v>
      </c>
      <c r="D512" s="177" t="s">
        <v>132</v>
      </c>
      <c r="E512" s="178" t="s">
        <v>1056</v>
      </c>
      <c r="F512" s="179" t="s">
        <v>1057</v>
      </c>
      <c r="G512" s="180" t="s">
        <v>201</v>
      </c>
      <c r="H512" s="181">
        <v>270</v>
      </c>
      <c r="I512" s="182"/>
      <c r="J512" s="183">
        <f>ROUND(I512*H512,2)</f>
        <v>0</v>
      </c>
      <c r="K512" s="179" t="s">
        <v>136</v>
      </c>
      <c r="L512" s="41"/>
      <c r="M512" s="184" t="s">
        <v>39</v>
      </c>
      <c r="N512" s="185" t="s">
        <v>53</v>
      </c>
      <c r="O512" s="66"/>
      <c r="P512" s="186">
        <f>O512*H512</f>
        <v>0</v>
      </c>
      <c r="Q512" s="186">
        <v>0</v>
      </c>
      <c r="R512" s="186">
        <f>Q512*H512</f>
        <v>0</v>
      </c>
      <c r="S512" s="186">
        <v>0</v>
      </c>
      <c r="T512" s="187">
        <f>S512*H512</f>
        <v>0</v>
      </c>
      <c r="U512" s="36"/>
      <c r="V512" s="36"/>
      <c r="W512" s="36"/>
      <c r="X512" s="36"/>
      <c r="Y512" s="36"/>
      <c r="Z512" s="36"/>
      <c r="AA512" s="36"/>
      <c r="AB512" s="36"/>
      <c r="AC512" s="36"/>
      <c r="AD512" s="36"/>
      <c r="AE512" s="36"/>
      <c r="AR512" s="188" t="s">
        <v>216</v>
      </c>
      <c r="AT512" s="188" t="s">
        <v>132</v>
      </c>
      <c r="AU512" s="188" t="s">
        <v>92</v>
      </c>
      <c r="AY512" s="18" t="s">
        <v>130</v>
      </c>
      <c r="BE512" s="189">
        <f>IF(N512="základní",J512,0)</f>
        <v>0</v>
      </c>
      <c r="BF512" s="189">
        <f>IF(N512="snížená",J512,0)</f>
        <v>0</v>
      </c>
      <c r="BG512" s="189">
        <f>IF(N512="zákl. přenesená",J512,0)</f>
        <v>0</v>
      </c>
      <c r="BH512" s="189">
        <f>IF(N512="sníž. přenesená",J512,0)</f>
        <v>0</v>
      </c>
      <c r="BI512" s="189">
        <f>IF(N512="nulová",J512,0)</f>
        <v>0</v>
      </c>
      <c r="BJ512" s="18" t="s">
        <v>90</v>
      </c>
      <c r="BK512" s="189">
        <f>ROUND(I512*H512,2)</f>
        <v>0</v>
      </c>
      <c r="BL512" s="18" t="s">
        <v>216</v>
      </c>
      <c r="BM512" s="188" t="s">
        <v>1058</v>
      </c>
    </row>
    <row r="513" spans="1:65" s="2" customFormat="1" ht="39">
      <c r="A513" s="36"/>
      <c r="B513" s="37"/>
      <c r="C513" s="38"/>
      <c r="D513" s="190" t="s">
        <v>139</v>
      </c>
      <c r="E513" s="38"/>
      <c r="F513" s="191" t="s">
        <v>1059</v>
      </c>
      <c r="G513" s="38"/>
      <c r="H513" s="38"/>
      <c r="I513" s="192"/>
      <c r="J513" s="38"/>
      <c r="K513" s="38"/>
      <c r="L513" s="41"/>
      <c r="M513" s="193"/>
      <c r="N513" s="194"/>
      <c r="O513" s="66"/>
      <c r="P513" s="66"/>
      <c r="Q513" s="66"/>
      <c r="R513" s="66"/>
      <c r="S513" s="66"/>
      <c r="T513" s="67"/>
      <c r="U513" s="36"/>
      <c r="V513" s="36"/>
      <c r="W513" s="36"/>
      <c r="X513" s="36"/>
      <c r="Y513" s="36"/>
      <c r="Z513" s="36"/>
      <c r="AA513" s="36"/>
      <c r="AB513" s="36"/>
      <c r="AC513" s="36"/>
      <c r="AD513" s="36"/>
      <c r="AE513" s="36"/>
      <c r="AT513" s="18" t="s">
        <v>139</v>
      </c>
      <c r="AU513" s="18" t="s">
        <v>92</v>
      </c>
    </row>
    <row r="514" spans="1:65" s="2" customFormat="1" ht="11.25">
      <c r="A514" s="36"/>
      <c r="B514" s="37"/>
      <c r="C514" s="38"/>
      <c r="D514" s="195" t="s">
        <v>141</v>
      </c>
      <c r="E514" s="38"/>
      <c r="F514" s="196" t="s">
        <v>1060</v>
      </c>
      <c r="G514" s="38"/>
      <c r="H514" s="38"/>
      <c r="I514" s="192"/>
      <c r="J514" s="38"/>
      <c r="K514" s="38"/>
      <c r="L514" s="41"/>
      <c r="M514" s="193"/>
      <c r="N514" s="194"/>
      <c r="O514" s="66"/>
      <c r="P514" s="66"/>
      <c r="Q514" s="66"/>
      <c r="R514" s="66"/>
      <c r="S514" s="66"/>
      <c r="T514" s="67"/>
      <c r="U514" s="36"/>
      <c r="V514" s="36"/>
      <c r="W514" s="36"/>
      <c r="X514" s="36"/>
      <c r="Y514" s="36"/>
      <c r="Z514" s="36"/>
      <c r="AA514" s="36"/>
      <c r="AB514" s="36"/>
      <c r="AC514" s="36"/>
      <c r="AD514" s="36"/>
      <c r="AE514" s="36"/>
      <c r="AT514" s="18" t="s">
        <v>141</v>
      </c>
      <c r="AU514" s="18" t="s">
        <v>92</v>
      </c>
    </row>
    <row r="515" spans="1:65" s="13" customFormat="1" ht="22.5">
      <c r="B515" s="197"/>
      <c r="C515" s="198"/>
      <c r="D515" s="190" t="s">
        <v>143</v>
      </c>
      <c r="E515" s="199" t="s">
        <v>39</v>
      </c>
      <c r="F515" s="200" t="s">
        <v>1061</v>
      </c>
      <c r="G515" s="198"/>
      <c r="H515" s="201">
        <v>270</v>
      </c>
      <c r="I515" s="202"/>
      <c r="J515" s="198"/>
      <c r="K515" s="198"/>
      <c r="L515" s="203"/>
      <c r="M515" s="204"/>
      <c r="N515" s="205"/>
      <c r="O515" s="205"/>
      <c r="P515" s="205"/>
      <c r="Q515" s="205"/>
      <c r="R515" s="205"/>
      <c r="S515" s="205"/>
      <c r="T515" s="206"/>
      <c r="AT515" s="207" t="s">
        <v>143</v>
      </c>
      <c r="AU515" s="207" t="s">
        <v>92</v>
      </c>
      <c r="AV515" s="13" t="s">
        <v>92</v>
      </c>
      <c r="AW515" s="13" t="s">
        <v>41</v>
      </c>
      <c r="AX515" s="13" t="s">
        <v>82</v>
      </c>
      <c r="AY515" s="207" t="s">
        <v>130</v>
      </c>
    </row>
    <row r="516" spans="1:65" s="14" customFormat="1" ht="11.25">
      <c r="B516" s="208"/>
      <c r="C516" s="209"/>
      <c r="D516" s="190" t="s">
        <v>143</v>
      </c>
      <c r="E516" s="210" t="s">
        <v>39</v>
      </c>
      <c r="F516" s="211" t="s">
        <v>158</v>
      </c>
      <c r="G516" s="209"/>
      <c r="H516" s="212">
        <v>270</v>
      </c>
      <c r="I516" s="213"/>
      <c r="J516" s="209"/>
      <c r="K516" s="209"/>
      <c r="L516" s="214"/>
      <c r="M516" s="215"/>
      <c r="N516" s="216"/>
      <c r="O516" s="216"/>
      <c r="P516" s="216"/>
      <c r="Q516" s="216"/>
      <c r="R516" s="216"/>
      <c r="S516" s="216"/>
      <c r="T516" s="217"/>
      <c r="AT516" s="218" t="s">
        <v>143</v>
      </c>
      <c r="AU516" s="218" t="s">
        <v>92</v>
      </c>
      <c r="AV516" s="14" t="s">
        <v>137</v>
      </c>
      <c r="AW516" s="14" t="s">
        <v>41</v>
      </c>
      <c r="AX516" s="14" t="s">
        <v>90</v>
      </c>
      <c r="AY516" s="218" t="s">
        <v>130</v>
      </c>
    </row>
    <row r="517" spans="1:65" s="2" customFormat="1" ht="24.2" customHeight="1">
      <c r="A517" s="36"/>
      <c r="B517" s="37"/>
      <c r="C517" s="177" t="s">
        <v>1062</v>
      </c>
      <c r="D517" s="177" t="s">
        <v>132</v>
      </c>
      <c r="E517" s="178" t="s">
        <v>1063</v>
      </c>
      <c r="F517" s="179" t="s">
        <v>1064</v>
      </c>
      <c r="G517" s="180" t="s">
        <v>201</v>
      </c>
      <c r="H517" s="181">
        <v>30</v>
      </c>
      <c r="I517" s="182"/>
      <c r="J517" s="183">
        <f>ROUND(I517*H517,2)</f>
        <v>0</v>
      </c>
      <c r="K517" s="179" t="s">
        <v>136</v>
      </c>
      <c r="L517" s="41"/>
      <c r="M517" s="184" t="s">
        <v>39</v>
      </c>
      <c r="N517" s="185" t="s">
        <v>53</v>
      </c>
      <c r="O517" s="66"/>
      <c r="P517" s="186">
        <f>O517*H517</f>
        <v>0</v>
      </c>
      <c r="Q517" s="186">
        <v>0</v>
      </c>
      <c r="R517" s="186">
        <f>Q517*H517</f>
        <v>0</v>
      </c>
      <c r="S517" s="186">
        <v>0</v>
      </c>
      <c r="T517" s="187">
        <f>S517*H517</f>
        <v>0</v>
      </c>
      <c r="U517" s="36"/>
      <c r="V517" s="36"/>
      <c r="W517" s="36"/>
      <c r="X517" s="36"/>
      <c r="Y517" s="36"/>
      <c r="Z517" s="36"/>
      <c r="AA517" s="36"/>
      <c r="AB517" s="36"/>
      <c r="AC517" s="36"/>
      <c r="AD517" s="36"/>
      <c r="AE517" s="36"/>
      <c r="AR517" s="188" t="s">
        <v>216</v>
      </c>
      <c r="AT517" s="188" t="s">
        <v>132</v>
      </c>
      <c r="AU517" s="188" t="s">
        <v>92</v>
      </c>
      <c r="AY517" s="18" t="s">
        <v>130</v>
      </c>
      <c r="BE517" s="189">
        <f>IF(N517="základní",J517,0)</f>
        <v>0</v>
      </c>
      <c r="BF517" s="189">
        <f>IF(N517="snížená",J517,0)</f>
        <v>0</v>
      </c>
      <c r="BG517" s="189">
        <f>IF(N517="zákl. přenesená",J517,0)</f>
        <v>0</v>
      </c>
      <c r="BH517" s="189">
        <f>IF(N517="sníž. přenesená",J517,0)</f>
        <v>0</v>
      </c>
      <c r="BI517" s="189">
        <f>IF(N517="nulová",J517,0)</f>
        <v>0</v>
      </c>
      <c r="BJ517" s="18" t="s">
        <v>90</v>
      </c>
      <c r="BK517" s="189">
        <f>ROUND(I517*H517,2)</f>
        <v>0</v>
      </c>
      <c r="BL517" s="18" t="s">
        <v>216</v>
      </c>
      <c r="BM517" s="188" t="s">
        <v>1065</v>
      </c>
    </row>
    <row r="518" spans="1:65" s="2" customFormat="1" ht="39">
      <c r="A518" s="36"/>
      <c r="B518" s="37"/>
      <c r="C518" s="38"/>
      <c r="D518" s="190" t="s">
        <v>139</v>
      </c>
      <c r="E518" s="38"/>
      <c r="F518" s="191" t="s">
        <v>1066</v>
      </c>
      <c r="G518" s="38"/>
      <c r="H518" s="38"/>
      <c r="I518" s="192"/>
      <c r="J518" s="38"/>
      <c r="K518" s="38"/>
      <c r="L518" s="41"/>
      <c r="M518" s="193"/>
      <c r="N518" s="194"/>
      <c r="O518" s="66"/>
      <c r="P518" s="66"/>
      <c r="Q518" s="66"/>
      <c r="R518" s="66"/>
      <c r="S518" s="66"/>
      <c r="T518" s="67"/>
      <c r="U518" s="36"/>
      <c r="V518" s="36"/>
      <c r="W518" s="36"/>
      <c r="X518" s="36"/>
      <c r="Y518" s="36"/>
      <c r="Z518" s="36"/>
      <c r="AA518" s="36"/>
      <c r="AB518" s="36"/>
      <c r="AC518" s="36"/>
      <c r="AD518" s="36"/>
      <c r="AE518" s="36"/>
      <c r="AT518" s="18" t="s">
        <v>139</v>
      </c>
      <c r="AU518" s="18" t="s">
        <v>92</v>
      </c>
    </row>
    <row r="519" spans="1:65" s="2" customFormat="1" ht="11.25">
      <c r="A519" s="36"/>
      <c r="B519" s="37"/>
      <c r="C519" s="38"/>
      <c r="D519" s="195" t="s">
        <v>141</v>
      </c>
      <c r="E519" s="38"/>
      <c r="F519" s="196" t="s">
        <v>1067</v>
      </c>
      <c r="G519" s="38"/>
      <c r="H519" s="38"/>
      <c r="I519" s="192"/>
      <c r="J519" s="38"/>
      <c r="K519" s="38"/>
      <c r="L519" s="41"/>
      <c r="M519" s="193"/>
      <c r="N519" s="194"/>
      <c r="O519" s="66"/>
      <c r="P519" s="66"/>
      <c r="Q519" s="66"/>
      <c r="R519" s="66"/>
      <c r="S519" s="66"/>
      <c r="T519" s="67"/>
      <c r="U519" s="36"/>
      <c r="V519" s="36"/>
      <c r="W519" s="36"/>
      <c r="X519" s="36"/>
      <c r="Y519" s="36"/>
      <c r="Z519" s="36"/>
      <c r="AA519" s="36"/>
      <c r="AB519" s="36"/>
      <c r="AC519" s="36"/>
      <c r="AD519" s="36"/>
      <c r="AE519" s="36"/>
      <c r="AT519" s="18" t="s">
        <v>141</v>
      </c>
      <c r="AU519" s="18" t="s">
        <v>92</v>
      </c>
    </row>
    <row r="520" spans="1:65" s="13" customFormat="1" ht="22.5">
      <c r="B520" s="197"/>
      <c r="C520" s="198"/>
      <c r="D520" s="190" t="s">
        <v>143</v>
      </c>
      <c r="E520" s="199" t="s">
        <v>39</v>
      </c>
      <c r="F520" s="200" t="s">
        <v>1068</v>
      </c>
      <c r="G520" s="198"/>
      <c r="H520" s="201">
        <v>30</v>
      </c>
      <c r="I520" s="202"/>
      <c r="J520" s="198"/>
      <c r="K520" s="198"/>
      <c r="L520" s="203"/>
      <c r="M520" s="204"/>
      <c r="N520" s="205"/>
      <c r="O520" s="205"/>
      <c r="P520" s="205"/>
      <c r="Q520" s="205"/>
      <c r="R520" s="205"/>
      <c r="S520" s="205"/>
      <c r="T520" s="206"/>
      <c r="AT520" s="207" t="s">
        <v>143</v>
      </c>
      <c r="AU520" s="207" t="s">
        <v>92</v>
      </c>
      <c r="AV520" s="13" t="s">
        <v>92</v>
      </c>
      <c r="AW520" s="13" t="s">
        <v>41</v>
      </c>
      <c r="AX520" s="13" t="s">
        <v>82</v>
      </c>
      <c r="AY520" s="207" t="s">
        <v>130</v>
      </c>
    </row>
    <row r="521" spans="1:65" s="14" customFormat="1" ht="11.25">
      <c r="B521" s="208"/>
      <c r="C521" s="209"/>
      <c r="D521" s="190" t="s">
        <v>143</v>
      </c>
      <c r="E521" s="210" t="s">
        <v>39</v>
      </c>
      <c r="F521" s="211" t="s">
        <v>158</v>
      </c>
      <c r="G521" s="209"/>
      <c r="H521" s="212">
        <v>30</v>
      </c>
      <c r="I521" s="213"/>
      <c r="J521" s="209"/>
      <c r="K521" s="209"/>
      <c r="L521" s="214"/>
      <c r="M521" s="215"/>
      <c r="N521" s="216"/>
      <c r="O521" s="216"/>
      <c r="P521" s="216"/>
      <c r="Q521" s="216"/>
      <c r="R521" s="216"/>
      <c r="S521" s="216"/>
      <c r="T521" s="217"/>
      <c r="AT521" s="218" t="s">
        <v>143</v>
      </c>
      <c r="AU521" s="218" t="s">
        <v>92</v>
      </c>
      <c r="AV521" s="14" t="s">
        <v>137</v>
      </c>
      <c r="AW521" s="14" t="s">
        <v>41</v>
      </c>
      <c r="AX521" s="14" t="s">
        <v>90</v>
      </c>
      <c r="AY521" s="218" t="s">
        <v>130</v>
      </c>
    </row>
    <row r="522" spans="1:65" s="2" customFormat="1" ht="24.2" customHeight="1">
      <c r="A522" s="36"/>
      <c r="B522" s="37"/>
      <c r="C522" s="177" t="s">
        <v>1069</v>
      </c>
      <c r="D522" s="177" t="s">
        <v>132</v>
      </c>
      <c r="E522" s="178" t="s">
        <v>1070</v>
      </c>
      <c r="F522" s="179" t="s">
        <v>1071</v>
      </c>
      <c r="G522" s="180" t="s">
        <v>201</v>
      </c>
      <c r="H522" s="181">
        <v>300</v>
      </c>
      <c r="I522" s="182"/>
      <c r="J522" s="183">
        <f>ROUND(I522*H522,2)</f>
        <v>0</v>
      </c>
      <c r="K522" s="179" t="s">
        <v>136</v>
      </c>
      <c r="L522" s="41"/>
      <c r="M522" s="184" t="s">
        <v>39</v>
      </c>
      <c r="N522" s="185" t="s">
        <v>53</v>
      </c>
      <c r="O522" s="66"/>
      <c r="P522" s="186">
        <f>O522*H522</f>
        <v>0</v>
      </c>
      <c r="Q522" s="186">
        <v>0</v>
      </c>
      <c r="R522" s="186">
        <f>Q522*H522</f>
        <v>0</v>
      </c>
      <c r="S522" s="186">
        <v>0</v>
      </c>
      <c r="T522" s="187">
        <f>S522*H522</f>
        <v>0</v>
      </c>
      <c r="U522" s="36"/>
      <c r="V522" s="36"/>
      <c r="W522" s="36"/>
      <c r="X522" s="36"/>
      <c r="Y522" s="36"/>
      <c r="Z522" s="36"/>
      <c r="AA522" s="36"/>
      <c r="AB522" s="36"/>
      <c r="AC522" s="36"/>
      <c r="AD522" s="36"/>
      <c r="AE522" s="36"/>
      <c r="AR522" s="188" t="s">
        <v>216</v>
      </c>
      <c r="AT522" s="188" t="s">
        <v>132</v>
      </c>
      <c r="AU522" s="188" t="s">
        <v>92</v>
      </c>
      <c r="AY522" s="18" t="s">
        <v>130</v>
      </c>
      <c r="BE522" s="189">
        <f>IF(N522="základní",J522,0)</f>
        <v>0</v>
      </c>
      <c r="BF522" s="189">
        <f>IF(N522="snížená",J522,0)</f>
        <v>0</v>
      </c>
      <c r="BG522" s="189">
        <f>IF(N522="zákl. přenesená",J522,0)</f>
        <v>0</v>
      </c>
      <c r="BH522" s="189">
        <f>IF(N522="sníž. přenesená",J522,0)</f>
        <v>0</v>
      </c>
      <c r="BI522" s="189">
        <f>IF(N522="nulová",J522,0)</f>
        <v>0</v>
      </c>
      <c r="BJ522" s="18" t="s">
        <v>90</v>
      </c>
      <c r="BK522" s="189">
        <f>ROUND(I522*H522,2)</f>
        <v>0</v>
      </c>
      <c r="BL522" s="18" t="s">
        <v>216</v>
      </c>
      <c r="BM522" s="188" t="s">
        <v>1072</v>
      </c>
    </row>
    <row r="523" spans="1:65" s="2" customFormat="1" ht="39">
      <c r="A523" s="36"/>
      <c r="B523" s="37"/>
      <c r="C523" s="38"/>
      <c r="D523" s="190" t="s">
        <v>139</v>
      </c>
      <c r="E523" s="38"/>
      <c r="F523" s="191" t="s">
        <v>1073</v>
      </c>
      <c r="G523" s="38"/>
      <c r="H523" s="38"/>
      <c r="I523" s="192"/>
      <c r="J523" s="38"/>
      <c r="K523" s="38"/>
      <c r="L523" s="41"/>
      <c r="M523" s="193"/>
      <c r="N523" s="194"/>
      <c r="O523" s="66"/>
      <c r="P523" s="66"/>
      <c r="Q523" s="66"/>
      <c r="R523" s="66"/>
      <c r="S523" s="66"/>
      <c r="T523" s="67"/>
      <c r="U523" s="36"/>
      <c r="V523" s="36"/>
      <c r="W523" s="36"/>
      <c r="X523" s="36"/>
      <c r="Y523" s="36"/>
      <c r="Z523" s="36"/>
      <c r="AA523" s="36"/>
      <c r="AB523" s="36"/>
      <c r="AC523" s="36"/>
      <c r="AD523" s="36"/>
      <c r="AE523" s="36"/>
      <c r="AT523" s="18" t="s">
        <v>139</v>
      </c>
      <c r="AU523" s="18" t="s">
        <v>92</v>
      </c>
    </row>
    <row r="524" spans="1:65" s="2" customFormat="1" ht="11.25">
      <c r="A524" s="36"/>
      <c r="B524" s="37"/>
      <c r="C524" s="38"/>
      <c r="D524" s="195" t="s">
        <v>141</v>
      </c>
      <c r="E524" s="38"/>
      <c r="F524" s="196" t="s">
        <v>1074</v>
      </c>
      <c r="G524" s="38"/>
      <c r="H524" s="38"/>
      <c r="I524" s="192"/>
      <c r="J524" s="38"/>
      <c r="K524" s="38"/>
      <c r="L524" s="41"/>
      <c r="M524" s="193"/>
      <c r="N524" s="194"/>
      <c r="O524" s="66"/>
      <c r="P524" s="66"/>
      <c r="Q524" s="66"/>
      <c r="R524" s="66"/>
      <c r="S524" s="66"/>
      <c r="T524" s="67"/>
      <c r="U524" s="36"/>
      <c r="V524" s="36"/>
      <c r="W524" s="36"/>
      <c r="X524" s="36"/>
      <c r="Y524" s="36"/>
      <c r="Z524" s="36"/>
      <c r="AA524" s="36"/>
      <c r="AB524" s="36"/>
      <c r="AC524" s="36"/>
      <c r="AD524" s="36"/>
      <c r="AE524" s="36"/>
      <c r="AT524" s="18" t="s">
        <v>141</v>
      </c>
      <c r="AU524" s="18" t="s">
        <v>92</v>
      </c>
    </row>
    <row r="525" spans="1:65" s="2" customFormat="1" ht="24.2" customHeight="1">
      <c r="A525" s="36"/>
      <c r="B525" s="37"/>
      <c r="C525" s="177" t="s">
        <v>1075</v>
      </c>
      <c r="D525" s="177" t="s">
        <v>132</v>
      </c>
      <c r="E525" s="178" t="s">
        <v>1076</v>
      </c>
      <c r="F525" s="179" t="s">
        <v>1077</v>
      </c>
      <c r="G525" s="180" t="s">
        <v>201</v>
      </c>
      <c r="H525" s="181">
        <v>288</v>
      </c>
      <c r="I525" s="182"/>
      <c r="J525" s="183">
        <f>ROUND(I525*H525,2)</f>
        <v>0</v>
      </c>
      <c r="K525" s="179" t="s">
        <v>136</v>
      </c>
      <c r="L525" s="41"/>
      <c r="M525" s="184" t="s">
        <v>39</v>
      </c>
      <c r="N525" s="185" t="s">
        <v>53</v>
      </c>
      <c r="O525" s="66"/>
      <c r="P525" s="186">
        <f>O525*H525</f>
        <v>0</v>
      </c>
      <c r="Q525" s="186">
        <v>0</v>
      </c>
      <c r="R525" s="186">
        <f>Q525*H525</f>
        <v>0</v>
      </c>
      <c r="S525" s="186">
        <v>0</v>
      </c>
      <c r="T525" s="187">
        <f>S525*H525</f>
        <v>0</v>
      </c>
      <c r="U525" s="36"/>
      <c r="V525" s="36"/>
      <c r="W525" s="36"/>
      <c r="X525" s="36"/>
      <c r="Y525" s="36"/>
      <c r="Z525" s="36"/>
      <c r="AA525" s="36"/>
      <c r="AB525" s="36"/>
      <c r="AC525" s="36"/>
      <c r="AD525" s="36"/>
      <c r="AE525" s="36"/>
      <c r="AR525" s="188" t="s">
        <v>216</v>
      </c>
      <c r="AT525" s="188" t="s">
        <v>132</v>
      </c>
      <c r="AU525" s="188" t="s">
        <v>92</v>
      </c>
      <c r="AY525" s="18" t="s">
        <v>130</v>
      </c>
      <c r="BE525" s="189">
        <f>IF(N525="základní",J525,0)</f>
        <v>0</v>
      </c>
      <c r="BF525" s="189">
        <f>IF(N525="snížená",J525,0)</f>
        <v>0</v>
      </c>
      <c r="BG525" s="189">
        <f>IF(N525="zákl. přenesená",J525,0)</f>
        <v>0</v>
      </c>
      <c r="BH525" s="189">
        <f>IF(N525="sníž. přenesená",J525,0)</f>
        <v>0</v>
      </c>
      <c r="BI525" s="189">
        <f>IF(N525="nulová",J525,0)</f>
        <v>0</v>
      </c>
      <c r="BJ525" s="18" t="s">
        <v>90</v>
      </c>
      <c r="BK525" s="189">
        <f>ROUND(I525*H525,2)</f>
        <v>0</v>
      </c>
      <c r="BL525" s="18" t="s">
        <v>216</v>
      </c>
      <c r="BM525" s="188" t="s">
        <v>1078</v>
      </c>
    </row>
    <row r="526" spans="1:65" s="2" customFormat="1" ht="39">
      <c r="A526" s="36"/>
      <c r="B526" s="37"/>
      <c r="C526" s="38"/>
      <c r="D526" s="190" t="s">
        <v>139</v>
      </c>
      <c r="E526" s="38"/>
      <c r="F526" s="191" t="s">
        <v>1079</v>
      </c>
      <c r="G526" s="38"/>
      <c r="H526" s="38"/>
      <c r="I526" s="192"/>
      <c r="J526" s="38"/>
      <c r="K526" s="38"/>
      <c r="L526" s="41"/>
      <c r="M526" s="193"/>
      <c r="N526" s="194"/>
      <c r="O526" s="66"/>
      <c r="P526" s="66"/>
      <c r="Q526" s="66"/>
      <c r="R526" s="66"/>
      <c r="S526" s="66"/>
      <c r="T526" s="67"/>
      <c r="U526" s="36"/>
      <c r="V526" s="36"/>
      <c r="W526" s="36"/>
      <c r="X526" s="36"/>
      <c r="Y526" s="36"/>
      <c r="Z526" s="36"/>
      <c r="AA526" s="36"/>
      <c r="AB526" s="36"/>
      <c r="AC526" s="36"/>
      <c r="AD526" s="36"/>
      <c r="AE526" s="36"/>
      <c r="AT526" s="18" t="s">
        <v>139</v>
      </c>
      <c r="AU526" s="18" t="s">
        <v>92</v>
      </c>
    </row>
    <row r="527" spans="1:65" s="2" customFormat="1" ht="11.25">
      <c r="A527" s="36"/>
      <c r="B527" s="37"/>
      <c r="C527" s="38"/>
      <c r="D527" s="195" t="s">
        <v>141</v>
      </c>
      <c r="E527" s="38"/>
      <c r="F527" s="196" t="s">
        <v>1080</v>
      </c>
      <c r="G527" s="38"/>
      <c r="H527" s="38"/>
      <c r="I527" s="192"/>
      <c r="J527" s="38"/>
      <c r="K527" s="38"/>
      <c r="L527" s="41"/>
      <c r="M527" s="193"/>
      <c r="N527" s="194"/>
      <c r="O527" s="66"/>
      <c r="P527" s="66"/>
      <c r="Q527" s="66"/>
      <c r="R527" s="66"/>
      <c r="S527" s="66"/>
      <c r="T527" s="67"/>
      <c r="U527" s="36"/>
      <c r="V527" s="36"/>
      <c r="W527" s="36"/>
      <c r="X527" s="36"/>
      <c r="Y527" s="36"/>
      <c r="Z527" s="36"/>
      <c r="AA527" s="36"/>
      <c r="AB527" s="36"/>
      <c r="AC527" s="36"/>
      <c r="AD527" s="36"/>
      <c r="AE527" s="36"/>
      <c r="AT527" s="18" t="s">
        <v>141</v>
      </c>
      <c r="AU527" s="18" t="s">
        <v>92</v>
      </c>
    </row>
    <row r="528" spans="1:65" s="13" customFormat="1" ht="11.25">
      <c r="B528" s="197"/>
      <c r="C528" s="198"/>
      <c r="D528" s="190" t="s">
        <v>143</v>
      </c>
      <c r="E528" s="199" t="s">
        <v>39</v>
      </c>
      <c r="F528" s="200" t="s">
        <v>1081</v>
      </c>
      <c r="G528" s="198"/>
      <c r="H528" s="201">
        <v>288</v>
      </c>
      <c r="I528" s="202"/>
      <c r="J528" s="198"/>
      <c r="K528" s="198"/>
      <c r="L528" s="203"/>
      <c r="M528" s="204"/>
      <c r="N528" s="205"/>
      <c r="O528" s="205"/>
      <c r="P528" s="205"/>
      <c r="Q528" s="205"/>
      <c r="R528" s="205"/>
      <c r="S528" s="205"/>
      <c r="T528" s="206"/>
      <c r="AT528" s="207" t="s">
        <v>143</v>
      </c>
      <c r="AU528" s="207" t="s">
        <v>92</v>
      </c>
      <c r="AV528" s="13" t="s">
        <v>92</v>
      </c>
      <c r="AW528" s="13" t="s">
        <v>41</v>
      </c>
      <c r="AX528" s="13" t="s">
        <v>82</v>
      </c>
      <c r="AY528" s="207" t="s">
        <v>130</v>
      </c>
    </row>
    <row r="529" spans="1:65" s="14" customFormat="1" ht="11.25">
      <c r="B529" s="208"/>
      <c r="C529" s="209"/>
      <c r="D529" s="190" t="s">
        <v>143</v>
      </c>
      <c r="E529" s="210" t="s">
        <v>39</v>
      </c>
      <c r="F529" s="211" t="s">
        <v>158</v>
      </c>
      <c r="G529" s="209"/>
      <c r="H529" s="212">
        <v>288</v>
      </c>
      <c r="I529" s="213"/>
      <c r="J529" s="209"/>
      <c r="K529" s="209"/>
      <c r="L529" s="214"/>
      <c r="M529" s="215"/>
      <c r="N529" s="216"/>
      <c r="O529" s="216"/>
      <c r="P529" s="216"/>
      <c r="Q529" s="216"/>
      <c r="R529" s="216"/>
      <c r="S529" s="216"/>
      <c r="T529" s="217"/>
      <c r="AT529" s="218" t="s">
        <v>143</v>
      </c>
      <c r="AU529" s="218" t="s">
        <v>92</v>
      </c>
      <c r="AV529" s="14" t="s">
        <v>137</v>
      </c>
      <c r="AW529" s="14" t="s">
        <v>41</v>
      </c>
      <c r="AX529" s="14" t="s">
        <v>90</v>
      </c>
      <c r="AY529" s="218" t="s">
        <v>130</v>
      </c>
    </row>
    <row r="530" spans="1:65" s="2" customFormat="1" ht="24.2" customHeight="1">
      <c r="A530" s="36"/>
      <c r="B530" s="37"/>
      <c r="C530" s="177" t="s">
        <v>1082</v>
      </c>
      <c r="D530" s="177" t="s">
        <v>132</v>
      </c>
      <c r="E530" s="178" t="s">
        <v>1083</v>
      </c>
      <c r="F530" s="179" t="s">
        <v>1084</v>
      </c>
      <c r="G530" s="180" t="s">
        <v>201</v>
      </c>
      <c r="H530" s="181">
        <v>32</v>
      </c>
      <c r="I530" s="182"/>
      <c r="J530" s="183">
        <f>ROUND(I530*H530,2)</f>
        <v>0</v>
      </c>
      <c r="K530" s="179" t="s">
        <v>136</v>
      </c>
      <c r="L530" s="41"/>
      <c r="M530" s="184" t="s">
        <v>39</v>
      </c>
      <c r="N530" s="185" t="s">
        <v>53</v>
      </c>
      <c r="O530" s="66"/>
      <c r="P530" s="186">
        <f>O530*H530</f>
        <v>0</v>
      </c>
      <c r="Q530" s="186">
        <v>0</v>
      </c>
      <c r="R530" s="186">
        <f>Q530*H530</f>
        <v>0</v>
      </c>
      <c r="S530" s="186">
        <v>0</v>
      </c>
      <c r="T530" s="187">
        <f>S530*H530</f>
        <v>0</v>
      </c>
      <c r="U530" s="36"/>
      <c r="V530" s="36"/>
      <c r="W530" s="36"/>
      <c r="X530" s="36"/>
      <c r="Y530" s="36"/>
      <c r="Z530" s="36"/>
      <c r="AA530" s="36"/>
      <c r="AB530" s="36"/>
      <c r="AC530" s="36"/>
      <c r="AD530" s="36"/>
      <c r="AE530" s="36"/>
      <c r="AR530" s="188" t="s">
        <v>216</v>
      </c>
      <c r="AT530" s="188" t="s">
        <v>132</v>
      </c>
      <c r="AU530" s="188" t="s">
        <v>92</v>
      </c>
      <c r="AY530" s="18" t="s">
        <v>130</v>
      </c>
      <c r="BE530" s="189">
        <f>IF(N530="základní",J530,0)</f>
        <v>0</v>
      </c>
      <c r="BF530" s="189">
        <f>IF(N530="snížená",J530,0)</f>
        <v>0</v>
      </c>
      <c r="BG530" s="189">
        <f>IF(N530="zákl. přenesená",J530,0)</f>
        <v>0</v>
      </c>
      <c r="BH530" s="189">
        <f>IF(N530="sníž. přenesená",J530,0)</f>
        <v>0</v>
      </c>
      <c r="BI530" s="189">
        <f>IF(N530="nulová",J530,0)</f>
        <v>0</v>
      </c>
      <c r="BJ530" s="18" t="s">
        <v>90</v>
      </c>
      <c r="BK530" s="189">
        <f>ROUND(I530*H530,2)</f>
        <v>0</v>
      </c>
      <c r="BL530" s="18" t="s">
        <v>216</v>
      </c>
      <c r="BM530" s="188" t="s">
        <v>1085</v>
      </c>
    </row>
    <row r="531" spans="1:65" s="2" customFormat="1" ht="39">
      <c r="A531" s="36"/>
      <c r="B531" s="37"/>
      <c r="C531" s="38"/>
      <c r="D531" s="190" t="s">
        <v>139</v>
      </c>
      <c r="E531" s="38"/>
      <c r="F531" s="191" t="s">
        <v>1086</v>
      </c>
      <c r="G531" s="38"/>
      <c r="H531" s="38"/>
      <c r="I531" s="192"/>
      <c r="J531" s="38"/>
      <c r="K531" s="38"/>
      <c r="L531" s="41"/>
      <c r="M531" s="193"/>
      <c r="N531" s="194"/>
      <c r="O531" s="66"/>
      <c r="P531" s="66"/>
      <c r="Q531" s="66"/>
      <c r="R531" s="66"/>
      <c r="S531" s="66"/>
      <c r="T531" s="67"/>
      <c r="U531" s="36"/>
      <c r="V531" s="36"/>
      <c r="W531" s="36"/>
      <c r="X531" s="36"/>
      <c r="Y531" s="36"/>
      <c r="Z531" s="36"/>
      <c r="AA531" s="36"/>
      <c r="AB531" s="36"/>
      <c r="AC531" s="36"/>
      <c r="AD531" s="36"/>
      <c r="AE531" s="36"/>
      <c r="AT531" s="18" t="s">
        <v>139</v>
      </c>
      <c r="AU531" s="18" t="s">
        <v>92</v>
      </c>
    </row>
    <row r="532" spans="1:65" s="2" customFormat="1" ht="11.25">
      <c r="A532" s="36"/>
      <c r="B532" s="37"/>
      <c r="C532" s="38"/>
      <c r="D532" s="195" t="s">
        <v>141</v>
      </c>
      <c r="E532" s="38"/>
      <c r="F532" s="196" t="s">
        <v>1087</v>
      </c>
      <c r="G532" s="38"/>
      <c r="H532" s="38"/>
      <c r="I532" s="192"/>
      <c r="J532" s="38"/>
      <c r="K532" s="38"/>
      <c r="L532" s="41"/>
      <c r="M532" s="193"/>
      <c r="N532" s="194"/>
      <c r="O532" s="66"/>
      <c r="P532" s="66"/>
      <c r="Q532" s="66"/>
      <c r="R532" s="66"/>
      <c r="S532" s="66"/>
      <c r="T532" s="67"/>
      <c r="U532" s="36"/>
      <c r="V532" s="36"/>
      <c r="W532" s="36"/>
      <c r="X532" s="36"/>
      <c r="Y532" s="36"/>
      <c r="Z532" s="36"/>
      <c r="AA532" s="36"/>
      <c r="AB532" s="36"/>
      <c r="AC532" s="36"/>
      <c r="AD532" s="36"/>
      <c r="AE532" s="36"/>
      <c r="AT532" s="18" t="s">
        <v>141</v>
      </c>
      <c r="AU532" s="18" t="s">
        <v>92</v>
      </c>
    </row>
    <row r="533" spans="1:65" s="13" customFormat="1" ht="11.25">
      <c r="B533" s="197"/>
      <c r="C533" s="198"/>
      <c r="D533" s="190" t="s">
        <v>143</v>
      </c>
      <c r="E533" s="199" t="s">
        <v>39</v>
      </c>
      <c r="F533" s="200" t="s">
        <v>1088</v>
      </c>
      <c r="G533" s="198"/>
      <c r="H533" s="201">
        <v>32</v>
      </c>
      <c r="I533" s="202"/>
      <c r="J533" s="198"/>
      <c r="K533" s="198"/>
      <c r="L533" s="203"/>
      <c r="M533" s="204"/>
      <c r="N533" s="205"/>
      <c r="O533" s="205"/>
      <c r="P533" s="205"/>
      <c r="Q533" s="205"/>
      <c r="R533" s="205"/>
      <c r="S533" s="205"/>
      <c r="T533" s="206"/>
      <c r="AT533" s="207" t="s">
        <v>143</v>
      </c>
      <c r="AU533" s="207" t="s">
        <v>92</v>
      </c>
      <c r="AV533" s="13" t="s">
        <v>92</v>
      </c>
      <c r="AW533" s="13" t="s">
        <v>41</v>
      </c>
      <c r="AX533" s="13" t="s">
        <v>82</v>
      </c>
      <c r="AY533" s="207" t="s">
        <v>130</v>
      </c>
    </row>
    <row r="534" spans="1:65" s="14" customFormat="1" ht="11.25">
      <c r="B534" s="208"/>
      <c r="C534" s="209"/>
      <c r="D534" s="190" t="s">
        <v>143</v>
      </c>
      <c r="E534" s="210" t="s">
        <v>39</v>
      </c>
      <c r="F534" s="211" t="s">
        <v>158</v>
      </c>
      <c r="G534" s="209"/>
      <c r="H534" s="212">
        <v>32</v>
      </c>
      <c r="I534" s="213"/>
      <c r="J534" s="209"/>
      <c r="K534" s="209"/>
      <c r="L534" s="214"/>
      <c r="M534" s="215"/>
      <c r="N534" s="216"/>
      <c r="O534" s="216"/>
      <c r="P534" s="216"/>
      <c r="Q534" s="216"/>
      <c r="R534" s="216"/>
      <c r="S534" s="216"/>
      <c r="T534" s="217"/>
      <c r="AT534" s="218" t="s">
        <v>143</v>
      </c>
      <c r="AU534" s="218" t="s">
        <v>92</v>
      </c>
      <c r="AV534" s="14" t="s">
        <v>137</v>
      </c>
      <c r="AW534" s="14" t="s">
        <v>41</v>
      </c>
      <c r="AX534" s="14" t="s">
        <v>90</v>
      </c>
      <c r="AY534" s="218" t="s">
        <v>130</v>
      </c>
    </row>
    <row r="535" spans="1:65" s="2" customFormat="1" ht="24.2" customHeight="1">
      <c r="A535" s="36"/>
      <c r="B535" s="37"/>
      <c r="C535" s="177" t="s">
        <v>1089</v>
      </c>
      <c r="D535" s="177" t="s">
        <v>132</v>
      </c>
      <c r="E535" s="178" t="s">
        <v>1090</v>
      </c>
      <c r="F535" s="179" t="s">
        <v>1091</v>
      </c>
      <c r="G535" s="180" t="s">
        <v>201</v>
      </c>
      <c r="H535" s="181">
        <v>320</v>
      </c>
      <c r="I535" s="182"/>
      <c r="J535" s="183">
        <f>ROUND(I535*H535,2)</f>
        <v>0</v>
      </c>
      <c r="K535" s="179" t="s">
        <v>136</v>
      </c>
      <c r="L535" s="41"/>
      <c r="M535" s="184" t="s">
        <v>39</v>
      </c>
      <c r="N535" s="185" t="s">
        <v>53</v>
      </c>
      <c r="O535" s="66"/>
      <c r="P535" s="186">
        <f>O535*H535</f>
        <v>0</v>
      </c>
      <c r="Q535" s="186">
        <v>0</v>
      </c>
      <c r="R535" s="186">
        <f>Q535*H535</f>
        <v>0</v>
      </c>
      <c r="S535" s="186">
        <v>0</v>
      </c>
      <c r="T535" s="187">
        <f>S535*H535</f>
        <v>0</v>
      </c>
      <c r="U535" s="36"/>
      <c r="V535" s="36"/>
      <c r="W535" s="36"/>
      <c r="X535" s="36"/>
      <c r="Y535" s="36"/>
      <c r="Z535" s="36"/>
      <c r="AA535" s="36"/>
      <c r="AB535" s="36"/>
      <c r="AC535" s="36"/>
      <c r="AD535" s="36"/>
      <c r="AE535" s="36"/>
      <c r="AR535" s="188" t="s">
        <v>216</v>
      </c>
      <c r="AT535" s="188" t="s">
        <v>132</v>
      </c>
      <c r="AU535" s="188" t="s">
        <v>92</v>
      </c>
      <c r="AY535" s="18" t="s">
        <v>130</v>
      </c>
      <c r="BE535" s="189">
        <f>IF(N535="základní",J535,0)</f>
        <v>0</v>
      </c>
      <c r="BF535" s="189">
        <f>IF(N535="snížená",J535,0)</f>
        <v>0</v>
      </c>
      <c r="BG535" s="189">
        <f>IF(N535="zákl. přenesená",J535,0)</f>
        <v>0</v>
      </c>
      <c r="BH535" s="189">
        <f>IF(N535="sníž. přenesená",J535,0)</f>
        <v>0</v>
      </c>
      <c r="BI535" s="189">
        <f>IF(N535="nulová",J535,0)</f>
        <v>0</v>
      </c>
      <c r="BJ535" s="18" t="s">
        <v>90</v>
      </c>
      <c r="BK535" s="189">
        <f>ROUND(I535*H535,2)</f>
        <v>0</v>
      </c>
      <c r="BL535" s="18" t="s">
        <v>216</v>
      </c>
      <c r="BM535" s="188" t="s">
        <v>1092</v>
      </c>
    </row>
    <row r="536" spans="1:65" s="2" customFormat="1" ht="39">
      <c r="A536" s="36"/>
      <c r="B536" s="37"/>
      <c r="C536" s="38"/>
      <c r="D536" s="190" t="s">
        <v>139</v>
      </c>
      <c r="E536" s="38"/>
      <c r="F536" s="191" t="s">
        <v>1093</v>
      </c>
      <c r="G536" s="38"/>
      <c r="H536" s="38"/>
      <c r="I536" s="192"/>
      <c r="J536" s="38"/>
      <c r="K536" s="38"/>
      <c r="L536" s="41"/>
      <c r="M536" s="193"/>
      <c r="N536" s="194"/>
      <c r="O536" s="66"/>
      <c r="P536" s="66"/>
      <c r="Q536" s="66"/>
      <c r="R536" s="66"/>
      <c r="S536" s="66"/>
      <c r="T536" s="67"/>
      <c r="U536" s="36"/>
      <c r="V536" s="36"/>
      <c r="W536" s="36"/>
      <c r="X536" s="36"/>
      <c r="Y536" s="36"/>
      <c r="Z536" s="36"/>
      <c r="AA536" s="36"/>
      <c r="AB536" s="36"/>
      <c r="AC536" s="36"/>
      <c r="AD536" s="36"/>
      <c r="AE536" s="36"/>
      <c r="AT536" s="18" t="s">
        <v>139</v>
      </c>
      <c r="AU536" s="18" t="s">
        <v>92</v>
      </c>
    </row>
    <row r="537" spans="1:65" s="2" customFormat="1" ht="11.25">
      <c r="A537" s="36"/>
      <c r="B537" s="37"/>
      <c r="C537" s="38"/>
      <c r="D537" s="195" t="s">
        <v>141</v>
      </c>
      <c r="E537" s="38"/>
      <c r="F537" s="196" t="s">
        <v>1094</v>
      </c>
      <c r="G537" s="38"/>
      <c r="H537" s="38"/>
      <c r="I537" s="192"/>
      <c r="J537" s="38"/>
      <c r="K537" s="38"/>
      <c r="L537" s="41"/>
      <c r="M537" s="193"/>
      <c r="N537" s="194"/>
      <c r="O537" s="66"/>
      <c r="P537" s="66"/>
      <c r="Q537" s="66"/>
      <c r="R537" s="66"/>
      <c r="S537" s="66"/>
      <c r="T537" s="67"/>
      <c r="U537" s="36"/>
      <c r="V537" s="36"/>
      <c r="W537" s="36"/>
      <c r="X537" s="36"/>
      <c r="Y537" s="36"/>
      <c r="Z537" s="36"/>
      <c r="AA537" s="36"/>
      <c r="AB537" s="36"/>
      <c r="AC537" s="36"/>
      <c r="AD537" s="36"/>
      <c r="AE537" s="36"/>
      <c r="AT537" s="18" t="s">
        <v>141</v>
      </c>
      <c r="AU537" s="18" t="s">
        <v>92</v>
      </c>
    </row>
    <row r="538" spans="1:65" s="2" customFormat="1" ht="24.2" customHeight="1">
      <c r="A538" s="36"/>
      <c r="B538" s="37"/>
      <c r="C538" s="177" t="s">
        <v>1095</v>
      </c>
      <c r="D538" s="177" t="s">
        <v>132</v>
      </c>
      <c r="E538" s="178" t="s">
        <v>1096</v>
      </c>
      <c r="F538" s="179" t="s">
        <v>1097</v>
      </c>
      <c r="G538" s="180" t="s">
        <v>161</v>
      </c>
      <c r="H538" s="181">
        <v>102.4</v>
      </c>
      <c r="I538" s="182"/>
      <c r="J538" s="183">
        <f>ROUND(I538*H538,2)</f>
        <v>0</v>
      </c>
      <c r="K538" s="179" t="s">
        <v>136</v>
      </c>
      <c r="L538" s="41"/>
      <c r="M538" s="184" t="s">
        <v>39</v>
      </c>
      <c r="N538" s="185" t="s">
        <v>53</v>
      </c>
      <c r="O538" s="66"/>
      <c r="P538" s="186">
        <f>O538*H538</f>
        <v>0</v>
      </c>
      <c r="Q538" s="186">
        <v>0</v>
      </c>
      <c r="R538" s="186">
        <f>Q538*H538</f>
        <v>0</v>
      </c>
      <c r="S538" s="186">
        <v>0</v>
      </c>
      <c r="T538" s="187">
        <f>S538*H538</f>
        <v>0</v>
      </c>
      <c r="U538" s="36"/>
      <c r="V538" s="36"/>
      <c r="W538" s="36"/>
      <c r="X538" s="36"/>
      <c r="Y538" s="36"/>
      <c r="Z538" s="36"/>
      <c r="AA538" s="36"/>
      <c r="AB538" s="36"/>
      <c r="AC538" s="36"/>
      <c r="AD538" s="36"/>
      <c r="AE538" s="36"/>
      <c r="AR538" s="188" t="s">
        <v>216</v>
      </c>
      <c r="AT538" s="188" t="s">
        <v>132</v>
      </c>
      <c r="AU538" s="188" t="s">
        <v>92</v>
      </c>
      <c r="AY538" s="18" t="s">
        <v>130</v>
      </c>
      <c r="BE538" s="189">
        <f>IF(N538="základní",J538,0)</f>
        <v>0</v>
      </c>
      <c r="BF538" s="189">
        <f>IF(N538="snížená",J538,0)</f>
        <v>0</v>
      </c>
      <c r="BG538" s="189">
        <f>IF(N538="zákl. přenesená",J538,0)</f>
        <v>0</v>
      </c>
      <c r="BH538" s="189">
        <f>IF(N538="sníž. přenesená",J538,0)</f>
        <v>0</v>
      </c>
      <c r="BI538" s="189">
        <f>IF(N538="nulová",J538,0)</f>
        <v>0</v>
      </c>
      <c r="BJ538" s="18" t="s">
        <v>90</v>
      </c>
      <c r="BK538" s="189">
        <f>ROUND(I538*H538,2)</f>
        <v>0</v>
      </c>
      <c r="BL538" s="18" t="s">
        <v>216</v>
      </c>
      <c r="BM538" s="188" t="s">
        <v>1098</v>
      </c>
    </row>
    <row r="539" spans="1:65" s="2" customFormat="1" ht="19.5">
      <c r="A539" s="36"/>
      <c r="B539" s="37"/>
      <c r="C539" s="38"/>
      <c r="D539" s="190" t="s">
        <v>139</v>
      </c>
      <c r="E539" s="38"/>
      <c r="F539" s="191" t="s">
        <v>1099</v>
      </c>
      <c r="G539" s="38"/>
      <c r="H539" s="38"/>
      <c r="I539" s="192"/>
      <c r="J539" s="38"/>
      <c r="K539" s="38"/>
      <c r="L539" s="41"/>
      <c r="M539" s="193"/>
      <c r="N539" s="194"/>
      <c r="O539" s="66"/>
      <c r="P539" s="66"/>
      <c r="Q539" s="66"/>
      <c r="R539" s="66"/>
      <c r="S539" s="66"/>
      <c r="T539" s="67"/>
      <c r="U539" s="36"/>
      <c r="V539" s="36"/>
      <c r="W539" s="36"/>
      <c r="X539" s="36"/>
      <c r="Y539" s="36"/>
      <c r="Z539" s="36"/>
      <c r="AA539" s="36"/>
      <c r="AB539" s="36"/>
      <c r="AC539" s="36"/>
      <c r="AD539" s="36"/>
      <c r="AE539" s="36"/>
      <c r="AT539" s="18" t="s">
        <v>139</v>
      </c>
      <c r="AU539" s="18" t="s">
        <v>92</v>
      </c>
    </row>
    <row r="540" spans="1:65" s="2" customFormat="1" ht="11.25">
      <c r="A540" s="36"/>
      <c r="B540" s="37"/>
      <c r="C540" s="38"/>
      <c r="D540" s="195" t="s">
        <v>141</v>
      </c>
      <c r="E540" s="38"/>
      <c r="F540" s="196" t="s">
        <v>1100</v>
      </c>
      <c r="G540" s="38"/>
      <c r="H540" s="38"/>
      <c r="I540" s="192"/>
      <c r="J540" s="38"/>
      <c r="K540" s="38"/>
      <c r="L540" s="41"/>
      <c r="M540" s="193"/>
      <c r="N540" s="194"/>
      <c r="O540" s="66"/>
      <c r="P540" s="66"/>
      <c r="Q540" s="66"/>
      <c r="R540" s="66"/>
      <c r="S540" s="66"/>
      <c r="T540" s="67"/>
      <c r="U540" s="36"/>
      <c r="V540" s="36"/>
      <c r="W540" s="36"/>
      <c r="X540" s="36"/>
      <c r="Y540" s="36"/>
      <c r="Z540" s="36"/>
      <c r="AA540" s="36"/>
      <c r="AB540" s="36"/>
      <c r="AC540" s="36"/>
      <c r="AD540" s="36"/>
      <c r="AE540" s="36"/>
      <c r="AT540" s="18" t="s">
        <v>141</v>
      </c>
      <c r="AU540" s="18" t="s">
        <v>92</v>
      </c>
    </row>
    <row r="541" spans="1:65" s="13" customFormat="1" ht="11.25">
      <c r="B541" s="197"/>
      <c r="C541" s="198"/>
      <c r="D541" s="190" t="s">
        <v>143</v>
      </c>
      <c r="E541" s="199" t="s">
        <v>39</v>
      </c>
      <c r="F541" s="200" t="s">
        <v>1101</v>
      </c>
      <c r="G541" s="198"/>
      <c r="H541" s="201">
        <v>102.4</v>
      </c>
      <c r="I541" s="202"/>
      <c r="J541" s="198"/>
      <c r="K541" s="198"/>
      <c r="L541" s="203"/>
      <c r="M541" s="204"/>
      <c r="N541" s="205"/>
      <c r="O541" s="205"/>
      <c r="P541" s="205"/>
      <c r="Q541" s="205"/>
      <c r="R541" s="205"/>
      <c r="S541" s="205"/>
      <c r="T541" s="206"/>
      <c r="AT541" s="207" t="s">
        <v>143</v>
      </c>
      <c r="AU541" s="207" t="s">
        <v>92</v>
      </c>
      <c r="AV541" s="13" t="s">
        <v>92</v>
      </c>
      <c r="AW541" s="13" t="s">
        <v>41</v>
      </c>
      <c r="AX541" s="13" t="s">
        <v>82</v>
      </c>
      <c r="AY541" s="207" t="s">
        <v>130</v>
      </c>
    </row>
    <row r="542" spans="1:65" s="14" customFormat="1" ht="11.25">
      <c r="B542" s="208"/>
      <c r="C542" s="209"/>
      <c r="D542" s="190" t="s">
        <v>143</v>
      </c>
      <c r="E542" s="210" t="s">
        <v>39</v>
      </c>
      <c r="F542" s="211" t="s">
        <v>158</v>
      </c>
      <c r="G542" s="209"/>
      <c r="H542" s="212">
        <v>102.4</v>
      </c>
      <c r="I542" s="213"/>
      <c r="J542" s="209"/>
      <c r="K542" s="209"/>
      <c r="L542" s="214"/>
      <c r="M542" s="215"/>
      <c r="N542" s="216"/>
      <c r="O542" s="216"/>
      <c r="P542" s="216"/>
      <c r="Q542" s="216"/>
      <c r="R542" s="216"/>
      <c r="S542" s="216"/>
      <c r="T542" s="217"/>
      <c r="AT542" s="218" t="s">
        <v>143</v>
      </c>
      <c r="AU542" s="218" t="s">
        <v>92</v>
      </c>
      <c r="AV542" s="14" t="s">
        <v>137</v>
      </c>
      <c r="AW542" s="14" t="s">
        <v>41</v>
      </c>
      <c r="AX542" s="14" t="s">
        <v>90</v>
      </c>
      <c r="AY542" s="218" t="s">
        <v>130</v>
      </c>
    </row>
    <row r="543" spans="1:65" s="2" customFormat="1" ht="24.2" customHeight="1">
      <c r="A543" s="36"/>
      <c r="B543" s="37"/>
      <c r="C543" s="177" t="s">
        <v>1102</v>
      </c>
      <c r="D543" s="177" t="s">
        <v>132</v>
      </c>
      <c r="E543" s="178" t="s">
        <v>1103</v>
      </c>
      <c r="F543" s="179" t="s">
        <v>1104</v>
      </c>
      <c r="G543" s="180" t="s">
        <v>201</v>
      </c>
      <c r="H543" s="181">
        <v>620</v>
      </c>
      <c r="I543" s="182"/>
      <c r="J543" s="183">
        <f>ROUND(I543*H543,2)</f>
        <v>0</v>
      </c>
      <c r="K543" s="179" t="s">
        <v>136</v>
      </c>
      <c r="L543" s="41"/>
      <c r="M543" s="184" t="s">
        <v>39</v>
      </c>
      <c r="N543" s="185" t="s">
        <v>53</v>
      </c>
      <c r="O543" s="66"/>
      <c r="P543" s="186">
        <f>O543*H543</f>
        <v>0</v>
      </c>
      <c r="Q543" s="186">
        <v>0</v>
      </c>
      <c r="R543" s="186">
        <f>Q543*H543</f>
        <v>0</v>
      </c>
      <c r="S543" s="186">
        <v>0</v>
      </c>
      <c r="T543" s="187">
        <f>S543*H543</f>
        <v>0</v>
      </c>
      <c r="U543" s="36"/>
      <c r="V543" s="36"/>
      <c r="W543" s="36"/>
      <c r="X543" s="36"/>
      <c r="Y543" s="36"/>
      <c r="Z543" s="36"/>
      <c r="AA543" s="36"/>
      <c r="AB543" s="36"/>
      <c r="AC543" s="36"/>
      <c r="AD543" s="36"/>
      <c r="AE543" s="36"/>
      <c r="AR543" s="188" t="s">
        <v>216</v>
      </c>
      <c r="AT543" s="188" t="s">
        <v>132</v>
      </c>
      <c r="AU543" s="188" t="s">
        <v>92</v>
      </c>
      <c r="AY543" s="18" t="s">
        <v>130</v>
      </c>
      <c r="BE543" s="189">
        <f>IF(N543="základní",J543,0)</f>
        <v>0</v>
      </c>
      <c r="BF543" s="189">
        <f>IF(N543="snížená",J543,0)</f>
        <v>0</v>
      </c>
      <c r="BG543" s="189">
        <f>IF(N543="zákl. přenesená",J543,0)</f>
        <v>0</v>
      </c>
      <c r="BH543" s="189">
        <f>IF(N543="sníž. přenesená",J543,0)</f>
        <v>0</v>
      </c>
      <c r="BI543" s="189">
        <f>IF(N543="nulová",J543,0)</f>
        <v>0</v>
      </c>
      <c r="BJ543" s="18" t="s">
        <v>90</v>
      </c>
      <c r="BK543" s="189">
        <f>ROUND(I543*H543,2)</f>
        <v>0</v>
      </c>
      <c r="BL543" s="18" t="s">
        <v>216</v>
      </c>
      <c r="BM543" s="188" t="s">
        <v>1105</v>
      </c>
    </row>
    <row r="544" spans="1:65" s="2" customFormat="1" ht="19.5">
      <c r="A544" s="36"/>
      <c r="B544" s="37"/>
      <c r="C544" s="38"/>
      <c r="D544" s="190" t="s">
        <v>139</v>
      </c>
      <c r="E544" s="38"/>
      <c r="F544" s="191" t="s">
        <v>1106</v>
      </c>
      <c r="G544" s="38"/>
      <c r="H544" s="38"/>
      <c r="I544" s="192"/>
      <c r="J544" s="38"/>
      <c r="K544" s="38"/>
      <c r="L544" s="41"/>
      <c r="M544" s="193"/>
      <c r="N544" s="194"/>
      <c r="O544" s="66"/>
      <c r="P544" s="66"/>
      <c r="Q544" s="66"/>
      <c r="R544" s="66"/>
      <c r="S544" s="66"/>
      <c r="T544" s="67"/>
      <c r="U544" s="36"/>
      <c r="V544" s="36"/>
      <c r="W544" s="36"/>
      <c r="X544" s="36"/>
      <c r="Y544" s="36"/>
      <c r="Z544" s="36"/>
      <c r="AA544" s="36"/>
      <c r="AB544" s="36"/>
      <c r="AC544" s="36"/>
      <c r="AD544" s="36"/>
      <c r="AE544" s="36"/>
      <c r="AT544" s="18" t="s">
        <v>139</v>
      </c>
      <c r="AU544" s="18" t="s">
        <v>92</v>
      </c>
    </row>
    <row r="545" spans="1:65" s="2" customFormat="1" ht="11.25">
      <c r="A545" s="36"/>
      <c r="B545" s="37"/>
      <c r="C545" s="38"/>
      <c r="D545" s="195" t="s">
        <v>141</v>
      </c>
      <c r="E545" s="38"/>
      <c r="F545" s="196" t="s">
        <v>1107</v>
      </c>
      <c r="G545" s="38"/>
      <c r="H545" s="38"/>
      <c r="I545" s="192"/>
      <c r="J545" s="38"/>
      <c r="K545" s="38"/>
      <c r="L545" s="41"/>
      <c r="M545" s="193"/>
      <c r="N545" s="194"/>
      <c r="O545" s="66"/>
      <c r="P545" s="66"/>
      <c r="Q545" s="66"/>
      <c r="R545" s="66"/>
      <c r="S545" s="66"/>
      <c r="T545" s="67"/>
      <c r="U545" s="36"/>
      <c r="V545" s="36"/>
      <c r="W545" s="36"/>
      <c r="X545" s="36"/>
      <c r="Y545" s="36"/>
      <c r="Z545" s="36"/>
      <c r="AA545" s="36"/>
      <c r="AB545" s="36"/>
      <c r="AC545" s="36"/>
      <c r="AD545" s="36"/>
      <c r="AE545" s="36"/>
      <c r="AT545" s="18" t="s">
        <v>141</v>
      </c>
      <c r="AU545" s="18" t="s">
        <v>92</v>
      </c>
    </row>
    <row r="546" spans="1:65" s="13" customFormat="1" ht="11.25">
      <c r="B546" s="197"/>
      <c r="C546" s="198"/>
      <c r="D546" s="190" t="s">
        <v>143</v>
      </c>
      <c r="E546" s="199" t="s">
        <v>39</v>
      </c>
      <c r="F546" s="200" t="s">
        <v>1108</v>
      </c>
      <c r="G546" s="198"/>
      <c r="H546" s="201">
        <v>320</v>
      </c>
      <c r="I546" s="202"/>
      <c r="J546" s="198"/>
      <c r="K546" s="198"/>
      <c r="L546" s="203"/>
      <c r="M546" s="204"/>
      <c r="N546" s="205"/>
      <c r="O546" s="205"/>
      <c r="P546" s="205"/>
      <c r="Q546" s="205"/>
      <c r="R546" s="205"/>
      <c r="S546" s="205"/>
      <c r="T546" s="206"/>
      <c r="AT546" s="207" t="s">
        <v>143</v>
      </c>
      <c r="AU546" s="207" t="s">
        <v>92</v>
      </c>
      <c r="AV546" s="13" t="s">
        <v>92</v>
      </c>
      <c r="AW546" s="13" t="s">
        <v>41</v>
      </c>
      <c r="AX546" s="13" t="s">
        <v>82</v>
      </c>
      <c r="AY546" s="207" t="s">
        <v>130</v>
      </c>
    </row>
    <row r="547" spans="1:65" s="13" customFormat="1" ht="11.25">
      <c r="B547" s="197"/>
      <c r="C547" s="198"/>
      <c r="D547" s="190" t="s">
        <v>143</v>
      </c>
      <c r="E547" s="199" t="s">
        <v>39</v>
      </c>
      <c r="F547" s="200" t="s">
        <v>1109</v>
      </c>
      <c r="G547" s="198"/>
      <c r="H547" s="201">
        <v>300</v>
      </c>
      <c r="I547" s="202"/>
      <c r="J547" s="198"/>
      <c r="K547" s="198"/>
      <c r="L547" s="203"/>
      <c r="M547" s="204"/>
      <c r="N547" s="205"/>
      <c r="O547" s="205"/>
      <c r="P547" s="205"/>
      <c r="Q547" s="205"/>
      <c r="R547" s="205"/>
      <c r="S547" s="205"/>
      <c r="T547" s="206"/>
      <c r="AT547" s="207" t="s">
        <v>143</v>
      </c>
      <c r="AU547" s="207" t="s">
        <v>92</v>
      </c>
      <c r="AV547" s="13" t="s">
        <v>92</v>
      </c>
      <c r="AW547" s="13" t="s">
        <v>41</v>
      </c>
      <c r="AX547" s="13" t="s">
        <v>82</v>
      </c>
      <c r="AY547" s="207" t="s">
        <v>130</v>
      </c>
    </row>
    <row r="548" spans="1:65" s="14" customFormat="1" ht="11.25">
      <c r="B548" s="208"/>
      <c r="C548" s="209"/>
      <c r="D548" s="190" t="s">
        <v>143</v>
      </c>
      <c r="E548" s="210" t="s">
        <v>39</v>
      </c>
      <c r="F548" s="211" t="s">
        <v>158</v>
      </c>
      <c r="G548" s="209"/>
      <c r="H548" s="212">
        <v>620</v>
      </c>
      <c r="I548" s="213"/>
      <c r="J548" s="209"/>
      <c r="K548" s="209"/>
      <c r="L548" s="214"/>
      <c r="M548" s="215"/>
      <c r="N548" s="216"/>
      <c r="O548" s="216"/>
      <c r="P548" s="216"/>
      <c r="Q548" s="216"/>
      <c r="R548" s="216"/>
      <c r="S548" s="216"/>
      <c r="T548" s="217"/>
      <c r="AT548" s="218" t="s">
        <v>143</v>
      </c>
      <c r="AU548" s="218" t="s">
        <v>92</v>
      </c>
      <c r="AV548" s="14" t="s">
        <v>137</v>
      </c>
      <c r="AW548" s="14" t="s">
        <v>41</v>
      </c>
      <c r="AX548" s="14" t="s">
        <v>90</v>
      </c>
      <c r="AY548" s="218" t="s">
        <v>130</v>
      </c>
    </row>
    <row r="549" spans="1:65" s="2" customFormat="1" ht="21.75" customHeight="1">
      <c r="A549" s="36"/>
      <c r="B549" s="37"/>
      <c r="C549" s="219" t="s">
        <v>1110</v>
      </c>
      <c r="D549" s="219" t="s">
        <v>177</v>
      </c>
      <c r="E549" s="220" t="s">
        <v>1111</v>
      </c>
      <c r="F549" s="221" t="s">
        <v>1112</v>
      </c>
      <c r="G549" s="222" t="s">
        <v>201</v>
      </c>
      <c r="H549" s="223">
        <v>1000</v>
      </c>
      <c r="I549" s="224"/>
      <c r="J549" s="225">
        <f>ROUND(I549*H549,2)</f>
        <v>0</v>
      </c>
      <c r="K549" s="221" t="s">
        <v>136</v>
      </c>
      <c r="L549" s="226"/>
      <c r="M549" s="227" t="s">
        <v>39</v>
      </c>
      <c r="N549" s="228" t="s">
        <v>53</v>
      </c>
      <c r="O549" s="66"/>
      <c r="P549" s="186">
        <f>O549*H549</f>
        <v>0</v>
      </c>
      <c r="Q549" s="186">
        <v>2.0000000000000002E-5</v>
      </c>
      <c r="R549" s="186">
        <f>Q549*H549</f>
        <v>0.02</v>
      </c>
      <c r="S549" s="186">
        <v>0</v>
      </c>
      <c r="T549" s="187">
        <f>S549*H549</f>
        <v>0</v>
      </c>
      <c r="U549" s="36"/>
      <c r="V549" s="36"/>
      <c r="W549" s="36"/>
      <c r="X549" s="36"/>
      <c r="Y549" s="36"/>
      <c r="Z549" s="36"/>
      <c r="AA549" s="36"/>
      <c r="AB549" s="36"/>
      <c r="AC549" s="36"/>
      <c r="AD549" s="36"/>
      <c r="AE549" s="36"/>
      <c r="AR549" s="188" t="s">
        <v>224</v>
      </c>
      <c r="AT549" s="188" t="s">
        <v>177</v>
      </c>
      <c r="AU549" s="188" t="s">
        <v>92</v>
      </c>
      <c r="AY549" s="18" t="s">
        <v>130</v>
      </c>
      <c r="BE549" s="189">
        <f>IF(N549="základní",J549,0)</f>
        <v>0</v>
      </c>
      <c r="BF549" s="189">
        <f>IF(N549="snížená",J549,0)</f>
        <v>0</v>
      </c>
      <c r="BG549" s="189">
        <f>IF(N549="zákl. přenesená",J549,0)</f>
        <v>0</v>
      </c>
      <c r="BH549" s="189">
        <f>IF(N549="sníž. přenesená",J549,0)</f>
        <v>0</v>
      </c>
      <c r="BI549" s="189">
        <f>IF(N549="nulová",J549,0)</f>
        <v>0</v>
      </c>
      <c r="BJ549" s="18" t="s">
        <v>90</v>
      </c>
      <c r="BK549" s="189">
        <f>ROUND(I549*H549,2)</f>
        <v>0</v>
      </c>
      <c r="BL549" s="18" t="s">
        <v>216</v>
      </c>
      <c r="BM549" s="188" t="s">
        <v>1113</v>
      </c>
    </row>
    <row r="550" spans="1:65" s="2" customFormat="1" ht="11.25">
      <c r="A550" s="36"/>
      <c r="B550" s="37"/>
      <c r="C550" s="38"/>
      <c r="D550" s="190" t="s">
        <v>139</v>
      </c>
      <c r="E550" s="38"/>
      <c r="F550" s="191" t="s">
        <v>1112</v>
      </c>
      <c r="G550" s="38"/>
      <c r="H550" s="38"/>
      <c r="I550" s="192"/>
      <c r="J550" s="38"/>
      <c r="K550" s="38"/>
      <c r="L550" s="41"/>
      <c r="M550" s="193"/>
      <c r="N550" s="194"/>
      <c r="O550" s="66"/>
      <c r="P550" s="66"/>
      <c r="Q550" s="66"/>
      <c r="R550" s="66"/>
      <c r="S550" s="66"/>
      <c r="T550" s="67"/>
      <c r="U550" s="36"/>
      <c r="V550" s="36"/>
      <c r="W550" s="36"/>
      <c r="X550" s="36"/>
      <c r="Y550" s="36"/>
      <c r="Z550" s="36"/>
      <c r="AA550" s="36"/>
      <c r="AB550" s="36"/>
      <c r="AC550" s="36"/>
      <c r="AD550" s="36"/>
      <c r="AE550" s="36"/>
      <c r="AT550" s="18" t="s">
        <v>139</v>
      </c>
      <c r="AU550" s="18" t="s">
        <v>92</v>
      </c>
    </row>
    <row r="551" spans="1:65" s="2" customFormat="1" ht="16.5" customHeight="1">
      <c r="A551" s="36"/>
      <c r="B551" s="37"/>
      <c r="C551" s="219" t="s">
        <v>1114</v>
      </c>
      <c r="D551" s="219" t="s">
        <v>177</v>
      </c>
      <c r="E551" s="220" t="s">
        <v>1115</v>
      </c>
      <c r="F551" s="221" t="s">
        <v>1116</v>
      </c>
      <c r="G551" s="222" t="s">
        <v>223</v>
      </c>
      <c r="H551" s="223">
        <v>151.77600000000001</v>
      </c>
      <c r="I551" s="224"/>
      <c r="J551" s="225">
        <f>ROUND(I551*H551,2)</f>
        <v>0</v>
      </c>
      <c r="K551" s="221" t="s">
        <v>136</v>
      </c>
      <c r="L551" s="226"/>
      <c r="M551" s="227" t="s">
        <v>39</v>
      </c>
      <c r="N551" s="228" t="s">
        <v>53</v>
      </c>
      <c r="O551" s="66"/>
      <c r="P551" s="186">
        <f>O551*H551</f>
        <v>0</v>
      </c>
      <c r="Q551" s="186">
        <v>1</v>
      </c>
      <c r="R551" s="186">
        <f>Q551*H551</f>
        <v>151.77600000000001</v>
      </c>
      <c r="S551" s="186">
        <v>0</v>
      </c>
      <c r="T551" s="187">
        <f>S551*H551</f>
        <v>0</v>
      </c>
      <c r="U551" s="36"/>
      <c r="V551" s="36"/>
      <c r="W551" s="36"/>
      <c r="X551" s="36"/>
      <c r="Y551" s="36"/>
      <c r="Z551" s="36"/>
      <c r="AA551" s="36"/>
      <c r="AB551" s="36"/>
      <c r="AC551" s="36"/>
      <c r="AD551" s="36"/>
      <c r="AE551" s="36"/>
      <c r="AR551" s="188" t="s">
        <v>224</v>
      </c>
      <c r="AT551" s="188" t="s">
        <v>177</v>
      </c>
      <c r="AU551" s="188" t="s">
        <v>92</v>
      </c>
      <c r="AY551" s="18" t="s">
        <v>130</v>
      </c>
      <c r="BE551" s="189">
        <f>IF(N551="základní",J551,0)</f>
        <v>0</v>
      </c>
      <c r="BF551" s="189">
        <f>IF(N551="snížená",J551,0)</f>
        <v>0</v>
      </c>
      <c r="BG551" s="189">
        <f>IF(N551="zákl. přenesená",J551,0)</f>
        <v>0</v>
      </c>
      <c r="BH551" s="189">
        <f>IF(N551="sníž. přenesená",J551,0)</f>
        <v>0</v>
      </c>
      <c r="BI551" s="189">
        <f>IF(N551="nulová",J551,0)</f>
        <v>0</v>
      </c>
      <c r="BJ551" s="18" t="s">
        <v>90</v>
      </c>
      <c r="BK551" s="189">
        <f>ROUND(I551*H551,2)</f>
        <v>0</v>
      </c>
      <c r="BL551" s="18" t="s">
        <v>216</v>
      </c>
      <c r="BM551" s="188" t="s">
        <v>1117</v>
      </c>
    </row>
    <row r="552" spans="1:65" s="2" customFormat="1" ht="11.25">
      <c r="A552" s="36"/>
      <c r="B552" s="37"/>
      <c r="C552" s="38"/>
      <c r="D552" s="190" t="s">
        <v>139</v>
      </c>
      <c r="E552" s="38"/>
      <c r="F552" s="191" t="s">
        <v>1116</v>
      </c>
      <c r="G552" s="38"/>
      <c r="H552" s="38"/>
      <c r="I552" s="192"/>
      <c r="J552" s="38"/>
      <c r="K552" s="38"/>
      <c r="L552" s="41"/>
      <c r="M552" s="193"/>
      <c r="N552" s="194"/>
      <c r="O552" s="66"/>
      <c r="P552" s="66"/>
      <c r="Q552" s="66"/>
      <c r="R552" s="66"/>
      <c r="S552" s="66"/>
      <c r="T552" s="67"/>
      <c r="U552" s="36"/>
      <c r="V552" s="36"/>
      <c r="W552" s="36"/>
      <c r="X552" s="36"/>
      <c r="Y552" s="36"/>
      <c r="Z552" s="36"/>
      <c r="AA552" s="36"/>
      <c r="AB552" s="36"/>
      <c r="AC552" s="36"/>
      <c r="AD552" s="36"/>
      <c r="AE552" s="36"/>
      <c r="AT552" s="18" t="s">
        <v>139</v>
      </c>
      <c r="AU552" s="18" t="s">
        <v>92</v>
      </c>
    </row>
    <row r="553" spans="1:65" s="13" customFormat="1" ht="11.25">
      <c r="B553" s="197"/>
      <c r="C553" s="198"/>
      <c r="D553" s="190" t="s">
        <v>143</v>
      </c>
      <c r="E553" s="199" t="s">
        <v>39</v>
      </c>
      <c r="F553" s="200" t="s">
        <v>1118</v>
      </c>
      <c r="G553" s="198"/>
      <c r="H553" s="201">
        <v>65.28</v>
      </c>
      <c r="I553" s="202"/>
      <c r="J553" s="198"/>
      <c r="K553" s="198"/>
      <c r="L553" s="203"/>
      <c r="M553" s="204"/>
      <c r="N553" s="205"/>
      <c r="O553" s="205"/>
      <c r="P553" s="205"/>
      <c r="Q553" s="205"/>
      <c r="R553" s="205"/>
      <c r="S553" s="205"/>
      <c r="T553" s="206"/>
      <c r="AT553" s="207" t="s">
        <v>143</v>
      </c>
      <c r="AU553" s="207" t="s">
        <v>92</v>
      </c>
      <c r="AV553" s="13" t="s">
        <v>92</v>
      </c>
      <c r="AW553" s="13" t="s">
        <v>41</v>
      </c>
      <c r="AX553" s="13" t="s">
        <v>82</v>
      </c>
      <c r="AY553" s="207" t="s">
        <v>130</v>
      </c>
    </row>
    <row r="554" spans="1:65" s="13" customFormat="1" ht="11.25">
      <c r="B554" s="197"/>
      <c r="C554" s="198"/>
      <c r="D554" s="190" t="s">
        <v>143</v>
      </c>
      <c r="E554" s="199" t="s">
        <v>39</v>
      </c>
      <c r="F554" s="200" t="s">
        <v>1119</v>
      </c>
      <c r="G554" s="198"/>
      <c r="H554" s="201">
        <v>61.2</v>
      </c>
      <c r="I554" s="202"/>
      <c r="J554" s="198"/>
      <c r="K554" s="198"/>
      <c r="L554" s="203"/>
      <c r="M554" s="204"/>
      <c r="N554" s="205"/>
      <c r="O554" s="205"/>
      <c r="P554" s="205"/>
      <c r="Q554" s="205"/>
      <c r="R554" s="205"/>
      <c r="S554" s="205"/>
      <c r="T554" s="206"/>
      <c r="AT554" s="207" t="s">
        <v>143</v>
      </c>
      <c r="AU554" s="207" t="s">
        <v>92</v>
      </c>
      <c r="AV554" s="13" t="s">
        <v>92</v>
      </c>
      <c r="AW554" s="13" t="s">
        <v>41</v>
      </c>
      <c r="AX554" s="13" t="s">
        <v>82</v>
      </c>
      <c r="AY554" s="207" t="s">
        <v>130</v>
      </c>
    </row>
    <row r="555" spans="1:65" s="14" customFormat="1" ht="11.25">
      <c r="B555" s="208"/>
      <c r="C555" s="209"/>
      <c r="D555" s="190" t="s">
        <v>143</v>
      </c>
      <c r="E555" s="210" t="s">
        <v>39</v>
      </c>
      <c r="F555" s="211" t="s">
        <v>158</v>
      </c>
      <c r="G555" s="209"/>
      <c r="H555" s="212">
        <v>126.48</v>
      </c>
      <c r="I555" s="213"/>
      <c r="J555" s="209"/>
      <c r="K555" s="209"/>
      <c r="L555" s="214"/>
      <c r="M555" s="215"/>
      <c r="N555" s="216"/>
      <c r="O555" s="216"/>
      <c r="P555" s="216"/>
      <c r="Q555" s="216"/>
      <c r="R555" s="216"/>
      <c r="S555" s="216"/>
      <c r="T555" s="217"/>
      <c r="AT555" s="218" t="s">
        <v>143</v>
      </c>
      <c r="AU555" s="218" t="s">
        <v>92</v>
      </c>
      <c r="AV555" s="14" t="s">
        <v>137</v>
      </c>
      <c r="AW555" s="14" t="s">
        <v>41</v>
      </c>
      <c r="AX555" s="14" t="s">
        <v>90</v>
      </c>
      <c r="AY555" s="218" t="s">
        <v>130</v>
      </c>
    </row>
    <row r="556" spans="1:65" s="13" customFormat="1" ht="11.25">
      <c r="B556" s="197"/>
      <c r="C556" s="198"/>
      <c r="D556" s="190" t="s">
        <v>143</v>
      </c>
      <c r="E556" s="198"/>
      <c r="F556" s="200" t="s">
        <v>1120</v>
      </c>
      <c r="G556" s="198"/>
      <c r="H556" s="201">
        <v>151.77600000000001</v>
      </c>
      <c r="I556" s="202"/>
      <c r="J556" s="198"/>
      <c r="K556" s="198"/>
      <c r="L556" s="203"/>
      <c r="M556" s="204"/>
      <c r="N556" s="205"/>
      <c r="O556" s="205"/>
      <c r="P556" s="205"/>
      <c r="Q556" s="205"/>
      <c r="R556" s="205"/>
      <c r="S556" s="205"/>
      <c r="T556" s="206"/>
      <c r="AT556" s="207" t="s">
        <v>143</v>
      </c>
      <c r="AU556" s="207" t="s">
        <v>92</v>
      </c>
      <c r="AV556" s="13" t="s">
        <v>92</v>
      </c>
      <c r="AW556" s="13" t="s">
        <v>4</v>
      </c>
      <c r="AX556" s="13" t="s">
        <v>90</v>
      </c>
      <c r="AY556" s="207" t="s">
        <v>130</v>
      </c>
    </row>
    <row r="557" spans="1:65" s="2" customFormat="1" ht="24.2" customHeight="1">
      <c r="A557" s="36"/>
      <c r="B557" s="37"/>
      <c r="C557" s="177" t="s">
        <v>1121</v>
      </c>
      <c r="D557" s="177" t="s">
        <v>132</v>
      </c>
      <c r="E557" s="178" t="s">
        <v>1122</v>
      </c>
      <c r="F557" s="179" t="s">
        <v>1123</v>
      </c>
      <c r="G557" s="180" t="s">
        <v>201</v>
      </c>
      <c r="H557" s="181">
        <v>985</v>
      </c>
      <c r="I557" s="182"/>
      <c r="J557" s="183">
        <f>ROUND(I557*H557,2)</f>
        <v>0</v>
      </c>
      <c r="K557" s="179" t="s">
        <v>136</v>
      </c>
      <c r="L557" s="41"/>
      <c r="M557" s="184" t="s">
        <v>39</v>
      </c>
      <c r="N557" s="185" t="s">
        <v>53</v>
      </c>
      <c r="O557" s="66"/>
      <c r="P557" s="186">
        <f>O557*H557</f>
        <v>0</v>
      </c>
      <c r="Q557" s="186">
        <v>0</v>
      </c>
      <c r="R557" s="186">
        <f>Q557*H557</f>
        <v>0</v>
      </c>
      <c r="S557" s="186">
        <v>0</v>
      </c>
      <c r="T557" s="187">
        <f>S557*H557</f>
        <v>0</v>
      </c>
      <c r="U557" s="36"/>
      <c r="V557" s="36"/>
      <c r="W557" s="36"/>
      <c r="X557" s="36"/>
      <c r="Y557" s="36"/>
      <c r="Z557" s="36"/>
      <c r="AA557" s="36"/>
      <c r="AB557" s="36"/>
      <c r="AC557" s="36"/>
      <c r="AD557" s="36"/>
      <c r="AE557" s="36"/>
      <c r="AR557" s="188" t="s">
        <v>216</v>
      </c>
      <c r="AT557" s="188" t="s">
        <v>132</v>
      </c>
      <c r="AU557" s="188" t="s">
        <v>92</v>
      </c>
      <c r="AY557" s="18" t="s">
        <v>130</v>
      </c>
      <c r="BE557" s="189">
        <f>IF(N557="základní",J557,0)</f>
        <v>0</v>
      </c>
      <c r="BF557" s="189">
        <f>IF(N557="snížená",J557,0)</f>
        <v>0</v>
      </c>
      <c r="BG557" s="189">
        <f>IF(N557="zákl. přenesená",J557,0)</f>
        <v>0</v>
      </c>
      <c r="BH557" s="189">
        <f>IF(N557="sníž. přenesená",J557,0)</f>
        <v>0</v>
      </c>
      <c r="BI557" s="189">
        <f>IF(N557="nulová",J557,0)</f>
        <v>0</v>
      </c>
      <c r="BJ557" s="18" t="s">
        <v>90</v>
      </c>
      <c r="BK557" s="189">
        <f>ROUND(I557*H557,2)</f>
        <v>0</v>
      </c>
      <c r="BL557" s="18" t="s">
        <v>216</v>
      </c>
      <c r="BM557" s="188" t="s">
        <v>1124</v>
      </c>
    </row>
    <row r="558" spans="1:65" s="2" customFormat="1" ht="19.5">
      <c r="A558" s="36"/>
      <c r="B558" s="37"/>
      <c r="C558" s="38"/>
      <c r="D558" s="190" t="s">
        <v>139</v>
      </c>
      <c r="E558" s="38"/>
      <c r="F558" s="191" t="s">
        <v>1125</v>
      </c>
      <c r="G558" s="38"/>
      <c r="H558" s="38"/>
      <c r="I558" s="192"/>
      <c r="J558" s="38"/>
      <c r="K558" s="38"/>
      <c r="L558" s="41"/>
      <c r="M558" s="193"/>
      <c r="N558" s="194"/>
      <c r="O558" s="66"/>
      <c r="P558" s="66"/>
      <c r="Q558" s="66"/>
      <c r="R558" s="66"/>
      <c r="S558" s="66"/>
      <c r="T558" s="67"/>
      <c r="U558" s="36"/>
      <c r="V558" s="36"/>
      <c r="W558" s="36"/>
      <c r="X558" s="36"/>
      <c r="Y558" s="36"/>
      <c r="Z558" s="36"/>
      <c r="AA558" s="36"/>
      <c r="AB558" s="36"/>
      <c r="AC558" s="36"/>
      <c r="AD558" s="36"/>
      <c r="AE558" s="36"/>
      <c r="AT558" s="18" t="s">
        <v>139</v>
      </c>
      <c r="AU558" s="18" t="s">
        <v>92</v>
      </c>
    </row>
    <row r="559" spans="1:65" s="2" customFormat="1" ht="11.25">
      <c r="A559" s="36"/>
      <c r="B559" s="37"/>
      <c r="C559" s="38"/>
      <c r="D559" s="195" t="s">
        <v>141</v>
      </c>
      <c r="E559" s="38"/>
      <c r="F559" s="196" t="s">
        <v>1126</v>
      </c>
      <c r="G559" s="38"/>
      <c r="H559" s="38"/>
      <c r="I559" s="192"/>
      <c r="J559" s="38"/>
      <c r="K559" s="38"/>
      <c r="L559" s="41"/>
      <c r="M559" s="193"/>
      <c r="N559" s="194"/>
      <c r="O559" s="66"/>
      <c r="P559" s="66"/>
      <c r="Q559" s="66"/>
      <c r="R559" s="66"/>
      <c r="S559" s="66"/>
      <c r="T559" s="67"/>
      <c r="U559" s="36"/>
      <c r="V559" s="36"/>
      <c r="W559" s="36"/>
      <c r="X559" s="36"/>
      <c r="Y559" s="36"/>
      <c r="Z559" s="36"/>
      <c r="AA559" s="36"/>
      <c r="AB559" s="36"/>
      <c r="AC559" s="36"/>
      <c r="AD559" s="36"/>
      <c r="AE559" s="36"/>
      <c r="AT559" s="18" t="s">
        <v>141</v>
      </c>
      <c r="AU559" s="18" t="s">
        <v>92</v>
      </c>
    </row>
    <row r="560" spans="1:65" s="2" customFormat="1" ht="24.2" customHeight="1">
      <c r="A560" s="36"/>
      <c r="B560" s="37"/>
      <c r="C560" s="219" t="s">
        <v>1127</v>
      </c>
      <c r="D560" s="219" t="s">
        <v>177</v>
      </c>
      <c r="E560" s="220" t="s">
        <v>1128</v>
      </c>
      <c r="F560" s="221" t="s">
        <v>1129</v>
      </c>
      <c r="G560" s="222" t="s">
        <v>201</v>
      </c>
      <c r="H560" s="223">
        <v>1083.5</v>
      </c>
      <c r="I560" s="224"/>
      <c r="J560" s="225">
        <f>ROUND(I560*H560,2)</f>
        <v>0</v>
      </c>
      <c r="K560" s="221" t="s">
        <v>136</v>
      </c>
      <c r="L560" s="226"/>
      <c r="M560" s="227" t="s">
        <v>39</v>
      </c>
      <c r="N560" s="228" t="s">
        <v>53</v>
      </c>
      <c r="O560" s="66"/>
      <c r="P560" s="186">
        <f>O560*H560</f>
        <v>0</v>
      </c>
      <c r="Q560" s="186">
        <v>4.2999999999999999E-4</v>
      </c>
      <c r="R560" s="186">
        <f>Q560*H560</f>
        <v>0.46590500000000001</v>
      </c>
      <c r="S560" s="186">
        <v>0</v>
      </c>
      <c r="T560" s="187">
        <f>S560*H560</f>
        <v>0</v>
      </c>
      <c r="U560" s="36"/>
      <c r="V560" s="36"/>
      <c r="W560" s="36"/>
      <c r="X560" s="36"/>
      <c r="Y560" s="36"/>
      <c r="Z560" s="36"/>
      <c r="AA560" s="36"/>
      <c r="AB560" s="36"/>
      <c r="AC560" s="36"/>
      <c r="AD560" s="36"/>
      <c r="AE560" s="36"/>
      <c r="AR560" s="188" t="s">
        <v>266</v>
      </c>
      <c r="AT560" s="188" t="s">
        <v>177</v>
      </c>
      <c r="AU560" s="188" t="s">
        <v>92</v>
      </c>
      <c r="AY560" s="18" t="s">
        <v>130</v>
      </c>
      <c r="BE560" s="189">
        <f>IF(N560="základní",J560,0)</f>
        <v>0</v>
      </c>
      <c r="BF560" s="189">
        <f>IF(N560="snížená",J560,0)</f>
        <v>0</v>
      </c>
      <c r="BG560" s="189">
        <f>IF(N560="zákl. přenesená",J560,0)</f>
        <v>0</v>
      </c>
      <c r="BH560" s="189">
        <f>IF(N560="sníž. přenesená",J560,0)</f>
        <v>0</v>
      </c>
      <c r="BI560" s="189">
        <f>IF(N560="nulová",J560,0)</f>
        <v>0</v>
      </c>
      <c r="BJ560" s="18" t="s">
        <v>90</v>
      </c>
      <c r="BK560" s="189">
        <f>ROUND(I560*H560,2)</f>
        <v>0</v>
      </c>
      <c r="BL560" s="18" t="s">
        <v>266</v>
      </c>
      <c r="BM560" s="188" t="s">
        <v>1130</v>
      </c>
    </row>
    <row r="561" spans="1:65" s="2" customFormat="1" ht="19.5">
      <c r="A561" s="36"/>
      <c r="B561" s="37"/>
      <c r="C561" s="38"/>
      <c r="D561" s="190" t="s">
        <v>139</v>
      </c>
      <c r="E561" s="38"/>
      <c r="F561" s="191" t="s">
        <v>1129</v>
      </c>
      <c r="G561" s="38"/>
      <c r="H561" s="38"/>
      <c r="I561" s="192"/>
      <c r="J561" s="38"/>
      <c r="K561" s="38"/>
      <c r="L561" s="41"/>
      <c r="M561" s="193"/>
      <c r="N561" s="194"/>
      <c r="O561" s="66"/>
      <c r="P561" s="66"/>
      <c r="Q561" s="66"/>
      <c r="R561" s="66"/>
      <c r="S561" s="66"/>
      <c r="T561" s="67"/>
      <c r="U561" s="36"/>
      <c r="V561" s="36"/>
      <c r="W561" s="36"/>
      <c r="X561" s="36"/>
      <c r="Y561" s="36"/>
      <c r="Z561" s="36"/>
      <c r="AA561" s="36"/>
      <c r="AB561" s="36"/>
      <c r="AC561" s="36"/>
      <c r="AD561" s="36"/>
      <c r="AE561" s="36"/>
      <c r="AT561" s="18" t="s">
        <v>139</v>
      </c>
      <c r="AU561" s="18" t="s">
        <v>92</v>
      </c>
    </row>
    <row r="562" spans="1:65" s="13" customFormat="1" ht="22.5">
      <c r="B562" s="197"/>
      <c r="C562" s="198"/>
      <c r="D562" s="190" t="s">
        <v>143</v>
      </c>
      <c r="E562" s="199" t="s">
        <v>39</v>
      </c>
      <c r="F562" s="200" t="s">
        <v>770</v>
      </c>
      <c r="G562" s="198"/>
      <c r="H562" s="201">
        <v>985</v>
      </c>
      <c r="I562" s="202"/>
      <c r="J562" s="198"/>
      <c r="K562" s="198"/>
      <c r="L562" s="203"/>
      <c r="M562" s="204"/>
      <c r="N562" s="205"/>
      <c r="O562" s="205"/>
      <c r="P562" s="205"/>
      <c r="Q562" s="205"/>
      <c r="R562" s="205"/>
      <c r="S562" s="205"/>
      <c r="T562" s="206"/>
      <c r="AT562" s="207" t="s">
        <v>143</v>
      </c>
      <c r="AU562" s="207" t="s">
        <v>92</v>
      </c>
      <c r="AV562" s="13" t="s">
        <v>92</v>
      </c>
      <c r="AW562" s="13" t="s">
        <v>41</v>
      </c>
      <c r="AX562" s="13" t="s">
        <v>82</v>
      </c>
      <c r="AY562" s="207" t="s">
        <v>130</v>
      </c>
    </row>
    <row r="563" spans="1:65" s="14" customFormat="1" ht="11.25">
      <c r="B563" s="208"/>
      <c r="C563" s="209"/>
      <c r="D563" s="190" t="s">
        <v>143</v>
      </c>
      <c r="E563" s="210" t="s">
        <v>39</v>
      </c>
      <c r="F563" s="211" t="s">
        <v>158</v>
      </c>
      <c r="G563" s="209"/>
      <c r="H563" s="212">
        <v>985</v>
      </c>
      <c r="I563" s="213"/>
      <c r="J563" s="209"/>
      <c r="K563" s="209"/>
      <c r="L563" s="214"/>
      <c r="M563" s="215"/>
      <c r="N563" s="216"/>
      <c r="O563" s="216"/>
      <c r="P563" s="216"/>
      <c r="Q563" s="216"/>
      <c r="R563" s="216"/>
      <c r="S563" s="216"/>
      <c r="T563" s="217"/>
      <c r="AT563" s="218" t="s">
        <v>143</v>
      </c>
      <c r="AU563" s="218" t="s">
        <v>92</v>
      </c>
      <c r="AV563" s="14" t="s">
        <v>137</v>
      </c>
      <c r="AW563" s="14" t="s">
        <v>41</v>
      </c>
      <c r="AX563" s="14" t="s">
        <v>90</v>
      </c>
      <c r="AY563" s="218" t="s">
        <v>130</v>
      </c>
    </row>
    <row r="564" spans="1:65" s="13" customFormat="1" ht="11.25">
      <c r="B564" s="197"/>
      <c r="C564" s="198"/>
      <c r="D564" s="190" t="s">
        <v>143</v>
      </c>
      <c r="E564" s="198"/>
      <c r="F564" s="200" t="s">
        <v>1131</v>
      </c>
      <c r="G564" s="198"/>
      <c r="H564" s="201">
        <v>1083.5</v>
      </c>
      <c r="I564" s="202"/>
      <c r="J564" s="198"/>
      <c r="K564" s="198"/>
      <c r="L564" s="203"/>
      <c r="M564" s="204"/>
      <c r="N564" s="205"/>
      <c r="O564" s="205"/>
      <c r="P564" s="205"/>
      <c r="Q564" s="205"/>
      <c r="R564" s="205"/>
      <c r="S564" s="205"/>
      <c r="T564" s="206"/>
      <c r="AT564" s="207" t="s">
        <v>143</v>
      </c>
      <c r="AU564" s="207" t="s">
        <v>92</v>
      </c>
      <c r="AV564" s="13" t="s">
        <v>92</v>
      </c>
      <c r="AW564" s="13" t="s">
        <v>4</v>
      </c>
      <c r="AX564" s="13" t="s">
        <v>90</v>
      </c>
      <c r="AY564" s="207" t="s">
        <v>130</v>
      </c>
    </row>
    <row r="565" spans="1:65" s="2" customFormat="1" ht="24.2" customHeight="1">
      <c r="A565" s="36"/>
      <c r="B565" s="37"/>
      <c r="C565" s="177" t="s">
        <v>1132</v>
      </c>
      <c r="D565" s="177" t="s">
        <v>132</v>
      </c>
      <c r="E565" s="178" t="s">
        <v>1133</v>
      </c>
      <c r="F565" s="179" t="s">
        <v>1134</v>
      </c>
      <c r="G565" s="180" t="s">
        <v>201</v>
      </c>
      <c r="H565" s="181">
        <v>25</v>
      </c>
      <c r="I565" s="182"/>
      <c r="J565" s="183">
        <f>ROUND(I565*H565,2)</f>
        <v>0</v>
      </c>
      <c r="K565" s="179" t="s">
        <v>136</v>
      </c>
      <c r="L565" s="41"/>
      <c r="M565" s="184" t="s">
        <v>39</v>
      </c>
      <c r="N565" s="185" t="s">
        <v>53</v>
      </c>
      <c r="O565" s="66"/>
      <c r="P565" s="186">
        <f>O565*H565</f>
        <v>0</v>
      </c>
      <c r="Q565" s="186">
        <v>0</v>
      </c>
      <c r="R565" s="186">
        <f>Q565*H565</f>
        <v>0</v>
      </c>
      <c r="S565" s="186">
        <v>0</v>
      </c>
      <c r="T565" s="187">
        <f>S565*H565</f>
        <v>0</v>
      </c>
      <c r="U565" s="36"/>
      <c r="V565" s="36"/>
      <c r="W565" s="36"/>
      <c r="X565" s="36"/>
      <c r="Y565" s="36"/>
      <c r="Z565" s="36"/>
      <c r="AA565" s="36"/>
      <c r="AB565" s="36"/>
      <c r="AC565" s="36"/>
      <c r="AD565" s="36"/>
      <c r="AE565" s="36"/>
      <c r="AR565" s="188" t="s">
        <v>216</v>
      </c>
      <c r="AT565" s="188" t="s">
        <v>132</v>
      </c>
      <c r="AU565" s="188" t="s">
        <v>92</v>
      </c>
      <c r="AY565" s="18" t="s">
        <v>130</v>
      </c>
      <c r="BE565" s="189">
        <f>IF(N565="základní",J565,0)</f>
        <v>0</v>
      </c>
      <c r="BF565" s="189">
        <f>IF(N565="snížená",J565,0)</f>
        <v>0</v>
      </c>
      <c r="BG565" s="189">
        <f>IF(N565="zákl. přenesená",J565,0)</f>
        <v>0</v>
      </c>
      <c r="BH565" s="189">
        <f>IF(N565="sníž. přenesená",J565,0)</f>
        <v>0</v>
      </c>
      <c r="BI565" s="189">
        <f>IF(N565="nulová",J565,0)</f>
        <v>0</v>
      </c>
      <c r="BJ565" s="18" t="s">
        <v>90</v>
      </c>
      <c r="BK565" s="189">
        <f>ROUND(I565*H565,2)</f>
        <v>0</v>
      </c>
      <c r="BL565" s="18" t="s">
        <v>216</v>
      </c>
      <c r="BM565" s="188" t="s">
        <v>1135</v>
      </c>
    </row>
    <row r="566" spans="1:65" s="2" customFormat="1" ht="19.5">
      <c r="A566" s="36"/>
      <c r="B566" s="37"/>
      <c r="C566" s="38"/>
      <c r="D566" s="190" t="s">
        <v>139</v>
      </c>
      <c r="E566" s="38"/>
      <c r="F566" s="191" t="s">
        <v>1136</v>
      </c>
      <c r="G566" s="38"/>
      <c r="H566" s="38"/>
      <c r="I566" s="192"/>
      <c r="J566" s="38"/>
      <c r="K566" s="38"/>
      <c r="L566" s="41"/>
      <c r="M566" s="193"/>
      <c r="N566" s="194"/>
      <c r="O566" s="66"/>
      <c r="P566" s="66"/>
      <c r="Q566" s="66"/>
      <c r="R566" s="66"/>
      <c r="S566" s="66"/>
      <c r="T566" s="67"/>
      <c r="U566" s="36"/>
      <c r="V566" s="36"/>
      <c r="W566" s="36"/>
      <c r="X566" s="36"/>
      <c r="Y566" s="36"/>
      <c r="Z566" s="36"/>
      <c r="AA566" s="36"/>
      <c r="AB566" s="36"/>
      <c r="AC566" s="36"/>
      <c r="AD566" s="36"/>
      <c r="AE566" s="36"/>
      <c r="AT566" s="18" t="s">
        <v>139</v>
      </c>
      <c r="AU566" s="18" t="s">
        <v>92</v>
      </c>
    </row>
    <row r="567" spans="1:65" s="2" customFormat="1" ht="11.25">
      <c r="A567" s="36"/>
      <c r="B567" s="37"/>
      <c r="C567" s="38"/>
      <c r="D567" s="195" t="s">
        <v>141</v>
      </c>
      <c r="E567" s="38"/>
      <c r="F567" s="196" t="s">
        <v>1137</v>
      </c>
      <c r="G567" s="38"/>
      <c r="H567" s="38"/>
      <c r="I567" s="192"/>
      <c r="J567" s="38"/>
      <c r="K567" s="38"/>
      <c r="L567" s="41"/>
      <c r="M567" s="193"/>
      <c r="N567" s="194"/>
      <c r="O567" s="66"/>
      <c r="P567" s="66"/>
      <c r="Q567" s="66"/>
      <c r="R567" s="66"/>
      <c r="S567" s="66"/>
      <c r="T567" s="67"/>
      <c r="U567" s="36"/>
      <c r="V567" s="36"/>
      <c r="W567" s="36"/>
      <c r="X567" s="36"/>
      <c r="Y567" s="36"/>
      <c r="Z567" s="36"/>
      <c r="AA567" s="36"/>
      <c r="AB567" s="36"/>
      <c r="AC567" s="36"/>
      <c r="AD567" s="36"/>
      <c r="AE567" s="36"/>
      <c r="AT567" s="18" t="s">
        <v>141</v>
      </c>
      <c r="AU567" s="18" t="s">
        <v>92</v>
      </c>
    </row>
    <row r="568" spans="1:65" s="2" customFormat="1" ht="24.2" customHeight="1">
      <c r="A568" s="36"/>
      <c r="B568" s="37"/>
      <c r="C568" s="219" t="s">
        <v>1138</v>
      </c>
      <c r="D568" s="219" t="s">
        <v>177</v>
      </c>
      <c r="E568" s="220" t="s">
        <v>1139</v>
      </c>
      <c r="F568" s="221" t="s">
        <v>1140</v>
      </c>
      <c r="G568" s="222" t="s">
        <v>201</v>
      </c>
      <c r="H568" s="223">
        <v>30</v>
      </c>
      <c r="I568" s="224"/>
      <c r="J568" s="225">
        <f>ROUND(I568*H568,2)</f>
        <v>0</v>
      </c>
      <c r="K568" s="221" t="s">
        <v>136</v>
      </c>
      <c r="L568" s="226"/>
      <c r="M568" s="227" t="s">
        <v>39</v>
      </c>
      <c r="N568" s="228" t="s">
        <v>53</v>
      </c>
      <c r="O568" s="66"/>
      <c r="P568" s="186">
        <f>O568*H568</f>
        <v>0</v>
      </c>
      <c r="Q568" s="186">
        <v>6.8999999999999997E-4</v>
      </c>
      <c r="R568" s="186">
        <f>Q568*H568</f>
        <v>2.07E-2</v>
      </c>
      <c r="S568" s="186">
        <v>0</v>
      </c>
      <c r="T568" s="187">
        <f>S568*H568</f>
        <v>0</v>
      </c>
      <c r="U568" s="36"/>
      <c r="V568" s="36"/>
      <c r="W568" s="36"/>
      <c r="X568" s="36"/>
      <c r="Y568" s="36"/>
      <c r="Z568" s="36"/>
      <c r="AA568" s="36"/>
      <c r="AB568" s="36"/>
      <c r="AC568" s="36"/>
      <c r="AD568" s="36"/>
      <c r="AE568" s="36"/>
      <c r="AR568" s="188" t="s">
        <v>266</v>
      </c>
      <c r="AT568" s="188" t="s">
        <v>177</v>
      </c>
      <c r="AU568" s="188" t="s">
        <v>92</v>
      </c>
      <c r="AY568" s="18" t="s">
        <v>130</v>
      </c>
      <c r="BE568" s="189">
        <f>IF(N568="základní",J568,0)</f>
        <v>0</v>
      </c>
      <c r="BF568" s="189">
        <f>IF(N568="snížená",J568,0)</f>
        <v>0</v>
      </c>
      <c r="BG568" s="189">
        <f>IF(N568="zákl. přenesená",J568,0)</f>
        <v>0</v>
      </c>
      <c r="BH568" s="189">
        <f>IF(N568="sníž. přenesená",J568,0)</f>
        <v>0</v>
      </c>
      <c r="BI568" s="189">
        <f>IF(N568="nulová",J568,0)</f>
        <v>0</v>
      </c>
      <c r="BJ568" s="18" t="s">
        <v>90</v>
      </c>
      <c r="BK568" s="189">
        <f>ROUND(I568*H568,2)</f>
        <v>0</v>
      </c>
      <c r="BL568" s="18" t="s">
        <v>266</v>
      </c>
      <c r="BM568" s="188" t="s">
        <v>1141</v>
      </c>
    </row>
    <row r="569" spans="1:65" s="2" customFormat="1" ht="19.5">
      <c r="A569" s="36"/>
      <c r="B569" s="37"/>
      <c r="C569" s="38"/>
      <c r="D569" s="190" t="s">
        <v>139</v>
      </c>
      <c r="E569" s="38"/>
      <c r="F569" s="191" t="s">
        <v>1140</v>
      </c>
      <c r="G569" s="38"/>
      <c r="H569" s="38"/>
      <c r="I569" s="192"/>
      <c r="J569" s="38"/>
      <c r="K569" s="38"/>
      <c r="L569" s="41"/>
      <c r="M569" s="193"/>
      <c r="N569" s="194"/>
      <c r="O569" s="66"/>
      <c r="P569" s="66"/>
      <c r="Q569" s="66"/>
      <c r="R569" s="66"/>
      <c r="S569" s="66"/>
      <c r="T569" s="67"/>
      <c r="U569" s="36"/>
      <c r="V569" s="36"/>
      <c r="W569" s="36"/>
      <c r="X569" s="36"/>
      <c r="Y569" s="36"/>
      <c r="Z569" s="36"/>
      <c r="AA569" s="36"/>
      <c r="AB569" s="36"/>
      <c r="AC569" s="36"/>
      <c r="AD569" s="36"/>
      <c r="AE569" s="36"/>
      <c r="AT569" s="18" t="s">
        <v>139</v>
      </c>
      <c r="AU569" s="18" t="s">
        <v>92</v>
      </c>
    </row>
    <row r="570" spans="1:65" s="13" customFormat="1" ht="11.25">
      <c r="B570" s="197"/>
      <c r="C570" s="198"/>
      <c r="D570" s="190" t="s">
        <v>143</v>
      </c>
      <c r="E570" s="199" t="s">
        <v>39</v>
      </c>
      <c r="F570" s="200" t="s">
        <v>1142</v>
      </c>
      <c r="G570" s="198"/>
      <c r="H570" s="201">
        <v>25</v>
      </c>
      <c r="I570" s="202"/>
      <c r="J570" s="198"/>
      <c r="K570" s="198"/>
      <c r="L570" s="203"/>
      <c r="M570" s="204"/>
      <c r="N570" s="205"/>
      <c r="O570" s="205"/>
      <c r="P570" s="205"/>
      <c r="Q570" s="205"/>
      <c r="R570" s="205"/>
      <c r="S570" s="205"/>
      <c r="T570" s="206"/>
      <c r="AT570" s="207" t="s">
        <v>143</v>
      </c>
      <c r="AU570" s="207" t="s">
        <v>92</v>
      </c>
      <c r="AV570" s="13" t="s">
        <v>92</v>
      </c>
      <c r="AW570" s="13" t="s">
        <v>41</v>
      </c>
      <c r="AX570" s="13" t="s">
        <v>90</v>
      </c>
      <c r="AY570" s="207" t="s">
        <v>130</v>
      </c>
    </row>
    <row r="571" spans="1:65" s="13" customFormat="1" ht="11.25">
      <c r="B571" s="197"/>
      <c r="C571" s="198"/>
      <c r="D571" s="190" t="s">
        <v>143</v>
      </c>
      <c r="E571" s="198"/>
      <c r="F571" s="200" t="s">
        <v>1143</v>
      </c>
      <c r="G571" s="198"/>
      <c r="H571" s="201">
        <v>30</v>
      </c>
      <c r="I571" s="202"/>
      <c r="J571" s="198"/>
      <c r="K571" s="198"/>
      <c r="L571" s="203"/>
      <c r="M571" s="204"/>
      <c r="N571" s="205"/>
      <c r="O571" s="205"/>
      <c r="P571" s="205"/>
      <c r="Q571" s="205"/>
      <c r="R571" s="205"/>
      <c r="S571" s="205"/>
      <c r="T571" s="206"/>
      <c r="AT571" s="207" t="s">
        <v>143</v>
      </c>
      <c r="AU571" s="207" t="s">
        <v>92</v>
      </c>
      <c r="AV571" s="13" t="s">
        <v>92</v>
      </c>
      <c r="AW571" s="13" t="s">
        <v>4</v>
      </c>
      <c r="AX571" s="13" t="s">
        <v>90</v>
      </c>
      <c r="AY571" s="207" t="s">
        <v>130</v>
      </c>
    </row>
    <row r="572" spans="1:65" s="2" customFormat="1" ht="33" customHeight="1">
      <c r="A572" s="36"/>
      <c r="B572" s="37"/>
      <c r="C572" s="177" t="s">
        <v>1144</v>
      </c>
      <c r="D572" s="177" t="s">
        <v>132</v>
      </c>
      <c r="E572" s="178" t="s">
        <v>214</v>
      </c>
      <c r="F572" s="179" t="s">
        <v>215</v>
      </c>
      <c r="G572" s="180" t="s">
        <v>135</v>
      </c>
      <c r="H572" s="181">
        <v>346.8</v>
      </c>
      <c r="I572" s="182"/>
      <c r="J572" s="183">
        <f>ROUND(I572*H572,2)</f>
        <v>0</v>
      </c>
      <c r="K572" s="179" t="s">
        <v>136</v>
      </c>
      <c r="L572" s="41"/>
      <c r="M572" s="184" t="s">
        <v>39</v>
      </c>
      <c r="N572" s="185" t="s">
        <v>53</v>
      </c>
      <c r="O572" s="66"/>
      <c r="P572" s="186">
        <f>O572*H572</f>
        <v>0</v>
      </c>
      <c r="Q572" s="186">
        <v>0</v>
      </c>
      <c r="R572" s="186">
        <f>Q572*H572</f>
        <v>0</v>
      </c>
      <c r="S572" s="186">
        <v>0</v>
      </c>
      <c r="T572" s="187">
        <f>S572*H572</f>
        <v>0</v>
      </c>
      <c r="U572" s="36"/>
      <c r="V572" s="36"/>
      <c r="W572" s="36"/>
      <c r="X572" s="36"/>
      <c r="Y572" s="36"/>
      <c r="Z572" s="36"/>
      <c r="AA572" s="36"/>
      <c r="AB572" s="36"/>
      <c r="AC572" s="36"/>
      <c r="AD572" s="36"/>
      <c r="AE572" s="36"/>
      <c r="AR572" s="188" t="s">
        <v>216</v>
      </c>
      <c r="AT572" s="188" t="s">
        <v>132</v>
      </c>
      <c r="AU572" s="188" t="s">
        <v>92</v>
      </c>
      <c r="AY572" s="18" t="s">
        <v>130</v>
      </c>
      <c r="BE572" s="189">
        <f>IF(N572="základní",J572,0)</f>
        <v>0</v>
      </c>
      <c r="BF572" s="189">
        <f>IF(N572="snížená",J572,0)</f>
        <v>0</v>
      </c>
      <c r="BG572" s="189">
        <f>IF(N572="zákl. přenesená",J572,0)</f>
        <v>0</v>
      </c>
      <c r="BH572" s="189">
        <f>IF(N572="sníž. přenesená",J572,0)</f>
        <v>0</v>
      </c>
      <c r="BI572" s="189">
        <f>IF(N572="nulová",J572,0)</f>
        <v>0</v>
      </c>
      <c r="BJ572" s="18" t="s">
        <v>90</v>
      </c>
      <c r="BK572" s="189">
        <f>ROUND(I572*H572,2)</f>
        <v>0</v>
      </c>
      <c r="BL572" s="18" t="s">
        <v>216</v>
      </c>
      <c r="BM572" s="188" t="s">
        <v>1145</v>
      </c>
    </row>
    <row r="573" spans="1:65" s="2" customFormat="1" ht="19.5">
      <c r="A573" s="36"/>
      <c r="B573" s="37"/>
      <c r="C573" s="38"/>
      <c r="D573" s="190" t="s">
        <v>139</v>
      </c>
      <c r="E573" s="38"/>
      <c r="F573" s="191" t="s">
        <v>218</v>
      </c>
      <c r="G573" s="38"/>
      <c r="H573" s="38"/>
      <c r="I573" s="192"/>
      <c r="J573" s="38"/>
      <c r="K573" s="38"/>
      <c r="L573" s="41"/>
      <c r="M573" s="193"/>
      <c r="N573" s="194"/>
      <c r="O573" s="66"/>
      <c r="P573" s="66"/>
      <c r="Q573" s="66"/>
      <c r="R573" s="66"/>
      <c r="S573" s="66"/>
      <c r="T573" s="67"/>
      <c r="U573" s="36"/>
      <c r="V573" s="36"/>
      <c r="W573" s="36"/>
      <c r="X573" s="36"/>
      <c r="Y573" s="36"/>
      <c r="Z573" s="36"/>
      <c r="AA573" s="36"/>
      <c r="AB573" s="36"/>
      <c r="AC573" s="36"/>
      <c r="AD573" s="36"/>
      <c r="AE573" s="36"/>
      <c r="AT573" s="18" t="s">
        <v>139</v>
      </c>
      <c r="AU573" s="18" t="s">
        <v>92</v>
      </c>
    </row>
    <row r="574" spans="1:65" s="2" customFormat="1" ht="11.25">
      <c r="A574" s="36"/>
      <c r="B574" s="37"/>
      <c r="C574" s="38"/>
      <c r="D574" s="195" t="s">
        <v>141</v>
      </c>
      <c r="E574" s="38"/>
      <c r="F574" s="196" t="s">
        <v>219</v>
      </c>
      <c r="G574" s="38"/>
      <c r="H574" s="38"/>
      <c r="I574" s="192"/>
      <c r="J574" s="38"/>
      <c r="K574" s="38"/>
      <c r="L574" s="41"/>
      <c r="M574" s="193"/>
      <c r="N574" s="194"/>
      <c r="O574" s="66"/>
      <c r="P574" s="66"/>
      <c r="Q574" s="66"/>
      <c r="R574" s="66"/>
      <c r="S574" s="66"/>
      <c r="T574" s="67"/>
      <c r="U574" s="36"/>
      <c r="V574" s="36"/>
      <c r="W574" s="36"/>
      <c r="X574" s="36"/>
      <c r="Y574" s="36"/>
      <c r="Z574" s="36"/>
      <c r="AA574" s="36"/>
      <c r="AB574" s="36"/>
      <c r="AC574" s="36"/>
      <c r="AD574" s="36"/>
      <c r="AE574" s="36"/>
      <c r="AT574" s="18" t="s">
        <v>141</v>
      </c>
      <c r="AU574" s="18" t="s">
        <v>92</v>
      </c>
    </row>
    <row r="575" spans="1:65" s="13" customFormat="1" ht="11.25">
      <c r="B575" s="197"/>
      <c r="C575" s="198"/>
      <c r="D575" s="190" t="s">
        <v>143</v>
      </c>
      <c r="E575" s="199" t="s">
        <v>39</v>
      </c>
      <c r="F575" s="200" t="s">
        <v>1146</v>
      </c>
      <c r="G575" s="198"/>
      <c r="H575" s="201">
        <v>18</v>
      </c>
      <c r="I575" s="202"/>
      <c r="J575" s="198"/>
      <c r="K575" s="198"/>
      <c r="L575" s="203"/>
      <c r="M575" s="204"/>
      <c r="N575" s="205"/>
      <c r="O575" s="205"/>
      <c r="P575" s="205"/>
      <c r="Q575" s="205"/>
      <c r="R575" s="205"/>
      <c r="S575" s="205"/>
      <c r="T575" s="206"/>
      <c r="AT575" s="207" t="s">
        <v>143</v>
      </c>
      <c r="AU575" s="207" t="s">
        <v>92</v>
      </c>
      <c r="AV575" s="13" t="s">
        <v>92</v>
      </c>
      <c r="AW575" s="13" t="s">
        <v>41</v>
      </c>
      <c r="AX575" s="13" t="s">
        <v>82</v>
      </c>
      <c r="AY575" s="207" t="s">
        <v>130</v>
      </c>
    </row>
    <row r="576" spans="1:65" s="13" customFormat="1" ht="11.25">
      <c r="B576" s="197"/>
      <c r="C576" s="198"/>
      <c r="D576" s="190" t="s">
        <v>143</v>
      </c>
      <c r="E576" s="199" t="s">
        <v>39</v>
      </c>
      <c r="F576" s="200" t="s">
        <v>1147</v>
      </c>
      <c r="G576" s="198"/>
      <c r="H576" s="201">
        <v>12</v>
      </c>
      <c r="I576" s="202"/>
      <c r="J576" s="198"/>
      <c r="K576" s="198"/>
      <c r="L576" s="203"/>
      <c r="M576" s="204"/>
      <c r="N576" s="205"/>
      <c r="O576" s="205"/>
      <c r="P576" s="205"/>
      <c r="Q576" s="205"/>
      <c r="R576" s="205"/>
      <c r="S576" s="205"/>
      <c r="T576" s="206"/>
      <c r="AT576" s="207" t="s">
        <v>143</v>
      </c>
      <c r="AU576" s="207" t="s">
        <v>92</v>
      </c>
      <c r="AV576" s="13" t="s">
        <v>92</v>
      </c>
      <c r="AW576" s="13" t="s">
        <v>41</v>
      </c>
      <c r="AX576" s="13" t="s">
        <v>82</v>
      </c>
      <c r="AY576" s="207" t="s">
        <v>130</v>
      </c>
    </row>
    <row r="577" spans="1:65" s="13" customFormat="1" ht="11.25">
      <c r="B577" s="197"/>
      <c r="C577" s="198"/>
      <c r="D577" s="190" t="s">
        <v>143</v>
      </c>
      <c r="E577" s="199" t="s">
        <v>39</v>
      </c>
      <c r="F577" s="200" t="s">
        <v>1148</v>
      </c>
      <c r="G577" s="198"/>
      <c r="H577" s="201">
        <v>177</v>
      </c>
      <c r="I577" s="202"/>
      <c r="J577" s="198"/>
      <c r="K577" s="198"/>
      <c r="L577" s="203"/>
      <c r="M577" s="204"/>
      <c r="N577" s="205"/>
      <c r="O577" s="205"/>
      <c r="P577" s="205"/>
      <c r="Q577" s="205"/>
      <c r="R577" s="205"/>
      <c r="S577" s="205"/>
      <c r="T577" s="206"/>
      <c r="AT577" s="207" t="s">
        <v>143</v>
      </c>
      <c r="AU577" s="207" t="s">
        <v>92</v>
      </c>
      <c r="AV577" s="13" t="s">
        <v>92</v>
      </c>
      <c r="AW577" s="13" t="s">
        <v>41</v>
      </c>
      <c r="AX577" s="13" t="s">
        <v>82</v>
      </c>
      <c r="AY577" s="207" t="s">
        <v>130</v>
      </c>
    </row>
    <row r="578" spans="1:65" s="13" customFormat="1" ht="11.25">
      <c r="B578" s="197"/>
      <c r="C578" s="198"/>
      <c r="D578" s="190" t="s">
        <v>143</v>
      </c>
      <c r="E578" s="199" t="s">
        <v>39</v>
      </c>
      <c r="F578" s="200" t="s">
        <v>1149</v>
      </c>
      <c r="G578" s="198"/>
      <c r="H578" s="201">
        <v>4.8</v>
      </c>
      <c r="I578" s="202"/>
      <c r="J578" s="198"/>
      <c r="K578" s="198"/>
      <c r="L578" s="203"/>
      <c r="M578" s="204"/>
      <c r="N578" s="205"/>
      <c r="O578" s="205"/>
      <c r="P578" s="205"/>
      <c r="Q578" s="205"/>
      <c r="R578" s="205"/>
      <c r="S578" s="205"/>
      <c r="T578" s="206"/>
      <c r="AT578" s="207" t="s">
        <v>143</v>
      </c>
      <c r="AU578" s="207" t="s">
        <v>92</v>
      </c>
      <c r="AV578" s="13" t="s">
        <v>92</v>
      </c>
      <c r="AW578" s="13" t="s">
        <v>41</v>
      </c>
      <c r="AX578" s="13" t="s">
        <v>82</v>
      </c>
      <c r="AY578" s="207" t="s">
        <v>130</v>
      </c>
    </row>
    <row r="579" spans="1:65" s="13" customFormat="1" ht="11.25">
      <c r="B579" s="197"/>
      <c r="C579" s="198"/>
      <c r="D579" s="190" t="s">
        <v>143</v>
      </c>
      <c r="E579" s="199" t="s">
        <v>39</v>
      </c>
      <c r="F579" s="200" t="s">
        <v>1150</v>
      </c>
      <c r="G579" s="198"/>
      <c r="H579" s="201">
        <v>135</v>
      </c>
      <c r="I579" s="202"/>
      <c r="J579" s="198"/>
      <c r="K579" s="198"/>
      <c r="L579" s="203"/>
      <c r="M579" s="204"/>
      <c r="N579" s="205"/>
      <c r="O579" s="205"/>
      <c r="P579" s="205"/>
      <c r="Q579" s="205"/>
      <c r="R579" s="205"/>
      <c r="S579" s="205"/>
      <c r="T579" s="206"/>
      <c r="AT579" s="207" t="s">
        <v>143</v>
      </c>
      <c r="AU579" s="207" t="s">
        <v>92</v>
      </c>
      <c r="AV579" s="13" t="s">
        <v>92</v>
      </c>
      <c r="AW579" s="13" t="s">
        <v>41</v>
      </c>
      <c r="AX579" s="13" t="s">
        <v>82</v>
      </c>
      <c r="AY579" s="207" t="s">
        <v>130</v>
      </c>
    </row>
    <row r="580" spans="1:65" s="14" customFormat="1" ht="11.25">
      <c r="B580" s="208"/>
      <c r="C580" s="209"/>
      <c r="D580" s="190" t="s">
        <v>143</v>
      </c>
      <c r="E580" s="210" t="s">
        <v>39</v>
      </c>
      <c r="F580" s="211" t="s">
        <v>158</v>
      </c>
      <c r="G580" s="209"/>
      <c r="H580" s="212">
        <v>346.8</v>
      </c>
      <c r="I580" s="213"/>
      <c r="J580" s="209"/>
      <c r="K580" s="209"/>
      <c r="L580" s="214"/>
      <c r="M580" s="215"/>
      <c r="N580" s="216"/>
      <c r="O580" s="216"/>
      <c r="P580" s="216"/>
      <c r="Q580" s="216"/>
      <c r="R580" s="216"/>
      <c r="S580" s="216"/>
      <c r="T580" s="217"/>
      <c r="AT580" s="218" t="s">
        <v>143</v>
      </c>
      <c r="AU580" s="218" t="s">
        <v>92</v>
      </c>
      <c r="AV580" s="14" t="s">
        <v>137</v>
      </c>
      <c r="AW580" s="14" t="s">
        <v>41</v>
      </c>
      <c r="AX580" s="14" t="s">
        <v>90</v>
      </c>
      <c r="AY580" s="218" t="s">
        <v>130</v>
      </c>
    </row>
    <row r="581" spans="1:65" s="2" customFormat="1" ht="16.5" customHeight="1">
      <c r="A581" s="36"/>
      <c r="B581" s="37"/>
      <c r="C581" s="219" t="s">
        <v>1151</v>
      </c>
      <c r="D581" s="219" t="s">
        <v>177</v>
      </c>
      <c r="E581" s="220" t="s">
        <v>221</v>
      </c>
      <c r="F581" s="221" t="s">
        <v>222</v>
      </c>
      <c r="G581" s="222" t="s">
        <v>223</v>
      </c>
      <c r="H581" s="223">
        <v>119.462</v>
      </c>
      <c r="I581" s="224"/>
      <c r="J581" s="225">
        <f>ROUND(I581*H581,2)</f>
        <v>0</v>
      </c>
      <c r="K581" s="221" t="s">
        <v>136</v>
      </c>
      <c r="L581" s="226"/>
      <c r="M581" s="227" t="s">
        <v>39</v>
      </c>
      <c r="N581" s="228" t="s">
        <v>53</v>
      </c>
      <c r="O581" s="66"/>
      <c r="P581" s="186">
        <f>O581*H581</f>
        <v>0</v>
      </c>
      <c r="Q581" s="186">
        <v>1</v>
      </c>
      <c r="R581" s="186">
        <f>Q581*H581</f>
        <v>119.462</v>
      </c>
      <c r="S581" s="186">
        <v>0</v>
      </c>
      <c r="T581" s="187">
        <f>S581*H581</f>
        <v>0</v>
      </c>
      <c r="U581" s="36"/>
      <c r="V581" s="36"/>
      <c r="W581" s="36"/>
      <c r="X581" s="36"/>
      <c r="Y581" s="36"/>
      <c r="Z581" s="36"/>
      <c r="AA581" s="36"/>
      <c r="AB581" s="36"/>
      <c r="AC581" s="36"/>
      <c r="AD581" s="36"/>
      <c r="AE581" s="36"/>
      <c r="AR581" s="188" t="s">
        <v>224</v>
      </c>
      <c r="AT581" s="188" t="s">
        <v>177</v>
      </c>
      <c r="AU581" s="188" t="s">
        <v>92</v>
      </c>
      <c r="AY581" s="18" t="s">
        <v>130</v>
      </c>
      <c r="BE581" s="189">
        <f>IF(N581="základní",J581,0)</f>
        <v>0</v>
      </c>
      <c r="BF581" s="189">
        <f>IF(N581="snížená",J581,0)</f>
        <v>0</v>
      </c>
      <c r="BG581" s="189">
        <f>IF(N581="zákl. přenesená",J581,0)</f>
        <v>0</v>
      </c>
      <c r="BH581" s="189">
        <f>IF(N581="sníž. přenesená",J581,0)</f>
        <v>0</v>
      </c>
      <c r="BI581" s="189">
        <f>IF(N581="nulová",J581,0)</f>
        <v>0</v>
      </c>
      <c r="BJ581" s="18" t="s">
        <v>90</v>
      </c>
      <c r="BK581" s="189">
        <f>ROUND(I581*H581,2)</f>
        <v>0</v>
      </c>
      <c r="BL581" s="18" t="s">
        <v>216</v>
      </c>
      <c r="BM581" s="188" t="s">
        <v>1152</v>
      </c>
    </row>
    <row r="582" spans="1:65" s="2" customFormat="1" ht="11.25">
      <c r="A582" s="36"/>
      <c r="B582" s="37"/>
      <c r="C582" s="38"/>
      <c r="D582" s="190" t="s">
        <v>139</v>
      </c>
      <c r="E582" s="38"/>
      <c r="F582" s="191" t="s">
        <v>222</v>
      </c>
      <c r="G582" s="38"/>
      <c r="H582" s="38"/>
      <c r="I582" s="192"/>
      <c r="J582" s="38"/>
      <c r="K582" s="38"/>
      <c r="L582" s="41"/>
      <c r="M582" s="193"/>
      <c r="N582" s="194"/>
      <c r="O582" s="66"/>
      <c r="P582" s="66"/>
      <c r="Q582" s="66"/>
      <c r="R582" s="66"/>
      <c r="S582" s="66"/>
      <c r="T582" s="67"/>
      <c r="U582" s="36"/>
      <c r="V582" s="36"/>
      <c r="W582" s="36"/>
      <c r="X582" s="36"/>
      <c r="Y582" s="36"/>
      <c r="Z582" s="36"/>
      <c r="AA582" s="36"/>
      <c r="AB582" s="36"/>
      <c r="AC582" s="36"/>
      <c r="AD582" s="36"/>
      <c r="AE582" s="36"/>
      <c r="AT582" s="18" t="s">
        <v>139</v>
      </c>
      <c r="AU582" s="18" t="s">
        <v>92</v>
      </c>
    </row>
    <row r="583" spans="1:65" s="13" customFormat="1" ht="11.25">
      <c r="B583" s="197"/>
      <c r="C583" s="198"/>
      <c r="D583" s="190" t="s">
        <v>143</v>
      </c>
      <c r="E583" s="199" t="s">
        <v>39</v>
      </c>
      <c r="F583" s="200" t="s">
        <v>1153</v>
      </c>
      <c r="G583" s="198"/>
      <c r="H583" s="201">
        <v>15.3</v>
      </c>
      <c r="I583" s="202"/>
      <c r="J583" s="198"/>
      <c r="K583" s="198"/>
      <c r="L583" s="203"/>
      <c r="M583" s="204"/>
      <c r="N583" s="205"/>
      <c r="O583" s="205"/>
      <c r="P583" s="205"/>
      <c r="Q583" s="205"/>
      <c r="R583" s="205"/>
      <c r="S583" s="205"/>
      <c r="T583" s="206"/>
      <c r="AT583" s="207" t="s">
        <v>143</v>
      </c>
      <c r="AU583" s="207" t="s">
        <v>92</v>
      </c>
      <c r="AV583" s="13" t="s">
        <v>92</v>
      </c>
      <c r="AW583" s="13" t="s">
        <v>41</v>
      </c>
      <c r="AX583" s="13" t="s">
        <v>82</v>
      </c>
      <c r="AY583" s="207" t="s">
        <v>130</v>
      </c>
    </row>
    <row r="584" spans="1:65" s="13" customFormat="1" ht="11.25">
      <c r="B584" s="197"/>
      <c r="C584" s="198"/>
      <c r="D584" s="190" t="s">
        <v>143</v>
      </c>
      <c r="E584" s="199" t="s">
        <v>39</v>
      </c>
      <c r="F584" s="200" t="s">
        <v>1154</v>
      </c>
      <c r="G584" s="198"/>
      <c r="H584" s="201">
        <v>3.06</v>
      </c>
      <c r="I584" s="202"/>
      <c r="J584" s="198"/>
      <c r="K584" s="198"/>
      <c r="L584" s="203"/>
      <c r="M584" s="204"/>
      <c r="N584" s="205"/>
      <c r="O584" s="205"/>
      <c r="P584" s="205"/>
      <c r="Q584" s="205"/>
      <c r="R584" s="205"/>
      <c r="S584" s="205"/>
      <c r="T584" s="206"/>
      <c r="AT584" s="207" t="s">
        <v>143</v>
      </c>
      <c r="AU584" s="207" t="s">
        <v>92</v>
      </c>
      <c r="AV584" s="13" t="s">
        <v>92</v>
      </c>
      <c r="AW584" s="13" t="s">
        <v>41</v>
      </c>
      <c r="AX584" s="13" t="s">
        <v>82</v>
      </c>
      <c r="AY584" s="207" t="s">
        <v>130</v>
      </c>
    </row>
    <row r="585" spans="1:65" s="13" customFormat="1" ht="11.25">
      <c r="B585" s="197"/>
      <c r="C585" s="198"/>
      <c r="D585" s="190" t="s">
        <v>143</v>
      </c>
      <c r="E585" s="199" t="s">
        <v>39</v>
      </c>
      <c r="F585" s="200" t="s">
        <v>1155</v>
      </c>
      <c r="G585" s="198"/>
      <c r="H585" s="201">
        <v>45.134999999999998</v>
      </c>
      <c r="I585" s="202"/>
      <c r="J585" s="198"/>
      <c r="K585" s="198"/>
      <c r="L585" s="203"/>
      <c r="M585" s="204"/>
      <c r="N585" s="205"/>
      <c r="O585" s="205"/>
      <c r="P585" s="205"/>
      <c r="Q585" s="205"/>
      <c r="R585" s="205"/>
      <c r="S585" s="205"/>
      <c r="T585" s="206"/>
      <c r="AT585" s="207" t="s">
        <v>143</v>
      </c>
      <c r="AU585" s="207" t="s">
        <v>92</v>
      </c>
      <c r="AV585" s="13" t="s">
        <v>92</v>
      </c>
      <c r="AW585" s="13" t="s">
        <v>41</v>
      </c>
      <c r="AX585" s="13" t="s">
        <v>82</v>
      </c>
      <c r="AY585" s="207" t="s">
        <v>130</v>
      </c>
    </row>
    <row r="586" spans="1:65" s="13" customFormat="1" ht="11.25">
      <c r="B586" s="197"/>
      <c r="C586" s="198"/>
      <c r="D586" s="190" t="s">
        <v>143</v>
      </c>
      <c r="E586" s="199" t="s">
        <v>39</v>
      </c>
      <c r="F586" s="200" t="s">
        <v>1156</v>
      </c>
      <c r="G586" s="198"/>
      <c r="H586" s="201">
        <v>1.6319999999999999</v>
      </c>
      <c r="I586" s="202"/>
      <c r="J586" s="198"/>
      <c r="K586" s="198"/>
      <c r="L586" s="203"/>
      <c r="M586" s="204"/>
      <c r="N586" s="205"/>
      <c r="O586" s="205"/>
      <c r="P586" s="205"/>
      <c r="Q586" s="205"/>
      <c r="R586" s="205"/>
      <c r="S586" s="205"/>
      <c r="T586" s="206"/>
      <c r="AT586" s="207" t="s">
        <v>143</v>
      </c>
      <c r="AU586" s="207" t="s">
        <v>92</v>
      </c>
      <c r="AV586" s="13" t="s">
        <v>92</v>
      </c>
      <c r="AW586" s="13" t="s">
        <v>41</v>
      </c>
      <c r="AX586" s="13" t="s">
        <v>82</v>
      </c>
      <c r="AY586" s="207" t="s">
        <v>130</v>
      </c>
    </row>
    <row r="587" spans="1:65" s="13" customFormat="1" ht="11.25">
      <c r="B587" s="197"/>
      <c r="C587" s="198"/>
      <c r="D587" s="190" t="s">
        <v>143</v>
      </c>
      <c r="E587" s="199" t="s">
        <v>39</v>
      </c>
      <c r="F587" s="200" t="s">
        <v>1157</v>
      </c>
      <c r="G587" s="198"/>
      <c r="H587" s="201">
        <v>34.424999999999997</v>
      </c>
      <c r="I587" s="202"/>
      <c r="J587" s="198"/>
      <c r="K587" s="198"/>
      <c r="L587" s="203"/>
      <c r="M587" s="204"/>
      <c r="N587" s="205"/>
      <c r="O587" s="205"/>
      <c r="P587" s="205"/>
      <c r="Q587" s="205"/>
      <c r="R587" s="205"/>
      <c r="S587" s="205"/>
      <c r="T587" s="206"/>
      <c r="AT587" s="207" t="s">
        <v>143</v>
      </c>
      <c r="AU587" s="207" t="s">
        <v>92</v>
      </c>
      <c r="AV587" s="13" t="s">
        <v>92</v>
      </c>
      <c r="AW587" s="13" t="s">
        <v>41</v>
      </c>
      <c r="AX587" s="13" t="s">
        <v>82</v>
      </c>
      <c r="AY587" s="207" t="s">
        <v>130</v>
      </c>
    </row>
    <row r="588" spans="1:65" s="14" customFormat="1" ht="11.25">
      <c r="B588" s="208"/>
      <c r="C588" s="209"/>
      <c r="D588" s="190" t="s">
        <v>143</v>
      </c>
      <c r="E588" s="210" t="s">
        <v>39</v>
      </c>
      <c r="F588" s="211" t="s">
        <v>158</v>
      </c>
      <c r="G588" s="209"/>
      <c r="H588" s="212">
        <v>99.552000000000007</v>
      </c>
      <c r="I588" s="213"/>
      <c r="J588" s="209"/>
      <c r="K588" s="209"/>
      <c r="L588" s="214"/>
      <c r="M588" s="215"/>
      <c r="N588" s="216"/>
      <c r="O588" s="216"/>
      <c r="P588" s="216"/>
      <c r="Q588" s="216"/>
      <c r="R588" s="216"/>
      <c r="S588" s="216"/>
      <c r="T588" s="217"/>
      <c r="AT588" s="218" t="s">
        <v>143</v>
      </c>
      <c r="AU588" s="218" t="s">
        <v>92</v>
      </c>
      <c r="AV588" s="14" t="s">
        <v>137</v>
      </c>
      <c r="AW588" s="14" t="s">
        <v>41</v>
      </c>
      <c r="AX588" s="14" t="s">
        <v>90</v>
      </c>
      <c r="AY588" s="218" t="s">
        <v>130</v>
      </c>
    </row>
    <row r="589" spans="1:65" s="13" customFormat="1" ht="11.25">
      <c r="B589" s="197"/>
      <c r="C589" s="198"/>
      <c r="D589" s="190" t="s">
        <v>143</v>
      </c>
      <c r="E589" s="198"/>
      <c r="F589" s="200" t="s">
        <v>1158</v>
      </c>
      <c r="G589" s="198"/>
      <c r="H589" s="201">
        <v>119.462</v>
      </c>
      <c r="I589" s="202"/>
      <c r="J589" s="198"/>
      <c r="K589" s="198"/>
      <c r="L589" s="203"/>
      <c r="M589" s="204"/>
      <c r="N589" s="205"/>
      <c r="O589" s="205"/>
      <c r="P589" s="205"/>
      <c r="Q589" s="205"/>
      <c r="R589" s="205"/>
      <c r="S589" s="205"/>
      <c r="T589" s="206"/>
      <c r="AT589" s="207" t="s">
        <v>143</v>
      </c>
      <c r="AU589" s="207" t="s">
        <v>92</v>
      </c>
      <c r="AV589" s="13" t="s">
        <v>92</v>
      </c>
      <c r="AW589" s="13" t="s">
        <v>4</v>
      </c>
      <c r="AX589" s="13" t="s">
        <v>90</v>
      </c>
      <c r="AY589" s="207" t="s">
        <v>130</v>
      </c>
    </row>
    <row r="590" spans="1:65" s="2" customFormat="1" ht="24.2" customHeight="1">
      <c r="A590" s="36"/>
      <c r="B590" s="37"/>
      <c r="C590" s="177" t="s">
        <v>1159</v>
      </c>
      <c r="D590" s="177" t="s">
        <v>132</v>
      </c>
      <c r="E590" s="178" t="s">
        <v>1160</v>
      </c>
      <c r="F590" s="179" t="s">
        <v>1161</v>
      </c>
      <c r="G590" s="180" t="s">
        <v>135</v>
      </c>
      <c r="H590" s="181">
        <v>328.8</v>
      </c>
      <c r="I590" s="182"/>
      <c r="J590" s="183">
        <f>ROUND(I590*H590,2)</f>
        <v>0</v>
      </c>
      <c r="K590" s="179" t="s">
        <v>136</v>
      </c>
      <c r="L590" s="41"/>
      <c r="M590" s="184" t="s">
        <v>39</v>
      </c>
      <c r="N590" s="185" t="s">
        <v>53</v>
      </c>
      <c r="O590" s="66"/>
      <c r="P590" s="186">
        <f>O590*H590</f>
        <v>0</v>
      </c>
      <c r="Q590" s="186">
        <v>0</v>
      </c>
      <c r="R590" s="186">
        <f>Q590*H590</f>
        <v>0</v>
      </c>
      <c r="S590" s="186">
        <v>0.29499999999999998</v>
      </c>
      <c r="T590" s="187">
        <f>S590*H590</f>
        <v>96.995999999999995</v>
      </c>
      <c r="U590" s="36"/>
      <c r="V590" s="36"/>
      <c r="W590" s="36"/>
      <c r="X590" s="36"/>
      <c r="Y590" s="36"/>
      <c r="Z590" s="36"/>
      <c r="AA590" s="36"/>
      <c r="AB590" s="36"/>
      <c r="AC590" s="36"/>
      <c r="AD590" s="36"/>
      <c r="AE590" s="36"/>
      <c r="AR590" s="188" t="s">
        <v>216</v>
      </c>
      <c r="AT590" s="188" t="s">
        <v>132</v>
      </c>
      <c r="AU590" s="188" t="s">
        <v>92</v>
      </c>
      <c r="AY590" s="18" t="s">
        <v>130</v>
      </c>
      <c r="BE590" s="189">
        <f>IF(N590="základní",J590,0)</f>
        <v>0</v>
      </c>
      <c r="BF590" s="189">
        <f>IF(N590="snížená",J590,0)</f>
        <v>0</v>
      </c>
      <c r="BG590" s="189">
        <f>IF(N590="zákl. přenesená",J590,0)</f>
        <v>0</v>
      </c>
      <c r="BH590" s="189">
        <f>IF(N590="sníž. přenesená",J590,0)</f>
        <v>0</v>
      </c>
      <c r="BI590" s="189">
        <f>IF(N590="nulová",J590,0)</f>
        <v>0</v>
      </c>
      <c r="BJ590" s="18" t="s">
        <v>90</v>
      </c>
      <c r="BK590" s="189">
        <f>ROUND(I590*H590,2)</f>
        <v>0</v>
      </c>
      <c r="BL590" s="18" t="s">
        <v>216</v>
      </c>
      <c r="BM590" s="188" t="s">
        <v>1162</v>
      </c>
    </row>
    <row r="591" spans="1:65" s="2" customFormat="1" ht="39">
      <c r="A591" s="36"/>
      <c r="B591" s="37"/>
      <c r="C591" s="38"/>
      <c r="D591" s="190" t="s">
        <v>139</v>
      </c>
      <c r="E591" s="38"/>
      <c r="F591" s="191" t="s">
        <v>1163</v>
      </c>
      <c r="G591" s="38"/>
      <c r="H591" s="38"/>
      <c r="I591" s="192"/>
      <c r="J591" s="38"/>
      <c r="K591" s="38"/>
      <c r="L591" s="41"/>
      <c r="M591" s="193"/>
      <c r="N591" s="194"/>
      <c r="O591" s="66"/>
      <c r="P591" s="66"/>
      <c r="Q591" s="66"/>
      <c r="R591" s="66"/>
      <c r="S591" s="66"/>
      <c r="T591" s="67"/>
      <c r="U591" s="36"/>
      <c r="V591" s="36"/>
      <c r="W591" s="36"/>
      <c r="X591" s="36"/>
      <c r="Y591" s="36"/>
      <c r="Z591" s="36"/>
      <c r="AA591" s="36"/>
      <c r="AB591" s="36"/>
      <c r="AC591" s="36"/>
      <c r="AD591" s="36"/>
      <c r="AE591" s="36"/>
      <c r="AT591" s="18" t="s">
        <v>139</v>
      </c>
      <c r="AU591" s="18" t="s">
        <v>92</v>
      </c>
    </row>
    <row r="592" spans="1:65" s="2" customFormat="1" ht="11.25">
      <c r="A592" s="36"/>
      <c r="B592" s="37"/>
      <c r="C592" s="38"/>
      <c r="D592" s="195" t="s">
        <v>141</v>
      </c>
      <c r="E592" s="38"/>
      <c r="F592" s="196" t="s">
        <v>1164</v>
      </c>
      <c r="G592" s="38"/>
      <c r="H592" s="38"/>
      <c r="I592" s="192"/>
      <c r="J592" s="38"/>
      <c r="K592" s="38"/>
      <c r="L592" s="41"/>
      <c r="M592" s="193"/>
      <c r="N592" s="194"/>
      <c r="O592" s="66"/>
      <c r="P592" s="66"/>
      <c r="Q592" s="66"/>
      <c r="R592" s="66"/>
      <c r="S592" s="66"/>
      <c r="T592" s="67"/>
      <c r="U592" s="36"/>
      <c r="V592" s="36"/>
      <c r="W592" s="36"/>
      <c r="X592" s="36"/>
      <c r="Y592" s="36"/>
      <c r="Z592" s="36"/>
      <c r="AA592" s="36"/>
      <c r="AB592" s="36"/>
      <c r="AC592" s="36"/>
      <c r="AD592" s="36"/>
      <c r="AE592" s="36"/>
      <c r="AT592" s="18" t="s">
        <v>141</v>
      </c>
      <c r="AU592" s="18" t="s">
        <v>92</v>
      </c>
    </row>
    <row r="593" spans="1:65" s="13" customFormat="1" ht="11.25">
      <c r="B593" s="197"/>
      <c r="C593" s="198"/>
      <c r="D593" s="190" t="s">
        <v>143</v>
      </c>
      <c r="E593" s="199" t="s">
        <v>39</v>
      </c>
      <c r="F593" s="200" t="s">
        <v>1147</v>
      </c>
      <c r="G593" s="198"/>
      <c r="H593" s="201">
        <v>12</v>
      </c>
      <c r="I593" s="202"/>
      <c r="J593" s="198"/>
      <c r="K593" s="198"/>
      <c r="L593" s="203"/>
      <c r="M593" s="204"/>
      <c r="N593" s="205"/>
      <c r="O593" s="205"/>
      <c r="P593" s="205"/>
      <c r="Q593" s="205"/>
      <c r="R593" s="205"/>
      <c r="S593" s="205"/>
      <c r="T593" s="206"/>
      <c r="AT593" s="207" t="s">
        <v>143</v>
      </c>
      <c r="AU593" s="207" t="s">
        <v>92</v>
      </c>
      <c r="AV593" s="13" t="s">
        <v>92</v>
      </c>
      <c r="AW593" s="13" t="s">
        <v>41</v>
      </c>
      <c r="AX593" s="13" t="s">
        <v>82</v>
      </c>
      <c r="AY593" s="207" t="s">
        <v>130</v>
      </c>
    </row>
    <row r="594" spans="1:65" s="13" customFormat="1" ht="11.25">
      <c r="B594" s="197"/>
      <c r="C594" s="198"/>
      <c r="D594" s="190" t="s">
        <v>143</v>
      </c>
      <c r="E594" s="199" t="s">
        <v>39</v>
      </c>
      <c r="F594" s="200" t="s">
        <v>1148</v>
      </c>
      <c r="G594" s="198"/>
      <c r="H594" s="201">
        <v>177</v>
      </c>
      <c r="I594" s="202"/>
      <c r="J594" s="198"/>
      <c r="K594" s="198"/>
      <c r="L594" s="203"/>
      <c r="M594" s="204"/>
      <c r="N594" s="205"/>
      <c r="O594" s="205"/>
      <c r="P594" s="205"/>
      <c r="Q594" s="205"/>
      <c r="R594" s="205"/>
      <c r="S594" s="205"/>
      <c r="T594" s="206"/>
      <c r="AT594" s="207" t="s">
        <v>143</v>
      </c>
      <c r="AU594" s="207" t="s">
        <v>92</v>
      </c>
      <c r="AV594" s="13" t="s">
        <v>92</v>
      </c>
      <c r="AW594" s="13" t="s">
        <v>41</v>
      </c>
      <c r="AX594" s="13" t="s">
        <v>82</v>
      </c>
      <c r="AY594" s="207" t="s">
        <v>130</v>
      </c>
    </row>
    <row r="595" spans="1:65" s="13" customFormat="1" ht="11.25">
      <c r="B595" s="197"/>
      <c r="C595" s="198"/>
      <c r="D595" s="190" t="s">
        <v>143</v>
      </c>
      <c r="E595" s="199" t="s">
        <v>39</v>
      </c>
      <c r="F595" s="200" t="s">
        <v>1149</v>
      </c>
      <c r="G595" s="198"/>
      <c r="H595" s="201">
        <v>4.8</v>
      </c>
      <c r="I595" s="202"/>
      <c r="J595" s="198"/>
      <c r="K595" s="198"/>
      <c r="L595" s="203"/>
      <c r="M595" s="204"/>
      <c r="N595" s="205"/>
      <c r="O595" s="205"/>
      <c r="P595" s="205"/>
      <c r="Q595" s="205"/>
      <c r="R595" s="205"/>
      <c r="S595" s="205"/>
      <c r="T595" s="206"/>
      <c r="AT595" s="207" t="s">
        <v>143</v>
      </c>
      <c r="AU595" s="207" t="s">
        <v>92</v>
      </c>
      <c r="AV595" s="13" t="s">
        <v>92</v>
      </c>
      <c r="AW595" s="13" t="s">
        <v>41</v>
      </c>
      <c r="AX595" s="13" t="s">
        <v>82</v>
      </c>
      <c r="AY595" s="207" t="s">
        <v>130</v>
      </c>
    </row>
    <row r="596" spans="1:65" s="13" customFormat="1" ht="11.25">
      <c r="B596" s="197"/>
      <c r="C596" s="198"/>
      <c r="D596" s="190" t="s">
        <v>143</v>
      </c>
      <c r="E596" s="199" t="s">
        <v>39</v>
      </c>
      <c r="F596" s="200" t="s">
        <v>1150</v>
      </c>
      <c r="G596" s="198"/>
      <c r="H596" s="201">
        <v>135</v>
      </c>
      <c r="I596" s="202"/>
      <c r="J596" s="198"/>
      <c r="K596" s="198"/>
      <c r="L596" s="203"/>
      <c r="M596" s="204"/>
      <c r="N596" s="205"/>
      <c r="O596" s="205"/>
      <c r="P596" s="205"/>
      <c r="Q596" s="205"/>
      <c r="R596" s="205"/>
      <c r="S596" s="205"/>
      <c r="T596" s="206"/>
      <c r="AT596" s="207" t="s">
        <v>143</v>
      </c>
      <c r="AU596" s="207" t="s">
        <v>92</v>
      </c>
      <c r="AV596" s="13" t="s">
        <v>92</v>
      </c>
      <c r="AW596" s="13" t="s">
        <v>41</v>
      </c>
      <c r="AX596" s="13" t="s">
        <v>82</v>
      </c>
      <c r="AY596" s="207" t="s">
        <v>130</v>
      </c>
    </row>
    <row r="597" spans="1:65" s="14" customFormat="1" ht="11.25">
      <c r="B597" s="208"/>
      <c r="C597" s="209"/>
      <c r="D597" s="190" t="s">
        <v>143</v>
      </c>
      <c r="E597" s="210" t="s">
        <v>39</v>
      </c>
      <c r="F597" s="211" t="s">
        <v>158</v>
      </c>
      <c r="G597" s="209"/>
      <c r="H597" s="212">
        <v>328.8</v>
      </c>
      <c r="I597" s="213"/>
      <c r="J597" s="209"/>
      <c r="K597" s="209"/>
      <c r="L597" s="214"/>
      <c r="M597" s="215"/>
      <c r="N597" s="216"/>
      <c r="O597" s="216"/>
      <c r="P597" s="216"/>
      <c r="Q597" s="216"/>
      <c r="R597" s="216"/>
      <c r="S597" s="216"/>
      <c r="T597" s="217"/>
      <c r="AT597" s="218" t="s">
        <v>143</v>
      </c>
      <c r="AU597" s="218" t="s">
        <v>92</v>
      </c>
      <c r="AV597" s="14" t="s">
        <v>137</v>
      </c>
      <c r="AW597" s="14" t="s">
        <v>41</v>
      </c>
      <c r="AX597" s="14" t="s">
        <v>90</v>
      </c>
      <c r="AY597" s="218" t="s">
        <v>130</v>
      </c>
    </row>
    <row r="598" spans="1:65" s="2" customFormat="1" ht="33" customHeight="1">
      <c r="A598" s="36"/>
      <c r="B598" s="37"/>
      <c r="C598" s="177" t="s">
        <v>1165</v>
      </c>
      <c r="D598" s="177" t="s">
        <v>132</v>
      </c>
      <c r="E598" s="178" t="s">
        <v>309</v>
      </c>
      <c r="F598" s="179" t="s">
        <v>310</v>
      </c>
      <c r="G598" s="180" t="s">
        <v>201</v>
      </c>
      <c r="H598" s="181">
        <v>50</v>
      </c>
      <c r="I598" s="182"/>
      <c r="J598" s="183">
        <f>ROUND(I598*H598,2)</f>
        <v>0</v>
      </c>
      <c r="K598" s="179" t="s">
        <v>136</v>
      </c>
      <c r="L598" s="41"/>
      <c r="M598" s="184" t="s">
        <v>39</v>
      </c>
      <c r="N598" s="185" t="s">
        <v>53</v>
      </c>
      <c r="O598" s="66"/>
      <c r="P598" s="186">
        <f>O598*H598</f>
        <v>0</v>
      </c>
      <c r="Q598" s="186">
        <v>0</v>
      </c>
      <c r="R598" s="186">
        <f>Q598*H598</f>
        <v>0</v>
      </c>
      <c r="S598" s="186">
        <v>0.28999999999999998</v>
      </c>
      <c r="T598" s="187">
        <f>S598*H598</f>
        <v>14.499999999999998</v>
      </c>
      <c r="U598" s="36"/>
      <c r="V598" s="36"/>
      <c r="W598" s="36"/>
      <c r="X598" s="36"/>
      <c r="Y598" s="36"/>
      <c r="Z598" s="36"/>
      <c r="AA598" s="36"/>
      <c r="AB598" s="36"/>
      <c r="AC598" s="36"/>
      <c r="AD598" s="36"/>
      <c r="AE598" s="36"/>
      <c r="AR598" s="188" t="s">
        <v>216</v>
      </c>
      <c r="AT598" s="188" t="s">
        <v>132</v>
      </c>
      <c r="AU598" s="188" t="s">
        <v>92</v>
      </c>
      <c r="AY598" s="18" t="s">
        <v>130</v>
      </c>
      <c r="BE598" s="189">
        <f>IF(N598="základní",J598,0)</f>
        <v>0</v>
      </c>
      <c r="BF598" s="189">
        <f>IF(N598="snížená",J598,0)</f>
        <v>0</v>
      </c>
      <c r="BG598" s="189">
        <f>IF(N598="zákl. přenesená",J598,0)</f>
        <v>0</v>
      </c>
      <c r="BH598" s="189">
        <f>IF(N598="sníž. přenesená",J598,0)</f>
        <v>0</v>
      </c>
      <c r="BI598" s="189">
        <f>IF(N598="nulová",J598,0)</f>
        <v>0</v>
      </c>
      <c r="BJ598" s="18" t="s">
        <v>90</v>
      </c>
      <c r="BK598" s="189">
        <f>ROUND(I598*H598,2)</f>
        <v>0</v>
      </c>
      <c r="BL598" s="18" t="s">
        <v>216</v>
      </c>
      <c r="BM598" s="188" t="s">
        <v>1166</v>
      </c>
    </row>
    <row r="599" spans="1:65" s="2" customFormat="1" ht="19.5">
      <c r="A599" s="36"/>
      <c r="B599" s="37"/>
      <c r="C599" s="38"/>
      <c r="D599" s="190" t="s">
        <v>139</v>
      </c>
      <c r="E599" s="38"/>
      <c r="F599" s="191" t="s">
        <v>312</v>
      </c>
      <c r="G599" s="38"/>
      <c r="H599" s="38"/>
      <c r="I599" s="192"/>
      <c r="J599" s="38"/>
      <c r="K599" s="38"/>
      <c r="L599" s="41"/>
      <c r="M599" s="193"/>
      <c r="N599" s="194"/>
      <c r="O599" s="66"/>
      <c r="P599" s="66"/>
      <c r="Q599" s="66"/>
      <c r="R599" s="66"/>
      <c r="S599" s="66"/>
      <c r="T599" s="67"/>
      <c r="U599" s="36"/>
      <c r="V599" s="36"/>
      <c r="W599" s="36"/>
      <c r="X599" s="36"/>
      <c r="Y599" s="36"/>
      <c r="Z599" s="36"/>
      <c r="AA599" s="36"/>
      <c r="AB599" s="36"/>
      <c r="AC599" s="36"/>
      <c r="AD599" s="36"/>
      <c r="AE599" s="36"/>
      <c r="AT599" s="18" t="s">
        <v>139</v>
      </c>
      <c r="AU599" s="18" t="s">
        <v>92</v>
      </c>
    </row>
    <row r="600" spans="1:65" s="2" customFormat="1" ht="11.25">
      <c r="A600" s="36"/>
      <c r="B600" s="37"/>
      <c r="C600" s="38"/>
      <c r="D600" s="195" t="s">
        <v>141</v>
      </c>
      <c r="E600" s="38"/>
      <c r="F600" s="196" t="s">
        <v>313</v>
      </c>
      <c r="G600" s="38"/>
      <c r="H600" s="38"/>
      <c r="I600" s="192"/>
      <c r="J600" s="38"/>
      <c r="K600" s="38"/>
      <c r="L600" s="41"/>
      <c r="M600" s="193"/>
      <c r="N600" s="194"/>
      <c r="O600" s="66"/>
      <c r="P600" s="66"/>
      <c r="Q600" s="66"/>
      <c r="R600" s="66"/>
      <c r="S600" s="66"/>
      <c r="T600" s="67"/>
      <c r="U600" s="36"/>
      <c r="V600" s="36"/>
      <c r="W600" s="36"/>
      <c r="X600" s="36"/>
      <c r="Y600" s="36"/>
      <c r="Z600" s="36"/>
      <c r="AA600" s="36"/>
      <c r="AB600" s="36"/>
      <c r="AC600" s="36"/>
      <c r="AD600" s="36"/>
      <c r="AE600" s="36"/>
      <c r="AT600" s="18" t="s">
        <v>141</v>
      </c>
      <c r="AU600" s="18" t="s">
        <v>92</v>
      </c>
    </row>
    <row r="601" spans="1:65" s="13" customFormat="1" ht="11.25">
      <c r="B601" s="197"/>
      <c r="C601" s="198"/>
      <c r="D601" s="190" t="s">
        <v>143</v>
      </c>
      <c r="E601" s="199" t="s">
        <v>39</v>
      </c>
      <c r="F601" s="200" t="s">
        <v>284</v>
      </c>
      <c r="G601" s="198"/>
      <c r="H601" s="201">
        <v>50</v>
      </c>
      <c r="I601" s="202"/>
      <c r="J601" s="198"/>
      <c r="K601" s="198"/>
      <c r="L601" s="203"/>
      <c r="M601" s="204"/>
      <c r="N601" s="205"/>
      <c r="O601" s="205"/>
      <c r="P601" s="205"/>
      <c r="Q601" s="205"/>
      <c r="R601" s="205"/>
      <c r="S601" s="205"/>
      <c r="T601" s="206"/>
      <c r="AT601" s="207" t="s">
        <v>143</v>
      </c>
      <c r="AU601" s="207" t="s">
        <v>92</v>
      </c>
      <c r="AV601" s="13" t="s">
        <v>92</v>
      </c>
      <c r="AW601" s="13" t="s">
        <v>41</v>
      </c>
      <c r="AX601" s="13" t="s">
        <v>90</v>
      </c>
      <c r="AY601" s="207" t="s">
        <v>130</v>
      </c>
    </row>
    <row r="602" spans="1:65" s="2" customFormat="1" ht="24.2" customHeight="1">
      <c r="A602" s="36"/>
      <c r="B602" s="37"/>
      <c r="C602" s="177" t="s">
        <v>1167</v>
      </c>
      <c r="D602" s="177" t="s">
        <v>132</v>
      </c>
      <c r="E602" s="178" t="s">
        <v>279</v>
      </c>
      <c r="F602" s="179" t="s">
        <v>280</v>
      </c>
      <c r="G602" s="180" t="s">
        <v>201</v>
      </c>
      <c r="H602" s="181">
        <v>50</v>
      </c>
      <c r="I602" s="182"/>
      <c r="J602" s="183">
        <f>ROUND(I602*H602,2)</f>
        <v>0</v>
      </c>
      <c r="K602" s="179" t="s">
        <v>136</v>
      </c>
      <c r="L602" s="41"/>
      <c r="M602" s="184" t="s">
        <v>39</v>
      </c>
      <c r="N602" s="185" t="s">
        <v>53</v>
      </c>
      <c r="O602" s="66"/>
      <c r="P602" s="186">
        <f>O602*H602</f>
        <v>0</v>
      </c>
      <c r="Q602" s="186">
        <v>0.11519</v>
      </c>
      <c r="R602" s="186">
        <f>Q602*H602</f>
        <v>5.7595000000000001</v>
      </c>
      <c r="S602" s="186">
        <v>0</v>
      </c>
      <c r="T602" s="187">
        <f>S602*H602</f>
        <v>0</v>
      </c>
      <c r="U602" s="36"/>
      <c r="V602" s="36"/>
      <c r="W602" s="36"/>
      <c r="X602" s="36"/>
      <c r="Y602" s="36"/>
      <c r="Z602" s="36"/>
      <c r="AA602" s="36"/>
      <c r="AB602" s="36"/>
      <c r="AC602" s="36"/>
      <c r="AD602" s="36"/>
      <c r="AE602" s="36"/>
      <c r="AR602" s="188" t="s">
        <v>216</v>
      </c>
      <c r="AT602" s="188" t="s">
        <v>132</v>
      </c>
      <c r="AU602" s="188" t="s">
        <v>92</v>
      </c>
      <c r="AY602" s="18" t="s">
        <v>130</v>
      </c>
      <c r="BE602" s="189">
        <f>IF(N602="základní",J602,0)</f>
        <v>0</v>
      </c>
      <c r="BF602" s="189">
        <f>IF(N602="snížená",J602,0)</f>
        <v>0</v>
      </c>
      <c r="BG602" s="189">
        <f>IF(N602="zákl. přenesená",J602,0)</f>
        <v>0</v>
      </c>
      <c r="BH602" s="189">
        <f>IF(N602="sníž. přenesená",J602,0)</f>
        <v>0</v>
      </c>
      <c r="BI602" s="189">
        <f>IF(N602="nulová",J602,0)</f>
        <v>0</v>
      </c>
      <c r="BJ602" s="18" t="s">
        <v>90</v>
      </c>
      <c r="BK602" s="189">
        <f>ROUND(I602*H602,2)</f>
        <v>0</v>
      </c>
      <c r="BL602" s="18" t="s">
        <v>216</v>
      </c>
      <c r="BM602" s="188" t="s">
        <v>1168</v>
      </c>
    </row>
    <row r="603" spans="1:65" s="2" customFormat="1" ht="19.5">
      <c r="A603" s="36"/>
      <c r="B603" s="37"/>
      <c r="C603" s="38"/>
      <c r="D603" s="190" t="s">
        <v>139</v>
      </c>
      <c r="E603" s="38"/>
      <c r="F603" s="191" t="s">
        <v>282</v>
      </c>
      <c r="G603" s="38"/>
      <c r="H603" s="38"/>
      <c r="I603" s="192"/>
      <c r="J603" s="38"/>
      <c r="K603" s="38"/>
      <c r="L603" s="41"/>
      <c r="M603" s="193"/>
      <c r="N603" s="194"/>
      <c r="O603" s="66"/>
      <c r="P603" s="66"/>
      <c r="Q603" s="66"/>
      <c r="R603" s="66"/>
      <c r="S603" s="66"/>
      <c r="T603" s="67"/>
      <c r="U603" s="36"/>
      <c r="V603" s="36"/>
      <c r="W603" s="36"/>
      <c r="X603" s="36"/>
      <c r="Y603" s="36"/>
      <c r="Z603" s="36"/>
      <c r="AA603" s="36"/>
      <c r="AB603" s="36"/>
      <c r="AC603" s="36"/>
      <c r="AD603" s="36"/>
      <c r="AE603" s="36"/>
      <c r="AT603" s="18" t="s">
        <v>139</v>
      </c>
      <c r="AU603" s="18" t="s">
        <v>92</v>
      </c>
    </row>
    <row r="604" spans="1:65" s="2" customFormat="1" ht="11.25">
      <c r="A604" s="36"/>
      <c r="B604" s="37"/>
      <c r="C604" s="38"/>
      <c r="D604" s="195" t="s">
        <v>141</v>
      </c>
      <c r="E604" s="38"/>
      <c r="F604" s="196" t="s">
        <v>283</v>
      </c>
      <c r="G604" s="38"/>
      <c r="H604" s="38"/>
      <c r="I604" s="192"/>
      <c r="J604" s="38"/>
      <c r="K604" s="38"/>
      <c r="L604" s="41"/>
      <c r="M604" s="193"/>
      <c r="N604" s="194"/>
      <c r="O604" s="66"/>
      <c r="P604" s="66"/>
      <c r="Q604" s="66"/>
      <c r="R604" s="66"/>
      <c r="S604" s="66"/>
      <c r="T604" s="67"/>
      <c r="U604" s="36"/>
      <c r="V604" s="36"/>
      <c r="W604" s="36"/>
      <c r="X604" s="36"/>
      <c r="Y604" s="36"/>
      <c r="Z604" s="36"/>
      <c r="AA604" s="36"/>
      <c r="AB604" s="36"/>
      <c r="AC604" s="36"/>
      <c r="AD604" s="36"/>
      <c r="AE604" s="36"/>
      <c r="AT604" s="18" t="s">
        <v>141</v>
      </c>
      <c r="AU604" s="18" t="s">
        <v>92</v>
      </c>
    </row>
    <row r="605" spans="1:65" s="13" customFormat="1" ht="11.25">
      <c r="B605" s="197"/>
      <c r="C605" s="198"/>
      <c r="D605" s="190" t="s">
        <v>143</v>
      </c>
      <c r="E605" s="199" t="s">
        <v>39</v>
      </c>
      <c r="F605" s="200" t="s">
        <v>284</v>
      </c>
      <c r="G605" s="198"/>
      <c r="H605" s="201">
        <v>50</v>
      </c>
      <c r="I605" s="202"/>
      <c r="J605" s="198"/>
      <c r="K605" s="198"/>
      <c r="L605" s="203"/>
      <c r="M605" s="204"/>
      <c r="N605" s="205"/>
      <c r="O605" s="205"/>
      <c r="P605" s="205"/>
      <c r="Q605" s="205"/>
      <c r="R605" s="205"/>
      <c r="S605" s="205"/>
      <c r="T605" s="206"/>
      <c r="AT605" s="207" t="s">
        <v>143</v>
      </c>
      <c r="AU605" s="207" t="s">
        <v>92</v>
      </c>
      <c r="AV605" s="13" t="s">
        <v>92</v>
      </c>
      <c r="AW605" s="13" t="s">
        <v>41</v>
      </c>
      <c r="AX605" s="13" t="s">
        <v>90</v>
      </c>
      <c r="AY605" s="207" t="s">
        <v>130</v>
      </c>
    </row>
    <row r="606" spans="1:65" s="2" customFormat="1" ht="16.5" customHeight="1">
      <c r="A606" s="36"/>
      <c r="B606" s="37"/>
      <c r="C606" s="219" t="s">
        <v>1169</v>
      </c>
      <c r="D606" s="219" t="s">
        <v>177</v>
      </c>
      <c r="E606" s="220" t="s">
        <v>286</v>
      </c>
      <c r="F606" s="221" t="s">
        <v>287</v>
      </c>
      <c r="G606" s="222" t="s">
        <v>201</v>
      </c>
      <c r="H606" s="223">
        <v>60</v>
      </c>
      <c r="I606" s="224"/>
      <c r="J606" s="225">
        <f>ROUND(I606*H606,2)</f>
        <v>0</v>
      </c>
      <c r="K606" s="221" t="s">
        <v>136</v>
      </c>
      <c r="L606" s="226"/>
      <c r="M606" s="227" t="s">
        <v>39</v>
      </c>
      <c r="N606" s="228" t="s">
        <v>53</v>
      </c>
      <c r="O606" s="66"/>
      <c r="P606" s="186">
        <f>O606*H606</f>
        <v>0</v>
      </c>
      <c r="Q606" s="186">
        <v>5.6000000000000001E-2</v>
      </c>
      <c r="R606" s="186">
        <f>Q606*H606</f>
        <v>3.36</v>
      </c>
      <c r="S606" s="186">
        <v>0</v>
      </c>
      <c r="T606" s="187">
        <f>S606*H606</f>
        <v>0</v>
      </c>
      <c r="U606" s="36"/>
      <c r="V606" s="36"/>
      <c r="W606" s="36"/>
      <c r="X606" s="36"/>
      <c r="Y606" s="36"/>
      <c r="Z606" s="36"/>
      <c r="AA606" s="36"/>
      <c r="AB606" s="36"/>
      <c r="AC606" s="36"/>
      <c r="AD606" s="36"/>
      <c r="AE606" s="36"/>
      <c r="AR606" s="188" t="s">
        <v>266</v>
      </c>
      <c r="AT606" s="188" t="s">
        <v>177</v>
      </c>
      <c r="AU606" s="188" t="s">
        <v>92</v>
      </c>
      <c r="AY606" s="18" t="s">
        <v>130</v>
      </c>
      <c r="BE606" s="189">
        <f>IF(N606="základní",J606,0)</f>
        <v>0</v>
      </c>
      <c r="BF606" s="189">
        <f>IF(N606="snížená",J606,0)</f>
        <v>0</v>
      </c>
      <c r="BG606" s="189">
        <f>IF(N606="zákl. přenesená",J606,0)</f>
        <v>0</v>
      </c>
      <c r="BH606" s="189">
        <f>IF(N606="sníž. přenesená",J606,0)</f>
        <v>0</v>
      </c>
      <c r="BI606" s="189">
        <f>IF(N606="nulová",J606,0)</f>
        <v>0</v>
      </c>
      <c r="BJ606" s="18" t="s">
        <v>90</v>
      </c>
      <c r="BK606" s="189">
        <f>ROUND(I606*H606,2)</f>
        <v>0</v>
      </c>
      <c r="BL606" s="18" t="s">
        <v>266</v>
      </c>
      <c r="BM606" s="188" t="s">
        <v>1170</v>
      </c>
    </row>
    <row r="607" spans="1:65" s="2" customFormat="1" ht="11.25">
      <c r="A607" s="36"/>
      <c r="B607" s="37"/>
      <c r="C607" s="38"/>
      <c r="D607" s="190" t="s">
        <v>139</v>
      </c>
      <c r="E607" s="38"/>
      <c r="F607" s="191" t="s">
        <v>287</v>
      </c>
      <c r="G607" s="38"/>
      <c r="H607" s="38"/>
      <c r="I607" s="192"/>
      <c r="J607" s="38"/>
      <c r="K607" s="38"/>
      <c r="L607" s="41"/>
      <c r="M607" s="193"/>
      <c r="N607" s="194"/>
      <c r="O607" s="66"/>
      <c r="P607" s="66"/>
      <c r="Q607" s="66"/>
      <c r="R607" s="66"/>
      <c r="S607" s="66"/>
      <c r="T607" s="67"/>
      <c r="U607" s="36"/>
      <c r="V607" s="36"/>
      <c r="W607" s="36"/>
      <c r="X607" s="36"/>
      <c r="Y607" s="36"/>
      <c r="Z607" s="36"/>
      <c r="AA607" s="36"/>
      <c r="AB607" s="36"/>
      <c r="AC607" s="36"/>
      <c r="AD607" s="36"/>
      <c r="AE607" s="36"/>
      <c r="AT607" s="18" t="s">
        <v>139</v>
      </c>
      <c r="AU607" s="18" t="s">
        <v>92</v>
      </c>
    </row>
    <row r="608" spans="1:65" s="13" customFormat="1" ht="11.25">
      <c r="B608" s="197"/>
      <c r="C608" s="198"/>
      <c r="D608" s="190" t="s">
        <v>143</v>
      </c>
      <c r="E608" s="198"/>
      <c r="F608" s="200" t="s">
        <v>289</v>
      </c>
      <c r="G608" s="198"/>
      <c r="H608" s="201">
        <v>60</v>
      </c>
      <c r="I608" s="202"/>
      <c r="J608" s="198"/>
      <c r="K608" s="198"/>
      <c r="L608" s="203"/>
      <c r="M608" s="204"/>
      <c r="N608" s="205"/>
      <c r="O608" s="205"/>
      <c r="P608" s="205"/>
      <c r="Q608" s="205"/>
      <c r="R608" s="205"/>
      <c r="S608" s="205"/>
      <c r="T608" s="206"/>
      <c r="AT608" s="207" t="s">
        <v>143</v>
      </c>
      <c r="AU608" s="207" t="s">
        <v>92</v>
      </c>
      <c r="AV608" s="13" t="s">
        <v>92</v>
      </c>
      <c r="AW608" s="13" t="s">
        <v>4</v>
      </c>
      <c r="AX608" s="13" t="s">
        <v>90</v>
      </c>
      <c r="AY608" s="207" t="s">
        <v>130</v>
      </c>
    </row>
    <row r="609" spans="1:65" s="2" customFormat="1" ht="37.9" customHeight="1">
      <c r="A609" s="36"/>
      <c r="B609" s="37"/>
      <c r="C609" s="177" t="s">
        <v>1171</v>
      </c>
      <c r="D609" s="177" t="s">
        <v>132</v>
      </c>
      <c r="E609" s="178" t="s">
        <v>303</v>
      </c>
      <c r="F609" s="179" t="s">
        <v>304</v>
      </c>
      <c r="G609" s="180" t="s">
        <v>201</v>
      </c>
      <c r="H609" s="181">
        <v>100</v>
      </c>
      <c r="I609" s="182"/>
      <c r="J609" s="183">
        <f>ROUND(I609*H609,2)</f>
        <v>0</v>
      </c>
      <c r="K609" s="179" t="s">
        <v>136</v>
      </c>
      <c r="L609" s="41"/>
      <c r="M609" s="184" t="s">
        <v>39</v>
      </c>
      <c r="N609" s="185" t="s">
        <v>53</v>
      </c>
      <c r="O609" s="66"/>
      <c r="P609" s="186">
        <f>O609*H609</f>
        <v>0</v>
      </c>
      <c r="Q609" s="186">
        <v>0</v>
      </c>
      <c r="R609" s="186">
        <f>Q609*H609</f>
        <v>0</v>
      </c>
      <c r="S609" s="186">
        <v>0.23</v>
      </c>
      <c r="T609" s="187">
        <f>S609*H609</f>
        <v>23</v>
      </c>
      <c r="U609" s="36"/>
      <c r="V609" s="36"/>
      <c r="W609" s="36"/>
      <c r="X609" s="36"/>
      <c r="Y609" s="36"/>
      <c r="Z609" s="36"/>
      <c r="AA609" s="36"/>
      <c r="AB609" s="36"/>
      <c r="AC609" s="36"/>
      <c r="AD609" s="36"/>
      <c r="AE609" s="36"/>
      <c r="AR609" s="188" t="s">
        <v>216</v>
      </c>
      <c r="AT609" s="188" t="s">
        <v>132</v>
      </c>
      <c r="AU609" s="188" t="s">
        <v>92</v>
      </c>
      <c r="AY609" s="18" t="s">
        <v>130</v>
      </c>
      <c r="BE609" s="189">
        <f>IF(N609="základní",J609,0)</f>
        <v>0</v>
      </c>
      <c r="BF609" s="189">
        <f>IF(N609="snížená",J609,0)</f>
        <v>0</v>
      </c>
      <c r="BG609" s="189">
        <f>IF(N609="zákl. přenesená",J609,0)</f>
        <v>0</v>
      </c>
      <c r="BH609" s="189">
        <f>IF(N609="sníž. přenesená",J609,0)</f>
        <v>0</v>
      </c>
      <c r="BI609" s="189">
        <f>IF(N609="nulová",J609,0)</f>
        <v>0</v>
      </c>
      <c r="BJ609" s="18" t="s">
        <v>90</v>
      </c>
      <c r="BK609" s="189">
        <f>ROUND(I609*H609,2)</f>
        <v>0</v>
      </c>
      <c r="BL609" s="18" t="s">
        <v>216</v>
      </c>
      <c r="BM609" s="188" t="s">
        <v>1172</v>
      </c>
    </row>
    <row r="610" spans="1:65" s="2" customFormat="1" ht="19.5">
      <c r="A610" s="36"/>
      <c r="B610" s="37"/>
      <c r="C610" s="38"/>
      <c r="D610" s="190" t="s">
        <v>139</v>
      </c>
      <c r="E610" s="38"/>
      <c r="F610" s="191" t="s">
        <v>306</v>
      </c>
      <c r="G610" s="38"/>
      <c r="H610" s="38"/>
      <c r="I610" s="192"/>
      <c r="J610" s="38"/>
      <c r="K610" s="38"/>
      <c r="L610" s="41"/>
      <c r="M610" s="193"/>
      <c r="N610" s="194"/>
      <c r="O610" s="66"/>
      <c r="P610" s="66"/>
      <c r="Q610" s="66"/>
      <c r="R610" s="66"/>
      <c r="S610" s="66"/>
      <c r="T610" s="67"/>
      <c r="U610" s="36"/>
      <c r="V610" s="36"/>
      <c r="W610" s="36"/>
      <c r="X610" s="36"/>
      <c r="Y610" s="36"/>
      <c r="Z610" s="36"/>
      <c r="AA610" s="36"/>
      <c r="AB610" s="36"/>
      <c r="AC610" s="36"/>
      <c r="AD610" s="36"/>
      <c r="AE610" s="36"/>
      <c r="AT610" s="18" t="s">
        <v>139</v>
      </c>
      <c r="AU610" s="18" t="s">
        <v>92</v>
      </c>
    </row>
    <row r="611" spans="1:65" s="2" customFormat="1" ht="11.25">
      <c r="A611" s="36"/>
      <c r="B611" s="37"/>
      <c r="C611" s="38"/>
      <c r="D611" s="195" t="s">
        <v>141</v>
      </c>
      <c r="E611" s="38"/>
      <c r="F611" s="196" t="s">
        <v>307</v>
      </c>
      <c r="G611" s="38"/>
      <c r="H611" s="38"/>
      <c r="I611" s="192"/>
      <c r="J611" s="38"/>
      <c r="K611" s="38"/>
      <c r="L611" s="41"/>
      <c r="M611" s="193"/>
      <c r="N611" s="194"/>
      <c r="O611" s="66"/>
      <c r="P611" s="66"/>
      <c r="Q611" s="66"/>
      <c r="R611" s="66"/>
      <c r="S611" s="66"/>
      <c r="T611" s="67"/>
      <c r="U611" s="36"/>
      <c r="V611" s="36"/>
      <c r="W611" s="36"/>
      <c r="X611" s="36"/>
      <c r="Y611" s="36"/>
      <c r="Z611" s="36"/>
      <c r="AA611" s="36"/>
      <c r="AB611" s="36"/>
      <c r="AC611" s="36"/>
      <c r="AD611" s="36"/>
      <c r="AE611" s="36"/>
      <c r="AT611" s="18" t="s">
        <v>141</v>
      </c>
      <c r="AU611" s="18" t="s">
        <v>92</v>
      </c>
    </row>
    <row r="612" spans="1:65" s="13" customFormat="1" ht="11.25">
      <c r="B612" s="197"/>
      <c r="C612" s="198"/>
      <c r="D612" s="190" t="s">
        <v>143</v>
      </c>
      <c r="E612" s="199" t="s">
        <v>39</v>
      </c>
      <c r="F612" s="200" t="s">
        <v>296</v>
      </c>
      <c r="G612" s="198"/>
      <c r="H612" s="201">
        <v>100</v>
      </c>
      <c r="I612" s="202"/>
      <c r="J612" s="198"/>
      <c r="K612" s="198"/>
      <c r="L612" s="203"/>
      <c r="M612" s="204"/>
      <c r="N612" s="205"/>
      <c r="O612" s="205"/>
      <c r="P612" s="205"/>
      <c r="Q612" s="205"/>
      <c r="R612" s="205"/>
      <c r="S612" s="205"/>
      <c r="T612" s="206"/>
      <c r="AT612" s="207" t="s">
        <v>143</v>
      </c>
      <c r="AU612" s="207" t="s">
        <v>92</v>
      </c>
      <c r="AV612" s="13" t="s">
        <v>92</v>
      </c>
      <c r="AW612" s="13" t="s">
        <v>41</v>
      </c>
      <c r="AX612" s="13" t="s">
        <v>82</v>
      </c>
      <c r="AY612" s="207" t="s">
        <v>130</v>
      </c>
    </row>
    <row r="613" spans="1:65" s="14" customFormat="1" ht="11.25">
      <c r="B613" s="208"/>
      <c r="C613" s="209"/>
      <c r="D613" s="190" t="s">
        <v>143</v>
      </c>
      <c r="E613" s="210" t="s">
        <v>39</v>
      </c>
      <c r="F613" s="211" t="s">
        <v>158</v>
      </c>
      <c r="G613" s="209"/>
      <c r="H613" s="212">
        <v>100</v>
      </c>
      <c r="I613" s="213"/>
      <c r="J613" s="209"/>
      <c r="K613" s="209"/>
      <c r="L613" s="214"/>
      <c r="M613" s="215"/>
      <c r="N613" s="216"/>
      <c r="O613" s="216"/>
      <c r="P613" s="216"/>
      <c r="Q613" s="216"/>
      <c r="R613" s="216"/>
      <c r="S613" s="216"/>
      <c r="T613" s="217"/>
      <c r="AT613" s="218" t="s">
        <v>143</v>
      </c>
      <c r="AU613" s="218" t="s">
        <v>92</v>
      </c>
      <c r="AV613" s="14" t="s">
        <v>137</v>
      </c>
      <c r="AW613" s="14" t="s">
        <v>41</v>
      </c>
      <c r="AX613" s="14" t="s">
        <v>90</v>
      </c>
      <c r="AY613" s="218" t="s">
        <v>130</v>
      </c>
    </row>
    <row r="614" spans="1:65" s="2" customFormat="1" ht="24.2" customHeight="1">
      <c r="A614" s="36"/>
      <c r="B614" s="37"/>
      <c r="C614" s="177" t="s">
        <v>1173</v>
      </c>
      <c r="D614" s="177" t="s">
        <v>132</v>
      </c>
      <c r="E614" s="178" t="s">
        <v>291</v>
      </c>
      <c r="F614" s="179" t="s">
        <v>292</v>
      </c>
      <c r="G614" s="180" t="s">
        <v>201</v>
      </c>
      <c r="H614" s="181">
        <v>100</v>
      </c>
      <c r="I614" s="182"/>
      <c r="J614" s="183">
        <f>ROUND(I614*H614,2)</f>
        <v>0</v>
      </c>
      <c r="K614" s="179" t="s">
        <v>136</v>
      </c>
      <c r="L614" s="41"/>
      <c r="M614" s="184" t="s">
        <v>39</v>
      </c>
      <c r="N614" s="185" t="s">
        <v>53</v>
      </c>
      <c r="O614" s="66"/>
      <c r="P614" s="186">
        <f>O614*H614</f>
        <v>0</v>
      </c>
      <c r="Q614" s="186">
        <v>9.5990000000000006E-2</v>
      </c>
      <c r="R614" s="186">
        <f>Q614*H614</f>
        <v>9.5990000000000002</v>
      </c>
      <c r="S614" s="186">
        <v>0</v>
      </c>
      <c r="T614" s="187">
        <f>S614*H614</f>
        <v>0</v>
      </c>
      <c r="U614" s="36"/>
      <c r="V614" s="36"/>
      <c r="W614" s="36"/>
      <c r="X614" s="36"/>
      <c r="Y614" s="36"/>
      <c r="Z614" s="36"/>
      <c r="AA614" s="36"/>
      <c r="AB614" s="36"/>
      <c r="AC614" s="36"/>
      <c r="AD614" s="36"/>
      <c r="AE614" s="36"/>
      <c r="AR614" s="188" t="s">
        <v>216</v>
      </c>
      <c r="AT614" s="188" t="s">
        <v>132</v>
      </c>
      <c r="AU614" s="188" t="s">
        <v>92</v>
      </c>
      <c r="AY614" s="18" t="s">
        <v>130</v>
      </c>
      <c r="BE614" s="189">
        <f>IF(N614="základní",J614,0)</f>
        <v>0</v>
      </c>
      <c r="BF614" s="189">
        <f>IF(N614="snížená",J614,0)</f>
        <v>0</v>
      </c>
      <c r="BG614" s="189">
        <f>IF(N614="zákl. přenesená",J614,0)</f>
        <v>0</v>
      </c>
      <c r="BH614" s="189">
        <f>IF(N614="sníž. přenesená",J614,0)</f>
        <v>0</v>
      </c>
      <c r="BI614" s="189">
        <f>IF(N614="nulová",J614,0)</f>
        <v>0</v>
      </c>
      <c r="BJ614" s="18" t="s">
        <v>90</v>
      </c>
      <c r="BK614" s="189">
        <f>ROUND(I614*H614,2)</f>
        <v>0</v>
      </c>
      <c r="BL614" s="18" t="s">
        <v>216</v>
      </c>
      <c r="BM614" s="188" t="s">
        <v>1174</v>
      </c>
    </row>
    <row r="615" spans="1:65" s="2" customFormat="1" ht="19.5">
      <c r="A615" s="36"/>
      <c r="B615" s="37"/>
      <c r="C615" s="38"/>
      <c r="D615" s="190" t="s">
        <v>139</v>
      </c>
      <c r="E615" s="38"/>
      <c r="F615" s="191" t="s">
        <v>294</v>
      </c>
      <c r="G615" s="38"/>
      <c r="H615" s="38"/>
      <c r="I615" s="192"/>
      <c r="J615" s="38"/>
      <c r="K615" s="38"/>
      <c r="L615" s="41"/>
      <c r="M615" s="193"/>
      <c r="N615" s="194"/>
      <c r="O615" s="66"/>
      <c r="P615" s="66"/>
      <c r="Q615" s="66"/>
      <c r="R615" s="66"/>
      <c r="S615" s="66"/>
      <c r="T615" s="67"/>
      <c r="U615" s="36"/>
      <c r="V615" s="36"/>
      <c r="W615" s="36"/>
      <c r="X615" s="36"/>
      <c r="Y615" s="36"/>
      <c r="Z615" s="36"/>
      <c r="AA615" s="36"/>
      <c r="AB615" s="36"/>
      <c r="AC615" s="36"/>
      <c r="AD615" s="36"/>
      <c r="AE615" s="36"/>
      <c r="AT615" s="18" t="s">
        <v>139</v>
      </c>
      <c r="AU615" s="18" t="s">
        <v>92</v>
      </c>
    </row>
    <row r="616" spans="1:65" s="2" customFormat="1" ht="11.25">
      <c r="A616" s="36"/>
      <c r="B616" s="37"/>
      <c r="C616" s="38"/>
      <c r="D616" s="195" t="s">
        <v>141</v>
      </c>
      <c r="E616" s="38"/>
      <c r="F616" s="196" t="s">
        <v>295</v>
      </c>
      <c r="G616" s="38"/>
      <c r="H616" s="38"/>
      <c r="I616" s="192"/>
      <c r="J616" s="38"/>
      <c r="K616" s="38"/>
      <c r="L616" s="41"/>
      <c r="M616" s="193"/>
      <c r="N616" s="194"/>
      <c r="O616" s="66"/>
      <c r="P616" s="66"/>
      <c r="Q616" s="66"/>
      <c r="R616" s="66"/>
      <c r="S616" s="66"/>
      <c r="T616" s="67"/>
      <c r="U616" s="36"/>
      <c r="V616" s="36"/>
      <c r="W616" s="36"/>
      <c r="X616" s="36"/>
      <c r="Y616" s="36"/>
      <c r="Z616" s="36"/>
      <c r="AA616" s="36"/>
      <c r="AB616" s="36"/>
      <c r="AC616" s="36"/>
      <c r="AD616" s="36"/>
      <c r="AE616" s="36"/>
      <c r="AT616" s="18" t="s">
        <v>141</v>
      </c>
      <c r="AU616" s="18" t="s">
        <v>92</v>
      </c>
    </row>
    <row r="617" spans="1:65" s="13" customFormat="1" ht="11.25">
      <c r="B617" s="197"/>
      <c r="C617" s="198"/>
      <c r="D617" s="190" t="s">
        <v>143</v>
      </c>
      <c r="E617" s="199" t="s">
        <v>39</v>
      </c>
      <c r="F617" s="200" t="s">
        <v>296</v>
      </c>
      <c r="G617" s="198"/>
      <c r="H617" s="201">
        <v>100</v>
      </c>
      <c r="I617" s="202"/>
      <c r="J617" s="198"/>
      <c r="K617" s="198"/>
      <c r="L617" s="203"/>
      <c r="M617" s="204"/>
      <c r="N617" s="205"/>
      <c r="O617" s="205"/>
      <c r="P617" s="205"/>
      <c r="Q617" s="205"/>
      <c r="R617" s="205"/>
      <c r="S617" s="205"/>
      <c r="T617" s="206"/>
      <c r="AT617" s="207" t="s">
        <v>143</v>
      </c>
      <c r="AU617" s="207" t="s">
        <v>92</v>
      </c>
      <c r="AV617" s="13" t="s">
        <v>92</v>
      </c>
      <c r="AW617" s="13" t="s">
        <v>41</v>
      </c>
      <c r="AX617" s="13" t="s">
        <v>82</v>
      </c>
      <c r="AY617" s="207" t="s">
        <v>130</v>
      </c>
    </row>
    <row r="618" spans="1:65" s="14" customFormat="1" ht="11.25">
      <c r="B618" s="208"/>
      <c r="C618" s="209"/>
      <c r="D618" s="190" t="s">
        <v>143</v>
      </c>
      <c r="E618" s="210" t="s">
        <v>39</v>
      </c>
      <c r="F618" s="211" t="s">
        <v>158</v>
      </c>
      <c r="G618" s="209"/>
      <c r="H618" s="212">
        <v>100</v>
      </c>
      <c r="I618" s="213"/>
      <c r="J618" s="209"/>
      <c r="K618" s="209"/>
      <c r="L618" s="214"/>
      <c r="M618" s="215"/>
      <c r="N618" s="216"/>
      <c r="O618" s="216"/>
      <c r="P618" s="216"/>
      <c r="Q618" s="216"/>
      <c r="R618" s="216"/>
      <c r="S618" s="216"/>
      <c r="T618" s="217"/>
      <c r="AT618" s="218" t="s">
        <v>143</v>
      </c>
      <c r="AU618" s="218" t="s">
        <v>92</v>
      </c>
      <c r="AV618" s="14" t="s">
        <v>137</v>
      </c>
      <c r="AW618" s="14" t="s">
        <v>41</v>
      </c>
      <c r="AX618" s="14" t="s">
        <v>90</v>
      </c>
      <c r="AY618" s="218" t="s">
        <v>130</v>
      </c>
    </row>
    <row r="619" spans="1:65" s="2" customFormat="1" ht="16.5" customHeight="1">
      <c r="A619" s="36"/>
      <c r="B619" s="37"/>
      <c r="C619" s="219" t="s">
        <v>1175</v>
      </c>
      <c r="D619" s="219" t="s">
        <v>177</v>
      </c>
      <c r="E619" s="220" t="s">
        <v>298</v>
      </c>
      <c r="F619" s="221" t="s">
        <v>299</v>
      </c>
      <c r="G619" s="222" t="s">
        <v>201</v>
      </c>
      <c r="H619" s="223">
        <v>120</v>
      </c>
      <c r="I619" s="224"/>
      <c r="J619" s="225">
        <f>ROUND(I619*H619,2)</f>
        <v>0</v>
      </c>
      <c r="K619" s="221" t="s">
        <v>136</v>
      </c>
      <c r="L619" s="226"/>
      <c r="M619" s="227" t="s">
        <v>39</v>
      </c>
      <c r="N619" s="228" t="s">
        <v>53</v>
      </c>
      <c r="O619" s="66"/>
      <c r="P619" s="186">
        <f>O619*H619</f>
        <v>0</v>
      </c>
      <c r="Q619" s="186">
        <v>5.6120000000000003E-2</v>
      </c>
      <c r="R619" s="186">
        <f>Q619*H619</f>
        <v>6.7344000000000008</v>
      </c>
      <c r="S619" s="186">
        <v>0</v>
      </c>
      <c r="T619" s="187">
        <f>S619*H619</f>
        <v>0</v>
      </c>
      <c r="U619" s="36"/>
      <c r="V619" s="36"/>
      <c r="W619" s="36"/>
      <c r="X619" s="36"/>
      <c r="Y619" s="36"/>
      <c r="Z619" s="36"/>
      <c r="AA619" s="36"/>
      <c r="AB619" s="36"/>
      <c r="AC619" s="36"/>
      <c r="AD619" s="36"/>
      <c r="AE619" s="36"/>
      <c r="AR619" s="188" t="s">
        <v>266</v>
      </c>
      <c r="AT619" s="188" t="s">
        <v>177</v>
      </c>
      <c r="AU619" s="188" t="s">
        <v>92</v>
      </c>
      <c r="AY619" s="18" t="s">
        <v>130</v>
      </c>
      <c r="BE619" s="189">
        <f>IF(N619="základní",J619,0)</f>
        <v>0</v>
      </c>
      <c r="BF619" s="189">
        <f>IF(N619="snížená",J619,0)</f>
        <v>0</v>
      </c>
      <c r="BG619" s="189">
        <f>IF(N619="zákl. přenesená",J619,0)</f>
        <v>0</v>
      </c>
      <c r="BH619" s="189">
        <f>IF(N619="sníž. přenesená",J619,0)</f>
        <v>0</v>
      </c>
      <c r="BI619" s="189">
        <f>IF(N619="nulová",J619,0)</f>
        <v>0</v>
      </c>
      <c r="BJ619" s="18" t="s">
        <v>90</v>
      </c>
      <c r="BK619" s="189">
        <f>ROUND(I619*H619,2)</f>
        <v>0</v>
      </c>
      <c r="BL619" s="18" t="s">
        <v>266</v>
      </c>
      <c r="BM619" s="188" t="s">
        <v>1176</v>
      </c>
    </row>
    <row r="620" spans="1:65" s="2" customFormat="1" ht="11.25">
      <c r="A620" s="36"/>
      <c r="B620" s="37"/>
      <c r="C620" s="38"/>
      <c r="D620" s="190" t="s">
        <v>139</v>
      </c>
      <c r="E620" s="38"/>
      <c r="F620" s="191" t="s">
        <v>299</v>
      </c>
      <c r="G620" s="38"/>
      <c r="H620" s="38"/>
      <c r="I620" s="192"/>
      <c r="J620" s="38"/>
      <c r="K620" s="38"/>
      <c r="L620" s="41"/>
      <c r="M620" s="193"/>
      <c r="N620" s="194"/>
      <c r="O620" s="66"/>
      <c r="P620" s="66"/>
      <c r="Q620" s="66"/>
      <c r="R620" s="66"/>
      <c r="S620" s="66"/>
      <c r="T620" s="67"/>
      <c r="U620" s="36"/>
      <c r="V620" s="36"/>
      <c r="W620" s="36"/>
      <c r="X620" s="36"/>
      <c r="Y620" s="36"/>
      <c r="Z620" s="36"/>
      <c r="AA620" s="36"/>
      <c r="AB620" s="36"/>
      <c r="AC620" s="36"/>
      <c r="AD620" s="36"/>
      <c r="AE620" s="36"/>
      <c r="AT620" s="18" t="s">
        <v>139</v>
      </c>
      <c r="AU620" s="18" t="s">
        <v>92</v>
      </c>
    </row>
    <row r="621" spans="1:65" s="13" customFormat="1" ht="11.25">
      <c r="B621" s="197"/>
      <c r="C621" s="198"/>
      <c r="D621" s="190" t="s">
        <v>143</v>
      </c>
      <c r="E621" s="198"/>
      <c r="F621" s="200" t="s">
        <v>301</v>
      </c>
      <c r="G621" s="198"/>
      <c r="H621" s="201">
        <v>120</v>
      </c>
      <c r="I621" s="202"/>
      <c r="J621" s="198"/>
      <c r="K621" s="198"/>
      <c r="L621" s="203"/>
      <c r="M621" s="204"/>
      <c r="N621" s="205"/>
      <c r="O621" s="205"/>
      <c r="P621" s="205"/>
      <c r="Q621" s="205"/>
      <c r="R621" s="205"/>
      <c r="S621" s="205"/>
      <c r="T621" s="206"/>
      <c r="AT621" s="207" t="s">
        <v>143</v>
      </c>
      <c r="AU621" s="207" t="s">
        <v>92</v>
      </c>
      <c r="AV621" s="13" t="s">
        <v>92</v>
      </c>
      <c r="AW621" s="13" t="s">
        <v>4</v>
      </c>
      <c r="AX621" s="13" t="s">
        <v>90</v>
      </c>
      <c r="AY621" s="207" t="s">
        <v>130</v>
      </c>
    </row>
    <row r="622" spans="1:65" s="2" customFormat="1" ht="24.2" customHeight="1">
      <c r="A622" s="36"/>
      <c r="B622" s="37"/>
      <c r="C622" s="177" t="s">
        <v>1177</v>
      </c>
      <c r="D622" s="177" t="s">
        <v>132</v>
      </c>
      <c r="E622" s="178" t="s">
        <v>1178</v>
      </c>
      <c r="F622" s="179" t="s">
        <v>1179</v>
      </c>
      <c r="G622" s="180" t="s">
        <v>201</v>
      </c>
      <c r="H622" s="181">
        <v>36</v>
      </c>
      <c r="I622" s="182"/>
      <c r="J622" s="183">
        <f>ROUND(I622*H622,2)</f>
        <v>0</v>
      </c>
      <c r="K622" s="179" t="s">
        <v>136</v>
      </c>
      <c r="L622" s="41"/>
      <c r="M622" s="184" t="s">
        <v>39</v>
      </c>
      <c r="N622" s="185" t="s">
        <v>53</v>
      </c>
      <c r="O622" s="66"/>
      <c r="P622" s="186">
        <f>O622*H622</f>
        <v>0</v>
      </c>
      <c r="Q622" s="186">
        <v>0</v>
      </c>
      <c r="R622" s="186">
        <f>Q622*H622</f>
        <v>0</v>
      </c>
      <c r="S622" s="186">
        <v>0</v>
      </c>
      <c r="T622" s="187">
        <f>S622*H622</f>
        <v>0</v>
      </c>
      <c r="U622" s="36"/>
      <c r="V622" s="36"/>
      <c r="W622" s="36"/>
      <c r="X622" s="36"/>
      <c r="Y622" s="36"/>
      <c r="Z622" s="36"/>
      <c r="AA622" s="36"/>
      <c r="AB622" s="36"/>
      <c r="AC622" s="36"/>
      <c r="AD622" s="36"/>
      <c r="AE622" s="36"/>
      <c r="AR622" s="188" t="s">
        <v>216</v>
      </c>
      <c r="AT622" s="188" t="s">
        <v>132</v>
      </c>
      <c r="AU622" s="188" t="s">
        <v>92</v>
      </c>
      <c r="AY622" s="18" t="s">
        <v>130</v>
      </c>
      <c r="BE622" s="189">
        <f>IF(N622="základní",J622,0)</f>
        <v>0</v>
      </c>
      <c r="BF622" s="189">
        <f>IF(N622="snížená",J622,0)</f>
        <v>0</v>
      </c>
      <c r="BG622" s="189">
        <f>IF(N622="zákl. přenesená",J622,0)</f>
        <v>0</v>
      </c>
      <c r="BH622" s="189">
        <f>IF(N622="sníž. přenesená",J622,0)</f>
        <v>0</v>
      </c>
      <c r="BI622" s="189">
        <f>IF(N622="nulová",J622,0)</f>
        <v>0</v>
      </c>
      <c r="BJ622" s="18" t="s">
        <v>90</v>
      </c>
      <c r="BK622" s="189">
        <f>ROUND(I622*H622,2)</f>
        <v>0</v>
      </c>
      <c r="BL622" s="18" t="s">
        <v>216</v>
      </c>
      <c r="BM622" s="188" t="s">
        <v>1180</v>
      </c>
    </row>
    <row r="623" spans="1:65" s="2" customFormat="1" ht="19.5">
      <c r="A623" s="36"/>
      <c r="B623" s="37"/>
      <c r="C623" s="38"/>
      <c r="D623" s="190" t="s">
        <v>139</v>
      </c>
      <c r="E623" s="38"/>
      <c r="F623" s="191" t="s">
        <v>1181</v>
      </c>
      <c r="G623" s="38"/>
      <c r="H623" s="38"/>
      <c r="I623" s="192"/>
      <c r="J623" s="38"/>
      <c r="K623" s="38"/>
      <c r="L623" s="41"/>
      <c r="M623" s="193"/>
      <c r="N623" s="194"/>
      <c r="O623" s="66"/>
      <c r="P623" s="66"/>
      <c r="Q623" s="66"/>
      <c r="R623" s="66"/>
      <c r="S623" s="66"/>
      <c r="T623" s="67"/>
      <c r="U623" s="36"/>
      <c r="V623" s="36"/>
      <c r="W623" s="36"/>
      <c r="X623" s="36"/>
      <c r="Y623" s="36"/>
      <c r="Z623" s="36"/>
      <c r="AA623" s="36"/>
      <c r="AB623" s="36"/>
      <c r="AC623" s="36"/>
      <c r="AD623" s="36"/>
      <c r="AE623" s="36"/>
      <c r="AT623" s="18" t="s">
        <v>139</v>
      </c>
      <c r="AU623" s="18" t="s">
        <v>92</v>
      </c>
    </row>
    <row r="624" spans="1:65" s="2" customFormat="1" ht="11.25">
      <c r="A624" s="36"/>
      <c r="B624" s="37"/>
      <c r="C624" s="38"/>
      <c r="D624" s="195" t="s">
        <v>141</v>
      </c>
      <c r="E624" s="38"/>
      <c r="F624" s="196" t="s">
        <v>1182</v>
      </c>
      <c r="G624" s="38"/>
      <c r="H624" s="38"/>
      <c r="I624" s="192"/>
      <c r="J624" s="38"/>
      <c r="K624" s="38"/>
      <c r="L624" s="41"/>
      <c r="M624" s="193"/>
      <c r="N624" s="194"/>
      <c r="O624" s="66"/>
      <c r="P624" s="66"/>
      <c r="Q624" s="66"/>
      <c r="R624" s="66"/>
      <c r="S624" s="66"/>
      <c r="T624" s="67"/>
      <c r="U624" s="36"/>
      <c r="V624" s="36"/>
      <c r="W624" s="36"/>
      <c r="X624" s="36"/>
      <c r="Y624" s="36"/>
      <c r="Z624" s="36"/>
      <c r="AA624" s="36"/>
      <c r="AB624" s="36"/>
      <c r="AC624" s="36"/>
      <c r="AD624" s="36"/>
      <c r="AE624" s="36"/>
      <c r="AT624" s="18" t="s">
        <v>141</v>
      </c>
      <c r="AU624" s="18" t="s">
        <v>92</v>
      </c>
    </row>
    <row r="625" spans="1:65" s="13" customFormat="1" ht="11.25">
      <c r="B625" s="197"/>
      <c r="C625" s="198"/>
      <c r="D625" s="190" t="s">
        <v>143</v>
      </c>
      <c r="E625" s="199" t="s">
        <v>39</v>
      </c>
      <c r="F625" s="200" t="s">
        <v>1183</v>
      </c>
      <c r="G625" s="198"/>
      <c r="H625" s="201">
        <v>36</v>
      </c>
      <c r="I625" s="202"/>
      <c r="J625" s="198"/>
      <c r="K625" s="198"/>
      <c r="L625" s="203"/>
      <c r="M625" s="204"/>
      <c r="N625" s="205"/>
      <c r="O625" s="205"/>
      <c r="P625" s="205"/>
      <c r="Q625" s="205"/>
      <c r="R625" s="205"/>
      <c r="S625" s="205"/>
      <c r="T625" s="206"/>
      <c r="AT625" s="207" t="s">
        <v>143</v>
      </c>
      <c r="AU625" s="207" t="s">
        <v>92</v>
      </c>
      <c r="AV625" s="13" t="s">
        <v>92</v>
      </c>
      <c r="AW625" s="13" t="s">
        <v>41</v>
      </c>
      <c r="AX625" s="13" t="s">
        <v>82</v>
      </c>
      <c r="AY625" s="207" t="s">
        <v>130</v>
      </c>
    </row>
    <row r="626" spans="1:65" s="14" customFormat="1" ht="11.25">
      <c r="B626" s="208"/>
      <c r="C626" s="209"/>
      <c r="D626" s="190" t="s">
        <v>143</v>
      </c>
      <c r="E626" s="210" t="s">
        <v>39</v>
      </c>
      <c r="F626" s="211" t="s">
        <v>158</v>
      </c>
      <c r="G626" s="209"/>
      <c r="H626" s="212">
        <v>36</v>
      </c>
      <c r="I626" s="213"/>
      <c r="J626" s="209"/>
      <c r="K626" s="209"/>
      <c r="L626" s="214"/>
      <c r="M626" s="215"/>
      <c r="N626" s="216"/>
      <c r="O626" s="216"/>
      <c r="P626" s="216"/>
      <c r="Q626" s="216"/>
      <c r="R626" s="216"/>
      <c r="S626" s="216"/>
      <c r="T626" s="217"/>
      <c r="AT626" s="218" t="s">
        <v>143</v>
      </c>
      <c r="AU626" s="218" t="s">
        <v>92</v>
      </c>
      <c r="AV626" s="14" t="s">
        <v>137</v>
      </c>
      <c r="AW626" s="14" t="s">
        <v>41</v>
      </c>
      <c r="AX626" s="14" t="s">
        <v>90</v>
      </c>
      <c r="AY626" s="218" t="s">
        <v>130</v>
      </c>
    </row>
    <row r="627" spans="1:65" s="2" customFormat="1" ht="33" customHeight="1">
      <c r="A627" s="36"/>
      <c r="B627" s="37"/>
      <c r="C627" s="177" t="s">
        <v>266</v>
      </c>
      <c r="D627" s="177" t="s">
        <v>132</v>
      </c>
      <c r="E627" s="178" t="s">
        <v>1184</v>
      </c>
      <c r="F627" s="179" t="s">
        <v>1185</v>
      </c>
      <c r="G627" s="180" t="s">
        <v>223</v>
      </c>
      <c r="H627" s="181">
        <v>7</v>
      </c>
      <c r="I627" s="182"/>
      <c r="J627" s="183">
        <f>ROUND(I627*H627,2)</f>
        <v>0</v>
      </c>
      <c r="K627" s="179" t="s">
        <v>136</v>
      </c>
      <c r="L627" s="41"/>
      <c r="M627" s="184" t="s">
        <v>39</v>
      </c>
      <c r="N627" s="185" t="s">
        <v>53</v>
      </c>
      <c r="O627" s="66"/>
      <c r="P627" s="186">
        <f>O627*H627</f>
        <v>0</v>
      </c>
      <c r="Q627" s="186">
        <v>0</v>
      </c>
      <c r="R627" s="186">
        <f>Q627*H627</f>
        <v>0</v>
      </c>
      <c r="S627" s="186">
        <v>0</v>
      </c>
      <c r="T627" s="187">
        <f>S627*H627</f>
        <v>0</v>
      </c>
      <c r="U627" s="36"/>
      <c r="V627" s="36"/>
      <c r="W627" s="36"/>
      <c r="X627" s="36"/>
      <c r="Y627" s="36"/>
      <c r="Z627" s="36"/>
      <c r="AA627" s="36"/>
      <c r="AB627" s="36"/>
      <c r="AC627" s="36"/>
      <c r="AD627" s="36"/>
      <c r="AE627" s="36"/>
      <c r="AR627" s="188" t="s">
        <v>216</v>
      </c>
      <c r="AT627" s="188" t="s">
        <v>132</v>
      </c>
      <c r="AU627" s="188" t="s">
        <v>92</v>
      </c>
      <c r="AY627" s="18" t="s">
        <v>130</v>
      </c>
      <c r="BE627" s="189">
        <f>IF(N627="základní",J627,0)</f>
        <v>0</v>
      </c>
      <c r="BF627" s="189">
        <f>IF(N627="snížená",J627,0)</f>
        <v>0</v>
      </c>
      <c r="BG627" s="189">
        <f>IF(N627="zákl. přenesená",J627,0)</f>
        <v>0</v>
      </c>
      <c r="BH627" s="189">
        <f>IF(N627="sníž. přenesená",J627,0)</f>
        <v>0</v>
      </c>
      <c r="BI627" s="189">
        <f>IF(N627="nulová",J627,0)</f>
        <v>0</v>
      </c>
      <c r="BJ627" s="18" t="s">
        <v>90</v>
      </c>
      <c r="BK627" s="189">
        <f>ROUND(I627*H627,2)</f>
        <v>0</v>
      </c>
      <c r="BL627" s="18" t="s">
        <v>216</v>
      </c>
      <c r="BM627" s="188" t="s">
        <v>1186</v>
      </c>
    </row>
    <row r="628" spans="1:65" s="2" customFormat="1" ht="29.25">
      <c r="A628" s="36"/>
      <c r="B628" s="37"/>
      <c r="C628" s="38"/>
      <c r="D628" s="190" t="s">
        <v>139</v>
      </c>
      <c r="E628" s="38"/>
      <c r="F628" s="191" t="s">
        <v>1187</v>
      </c>
      <c r="G628" s="38"/>
      <c r="H628" s="38"/>
      <c r="I628" s="192"/>
      <c r="J628" s="38"/>
      <c r="K628" s="38"/>
      <c r="L628" s="41"/>
      <c r="M628" s="193"/>
      <c r="N628" s="194"/>
      <c r="O628" s="66"/>
      <c r="P628" s="66"/>
      <c r="Q628" s="66"/>
      <c r="R628" s="66"/>
      <c r="S628" s="66"/>
      <c r="T628" s="67"/>
      <c r="U628" s="36"/>
      <c r="V628" s="36"/>
      <c r="W628" s="36"/>
      <c r="X628" s="36"/>
      <c r="Y628" s="36"/>
      <c r="Z628" s="36"/>
      <c r="AA628" s="36"/>
      <c r="AB628" s="36"/>
      <c r="AC628" s="36"/>
      <c r="AD628" s="36"/>
      <c r="AE628" s="36"/>
      <c r="AT628" s="18" t="s">
        <v>139</v>
      </c>
      <c r="AU628" s="18" t="s">
        <v>92</v>
      </c>
    </row>
    <row r="629" spans="1:65" s="2" customFormat="1" ht="11.25">
      <c r="A629" s="36"/>
      <c r="B629" s="37"/>
      <c r="C629" s="38"/>
      <c r="D629" s="195" t="s">
        <v>141</v>
      </c>
      <c r="E629" s="38"/>
      <c r="F629" s="196" t="s">
        <v>1188</v>
      </c>
      <c r="G629" s="38"/>
      <c r="H629" s="38"/>
      <c r="I629" s="192"/>
      <c r="J629" s="38"/>
      <c r="K629" s="38"/>
      <c r="L629" s="41"/>
      <c r="M629" s="193"/>
      <c r="N629" s="194"/>
      <c r="O629" s="66"/>
      <c r="P629" s="66"/>
      <c r="Q629" s="66"/>
      <c r="R629" s="66"/>
      <c r="S629" s="66"/>
      <c r="T629" s="67"/>
      <c r="U629" s="36"/>
      <c r="V629" s="36"/>
      <c r="W629" s="36"/>
      <c r="X629" s="36"/>
      <c r="Y629" s="36"/>
      <c r="Z629" s="36"/>
      <c r="AA629" s="36"/>
      <c r="AB629" s="36"/>
      <c r="AC629" s="36"/>
      <c r="AD629" s="36"/>
      <c r="AE629" s="36"/>
      <c r="AT629" s="18" t="s">
        <v>141</v>
      </c>
      <c r="AU629" s="18" t="s">
        <v>92</v>
      </c>
    </row>
    <row r="630" spans="1:65" s="13" customFormat="1" ht="11.25">
      <c r="B630" s="197"/>
      <c r="C630" s="198"/>
      <c r="D630" s="190" t="s">
        <v>143</v>
      </c>
      <c r="E630" s="199" t="s">
        <v>39</v>
      </c>
      <c r="F630" s="200" t="s">
        <v>1189</v>
      </c>
      <c r="G630" s="198"/>
      <c r="H630" s="201">
        <v>3</v>
      </c>
      <c r="I630" s="202"/>
      <c r="J630" s="198"/>
      <c r="K630" s="198"/>
      <c r="L630" s="203"/>
      <c r="M630" s="204"/>
      <c r="N630" s="205"/>
      <c r="O630" s="205"/>
      <c r="P630" s="205"/>
      <c r="Q630" s="205"/>
      <c r="R630" s="205"/>
      <c r="S630" s="205"/>
      <c r="T630" s="206"/>
      <c r="AT630" s="207" t="s">
        <v>143</v>
      </c>
      <c r="AU630" s="207" t="s">
        <v>92</v>
      </c>
      <c r="AV630" s="13" t="s">
        <v>92</v>
      </c>
      <c r="AW630" s="13" t="s">
        <v>41</v>
      </c>
      <c r="AX630" s="13" t="s">
        <v>82</v>
      </c>
      <c r="AY630" s="207" t="s">
        <v>130</v>
      </c>
    </row>
    <row r="631" spans="1:65" s="13" customFormat="1" ht="11.25">
      <c r="B631" s="197"/>
      <c r="C631" s="198"/>
      <c r="D631" s="190" t="s">
        <v>143</v>
      </c>
      <c r="E631" s="199" t="s">
        <v>39</v>
      </c>
      <c r="F631" s="200" t="s">
        <v>1190</v>
      </c>
      <c r="G631" s="198"/>
      <c r="H631" s="201">
        <v>4</v>
      </c>
      <c r="I631" s="202"/>
      <c r="J631" s="198"/>
      <c r="K631" s="198"/>
      <c r="L631" s="203"/>
      <c r="M631" s="204"/>
      <c r="N631" s="205"/>
      <c r="O631" s="205"/>
      <c r="P631" s="205"/>
      <c r="Q631" s="205"/>
      <c r="R631" s="205"/>
      <c r="S631" s="205"/>
      <c r="T631" s="206"/>
      <c r="AT631" s="207" t="s">
        <v>143</v>
      </c>
      <c r="AU631" s="207" t="s">
        <v>92</v>
      </c>
      <c r="AV631" s="13" t="s">
        <v>92</v>
      </c>
      <c r="AW631" s="13" t="s">
        <v>41</v>
      </c>
      <c r="AX631" s="13" t="s">
        <v>82</v>
      </c>
      <c r="AY631" s="207" t="s">
        <v>130</v>
      </c>
    </row>
    <row r="632" spans="1:65" s="14" customFormat="1" ht="11.25">
      <c r="B632" s="208"/>
      <c r="C632" s="209"/>
      <c r="D632" s="190" t="s">
        <v>143</v>
      </c>
      <c r="E632" s="210" t="s">
        <v>39</v>
      </c>
      <c r="F632" s="211" t="s">
        <v>158</v>
      </c>
      <c r="G632" s="209"/>
      <c r="H632" s="212">
        <v>7</v>
      </c>
      <c r="I632" s="213"/>
      <c r="J632" s="209"/>
      <c r="K632" s="209"/>
      <c r="L632" s="214"/>
      <c r="M632" s="215"/>
      <c r="N632" s="216"/>
      <c r="O632" s="216"/>
      <c r="P632" s="216"/>
      <c r="Q632" s="216"/>
      <c r="R632" s="216"/>
      <c r="S632" s="216"/>
      <c r="T632" s="217"/>
      <c r="AT632" s="218" t="s">
        <v>143</v>
      </c>
      <c r="AU632" s="218" t="s">
        <v>92</v>
      </c>
      <c r="AV632" s="14" t="s">
        <v>137</v>
      </c>
      <c r="AW632" s="14" t="s">
        <v>41</v>
      </c>
      <c r="AX632" s="14" t="s">
        <v>90</v>
      </c>
      <c r="AY632" s="218" t="s">
        <v>130</v>
      </c>
    </row>
    <row r="633" spans="1:65" s="12" customFormat="1" ht="20.85" customHeight="1">
      <c r="B633" s="161"/>
      <c r="C633" s="162"/>
      <c r="D633" s="163" t="s">
        <v>81</v>
      </c>
      <c r="E633" s="175" t="s">
        <v>194</v>
      </c>
      <c r="F633" s="175" t="s">
        <v>386</v>
      </c>
      <c r="G633" s="162"/>
      <c r="H633" s="162"/>
      <c r="I633" s="165"/>
      <c r="J633" s="176">
        <f>BK633</f>
        <v>0</v>
      </c>
      <c r="K633" s="162"/>
      <c r="L633" s="167"/>
      <c r="M633" s="168"/>
      <c r="N633" s="169"/>
      <c r="O633" s="169"/>
      <c r="P633" s="170">
        <f>SUM(P634:P658)</f>
        <v>0</v>
      </c>
      <c r="Q633" s="169"/>
      <c r="R633" s="170">
        <f>SUM(R634:R658)</f>
        <v>0.49175000000000002</v>
      </c>
      <c r="S633" s="169"/>
      <c r="T633" s="171">
        <f>SUM(T634:T658)</f>
        <v>0</v>
      </c>
      <c r="AR633" s="172" t="s">
        <v>90</v>
      </c>
      <c r="AT633" s="173" t="s">
        <v>81</v>
      </c>
      <c r="AU633" s="173" t="s">
        <v>92</v>
      </c>
      <c r="AY633" s="172" t="s">
        <v>130</v>
      </c>
      <c r="BK633" s="174">
        <f>SUM(BK634:BK658)</f>
        <v>0</v>
      </c>
    </row>
    <row r="634" spans="1:65" s="2" customFormat="1" ht="24.2" customHeight="1">
      <c r="A634" s="36"/>
      <c r="B634" s="37"/>
      <c r="C634" s="177" t="s">
        <v>1191</v>
      </c>
      <c r="D634" s="177" t="s">
        <v>132</v>
      </c>
      <c r="E634" s="178" t="s">
        <v>1192</v>
      </c>
      <c r="F634" s="179" t="s">
        <v>1193</v>
      </c>
      <c r="G634" s="180" t="s">
        <v>180</v>
      </c>
      <c r="H634" s="181">
        <v>5</v>
      </c>
      <c r="I634" s="182"/>
      <c r="J634" s="183">
        <f>ROUND(I634*H634,2)</f>
        <v>0</v>
      </c>
      <c r="K634" s="179" t="s">
        <v>136</v>
      </c>
      <c r="L634" s="41"/>
      <c r="M634" s="184" t="s">
        <v>39</v>
      </c>
      <c r="N634" s="185" t="s">
        <v>53</v>
      </c>
      <c r="O634" s="66"/>
      <c r="P634" s="186">
        <f>O634*H634</f>
        <v>0</v>
      </c>
      <c r="Q634" s="186">
        <v>0</v>
      </c>
      <c r="R634" s="186">
        <f>Q634*H634</f>
        <v>0</v>
      </c>
      <c r="S634" s="186">
        <v>0</v>
      </c>
      <c r="T634" s="187">
        <f>S634*H634</f>
        <v>0</v>
      </c>
      <c r="U634" s="36"/>
      <c r="V634" s="36"/>
      <c r="W634" s="36"/>
      <c r="X634" s="36"/>
      <c r="Y634" s="36"/>
      <c r="Z634" s="36"/>
      <c r="AA634" s="36"/>
      <c r="AB634" s="36"/>
      <c r="AC634" s="36"/>
      <c r="AD634" s="36"/>
      <c r="AE634" s="36"/>
      <c r="AR634" s="188" t="s">
        <v>137</v>
      </c>
      <c r="AT634" s="188" t="s">
        <v>132</v>
      </c>
      <c r="AU634" s="188" t="s">
        <v>151</v>
      </c>
      <c r="AY634" s="18" t="s">
        <v>130</v>
      </c>
      <c r="BE634" s="189">
        <f>IF(N634="základní",J634,0)</f>
        <v>0</v>
      </c>
      <c r="BF634" s="189">
        <f>IF(N634="snížená",J634,0)</f>
        <v>0</v>
      </c>
      <c r="BG634" s="189">
        <f>IF(N634="zákl. přenesená",J634,0)</f>
        <v>0</v>
      </c>
      <c r="BH634" s="189">
        <f>IF(N634="sníž. přenesená",J634,0)</f>
        <v>0</v>
      </c>
      <c r="BI634" s="189">
        <f>IF(N634="nulová",J634,0)</f>
        <v>0</v>
      </c>
      <c r="BJ634" s="18" t="s">
        <v>90</v>
      </c>
      <c r="BK634" s="189">
        <f>ROUND(I634*H634,2)</f>
        <v>0</v>
      </c>
      <c r="BL634" s="18" t="s">
        <v>137</v>
      </c>
      <c r="BM634" s="188" t="s">
        <v>1194</v>
      </c>
    </row>
    <row r="635" spans="1:65" s="2" customFormat="1" ht="19.5">
      <c r="A635" s="36"/>
      <c r="B635" s="37"/>
      <c r="C635" s="38"/>
      <c r="D635" s="190" t="s">
        <v>139</v>
      </c>
      <c r="E635" s="38"/>
      <c r="F635" s="191" t="s">
        <v>1195</v>
      </c>
      <c r="G635" s="38"/>
      <c r="H635" s="38"/>
      <c r="I635" s="192"/>
      <c r="J635" s="38"/>
      <c r="K635" s="38"/>
      <c r="L635" s="41"/>
      <c r="M635" s="193"/>
      <c r="N635" s="194"/>
      <c r="O635" s="66"/>
      <c r="P635" s="66"/>
      <c r="Q635" s="66"/>
      <c r="R635" s="66"/>
      <c r="S635" s="66"/>
      <c r="T635" s="67"/>
      <c r="U635" s="36"/>
      <c r="V635" s="36"/>
      <c r="W635" s="36"/>
      <c r="X635" s="36"/>
      <c r="Y635" s="36"/>
      <c r="Z635" s="36"/>
      <c r="AA635" s="36"/>
      <c r="AB635" s="36"/>
      <c r="AC635" s="36"/>
      <c r="AD635" s="36"/>
      <c r="AE635" s="36"/>
      <c r="AT635" s="18" t="s">
        <v>139</v>
      </c>
      <c r="AU635" s="18" t="s">
        <v>151</v>
      </c>
    </row>
    <row r="636" spans="1:65" s="2" customFormat="1" ht="11.25">
      <c r="A636" s="36"/>
      <c r="B636" s="37"/>
      <c r="C636" s="38"/>
      <c r="D636" s="195" t="s">
        <v>141</v>
      </c>
      <c r="E636" s="38"/>
      <c r="F636" s="196" t="s">
        <v>1196</v>
      </c>
      <c r="G636" s="38"/>
      <c r="H636" s="38"/>
      <c r="I636" s="192"/>
      <c r="J636" s="38"/>
      <c r="K636" s="38"/>
      <c r="L636" s="41"/>
      <c r="M636" s="193"/>
      <c r="N636" s="194"/>
      <c r="O636" s="66"/>
      <c r="P636" s="66"/>
      <c r="Q636" s="66"/>
      <c r="R636" s="66"/>
      <c r="S636" s="66"/>
      <c r="T636" s="67"/>
      <c r="U636" s="36"/>
      <c r="V636" s="36"/>
      <c r="W636" s="36"/>
      <c r="X636" s="36"/>
      <c r="Y636" s="36"/>
      <c r="Z636" s="36"/>
      <c r="AA636" s="36"/>
      <c r="AB636" s="36"/>
      <c r="AC636" s="36"/>
      <c r="AD636" s="36"/>
      <c r="AE636" s="36"/>
      <c r="AT636" s="18" t="s">
        <v>141</v>
      </c>
      <c r="AU636" s="18" t="s">
        <v>151</v>
      </c>
    </row>
    <row r="637" spans="1:65" s="13" customFormat="1" ht="11.25">
      <c r="B637" s="197"/>
      <c r="C637" s="198"/>
      <c r="D637" s="190" t="s">
        <v>143</v>
      </c>
      <c r="E637" s="199" t="s">
        <v>39</v>
      </c>
      <c r="F637" s="200" t="s">
        <v>908</v>
      </c>
      <c r="G637" s="198"/>
      <c r="H637" s="201">
        <v>5</v>
      </c>
      <c r="I637" s="202"/>
      <c r="J637" s="198"/>
      <c r="K637" s="198"/>
      <c r="L637" s="203"/>
      <c r="M637" s="204"/>
      <c r="N637" s="205"/>
      <c r="O637" s="205"/>
      <c r="P637" s="205"/>
      <c r="Q637" s="205"/>
      <c r="R637" s="205"/>
      <c r="S637" s="205"/>
      <c r="T637" s="206"/>
      <c r="AT637" s="207" t="s">
        <v>143</v>
      </c>
      <c r="AU637" s="207" t="s">
        <v>151</v>
      </c>
      <c r="AV637" s="13" t="s">
        <v>92</v>
      </c>
      <c r="AW637" s="13" t="s">
        <v>41</v>
      </c>
      <c r="AX637" s="13" t="s">
        <v>90</v>
      </c>
      <c r="AY637" s="207" t="s">
        <v>130</v>
      </c>
    </row>
    <row r="638" spans="1:65" s="2" customFormat="1" ht="21.75" customHeight="1">
      <c r="A638" s="36"/>
      <c r="B638" s="37"/>
      <c r="C638" s="219" t="s">
        <v>1197</v>
      </c>
      <c r="D638" s="219" t="s">
        <v>177</v>
      </c>
      <c r="E638" s="220" t="s">
        <v>1198</v>
      </c>
      <c r="F638" s="221" t="s">
        <v>1199</v>
      </c>
      <c r="G638" s="222" t="s">
        <v>180</v>
      </c>
      <c r="H638" s="223">
        <v>5</v>
      </c>
      <c r="I638" s="224"/>
      <c r="J638" s="225">
        <f>ROUND(I638*H638,2)</f>
        <v>0</v>
      </c>
      <c r="K638" s="221" t="s">
        <v>136</v>
      </c>
      <c r="L638" s="226"/>
      <c r="M638" s="227" t="s">
        <v>39</v>
      </c>
      <c r="N638" s="228" t="s">
        <v>53</v>
      </c>
      <c r="O638" s="66"/>
      <c r="P638" s="186">
        <f>O638*H638</f>
        <v>0</v>
      </c>
      <c r="Q638" s="186">
        <v>3.5E-4</v>
      </c>
      <c r="R638" s="186">
        <f>Q638*H638</f>
        <v>1.75E-3</v>
      </c>
      <c r="S638" s="186">
        <v>0</v>
      </c>
      <c r="T638" s="187">
        <f>S638*H638</f>
        <v>0</v>
      </c>
      <c r="U638" s="36"/>
      <c r="V638" s="36"/>
      <c r="W638" s="36"/>
      <c r="X638" s="36"/>
      <c r="Y638" s="36"/>
      <c r="Z638" s="36"/>
      <c r="AA638" s="36"/>
      <c r="AB638" s="36"/>
      <c r="AC638" s="36"/>
      <c r="AD638" s="36"/>
      <c r="AE638" s="36"/>
      <c r="AR638" s="188" t="s">
        <v>181</v>
      </c>
      <c r="AT638" s="188" t="s">
        <v>177</v>
      </c>
      <c r="AU638" s="188" t="s">
        <v>151</v>
      </c>
      <c r="AY638" s="18" t="s">
        <v>130</v>
      </c>
      <c r="BE638" s="189">
        <f>IF(N638="základní",J638,0)</f>
        <v>0</v>
      </c>
      <c r="BF638" s="189">
        <f>IF(N638="snížená",J638,0)</f>
        <v>0</v>
      </c>
      <c r="BG638" s="189">
        <f>IF(N638="zákl. přenesená",J638,0)</f>
        <v>0</v>
      </c>
      <c r="BH638" s="189">
        <f>IF(N638="sníž. přenesená",J638,0)</f>
        <v>0</v>
      </c>
      <c r="BI638" s="189">
        <f>IF(N638="nulová",J638,0)</f>
        <v>0</v>
      </c>
      <c r="BJ638" s="18" t="s">
        <v>90</v>
      </c>
      <c r="BK638" s="189">
        <f>ROUND(I638*H638,2)</f>
        <v>0</v>
      </c>
      <c r="BL638" s="18" t="s">
        <v>137</v>
      </c>
      <c r="BM638" s="188" t="s">
        <v>1200</v>
      </c>
    </row>
    <row r="639" spans="1:65" s="2" customFormat="1" ht="11.25">
      <c r="A639" s="36"/>
      <c r="B639" s="37"/>
      <c r="C639" s="38"/>
      <c r="D639" s="190" t="s">
        <v>139</v>
      </c>
      <c r="E639" s="38"/>
      <c r="F639" s="191" t="s">
        <v>1199</v>
      </c>
      <c r="G639" s="38"/>
      <c r="H639" s="38"/>
      <c r="I639" s="192"/>
      <c r="J639" s="38"/>
      <c r="K639" s="38"/>
      <c r="L639" s="41"/>
      <c r="M639" s="193"/>
      <c r="N639" s="194"/>
      <c r="O639" s="66"/>
      <c r="P639" s="66"/>
      <c r="Q639" s="66"/>
      <c r="R639" s="66"/>
      <c r="S639" s="66"/>
      <c r="T639" s="67"/>
      <c r="U639" s="36"/>
      <c r="V639" s="36"/>
      <c r="W639" s="36"/>
      <c r="X639" s="36"/>
      <c r="Y639" s="36"/>
      <c r="Z639" s="36"/>
      <c r="AA639" s="36"/>
      <c r="AB639" s="36"/>
      <c r="AC639" s="36"/>
      <c r="AD639" s="36"/>
      <c r="AE639" s="36"/>
      <c r="AT639" s="18" t="s">
        <v>139</v>
      </c>
      <c r="AU639" s="18" t="s">
        <v>151</v>
      </c>
    </row>
    <row r="640" spans="1:65" s="13" customFormat="1" ht="11.25">
      <c r="B640" s="197"/>
      <c r="C640" s="198"/>
      <c r="D640" s="190" t="s">
        <v>143</v>
      </c>
      <c r="E640" s="199" t="s">
        <v>39</v>
      </c>
      <c r="F640" s="200" t="s">
        <v>908</v>
      </c>
      <c r="G640" s="198"/>
      <c r="H640" s="201">
        <v>5</v>
      </c>
      <c r="I640" s="202"/>
      <c r="J640" s="198"/>
      <c r="K640" s="198"/>
      <c r="L640" s="203"/>
      <c r="M640" s="204"/>
      <c r="N640" s="205"/>
      <c r="O640" s="205"/>
      <c r="P640" s="205"/>
      <c r="Q640" s="205"/>
      <c r="R640" s="205"/>
      <c r="S640" s="205"/>
      <c r="T640" s="206"/>
      <c r="AT640" s="207" t="s">
        <v>143</v>
      </c>
      <c r="AU640" s="207" t="s">
        <v>151</v>
      </c>
      <c r="AV640" s="13" t="s">
        <v>92</v>
      </c>
      <c r="AW640" s="13" t="s">
        <v>41</v>
      </c>
      <c r="AX640" s="13" t="s">
        <v>90</v>
      </c>
      <c r="AY640" s="207" t="s">
        <v>130</v>
      </c>
    </row>
    <row r="641" spans="1:65" s="2" customFormat="1" ht="24.2" customHeight="1">
      <c r="A641" s="36"/>
      <c r="B641" s="37"/>
      <c r="C641" s="177" t="s">
        <v>1201</v>
      </c>
      <c r="D641" s="177" t="s">
        <v>132</v>
      </c>
      <c r="E641" s="178" t="s">
        <v>1202</v>
      </c>
      <c r="F641" s="179" t="s">
        <v>1203</v>
      </c>
      <c r="G641" s="180" t="s">
        <v>418</v>
      </c>
      <c r="H641" s="181">
        <v>15</v>
      </c>
      <c r="I641" s="182"/>
      <c r="J641" s="183">
        <f>ROUND(I641*H641,2)</f>
        <v>0</v>
      </c>
      <c r="K641" s="179" t="s">
        <v>136</v>
      </c>
      <c r="L641" s="41"/>
      <c r="M641" s="184" t="s">
        <v>39</v>
      </c>
      <c r="N641" s="185" t="s">
        <v>53</v>
      </c>
      <c r="O641" s="66"/>
      <c r="P641" s="186">
        <f>O641*H641</f>
        <v>0</v>
      </c>
      <c r="Q641" s="186">
        <v>0</v>
      </c>
      <c r="R641" s="186">
        <f>Q641*H641</f>
        <v>0</v>
      </c>
      <c r="S641" s="186">
        <v>0</v>
      </c>
      <c r="T641" s="187">
        <f>S641*H641</f>
        <v>0</v>
      </c>
      <c r="U641" s="36"/>
      <c r="V641" s="36"/>
      <c r="W641" s="36"/>
      <c r="X641" s="36"/>
      <c r="Y641" s="36"/>
      <c r="Z641" s="36"/>
      <c r="AA641" s="36"/>
      <c r="AB641" s="36"/>
      <c r="AC641" s="36"/>
      <c r="AD641" s="36"/>
      <c r="AE641" s="36"/>
      <c r="AR641" s="188" t="s">
        <v>137</v>
      </c>
      <c r="AT641" s="188" t="s">
        <v>132</v>
      </c>
      <c r="AU641" s="188" t="s">
        <v>151</v>
      </c>
      <c r="AY641" s="18" t="s">
        <v>130</v>
      </c>
      <c r="BE641" s="189">
        <f>IF(N641="základní",J641,0)</f>
        <v>0</v>
      </c>
      <c r="BF641" s="189">
        <f>IF(N641="snížená",J641,0)</f>
        <v>0</v>
      </c>
      <c r="BG641" s="189">
        <f>IF(N641="zákl. přenesená",J641,0)</f>
        <v>0</v>
      </c>
      <c r="BH641" s="189">
        <f>IF(N641="sníž. přenesená",J641,0)</f>
        <v>0</v>
      </c>
      <c r="BI641" s="189">
        <f>IF(N641="nulová",J641,0)</f>
        <v>0</v>
      </c>
      <c r="BJ641" s="18" t="s">
        <v>90</v>
      </c>
      <c r="BK641" s="189">
        <f>ROUND(I641*H641,2)</f>
        <v>0</v>
      </c>
      <c r="BL641" s="18" t="s">
        <v>137</v>
      </c>
      <c r="BM641" s="188" t="s">
        <v>1204</v>
      </c>
    </row>
    <row r="642" spans="1:65" s="2" customFormat="1" ht="19.5">
      <c r="A642" s="36"/>
      <c r="B642" s="37"/>
      <c r="C642" s="38"/>
      <c r="D642" s="190" t="s">
        <v>139</v>
      </c>
      <c r="E642" s="38"/>
      <c r="F642" s="191" t="s">
        <v>1205</v>
      </c>
      <c r="G642" s="38"/>
      <c r="H642" s="38"/>
      <c r="I642" s="192"/>
      <c r="J642" s="38"/>
      <c r="K642" s="38"/>
      <c r="L642" s="41"/>
      <c r="M642" s="193"/>
      <c r="N642" s="194"/>
      <c r="O642" s="66"/>
      <c r="P642" s="66"/>
      <c r="Q642" s="66"/>
      <c r="R642" s="66"/>
      <c r="S642" s="66"/>
      <c r="T642" s="67"/>
      <c r="U642" s="36"/>
      <c r="V642" s="36"/>
      <c r="W642" s="36"/>
      <c r="X642" s="36"/>
      <c r="Y642" s="36"/>
      <c r="Z642" s="36"/>
      <c r="AA642" s="36"/>
      <c r="AB642" s="36"/>
      <c r="AC642" s="36"/>
      <c r="AD642" s="36"/>
      <c r="AE642" s="36"/>
      <c r="AT642" s="18" t="s">
        <v>139</v>
      </c>
      <c r="AU642" s="18" t="s">
        <v>151</v>
      </c>
    </row>
    <row r="643" spans="1:65" s="2" customFormat="1" ht="11.25">
      <c r="A643" s="36"/>
      <c r="B643" s="37"/>
      <c r="C643" s="38"/>
      <c r="D643" s="195" t="s">
        <v>141</v>
      </c>
      <c r="E643" s="38"/>
      <c r="F643" s="196" t="s">
        <v>1206</v>
      </c>
      <c r="G643" s="38"/>
      <c r="H643" s="38"/>
      <c r="I643" s="192"/>
      <c r="J643" s="38"/>
      <c r="K643" s="38"/>
      <c r="L643" s="41"/>
      <c r="M643" s="193"/>
      <c r="N643" s="194"/>
      <c r="O643" s="66"/>
      <c r="P643" s="66"/>
      <c r="Q643" s="66"/>
      <c r="R643" s="66"/>
      <c r="S643" s="66"/>
      <c r="T643" s="67"/>
      <c r="U643" s="36"/>
      <c r="V643" s="36"/>
      <c r="W643" s="36"/>
      <c r="X643" s="36"/>
      <c r="Y643" s="36"/>
      <c r="Z643" s="36"/>
      <c r="AA643" s="36"/>
      <c r="AB643" s="36"/>
      <c r="AC643" s="36"/>
      <c r="AD643" s="36"/>
      <c r="AE643" s="36"/>
      <c r="AT643" s="18" t="s">
        <v>141</v>
      </c>
      <c r="AU643" s="18" t="s">
        <v>151</v>
      </c>
    </row>
    <row r="644" spans="1:65" s="13" customFormat="1" ht="11.25">
      <c r="B644" s="197"/>
      <c r="C644" s="198"/>
      <c r="D644" s="190" t="s">
        <v>143</v>
      </c>
      <c r="E644" s="199" t="s">
        <v>39</v>
      </c>
      <c r="F644" s="200" t="s">
        <v>1207</v>
      </c>
      <c r="G644" s="198"/>
      <c r="H644" s="201">
        <v>5</v>
      </c>
      <c r="I644" s="202"/>
      <c r="J644" s="198"/>
      <c r="K644" s="198"/>
      <c r="L644" s="203"/>
      <c r="M644" s="204"/>
      <c r="N644" s="205"/>
      <c r="O644" s="205"/>
      <c r="P644" s="205"/>
      <c r="Q644" s="205"/>
      <c r="R644" s="205"/>
      <c r="S644" s="205"/>
      <c r="T644" s="206"/>
      <c r="AT644" s="207" t="s">
        <v>143</v>
      </c>
      <c r="AU644" s="207" t="s">
        <v>151</v>
      </c>
      <c r="AV644" s="13" t="s">
        <v>92</v>
      </c>
      <c r="AW644" s="13" t="s">
        <v>41</v>
      </c>
      <c r="AX644" s="13" t="s">
        <v>82</v>
      </c>
      <c r="AY644" s="207" t="s">
        <v>130</v>
      </c>
    </row>
    <row r="645" spans="1:65" s="13" customFormat="1" ht="22.5">
      <c r="B645" s="197"/>
      <c r="C645" s="198"/>
      <c r="D645" s="190" t="s">
        <v>143</v>
      </c>
      <c r="E645" s="199" t="s">
        <v>39</v>
      </c>
      <c r="F645" s="200" t="s">
        <v>1208</v>
      </c>
      <c r="G645" s="198"/>
      <c r="H645" s="201">
        <v>10</v>
      </c>
      <c r="I645" s="202"/>
      <c r="J645" s="198"/>
      <c r="K645" s="198"/>
      <c r="L645" s="203"/>
      <c r="M645" s="204"/>
      <c r="N645" s="205"/>
      <c r="O645" s="205"/>
      <c r="P645" s="205"/>
      <c r="Q645" s="205"/>
      <c r="R645" s="205"/>
      <c r="S645" s="205"/>
      <c r="T645" s="206"/>
      <c r="AT645" s="207" t="s">
        <v>143</v>
      </c>
      <c r="AU645" s="207" t="s">
        <v>151</v>
      </c>
      <c r="AV645" s="13" t="s">
        <v>92</v>
      </c>
      <c r="AW645" s="13" t="s">
        <v>41</v>
      </c>
      <c r="AX645" s="13" t="s">
        <v>82</v>
      </c>
      <c r="AY645" s="207" t="s">
        <v>130</v>
      </c>
    </row>
    <row r="646" spans="1:65" s="14" customFormat="1" ht="11.25">
      <c r="B646" s="208"/>
      <c r="C646" s="209"/>
      <c r="D646" s="190" t="s">
        <v>143</v>
      </c>
      <c r="E646" s="210" t="s">
        <v>39</v>
      </c>
      <c r="F646" s="211" t="s">
        <v>158</v>
      </c>
      <c r="G646" s="209"/>
      <c r="H646" s="212">
        <v>15</v>
      </c>
      <c r="I646" s="213"/>
      <c r="J646" s="209"/>
      <c r="K646" s="209"/>
      <c r="L646" s="214"/>
      <c r="M646" s="215"/>
      <c r="N646" s="216"/>
      <c r="O646" s="216"/>
      <c r="P646" s="216"/>
      <c r="Q646" s="216"/>
      <c r="R646" s="216"/>
      <c r="S646" s="216"/>
      <c r="T646" s="217"/>
      <c r="AT646" s="218" t="s">
        <v>143</v>
      </c>
      <c r="AU646" s="218" t="s">
        <v>151</v>
      </c>
      <c r="AV646" s="14" t="s">
        <v>137</v>
      </c>
      <c r="AW646" s="14" t="s">
        <v>41</v>
      </c>
      <c r="AX646" s="14" t="s">
        <v>90</v>
      </c>
      <c r="AY646" s="218" t="s">
        <v>130</v>
      </c>
    </row>
    <row r="647" spans="1:65" s="2" customFormat="1" ht="16.5" customHeight="1">
      <c r="A647" s="36"/>
      <c r="B647" s="37"/>
      <c r="C647" s="177" t="s">
        <v>1209</v>
      </c>
      <c r="D647" s="177" t="s">
        <v>132</v>
      </c>
      <c r="E647" s="178" t="s">
        <v>416</v>
      </c>
      <c r="F647" s="179" t="s">
        <v>417</v>
      </c>
      <c r="G647" s="180" t="s">
        <v>418</v>
      </c>
      <c r="H647" s="181">
        <v>10</v>
      </c>
      <c r="I647" s="182"/>
      <c r="J647" s="183">
        <f>ROUND(I647*H647,2)</f>
        <v>0</v>
      </c>
      <c r="K647" s="179" t="s">
        <v>136</v>
      </c>
      <c r="L647" s="41"/>
      <c r="M647" s="184" t="s">
        <v>39</v>
      </c>
      <c r="N647" s="185" t="s">
        <v>53</v>
      </c>
      <c r="O647" s="66"/>
      <c r="P647" s="186">
        <f>O647*H647</f>
        <v>0</v>
      </c>
      <c r="Q647" s="186">
        <v>0</v>
      </c>
      <c r="R647" s="186">
        <f>Q647*H647</f>
        <v>0</v>
      </c>
      <c r="S647" s="186">
        <v>0</v>
      </c>
      <c r="T647" s="187">
        <f>S647*H647</f>
        <v>0</v>
      </c>
      <c r="U647" s="36"/>
      <c r="V647" s="36"/>
      <c r="W647" s="36"/>
      <c r="X647" s="36"/>
      <c r="Y647" s="36"/>
      <c r="Z647" s="36"/>
      <c r="AA647" s="36"/>
      <c r="AB647" s="36"/>
      <c r="AC647" s="36"/>
      <c r="AD647" s="36"/>
      <c r="AE647" s="36"/>
      <c r="AR647" s="188" t="s">
        <v>137</v>
      </c>
      <c r="AT647" s="188" t="s">
        <v>132</v>
      </c>
      <c r="AU647" s="188" t="s">
        <v>151</v>
      </c>
      <c r="AY647" s="18" t="s">
        <v>130</v>
      </c>
      <c r="BE647" s="189">
        <f>IF(N647="základní",J647,0)</f>
        <v>0</v>
      </c>
      <c r="BF647" s="189">
        <f>IF(N647="snížená",J647,0)</f>
        <v>0</v>
      </c>
      <c r="BG647" s="189">
        <f>IF(N647="zákl. přenesená",J647,0)</f>
        <v>0</v>
      </c>
      <c r="BH647" s="189">
        <f>IF(N647="sníž. přenesená",J647,0)</f>
        <v>0</v>
      </c>
      <c r="BI647" s="189">
        <f>IF(N647="nulová",J647,0)</f>
        <v>0</v>
      </c>
      <c r="BJ647" s="18" t="s">
        <v>90</v>
      </c>
      <c r="BK647" s="189">
        <f>ROUND(I647*H647,2)</f>
        <v>0</v>
      </c>
      <c r="BL647" s="18" t="s">
        <v>137</v>
      </c>
      <c r="BM647" s="188" t="s">
        <v>1210</v>
      </c>
    </row>
    <row r="648" spans="1:65" s="2" customFormat="1" ht="11.25">
      <c r="A648" s="36"/>
      <c r="B648" s="37"/>
      <c r="C648" s="38"/>
      <c r="D648" s="190" t="s">
        <v>139</v>
      </c>
      <c r="E648" s="38"/>
      <c r="F648" s="191" t="s">
        <v>417</v>
      </c>
      <c r="G648" s="38"/>
      <c r="H648" s="38"/>
      <c r="I648" s="192"/>
      <c r="J648" s="38"/>
      <c r="K648" s="38"/>
      <c r="L648" s="41"/>
      <c r="M648" s="193"/>
      <c r="N648" s="194"/>
      <c r="O648" s="66"/>
      <c r="P648" s="66"/>
      <c r="Q648" s="66"/>
      <c r="R648" s="66"/>
      <c r="S648" s="66"/>
      <c r="T648" s="67"/>
      <c r="U648" s="36"/>
      <c r="V648" s="36"/>
      <c r="W648" s="36"/>
      <c r="X648" s="36"/>
      <c r="Y648" s="36"/>
      <c r="Z648" s="36"/>
      <c r="AA648" s="36"/>
      <c r="AB648" s="36"/>
      <c r="AC648" s="36"/>
      <c r="AD648" s="36"/>
      <c r="AE648" s="36"/>
      <c r="AT648" s="18" t="s">
        <v>139</v>
      </c>
      <c r="AU648" s="18" t="s">
        <v>151</v>
      </c>
    </row>
    <row r="649" spans="1:65" s="2" customFormat="1" ht="11.25">
      <c r="A649" s="36"/>
      <c r="B649" s="37"/>
      <c r="C649" s="38"/>
      <c r="D649" s="195" t="s">
        <v>141</v>
      </c>
      <c r="E649" s="38"/>
      <c r="F649" s="196" t="s">
        <v>420</v>
      </c>
      <c r="G649" s="38"/>
      <c r="H649" s="38"/>
      <c r="I649" s="192"/>
      <c r="J649" s="38"/>
      <c r="K649" s="38"/>
      <c r="L649" s="41"/>
      <c r="M649" s="193"/>
      <c r="N649" s="194"/>
      <c r="O649" s="66"/>
      <c r="P649" s="66"/>
      <c r="Q649" s="66"/>
      <c r="R649" s="66"/>
      <c r="S649" s="66"/>
      <c r="T649" s="67"/>
      <c r="U649" s="36"/>
      <c r="V649" s="36"/>
      <c r="W649" s="36"/>
      <c r="X649" s="36"/>
      <c r="Y649" s="36"/>
      <c r="Z649" s="36"/>
      <c r="AA649" s="36"/>
      <c r="AB649" s="36"/>
      <c r="AC649" s="36"/>
      <c r="AD649" s="36"/>
      <c r="AE649" s="36"/>
      <c r="AT649" s="18" t="s">
        <v>141</v>
      </c>
      <c r="AU649" s="18" t="s">
        <v>151</v>
      </c>
    </row>
    <row r="650" spans="1:65" s="13" customFormat="1" ht="11.25">
      <c r="B650" s="197"/>
      <c r="C650" s="198"/>
      <c r="D650" s="190" t="s">
        <v>143</v>
      </c>
      <c r="E650" s="199" t="s">
        <v>39</v>
      </c>
      <c r="F650" s="200" t="s">
        <v>421</v>
      </c>
      <c r="G650" s="198"/>
      <c r="H650" s="201">
        <v>5</v>
      </c>
      <c r="I650" s="202"/>
      <c r="J650" s="198"/>
      <c r="K650" s="198"/>
      <c r="L650" s="203"/>
      <c r="M650" s="204"/>
      <c r="N650" s="205"/>
      <c r="O650" s="205"/>
      <c r="P650" s="205"/>
      <c r="Q650" s="205"/>
      <c r="R650" s="205"/>
      <c r="S650" s="205"/>
      <c r="T650" s="206"/>
      <c r="AT650" s="207" t="s">
        <v>143</v>
      </c>
      <c r="AU650" s="207" t="s">
        <v>151</v>
      </c>
      <c r="AV650" s="13" t="s">
        <v>92</v>
      </c>
      <c r="AW650" s="13" t="s">
        <v>41</v>
      </c>
      <c r="AX650" s="13" t="s">
        <v>82</v>
      </c>
      <c r="AY650" s="207" t="s">
        <v>130</v>
      </c>
    </row>
    <row r="651" spans="1:65" s="13" customFormat="1" ht="11.25">
      <c r="B651" s="197"/>
      <c r="C651" s="198"/>
      <c r="D651" s="190" t="s">
        <v>143</v>
      </c>
      <c r="E651" s="199" t="s">
        <v>39</v>
      </c>
      <c r="F651" s="200" t="s">
        <v>422</v>
      </c>
      <c r="G651" s="198"/>
      <c r="H651" s="201">
        <v>5</v>
      </c>
      <c r="I651" s="202"/>
      <c r="J651" s="198"/>
      <c r="K651" s="198"/>
      <c r="L651" s="203"/>
      <c r="M651" s="204"/>
      <c r="N651" s="205"/>
      <c r="O651" s="205"/>
      <c r="P651" s="205"/>
      <c r="Q651" s="205"/>
      <c r="R651" s="205"/>
      <c r="S651" s="205"/>
      <c r="T651" s="206"/>
      <c r="AT651" s="207" t="s">
        <v>143</v>
      </c>
      <c r="AU651" s="207" t="s">
        <v>151</v>
      </c>
      <c r="AV651" s="13" t="s">
        <v>92</v>
      </c>
      <c r="AW651" s="13" t="s">
        <v>41</v>
      </c>
      <c r="AX651" s="13" t="s">
        <v>82</v>
      </c>
      <c r="AY651" s="207" t="s">
        <v>130</v>
      </c>
    </row>
    <row r="652" spans="1:65" s="14" customFormat="1" ht="11.25">
      <c r="B652" s="208"/>
      <c r="C652" s="209"/>
      <c r="D652" s="190" t="s">
        <v>143</v>
      </c>
      <c r="E652" s="210" t="s">
        <v>39</v>
      </c>
      <c r="F652" s="211" t="s">
        <v>158</v>
      </c>
      <c r="G652" s="209"/>
      <c r="H652" s="212">
        <v>10</v>
      </c>
      <c r="I652" s="213"/>
      <c r="J652" s="209"/>
      <c r="K652" s="209"/>
      <c r="L652" s="214"/>
      <c r="M652" s="215"/>
      <c r="N652" s="216"/>
      <c r="O652" s="216"/>
      <c r="P652" s="216"/>
      <c r="Q652" s="216"/>
      <c r="R652" s="216"/>
      <c r="S652" s="216"/>
      <c r="T652" s="217"/>
      <c r="AT652" s="218" t="s">
        <v>143</v>
      </c>
      <c r="AU652" s="218" t="s">
        <v>151</v>
      </c>
      <c r="AV652" s="14" t="s">
        <v>137</v>
      </c>
      <c r="AW652" s="14" t="s">
        <v>41</v>
      </c>
      <c r="AX652" s="14" t="s">
        <v>90</v>
      </c>
      <c r="AY652" s="218" t="s">
        <v>130</v>
      </c>
    </row>
    <row r="653" spans="1:65" s="2" customFormat="1" ht="16.5" customHeight="1">
      <c r="A653" s="36"/>
      <c r="B653" s="37"/>
      <c r="C653" s="219" t="s">
        <v>1211</v>
      </c>
      <c r="D653" s="219" t="s">
        <v>177</v>
      </c>
      <c r="E653" s="220" t="s">
        <v>1212</v>
      </c>
      <c r="F653" s="221" t="s">
        <v>1213</v>
      </c>
      <c r="G653" s="222" t="s">
        <v>223</v>
      </c>
      <c r="H653" s="223">
        <v>0.2</v>
      </c>
      <c r="I653" s="224"/>
      <c r="J653" s="225">
        <f>ROUND(I653*H653,2)</f>
        <v>0</v>
      </c>
      <c r="K653" s="221" t="s">
        <v>136</v>
      </c>
      <c r="L653" s="226"/>
      <c r="M653" s="227" t="s">
        <v>39</v>
      </c>
      <c r="N653" s="228" t="s">
        <v>53</v>
      </c>
      <c r="O653" s="66"/>
      <c r="P653" s="186">
        <f>O653*H653</f>
        <v>0</v>
      </c>
      <c r="Q653" s="186">
        <v>1</v>
      </c>
      <c r="R653" s="186">
        <f>Q653*H653</f>
        <v>0.2</v>
      </c>
      <c r="S653" s="186">
        <v>0</v>
      </c>
      <c r="T653" s="187">
        <f>S653*H653</f>
        <v>0</v>
      </c>
      <c r="U653" s="36"/>
      <c r="V653" s="36"/>
      <c r="W653" s="36"/>
      <c r="X653" s="36"/>
      <c r="Y653" s="36"/>
      <c r="Z653" s="36"/>
      <c r="AA653" s="36"/>
      <c r="AB653" s="36"/>
      <c r="AC653" s="36"/>
      <c r="AD653" s="36"/>
      <c r="AE653" s="36"/>
      <c r="AR653" s="188" t="s">
        <v>361</v>
      </c>
      <c r="AT653" s="188" t="s">
        <v>177</v>
      </c>
      <c r="AU653" s="188" t="s">
        <v>151</v>
      </c>
      <c r="AY653" s="18" t="s">
        <v>130</v>
      </c>
      <c r="BE653" s="189">
        <f>IF(N653="základní",J653,0)</f>
        <v>0</v>
      </c>
      <c r="BF653" s="189">
        <f>IF(N653="snížená",J653,0)</f>
        <v>0</v>
      </c>
      <c r="BG653" s="189">
        <f>IF(N653="zákl. přenesená",J653,0)</f>
        <v>0</v>
      </c>
      <c r="BH653" s="189">
        <f>IF(N653="sníž. přenesená",J653,0)</f>
        <v>0</v>
      </c>
      <c r="BI653" s="189">
        <f>IF(N653="nulová",J653,0)</f>
        <v>0</v>
      </c>
      <c r="BJ653" s="18" t="s">
        <v>90</v>
      </c>
      <c r="BK653" s="189">
        <f>ROUND(I653*H653,2)</f>
        <v>0</v>
      </c>
      <c r="BL653" s="18" t="s">
        <v>361</v>
      </c>
      <c r="BM653" s="188" t="s">
        <v>1214</v>
      </c>
    </row>
    <row r="654" spans="1:65" s="2" customFormat="1" ht="11.25">
      <c r="A654" s="36"/>
      <c r="B654" s="37"/>
      <c r="C654" s="38"/>
      <c r="D654" s="190" t="s">
        <v>139</v>
      </c>
      <c r="E654" s="38"/>
      <c r="F654" s="191" t="s">
        <v>1213</v>
      </c>
      <c r="G654" s="38"/>
      <c r="H654" s="38"/>
      <c r="I654" s="192"/>
      <c r="J654" s="38"/>
      <c r="K654" s="38"/>
      <c r="L654" s="41"/>
      <c r="M654" s="193"/>
      <c r="N654" s="194"/>
      <c r="O654" s="66"/>
      <c r="P654" s="66"/>
      <c r="Q654" s="66"/>
      <c r="R654" s="66"/>
      <c r="S654" s="66"/>
      <c r="T654" s="67"/>
      <c r="U654" s="36"/>
      <c r="V654" s="36"/>
      <c r="W654" s="36"/>
      <c r="X654" s="36"/>
      <c r="Y654" s="36"/>
      <c r="Z654" s="36"/>
      <c r="AA654" s="36"/>
      <c r="AB654" s="36"/>
      <c r="AC654" s="36"/>
      <c r="AD654" s="36"/>
      <c r="AE654" s="36"/>
      <c r="AT654" s="18" t="s">
        <v>139</v>
      </c>
      <c r="AU654" s="18" t="s">
        <v>151</v>
      </c>
    </row>
    <row r="655" spans="1:65" s="13" customFormat="1" ht="11.25">
      <c r="B655" s="197"/>
      <c r="C655" s="198"/>
      <c r="D655" s="190" t="s">
        <v>143</v>
      </c>
      <c r="E655" s="199" t="s">
        <v>39</v>
      </c>
      <c r="F655" s="200" t="s">
        <v>1215</v>
      </c>
      <c r="G655" s="198"/>
      <c r="H655" s="201">
        <v>0.2</v>
      </c>
      <c r="I655" s="202"/>
      <c r="J655" s="198"/>
      <c r="K655" s="198"/>
      <c r="L655" s="203"/>
      <c r="M655" s="204"/>
      <c r="N655" s="205"/>
      <c r="O655" s="205"/>
      <c r="P655" s="205"/>
      <c r="Q655" s="205"/>
      <c r="R655" s="205"/>
      <c r="S655" s="205"/>
      <c r="T655" s="206"/>
      <c r="AT655" s="207" t="s">
        <v>143</v>
      </c>
      <c r="AU655" s="207" t="s">
        <v>151</v>
      </c>
      <c r="AV655" s="13" t="s">
        <v>92</v>
      </c>
      <c r="AW655" s="13" t="s">
        <v>41</v>
      </c>
      <c r="AX655" s="13" t="s">
        <v>90</v>
      </c>
      <c r="AY655" s="207" t="s">
        <v>130</v>
      </c>
    </row>
    <row r="656" spans="1:65" s="2" customFormat="1" ht="16.5" customHeight="1">
      <c r="A656" s="36"/>
      <c r="B656" s="37"/>
      <c r="C656" s="219" t="s">
        <v>1216</v>
      </c>
      <c r="D656" s="219" t="s">
        <v>177</v>
      </c>
      <c r="E656" s="220" t="s">
        <v>1217</v>
      </c>
      <c r="F656" s="221" t="s">
        <v>1218</v>
      </c>
      <c r="G656" s="222" t="s">
        <v>180</v>
      </c>
      <c r="H656" s="223">
        <v>50</v>
      </c>
      <c r="I656" s="224"/>
      <c r="J656" s="225">
        <f>ROUND(I656*H656,2)</f>
        <v>0</v>
      </c>
      <c r="K656" s="221" t="s">
        <v>136</v>
      </c>
      <c r="L656" s="226"/>
      <c r="M656" s="227" t="s">
        <v>39</v>
      </c>
      <c r="N656" s="228" t="s">
        <v>53</v>
      </c>
      <c r="O656" s="66"/>
      <c r="P656" s="186">
        <f>O656*H656</f>
        <v>0</v>
      </c>
      <c r="Q656" s="186">
        <v>5.7999999999999996E-3</v>
      </c>
      <c r="R656" s="186">
        <f>Q656*H656</f>
        <v>0.28999999999999998</v>
      </c>
      <c r="S656" s="186">
        <v>0</v>
      </c>
      <c r="T656" s="187">
        <f>S656*H656</f>
        <v>0</v>
      </c>
      <c r="U656" s="36"/>
      <c r="V656" s="36"/>
      <c r="W656" s="36"/>
      <c r="X656" s="36"/>
      <c r="Y656" s="36"/>
      <c r="Z656" s="36"/>
      <c r="AA656" s="36"/>
      <c r="AB656" s="36"/>
      <c r="AC656" s="36"/>
      <c r="AD656" s="36"/>
      <c r="AE656" s="36"/>
      <c r="AR656" s="188" t="s">
        <v>361</v>
      </c>
      <c r="AT656" s="188" t="s">
        <v>177</v>
      </c>
      <c r="AU656" s="188" t="s">
        <v>151</v>
      </c>
      <c r="AY656" s="18" t="s">
        <v>130</v>
      </c>
      <c r="BE656" s="189">
        <f>IF(N656="základní",J656,0)</f>
        <v>0</v>
      </c>
      <c r="BF656" s="189">
        <f>IF(N656="snížená",J656,0)</f>
        <v>0</v>
      </c>
      <c r="BG656" s="189">
        <f>IF(N656="zákl. přenesená",J656,0)</f>
        <v>0</v>
      </c>
      <c r="BH656" s="189">
        <f>IF(N656="sníž. přenesená",J656,0)</f>
        <v>0</v>
      </c>
      <c r="BI656" s="189">
        <f>IF(N656="nulová",J656,0)</f>
        <v>0</v>
      </c>
      <c r="BJ656" s="18" t="s">
        <v>90</v>
      </c>
      <c r="BK656" s="189">
        <f>ROUND(I656*H656,2)</f>
        <v>0</v>
      </c>
      <c r="BL656" s="18" t="s">
        <v>361</v>
      </c>
      <c r="BM656" s="188" t="s">
        <v>1219</v>
      </c>
    </row>
    <row r="657" spans="1:65" s="2" customFormat="1" ht="11.25">
      <c r="A657" s="36"/>
      <c r="B657" s="37"/>
      <c r="C657" s="38"/>
      <c r="D657" s="190" t="s">
        <v>139</v>
      </c>
      <c r="E657" s="38"/>
      <c r="F657" s="191" t="s">
        <v>1218</v>
      </c>
      <c r="G657" s="38"/>
      <c r="H657" s="38"/>
      <c r="I657" s="192"/>
      <c r="J657" s="38"/>
      <c r="K657" s="38"/>
      <c r="L657" s="41"/>
      <c r="M657" s="193"/>
      <c r="N657" s="194"/>
      <c r="O657" s="66"/>
      <c r="P657" s="66"/>
      <c r="Q657" s="66"/>
      <c r="R657" s="66"/>
      <c r="S657" s="66"/>
      <c r="T657" s="67"/>
      <c r="U657" s="36"/>
      <c r="V657" s="36"/>
      <c r="W657" s="36"/>
      <c r="X657" s="36"/>
      <c r="Y657" s="36"/>
      <c r="Z657" s="36"/>
      <c r="AA657" s="36"/>
      <c r="AB657" s="36"/>
      <c r="AC657" s="36"/>
      <c r="AD657" s="36"/>
      <c r="AE657" s="36"/>
      <c r="AT657" s="18" t="s">
        <v>139</v>
      </c>
      <c r="AU657" s="18" t="s">
        <v>151</v>
      </c>
    </row>
    <row r="658" spans="1:65" s="13" customFormat="1" ht="11.25">
      <c r="B658" s="197"/>
      <c r="C658" s="198"/>
      <c r="D658" s="190" t="s">
        <v>143</v>
      </c>
      <c r="E658" s="199" t="s">
        <v>39</v>
      </c>
      <c r="F658" s="200" t="s">
        <v>1220</v>
      </c>
      <c r="G658" s="198"/>
      <c r="H658" s="201">
        <v>50</v>
      </c>
      <c r="I658" s="202"/>
      <c r="J658" s="198"/>
      <c r="K658" s="198"/>
      <c r="L658" s="203"/>
      <c r="M658" s="204"/>
      <c r="N658" s="205"/>
      <c r="O658" s="205"/>
      <c r="P658" s="205"/>
      <c r="Q658" s="205"/>
      <c r="R658" s="205"/>
      <c r="S658" s="205"/>
      <c r="T658" s="206"/>
      <c r="AT658" s="207" t="s">
        <v>143</v>
      </c>
      <c r="AU658" s="207" t="s">
        <v>151</v>
      </c>
      <c r="AV658" s="13" t="s">
        <v>92</v>
      </c>
      <c r="AW658" s="13" t="s">
        <v>41</v>
      </c>
      <c r="AX658" s="13" t="s">
        <v>90</v>
      </c>
      <c r="AY658" s="207" t="s">
        <v>130</v>
      </c>
    </row>
    <row r="659" spans="1:65" s="12" customFormat="1" ht="25.9" customHeight="1">
      <c r="B659" s="161"/>
      <c r="C659" s="162"/>
      <c r="D659" s="163" t="s">
        <v>81</v>
      </c>
      <c r="E659" s="164" t="s">
        <v>337</v>
      </c>
      <c r="F659" s="164" t="s">
        <v>338</v>
      </c>
      <c r="G659" s="162"/>
      <c r="H659" s="162"/>
      <c r="I659" s="165"/>
      <c r="J659" s="166">
        <f>BK659</f>
        <v>0</v>
      </c>
      <c r="K659" s="162"/>
      <c r="L659" s="167"/>
      <c r="M659" s="168"/>
      <c r="N659" s="169"/>
      <c r="O659" s="169"/>
      <c r="P659" s="170">
        <f>SUM(P660:P696)</f>
        <v>0</v>
      </c>
      <c r="Q659" s="169"/>
      <c r="R659" s="170">
        <f>SUM(R660:R696)</f>
        <v>0</v>
      </c>
      <c r="S659" s="169"/>
      <c r="T659" s="171">
        <f>SUM(T660:T696)</f>
        <v>0</v>
      </c>
      <c r="AR659" s="172" t="s">
        <v>137</v>
      </c>
      <c r="AT659" s="173" t="s">
        <v>81</v>
      </c>
      <c r="AU659" s="173" t="s">
        <v>82</v>
      </c>
      <c r="AY659" s="172" t="s">
        <v>130</v>
      </c>
      <c r="BK659" s="174">
        <f>SUM(BK660:BK696)</f>
        <v>0</v>
      </c>
    </row>
    <row r="660" spans="1:65" s="2" customFormat="1" ht="16.5" customHeight="1">
      <c r="A660" s="36"/>
      <c r="B660" s="37"/>
      <c r="C660" s="177" t="s">
        <v>1221</v>
      </c>
      <c r="D660" s="177" t="s">
        <v>132</v>
      </c>
      <c r="E660" s="178" t="s">
        <v>340</v>
      </c>
      <c r="F660" s="179" t="s">
        <v>341</v>
      </c>
      <c r="G660" s="180" t="s">
        <v>342</v>
      </c>
      <c r="H660" s="181">
        <v>160</v>
      </c>
      <c r="I660" s="182"/>
      <c r="J660" s="183">
        <f>ROUND(I660*H660,2)</f>
        <v>0</v>
      </c>
      <c r="K660" s="179" t="s">
        <v>136</v>
      </c>
      <c r="L660" s="41"/>
      <c r="M660" s="184" t="s">
        <v>39</v>
      </c>
      <c r="N660" s="185" t="s">
        <v>53</v>
      </c>
      <c r="O660" s="66"/>
      <c r="P660" s="186">
        <f>O660*H660</f>
        <v>0</v>
      </c>
      <c r="Q660" s="186">
        <v>0</v>
      </c>
      <c r="R660" s="186">
        <f>Q660*H660</f>
        <v>0</v>
      </c>
      <c r="S660" s="186">
        <v>0</v>
      </c>
      <c r="T660" s="187">
        <f>S660*H660</f>
        <v>0</v>
      </c>
      <c r="U660" s="36"/>
      <c r="V660" s="36"/>
      <c r="W660" s="36"/>
      <c r="X660" s="36"/>
      <c r="Y660" s="36"/>
      <c r="Z660" s="36"/>
      <c r="AA660" s="36"/>
      <c r="AB660" s="36"/>
      <c r="AC660" s="36"/>
      <c r="AD660" s="36"/>
      <c r="AE660" s="36"/>
      <c r="AR660" s="188" t="s">
        <v>343</v>
      </c>
      <c r="AT660" s="188" t="s">
        <v>132</v>
      </c>
      <c r="AU660" s="188" t="s">
        <v>90</v>
      </c>
      <c r="AY660" s="18" t="s">
        <v>130</v>
      </c>
      <c r="BE660" s="189">
        <f>IF(N660="základní",J660,0)</f>
        <v>0</v>
      </c>
      <c r="BF660" s="189">
        <f>IF(N660="snížená",J660,0)</f>
        <v>0</v>
      </c>
      <c r="BG660" s="189">
        <f>IF(N660="zákl. přenesená",J660,0)</f>
        <v>0</v>
      </c>
      <c r="BH660" s="189">
        <f>IF(N660="sníž. přenesená",J660,0)</f>
        <v>0</v>
      </c>
      <c r="BI660" s="189">
        <f>IF(N660="nulová",J660,0)</f>
        <v>0</v>
      </c>
      <c r="BJ660" s="18" t="s">
        <v>90</v>
      </c>
      <c r="BK660" s="189">
        <f>ROUND(I660*H660,2)</f>
        <v>0</v>
      </c>
      <c r="BL660" s="18" t="s">
        <v>343</v>
      </c>
      <c r="BM660" s="188" t="s">
        <v>1222</v>
      </c>
    </row>
    <row r="661" spans="1:65" s="2" customFormat="1" ht="19.5">
      <c r="A661" s="36"/>
      <c r="B661" s="37"/>
      <c r="C661" s="38"/>
      <c r="D661" s="190" t="s">
        <v>139</v>
      </c>
      <c r="E661" s="38"/>
      <c r="F661" s="191" t="s">
        <v>345</v>
      </c>
      <c r="G661" s="38"/>
      <c r="H661" s="38"/>
      <c r="I661" s="192"/>
      <c r="J661" s="38"/>
      <c r="K661" s="38"/>
      <c r="L661" s="41"/>
      <c r="M661" s="193"/>
      <c r="N661" s="194"/>
      <c r="O661" s="66"/>
      <c r="P661" s="66"/>
      <c r="Q661" s="66"/>
      <c r="R661" s="66"/>
      <c r="S661" s="66"/>
      <c r="T661" s="67"/>
      <c r="U661" s="36"/>
      <c r="V661" s="36"/>
      <c r="W661" s="36"/>
      <c r="X661" s="36"/>
      <c r="Y661" s="36"/>
      <c r="Z661" s="36"/>
      <c r="AA661" s="36"/>
      <c r="AB661" s="36"/>
      <c r="AC661" s="36"/>
      <c r="AD661" s="36"/>
      <c r="AE661" s="36"/>
      <c r="AT661" s="18" t="s">
        <v>139</v>
      </c>
      <c r="AU661" s="18" t="s">
        <v>90</v>
      </c>
    </row>
    <row r="662" spans="1:65" s="2" customFormat="1" ht="11.25">
      <c r="A662" s="36"/>
      <c r="B662" s="37"/>
      <c r="C662" s="38"/>
      <c r="D662" s="195" t="s">
        <v>141</v>
      </c>
      <c r="E662" s="38"/>
      <c r="F662" s="196" t="s">
        <v>346</v>
      </c>
      <c r="G662" s="38"/>
      <c r="H662" s="38"/>
      <c r="I662" s="192"/>
      <c r="J662" s="38"/>
      <c r="K662" s="38"/>
      <c r="L662" s="41"/>
      <c r="M662" s="193"/>
      <c r="N662" s="194"/>
      <c r="O662" s="66"/>
      <c r="P662" s="66"/>
      <c r="Q662" s="66"/>
      <c r="R662" s="66"/>
      <c r="S662" s="66"/>
      <c r="T662" s="67"/>
      <c r="U662" s="36"/>
      <c r="V662" s="36"/>
      <c r="W662" s="36"/>
      <c r="X662" s="36"/>
      <c r="Y662" s="36"/>
      <c r="Z662" s="36"/>
      <c r="AA662" s="36"/>
      <c r="AB662" s="36"/>
      <c r="AC662" s="36"/>
      <c r="AD662" s="36"/>
      <c r="AE662" s="36"/>
      <c r="AT662" s="18" t="s">
        <v>141</v>
      </c>
      <c r="AU662" s="18" t="s">
        <v>90</v>
      </c>
    </row>
    <row r="663" spans="1:65" s="2" customFormat="1" ht="29.25">
      <c r="A663" s="36"/>
      <c r="B663" s="37"/>
      <c r="C663" s="38"/>
      <c r="D663" s="190" t="s">
        <v>347</v>
      </c>
      <c r="E663" s="38"/>
      <c r="F663" s="229" t="s">
        <v>348</v>
      </c>
      <c r="G663" s="38"/>
      <c r="H663" s="38"/>
      <c r="I663" s="192"/>
      <c r="J663" s="38"/>
      <c r="K663" s="38"/>
      <c r="L663" s="41"/>
      <c r="M663" s="193"/>
      <c r="N663" s="194"/>
      <c r="O663" s="66"/>
      <c r="P663" s="66"/>
      <c r="Q663" s="66"/>
      <c r="R663" s="66"/>
      <c r="S663" s="66"/>
      <c r="T663" s="67"/>
      <c r="U663" s="36"/>
      <c r="V663" s="36"/>
      <c r="W663" s="36"/>
      <c r="X663" s="36"/>
      <c r="Y663" s="36"/>
      <c r="Z663" s="36"/>
      <c r="AA663" s="36"/>
      <c r="AB663" s="36"/>
      <c r="AC663" s="36"/>
      <c r="AD663" s="36"/>
      <c r="AE663" s="36"/>
      <c r="AT663" s="18" t="s">
        <v>347</v>
      </c>
      <c r="AU663" s="18" t="s">
        <v>90</v>
      </c>
    </row>
    <row r="664" spans="1:65" s="13" customFormat="1" ht="11.25">
      <c r="B664" s="197"/>
      <c r="C664" s="198"/>
      <c r="D664" s="190" t="s">
        <v>143</v>
      </c>
      <c r="E664" s="199" t="s">
        <v>39</v>
      </c>
      <c r="F664" s="200" t="s">
        <v>1223</v>
      </c>
      <c r="G664" s="198"/>
      <c r="H664" s="201">
        <v>160</v>
      </c>
      <c r="I664" s="202"/>
      <c r="J664" s="198"/>
      <c r="K664" s="198"/>
      <c r="L664" s="203"/>
      <c r="M664" s="204"/>
      <c r="N664" s="205"/>
      <c r="O664" s="205"/>
      <c r="P664" s="205"/>
      <c r="Q664" s="205"/>
      <c r="R664" s="205"/>
      <c r="S664" s="205"/>
      <c r="T664" s="206"/>
      <c r="AT664" s="207" t="s">
        <v>143</v>
      </c>
      <c r="AU664" s="207" t="s">
        <v>90</v>
      </c>
      <c r="AV664" s="13" t="s">
        <v>92</v>
      </c>
      <c r="AW664" s="13" t="s">
        <v>41</v>
      </c>
      <c r="AX664" s="13" t="s">
        <v>82</v>
      </c>
      <c r="AY664" s="207" t="s">
        <v>130</v>
      </c>
    </row>
    <row r="665" spans="1:65" s="14" customFormat="1" ht="11.25">
      <c r="B665" s="208"/>
      <c r="C665" s="209"/>
      <c r="D665" s="190" t="s">
        <v>143</v>
      </c>
      <c r="E665" s="210" t="s">
        <v>39</v>
      </c>
      <c r="F665" s="211" t="s">
        <v>158</v>
      </c>
      <c r="G665" s="209"/>
      <c r="H665" s="212">
        <v>160</v>
      </c>
      <c r="I665" s="213"/>
      <c r="J665" s="209"/>
      <c r="K665" s="209"/>
      <c r="L665" s="214"/>
      <c r="M665" s="215"/>
      <c r="N665" s="216"/>
      <c r="O665" s="216"/>
      <c r="P665" s="216"/>
      <c r="Q665" s="216"/>
      <c r="R665" s="216"/>
      <c r="S665" s="216"/>
      <c r="T665" s="217"/>
      <c r="AT665" s="218" t="s">
        <v>143</v>
      </c>
      <c r="AU665" s="218" t="s">
        <v>90</v>
      </c>
      <c r="AV665" s="14" t="s">
        <v>137</v>
      </c>
      <c r="AW665" s="14" t="s">
        <v>41</v>
      </c>
      <c r="AX665" s="14" t="s">
        <v>90</v>
      </c>
      <c r="AY665" s="218" t="s">
        <v>130</v>
      </c>
    </row>
    <row r="666" spans="1:65" s="2" customFormat="1" ht="16.5" customHeight="1">
      <c r="A666" s="36"/>
      <c r="B666" s="37"/>
      <c r="C666" s="177" t="s">
        <v>1224</v>
      </c>
      <c r="D666" s="177" t="s">
        <v>132</v>
      </c>
      <c r="E666" s="178" t="s">
        <v>351</v>
      </c>
      <c r="F666" s="179" t="s">
        <v>352</v>
      </c>
      <c r="G666" s="180" t="s">
        <v>342</v>
      </c>
      <c r="H666" s="181">
        <v>400</v>
      </c>
      <c r="I666" s="182"/>
      <c r="J666" s="183">
        <f>ROUND(I666*H666,2)</f>
        <v>0</v>
      </c>
      <c r="K666" s="179" t="s">
        <v>136</v>
      </c>
      <c r="L666" s="41"/>
      <c r="M666" s="184" t="s">
        <v>39</v>
      </c>
      <c r="N666" s="185" t="s">
        <v>53</v>
      </c>
      <c r="O666" s="66"/>
      <c r="P666" s="186">
        <f>O666*H666</f>
        <v>0</v>
      </c>
      <c r="Q666" s="186">
        <v>0</v>
      </c>
      <c r="R666" s="186">
        <f>Q666*H666</f>
        <v>0</v>
      </c>
      <c r="S666" s="186">
        <v>0</v>
      </c>
      <c r="T666" s="187">
        <f>S666*H666</f>
        <v>0</v>
      </c>
      <c r="U666" s="36"/>
      <c r="V666" s="36"/>
      <c r="W666" s="36"/>
      <c r="X666" s="36"/>
      <c r="Y666" s="36"/>
      <c r="Z666" s="36"/>
      <c r="AA666" s="36"/>
      <c r="AB666" s="36"/>
      <c r="AC666" s="36"/>
      <c r="AD666" s="36"/>
      <c r="AE666" s="36"/>
      <c r="AR666" s="188" t="s">
        <v>343</v>
      </c>
      <c r="AT666" s="188" t="s">
        <v>132</v>
      </c>
      <c r="AU666" s="188" t="s">
        <v>90</v>
      </c>
      <c r="AY666" s="18" t="s">
        <v>130</v>
      </c>
      <c r="BE666" s="189">
        <f>IF(N666="základní",J666,0)</f>
        <v>0</v>
      </c>
      <c r="BF666" s="189">
        <f>IF(N666="snížená",J666,0)</f>
        <v>0</v>
      </c>
      <c r="BG666" s="189">
        <f>IF(N666="zákl. přenesená",J666,0)</f>
        <v>0</v>
      </c>
      <c r="BH666" s="189">
        <f>IF(N666="sníž. přenesená",J666,0)</f>
        <v>0</v>
      </c>
      <c r="BI666" s="189">
        <f>IF(N666="nulová",J666,0)</f>
        <v>0</v>
      </c>
      <c r="BJ666" s="18" t="s">
        <v>90</v>
      </c>
      <c r="BK666" s="189">
        <f>ROUND(I666*H666,2)</f>
        <v>0</v>
      </c>
      <c r="BL666" s="18" t="s">
        <v>343</v>
      </c>
      <c r="BM666" s="188" t="s">
        <v>1225</v>
      </c>
    </row>
    <row r="667" spans="1:65" s="2" customFormat="1" ht="19.5">
      <c r="A667" s="36"/>
      <c r="B667" s="37"/>
      <c r="C667" s="38"/>
      <c r="D667" s="190" t="s">
        <v>139</v>
      </c>
      <c r="E667" s="38"/>
      <c r="F667" s="191" t="s">
        <v>354</v>
      </c>
      <c r="G667" s="38"/>
      <c r="H667" s="38"/>
      <c r="I667" s="192"/>
      <c r="J667" s="38"/>
      <c r="K667" s="38"/>
      <c r="L667" s="41"/>
      <c r="M667" s="193"/>
      <c r="N667" s="194"/>
      <c r="O667" s="66"/>
      <c r="P667" s="66"/>
      <c r="Q667" s="66"/>
      <c r="R667" s="66"/>
      <c r="S667" s="66"/>
      <c r="T667" s="67"/>
      <c r="U667" s="36"/>
      <c r="V667" s="36"/>
      <c r="W667" s="36"/>
      <c r="X667" s="36"/>
      <c r="Y667" s="36"/>
      <c r="Z667" s="36"/>
      <c r="AA667" s="36"/>
      <c r="AB667" s="36"/>
      <c r="AC667" s="36"/>
      <c r="AD667" s="36"/>
      <c r="AE667" s="36"/>
      <c r="AT667" s="18" t="s">
        <v>139</v>
      </c>
      <c r="AU667" s="18" t="s">
        <v>90</v>
      </c>
    </row>
    <row r="668" spans="1:65" s="2" customFormat="1" ht="11.25">
      <c r="A668" s="36"/>
      <c r="B668" s="37"/>
      <c r="C668" s="38"/>
      <c r="D668" s="195" t="s">
        <v>141</v>
      </c>
      <c r="E668" s="38"/>
      <c r="F668" s="196" t="s">
        <v>355</v>
      </c>
      <c r="G668" s="38"/>
      <c r="H668" s="38"/>
      <c r="I668" s="192"/>
      <c r="J668" s="38"/>
      <c r="K668" s="38"/>
      <c r="L668" s="41"/>
      <c r="M668" s="193"/>
      <c r="N668" s="194"/>
      <c r="O668" s="66"/>
      <c r="P668" s="66"/>
      <c r="Q668" s="66"/>
      <c r="R668" s="66"/>
      <c r="S668" s="66"/>
      <c r="T668" s="67"/>
      <c r="U668" s="36"/>
      <c r="V668" s="36"/>
      <c r="W668" s="36"/>
      <c r="X668" s="36"/>
      <c r="Y668" s="36"/>
      <c r="Z668" s="36"/>
      <c r="AA668" s="36"/>
      <c r="AB668" s="36"/>
      <c r="AC668" s="36"/>
      <c r="AD668" s="36"/>
      <c r="AE668" s="36"/>
      <c r="AT668" s="18" t="s">
        <v>141</v>
      </c>
      <c r="AU668" s="18" t="s">
        <v>90</v>
      </c>
    </row>
    <row r="669" spans="1:65" s="2" customFormat="1" ht="29.25">
      <c r="A669" s="36"/>
      <c r="B669" s="37"/>
      <c r="C669" s="38"/>
      <c r="D669" s="190" t="s">
        <v>347</v>
      </c>
      <c r="E669" s="38"/>
      <c r="F669" s="229" t="s">
        <v>348</v>
      </c>
      <c r="G669" s="38"/>
      <c r="H669" s="38"/>
      <c r="I669" s="192"/>
      <c r="J669" s="38"/>
      <c r="K669" s="38"/>
      <c r="L669" s="41"/>
      <c r="M669" s="193"/>
      <c r="N669" s="194"/>
      <c r="O669" s="66"/>
      <c r="P669" s="66"/>
      <c r="Q669" s="66"/>
      <c r="R669" s="66"/>
      <c r="S669" s="66"/>
      <c r="T669" s="67"/>
      <c r="U669" s="36"/>
      <c r="V669" s="36"/>
      <c r="W669" s="36"/>
      <c r="X669" s="36"/>
      <c r="Y669" s="36"/>
      <c r="Z669" s="36"/>
      <c r="AA669" s="36"/>
      <c r="AB669" s="36"/>
      <c r="AC669" s="36"/>
      <c r="AD669" s="36"/>
      <c r="AE669" s="36"/>
      <c r="AT669" s="18" t="s">
        <v>347</v>
      </c>
      <c r="AU669" s="18" t="s">
        <v>90</v>
      </c>
    </row>
    <row r="670" spans="1:65" s="13" customFormat="1" ht="11.25">
      <c r="B670" s="197"/>
      <c r="C670" s="198"/>
      <c r="D670" s="190" t="s">
        <v>143</v>
      </c>
      <c r="E670" s="199" t="s">
        <v>39</v>
      </c>
      <c r="F670" s="200" t="s">
        <v>1226</v>
      </c>
      <c r="G670" s="198"/>
      <c r="H670" s="201">
        <v>160</v>
      </c>
      <c r="I670" s="202"/>
      <c r="J670" s="198"/>
      <c r="K670" s="198"/>
      <c r="L670" s="203"/>
      <c r="M670" s="204"/>
      <c r="N670" s="205"/>
      <c r="O670" s="205"/>
      <c r="P670" s="205"/>
      <c r="Q670" s="205"/>
      <c r="R670" s="205"/>
      <c r="S670" s="205"/>
      <c r="T670" s="206"/>
      <c r="AT670" s="207" t="s">
        <v>143</v>
      </c>
      <c r="AU670" s="207" t="s">
        <v>90</v>
      </c>
      <c r="AV670" s="13" t="s">
        <v>92</v>
      </c>
      <c r="AW670" s="13" t="s">
        <v>41</v>
      </c>
      <c r="AX670" s="13" t="s">
        <v>82</v>
      </c>
      <c r="AY670" s="207" t="s">
        <v>130</v>
      </c>
    </row>
    <row r="671" spans="1:65" s="13" customFormat="1" ht="11.25">
      <c r="B671" s="197"/>
      <c r="C671" s="198"/>
      <c r="D671" s="190" t="s">
        <v>143</v>
      </c>
      <c r="E671" s="199" t="s">
        <v>39</v>
      </c>
      <c r="F671" s="200" t="s">
        <v>1227</v>
      </c>
      <c r="G671" s="198"/>
      <c r="H671" s="201">
        <v>80</v>
      </c>
      <c r="I671" s="202"/>
      <c r="J671" s="198"/>
      <c r="K671" s="198"/>
      <c r="L671" s="203"/>
      <c r="M671" s="204"/>
      <c r="N671" s="205"/>
      <c r="O671" s="205"/>
      <c r="P671" s="205"/>
      <c r="Q671" s="205"/>
      <c r="R671" s="205"/>
      <c r="S671" s="205"/>
      <c r="T671" s="206"/>
      <c r="AT671" s="207" t="s">
        <v>143</v>
      </c>
      <c r="AU671" s="207" t="s">
        <v>90</v>
      </c>
      <c r="AV671" s="13" t="s">
        <v>92</v>
      </c>
      <c r="AW671" s="13" t="s">
        <v>41</v>
      </c>
      <c r="AX671" s="13" t="s">
        <v>82</v>
      </c>
      <c r="AY671" s="207" t="s">
        <v>130</v>
      </c>
    </row>
    <row r="672" spans="1:65" s="13" customFormat="1" ht="22.5">
      <c r="B672" s="197"/>
      <c r="C672" s="198"/>
      <c r="D672" s="190" t="s">
        <v>143</v>
      </c>
      <c r="E672" s="199" t="s">
        <v>39</v>
      </c>
      <c r="F672" s="200" t="s">
        <v>357</v>
      </c>
      <c r="G672" s="198"/>
      <c r="H672" s="201">
        <v>160</v>
      </c>
      <c r="I672" s="202"/>
      <c r="J672" s="198"/>
      <c r="K672" s="198"/>
      <c r="L672" s="203"/>
      <c r="M672" s="204"/>
      <c r="N672" s="205"/>
      <c r="O672" s="205"/>
      <c r="P672" s="205"/>
      <c r="Q672" s="205"/>
      <c r="R672" s="205"/>
      <c r="S672" s="205"/>
      <c r="T672" s="206"/>
      <c r="AT672" s="207" t="s">
        <v>143</v>
      </c>
      <c r="AU672" s="207" t="s">
        <v>90</v>
      </c>
      <c r="AV672" s="13" t="s">
        <v>92</v>
      </c>
      <c r="AW672" s="13" t="s">
        <v>41</v>
      </c>
      <c r="AX672" s="13" t="s">
        <v>82</v>
      </c>
      <c r="AY672" s="207" t="s">
        <v>130</v>
      </c>
    </row>
    <row r="673" spans="1:65" s="14" customFormat="1" ht="11.25">
      <c r="B673" s="208"/>
      <c r="C673" s="209"/>
      <c r="D673" s="190" t="s">
        <v>143</v>
      </c>
      <c r="E673" s="210" t="s">
        <v>39</v>
      </c>
      <c r="F673" s="211" t="s">
        <v>158</v>
      </c>
      <c r="G673" s="209"/>
      <c r="H673" s="212">
        <v>400</v>
      </c>
      <c r="I673" s="213"/>
      <c r="J673" s="209"/>
      <c r="K673" s="209"/>
      <c r="L673" s="214"/>
      <c r="M673" s="215"/>
      <c r="N673" s="216"/>
      <c r="O673" s="216"/>
      <c r="P673" s="216"/>
      <c r="Q673" s="216"/>
      <c r="R673" s="216"/>
      <c r="S673" s="216"/>
      <c r="T673" s="217"/>
      <c r="AT673" s="218" t="s">
        <v>143</v>
      </c>
      <c r="AU673" s="218" t="s">
        <v>90</v>
      </c>
      <c r="AV673" s="14" t="s">
        <v>137</v>
      </c>
      <c r="AW673" s="14" t="s">
        <v>41</v>
      </c>
      <c r="AX673" s="14" t="s">
        <v>90</v>
      </c>
      <c r="AY673" s="218" t="s">
        <v>130</v>
      </c>
    </row>
    <row r="674" spans="1:65" s="2" customFormat="1" ht="16.5" customHeight="1">
      <c r="A674" s="36"/>
      <c r="B674" s="37"/>
      <c r="C674" s="177" t="s">
        <v>1228</v>
      </c>
      <c r="D674" s="177" t="s">
        <v>132</v>
      </c>
      <c r="E674" s="178" t="s">
        <v>1229</v>
      </c>
      <c r="F674" s="179" t="s">
        <v>1230</v>
      </c>
      <c r="G674" s="180" t="s">
        <v>342</v>
      </c>
      <c r="H674" s="181">
        <v>40</v>
      </c>
      <c r="I674" s="182"/>
      <c r="J674" s="183">
        <f>ROUND(I674*H674,2)</f>
        <v>0</v>
      </c>
      <c r="K674" s="179" t="s">
        <v>136</v>
      </c>
      <c r="L674" s="41"/>
      <c r="M674" s="184" t="s">
        <v>39</v>
      </c>
      <c r="N674" s="185" t="s">
        <v>53</v>
      </c>
      <c r="O674" s="66"/>
      <c r="P674" s="186">
        <f>O674*H674</f>
        <v>0</v>
      </c>
      <c r="Q674" s="186">
        <v>0</v>
      </c>
      <c r="R674" s="186">
        <f>Q674*H674</f>
        <v>0</v>
      </c>
      <c r="S674" s="186">
        <v>0</v>
      </c>
      <c r="T674" s="187">
        <f>S674*H674</f>
        <v>0</v>
      </c>
      <c r="U674" s="36"/>
      <c r="V674" s="36"/>
      <c r="W674" s="36"/>
      <c r="X674" s="36"/>
      <c r="Y674" s="36"/>
      <c r="Z674" s="36"/>
      <c r="AA674" s="36"/>
      <c r="AB674" s="36"/>
      <c r="AC674" s="36"/>
      <c r="AD674" s="36"/>
      <c r="AE674" s="36"/>
      <c r="AR674" s="188" t="s">
        <v>361</v>
      </c>
      <c r="AT674" s="188" t="s">
        <v>132</v>
      </c>
      <c r="AU674" s="188" t="s">
        <v>90</v>
      </c>
      <c r="AY674" s="18" t="s">
        <v>130</v>
      </c>
      <c r="BE674" s="189">
        <f>IF(N674="základní",J674,0)</f>
        <v>0</v>
      </c>
      <c r="BF674" s="189">
        <f>IF(N674="snížená",J674,0)</f>
        <v>0</v>
      </c>
      <c r="BG674" s="189">
        <f>IF(N674="zákl. přenesená",J674,0)</f>
        <v>0</v>
      </c>
      <c r="BH674" s="189">
        <f>IF(N674="sníž. přenesená",J674,0)</f>
        <v>0</v>
      </c>
      <c r="BI674" s="189">
        <f>IF(N674="nulová",J674,0)</f>
        <v>0</v>
      </c>
      <c r="BJ674" s="18" t="s">
        <v>90</v>
      </c>
      <c r="BK674" s="189">
        <f>ROUND(I674*H674,2)</f>
        <v>0</v>
      </c>
      <c r="BL674" s="18" t="s">
        <v>361</v>
      </c>
      <c r="BM674" s="188" t="s">
        <v>1231</v>
      </c>
    </row>
    <row r="675" spans="1:65" s="2" customFormat="1" ht="19.5">
      <c r="A675" s="36"/>
      <c r="B675" s="37"/>
      <c r="C675" s="38"/>
      <c r="D675" s="190" t="s">
        <v>139</v>
      </c>
      <c r="E675" s="38"/>
      <c r="F675" s="191" t="s">
        <v>1232</v>
      </c>
      <c r="G675" s="38"/>
      <c r="H675" s="38"/>
      <c r="I675" s="192"/>
      <c r="J675" s="38"/>
      <c r="K675" s="38"/>
      <c r="L675" s="41"/>
      <c r="M675" s="193"/>
      <c r="N675" s="194"/>
      <c r="O675" s="66"/>
      <c r="P675" s="66"/>
      <c r="Q675" s="66"/>
      <c r="R675" s="66"/>
      <c r="S675" s="66"/>
      <c r="T675" s="67"/>
      <c r="U675" s="36"/>
      <c r="V675" s="36"/>
      <c r="W675" s="36"/>
      <c r="X675" s="36"/>
      <c r="Y675" s="36"/>
      <c r="Z675" s="36"/>
      <c r="AA675" s="36"/>
      <c r="AB675" s="36"/>
      <c r="AC675" s="36"/>
      <c r="AD675" s="36"/>
      <c r="AE675" s="36"/>
      <c r="AT675" s="18" t="s">
        <v>139</v>
      </c>
      <c r="AU675" s="18" t="s">
        <v>90</v>
      </c>
    </row>
    <row r="676" spans="1:65" s="2" customFormat="1" ht="11.25">
      <c r="A676" s="36"/>
      <c r="B676" s="37"/>
      <c r="C676" s="38"/>
      <c r="D676" s="195" t="s">
        <v>141</v>
      </c>
      <c r="E676" s="38"/>
      <c r="F676" s="196" t="s">
        <v>1233</v>
      </c>
      <c r="G676" s="38"/>
      <c r="H676" s="38"/>
      <c r="I676" s="192"/>
      <c r="J676" s="38"/>
      <c r="K676" s="38"/>
      <c r="L676" s="41"/>
      <c r="M676" s="193"/>
      <c r="N676" s="194"/>
      <c r="O676" s="66"/>
      <c r="P676" s="66"/>
      <c r="Q676" s="66"/>
      <c r="R676" s="66"/>
      <c r="S676" s="66"/>
      <c r="T676" s="67"/>
      <c r="U676" s="36"/>
      <c r="V676" s="36"/>
      <c r="W676" s="36"/>
      <c r="X676" s="36"/>
      <c r="Y676" s="36"/>
      <c r="Z676" s="36"/>
      <c r="AA676" s="36"/>
      <c r="AB676" s="36"/>
      <c r="AC676" s="36"/>
      <c r="AD676" s="36"/>
      <c r="AE676" s="36"/>
      <c r="AT676" s="18" t="s">
        <v>141</v>
      </c>
      <c r="AU676" s="18" t="s">
        <v>90</v>
      </c>
    </row>
    <row r="677" spans="1:65" s="13" customFormat="1" ht="11.25">
      <c r="B677" s="197"/>
      <c r="C677" s="198"/>
      <c r="D677" s="190" t="s">
        <v>143</v>
      </c>
      <c r="E677" s="199" t="s">
        <v>39</v>
      </c>
      <c r="F677" s="200" t="s">
        <v>1234</v>
      </c>
      <c r="G677" s="198"/>
      <c r="H677" s="201">
        <v>40</v>
      </c>
      <c r="I677" s="202"/>
      <c r="J677" s="198"/>
      <c r="K677" s="198"/>
      <c r="L677" s="203"/>
      <c r="M677" s="204"/>
      <c r="N677" s="205"/>
      <c r="O677" s="205"/>
      <c r="P677" s="205"/>
      <c r="Q677" s="205"/>
      <c r="R677" s="205"/>
      <c r="S677" s="205"/>
      <c r="T677" s="206"/>
      <c r="AT677" s="207" t="s">
        <v>143</v>
      </c>
      <c r="AU677" s="207" t="s">
        <v>90</v>
      </c>
      <c r="AV677" s="13" t="s">
        <v>92</v>
      </c>
      <c r="AW677" s="13" t="s">
        <v>41</v>
      </c>
      <c r="AX677" s="13" t="s">
        <v>82</v>
      </c>
      <c r="AY677" s="207" t="s">
        <v>130</v>
      </c>
    </row>
    <row r="678" spans="1:65" s="14" customFormat="1" ht="11.25">
      <c r="B678" s="208"/>
      <c r="C678" s="209"/>
      <c r="D678" s="190" t="s">
        <v>143</v>
      </c>
      <c r="E678" s="210" t="s">
        <v>39</v>
      </c>
      <c r="F678" s="211" t="s">
        <v>158</v>
      </c>
      <c r="G678" s="209"/>
      <c r="H678" s="212">
        <v>40</v>
      </c>
      <c r="I678" s="213"/>
      <c r="J678" s="209"/>
      <c r="K678" s="209"/>
      <c r="L678" s="214"/>
      <c r="M678" s="215"/>
      <c r="N678" s="216"/>
      <c r="O678" s="216"/>
      <c r="P678" s="216"/>
      <c r="Q678" s="216"/>
      <c r="R678" s="216"/>
      <c r="S678" s="216"/>
      <c r="T678" s="217"/>
      <c r="AT678" s="218" t="s">
        <v>143</v>
      </c>
      <c r="AU678" s="218" t="s">
        <v>90</v>
      </c>
      <c r="AV678" s="14" t="s">
        <v>137</v>
      </c>
      <c r="AW678" s="14" t="s">
        <v>41</v>
      </c>
      <c r="AX678" s="14" t="s">
        <v>90</v>
      </c>
      <c r="AY678" s="218" t="s">
        <v>130</v>
      </c>
    </row>
    <row r="679" spans="1:65" s="2" customFormat="1" ht="16.5" customHeight="1">
      <c r="A679" s="36"/>
      <c r="B679" s="37"/>
      <c r="C679" s="177" t="s">
        <v>1235</v>
      </c>
      <c r="D679" s="177" t="s">
        <v>132</v>
      </c>
      <c r="E679" s="178" t="s">
        <v>1236</v>
      </c>
      <c r="F679" s="179" t="s">
        <v>1237</v>
      </c>
      <c r="G679" s="180" t="s">
        <v>342</v>
      </c>
      <c r="H679" s="181">
        <v>40</v>
      </c>
      <c r="I679" s="182"/>
      <c r="J679" s="183">
        <f>ROUND(I679*H679,2)</f>
        <v>0</v>
      </c>
      <c r="K679" s="179" t="s">
        <v>136</v>
      </c>
      <c r="L679" s="41"/>
      <c r="M679" s="184" t="s">
        <v>39</v>
      </c>
      <c r="N679" s="185" t="s">
        <v>53</v>
      </c>
      <c r="O679" s="66"/>
      <c r="P679" s="186">
        <f>O679*H679</f>
        <v>0</v>
      </c>
      <c r="Q679" s="186">
        <v>0</v>
      </c>
      <c r="R679" s="186">
        <f>Q679*H679</f>
        <v>0</v>
      </c>
      <c r="S679" s="186">
        <v>0</v>
      </c>
      <c r="T679" s="187">
        <f>S679*H679</f>
        <v>0</v>
      </c>
      <c r="U679" s="36"/>
      <c r="V679" s="36"/>
      <c r="W679" s="36"/>
      <c r="X679" s="36"/>
      <c r="Y679" s="36"/>
      <c r="Z679" s="36"/>
      <c r="AA679" s="36"/>
      <c r="AB679" s="36"/>
      <c r="AC679" s="36"/>
      <c r="AD679" s="36"/>
      <c r="AE679" s="36"/>
      <c r="AR679" s="188" t="s">
        <v>361</v>
      </c>
      <c r="AT679" s="188" t="s">
        <v>132</v>
      </c>
      <c r="AU679" s="188" t="s">
        <v>90</v>
      </c>
      <c r="AY679" s="18" t="s">
        <v>130</v>
      </c>
      <c r="BE679" s="189">
        <f>IF(N679="základní",J679,0)</f>
        <v>0</v>
      </c>
      <c r="BF679" s="189">
        <f>IF(N679="snížená",J679,0)</f>
        <v>0</v>
      </c>
      <c r="BG679" s="189">
        <f>IF(N679="zákl. přenesená",J679,0)</f>
        <v>0</v>
      </c>
      <c r="BH679" s="189">
        <f>IF(N679="sníž. přenesená",J679,0)</f>
        <v>0</v>
      </c>
      <c r="BI679" s="189">
        <f>IF(N679="nulová",J679,0)</f>
        <v>0</v>
      </c>
      <c r="BJ679" s="18" t="s">
        <v>90</v>
      </c>
      <c r="BK679" s="189">
        <f>ROUND(I679*H679,2)</f>
        <v>0</v>
      </c>
      <c r="BL679" s="18" t="s">
        <v>361</v>
      </c>
      <c r="BM679" s="188" t="s">
        <v>1238</v>
      </c>
    </row>
    <row r="680" spans="1:65" s="2" customFormat="1" ht="19.5">
      <c r="A680" s="36"/>
      <c r="B680" s="37"/>
      <c r="C680" s="38"/>
      <c r="D680" s="190" t="s">
        <v>139</v>
      </c>
      <c r="E680" s="38"/>
      <c r="F680" s="191" t="s">
        <v>1239</v>
      </c>
      <c r="G680" s="38"/>
      <c r="H680" s="38"/>
      <c r="I680" s="192"/>
      <c r="J680" s="38"/>
      <c r="K680" s="38"/>
      <c r="L680" s="41"/>
      <c r="M680" s="193"/>
      <c r="N680" s="194"/>
      <c r="O680" s="66"/>
      <c r="P680" s="66"/>
      <c r="Q680" s="66"/>
      <c r="R680" s="66"/>
      <c r="S680" s="66"/>
      <c r="T680" s="67"/>
      <c r="U680" s="36"/>
      <c r="V680" s="36"/>
      <c r="W680" s="36"/>
      <c r="X680" s="36"/>
      <c r="Y680" s="36"/>
      <c r="Z680" s="36"/>
      <c r="AA680" s="36"/>
      <c r="AB680" s="36"/>
      <c r="AC680" s="36"/>
      <c r="AD680" s="36"/>
      <c r="AE680" s="36"/>
      <c r="AT680" s="18" t="s">
        <v>139</v>
      </c>
      <c r="AU680" s="18" t="s">
        <v>90</v>
      </c>
    </row>
    <row r="681" spans="1:65" s="2" customFormat="1" ht="11.25">
      <c r="A681" s="36"/>
      <c r="B681" s="37"/>
      <c r="C681" s="38"/>
      <c r="D681" s="195" t="s">
        <v>141</v>
      </c>
      <c r="E681" s="38"/>
      <c r="F681" s="196" t="s">
        <v>1240</v>
      </c>
      <c r="G681" s="38"/>
      <c r="H681" s="38"/>
      <c r="I681" s="192"/>
      <c r="J681" s="38"/>
      <c r="K681" s="38"/>
      <c r="L681" s="41"/>
      <c r="M681" s="193"/>
      <c r="N681" s="194"/>
      <c r="O681" s="66"/>
      <c r="P681" s="66"/>
      <c r="Q681" s="66"/>
      <c r="R681" s="66"/>
      <c r="S681" s="66"/>
      <c r="T681" s="67"/>
      <c r="U681" s="36"/>
      <c r="V681" s="36"/>
      <c r="W681" s="36"/>
      <c r="X681" s="36"/>
      <c r="Y681" s="36"/>
      <c r="Z681" s="36"/>
      <c r="AA681" s="36"/>
      <c r="AB681" s="36"/>
      <c r="AC681" s="36"/>
      <c r="AD681" s="36"/>
      <c r="AE681" s="36"/>
      <c r="AT681" s="18" t="s">
        <v>141</v>
      </c>
      <c r="AU681" s="18" t="s">
        <v>90</v>
      </c>
    </row>
    <row r="682" spans="1:65" s="13" customFormat="1" ht="11.25">
      <c r="B682" s="197"/>
      <c r="C682" s="198"/>
      <c r="D682" s="190" t="s">
        <v>143</v>
      </c>
      <c r="E682" s="199" t="s">
        <v>39</v>
      </c>
      <c r="F682" s="200" t="s">
        <v>1234</v>
      </c>
      <c r="G682" s="198"/>
      <c r="H682" s="201">
        <v>40</v>
      </c>
      <c r="I682" s="202"/>
      <c r="J682" s="198"/>
      <c r="K682" s="198"/>
      <c r="L682" s="203"/>
      <c r="M682" s="204"/>
      <c r="N682" s="205"/>
      <c r="O682" s="205"/>
      <c r="P682" s="205"/>
      <c r="Q682" s="205"/>
      <c r="R682" s="205"/>
      <c r="S682" s="205"/>
      <c r="T682" s="206"/>
      <c r="AT682" s="207" t="s">
        <v>143</v>
      </c>
      <c r="AU682" s="207" t="s">
        <v>90</v>
      </c>
      <c r="AV682" s="13" t="s">
        <v>92</v>
      </c>
      <c r="AW682" s="13" t="s">
        <v>41</v>
      </c>
      <c r="AX682" s="13" t="s">
        <v>82</v>
      </c>
      <c r="AY682" s="207" t="s">
        <v>130</v>
      </c>
    </row>
    <row r="683" spans="1:65" s="14" customFormat="1" ht="11.25">
      <c r="B683" s="208"/>
      <c r="C683" s="209"/>
      <c r="D683" s="190" t="s">
        <v>143</v>
      </c>
      <c r="E683" s="210" t="s">
        <v>39</v>
      </c>
      <c r="F683" s="211" t="s">
        <v>158</v>
      </c>
      <c r="G683" s="209"/>
      <c r="H683" s="212">
        <v>40</v>
      </c>
      <c r="I683" s="213"/>
      <c r="J683" s="209"/>
      <c r="K683" s="209"/>
      <c r="L683" s="214"/>
      <c r="M683" s="215"/>
      <c r="N683" s="216"/>
      <c r="O683" s="216"/>
      <c r="P683" s="216"/>
      <c r="Q683" s="216"/>
      <c r="R683" s="216"/>
      <c r="S683" s="216"/>
      <c r="T683" s="217"/>
      <c r="AT683" s="218" t="s">
        <v>143</v>
      </c>
      <c r="AU683" s="218" t="s">
        <v>90</v>
      </c>
      <c r="AV683" s="14" t="s">
        <v>137</v>
      </c>
      <c r="AW683" s="14" t="s">
        <v>41</v>
      </c>
      <c r="AX683" s="14" t="s">
        <v>90</v>
      </c>
      <c r="AY683" s="218" t="s">
        <v>130</v>
      </c>
    </row>
    <row r="684" spans="1:65" s="2" customFormat="1" ht="16.5" customHeight="1">
      <c r="A684" s="36"/>
      <c r="B684" s="37"/>
      <c r="C684" s="177" t="s">
        <v>1241</v>
      </c>
      <c r="D684" s="177" t="s">
        <v>132</v>
      </c>
      <c r="E684" s="178" t="s">
        <v>1242</v>
      </c>
      <c r="F684" s="179" t="s">
        <v>1243</v>
      </c>
      <c r="G684" s="180" t="s">
        <v>342</v>
      </c>
      <c r="H684" s="181">
        <v>40</v>
      </c>
      <c r="I684" s="182"/>
      <c r="J684" s="183">
        <f>ROUND(I684*H684,2)</f>
        <v>0</v>
      </c>
      <c r="K684" s="179" t="s">
        <v>136</v>
      </c>
      <c r="L684" s="41"/>
      <c r="M684" s="184" t="s">
        <v>39</v>
      </c>
      <c r="N684" s="185" t="s">
        <v>53</v>
      </c>
      <c r="O684" s="66"/>
      <c r="P684" s="186">
        <f>O684*H684</f>
        <v>0</v>
      </c>
      <c r="Q684" s="186">
        <v>0</v>
      </c>
      <c r="R684" s="186">
        <f>Q684*H684</f>
        <v>0</v>
      </c>
      <c r="S684" s="186">
        <v>0</v>
      </c>
      <c r="T684" s="187">
        <f>S684*H684</f>
        <v>0</v>
      </c>
      <c r="U684" s="36"/>
      <c r="V684" s="36"/>
      <c r="W684" s="36"/>
      <c r="X684" s="36"/>
      <c r="Y684" s="36"/>
      <c r="Z684" s="36"/>
      <c r="AA684" s="36"/>
      <c r="AB684" s="36"/>
      <c r="AC684" s="36"/>
      <c r="AD684" s="36"/>
      <c r="AE684" s="36"/>
      <c r="AR684" s="188" t="s">
        <v>361</v>
      </c>
      <c r="AT684" s="188" t="s">
        <v>132</v>
      </c>
      <c r="AU684" s="188" t="s">
        <v>90</v>
      </c>
      <c r="AY684" s="18" t="s">
        <v>130</v>
      </c>
      <c r="BE684" s="189">
        <f>IF(N684="základní",J684,0)</f>
        <v>0</v>
      </c>
      <c r="BF684" s="189">
        <f>IF(N684="snížená",J684,0)</f>
        <v>0</v>
      </c>
      <c r="BG684" s="189">
        <f>IF(N684="zákl. přenesená",J684,0)</f>
        <v>0</v>
      </c>
      <c r="BH684" s="189">
        <f>IF(N684="sníž. přenesená",J684,0)</f>
        <v>0</v>
      </c>
      <c r="BI684" s="189">
        <f>IF(N684="nulová",J684,0)</f>
        <v>0</v>
      </c>
      <c r="BJ684" s="18" t="s">
        <v>90</v>
      </c>
      <c r="BK684" s="189">
        <f>ROUND(I684*H684,2)</f>
        <v>0</v>
      </c>
      <c r="BL684" s="18" t="s">
        <v>361</v>
      </c>
      <c r="BM684" s="188" t="s">
        <v>1244</v>
      </c>
    </row>
    <row r="685" spans="1:65" s="2" customFormat="1" ht="19.5">
      <c r="A685" s="36"/>
      <c r="B685" s="37"/>
      <c r="C685" s="38"/>
      <c r="D685" s="190" t="s">
        <v>139</v>
      </c>
      <c r="E685" s="38"/>
      <c r="F685" s="191" t="s">
        <v>1245</v>
      </c>
      <c r="G685" s="38"/>
      <c r="H685" s="38"/>
      <c r="I685" s="192"/>
      <c r="J685" s="38"/>
      <c r="K685" s="38"/>
      <c r="L685" s="41"/>
      <c r="M685" s="193"/>
      <c r="N685" s="194"/>
      <c r="O685" s="66"/>
      <c r="P685" s="66"/>
      <c r="Q685" s="66"/>
      <c r="R685" s="66"/>
      <c r="S685" s="66"/>
      <c r="T685" s="67"/>
      <c r="U685" s="36"/>
      <c r="V685" s="36"/>
      <c r="W685" s="36"/>
      <c r="X685" s="36"/>
      <c r="Y685" s="36"/>
      <c r="Z685" s="36"/>
      <c r="AA685" s="36"/>
      <c r="AB685" s="36"/>
      <c r="AC685" s="36"/>
      <c r="AD685" s="36"/>
      <c r="AE685" s="36"/>
      <c r="AT685" s="18" t="s">
        <v>139</v>
      </c>
      <c r="AU685" s="18" t="s">
        <v>90</v>
      </c>
    </row>
    <row r="686" spans="1:65" s="2" customFormat="1" ht="11.25">
      <c r="A686" s="36"/>
      <c r="B686" s="37"/>
      <c r="C686" s="38"/>
      <c r="D686" s="195" t="s">
        <v>141</v>
      </c>
      <c r="E686" s="38"/>
      <c r="F686" s="196" t="s">
        <v>1246</v>
      </c>
      <c r="G686" s="38"/>
      <c r="H686" s="38"/>
      <c r="I686" s="192"/>
      <c r="J686" s="38"/>
      <c r="K686" s="38"/>
      <c r="L686" s="41"/>
      <c r="M686" s="193"/>
      <c r="N686" s="194"/>
      <c r="O686" s="66"/>
      <c r="P686" s="66"/>
      <c r="Q686" s="66"/>
      <c r="R686" s="66"/>
      <c r="S686" s="66"/>
      <c r="T686" s="67"/>
      <c r="U686" s="36"/>
      <c r="V686" s="36"/>
      <c r="W686" s="36"/>
      <c r="X686" s="36"/>
      <c r="Y686" s="36"/>
      <c r="Z686" s="36"/>
      <c r="AA686" s="36"/>
      <c r="AB686" s="36"/>
      <c r="AC686" s="36"/>
      <c r="AD686" s="36"/>
      <c r="AE686" s="36"/>
      <c r="AT686" s="18" t="s">
        <v>141</v>
      </c>
      <c r="AU686" s="18" t="s">
        <v>90</v>
      </c>
    </row>
    <row r="687" spans="1:65" s="13" customFormat="1" ht="11.25">
      <c r="B687" s="197"/>
      <c r="C687" s="198"/>
      <c r="D687" s="190" t="s">
        <v>143</v>
      </c>
      <c r="E687" s="199" t="s">
        <v>39</v>
      </c>
      <c r="F687" s="200" t="s">
        <v>1247</v>
      </c>
      <c r="G687" s="198"/>
      <c r="H687" s="201">
        <v>40</v>
      </c>
      <c r="I687" s="202"/>
      <c r="J687" s="198"/>
      <c r="K687" s="198"/>
      <c r="L687" s="203"/>
      <c r="M687" s="204"/>
      <c r="N687" s="205"/>
      <c r="O687" s="205"/>
      <c r="P687" s="205"/>
      <c r="Q687" s="205"/>
      <c r="R687" s="205"/>
      <c r="S687" s="205"/>
      <c r="T687" s="206"/>
      <c r="AT687" s="207" t="s">
        <v>143</v>
      </c>
      <c r="AU687" s="207" t="s">
        <v>90</v>
      </c>
      <c r="AV687" s="13" t="s">
        <v>92</v>
      </c>
      <c r="AW687" s="13" t="s">
        <v>41</v>
      </c>
      <c r="AX687" s="13" t="s">
        <v>82</v>
      </c>
      <c r="AY687" s="207" t="s">
        <v>130</v>
      </c>
    </row>
    <row r="688" spans="1:65" s="14" customFormat="1" ht="11.25">
      <c r="B688" s="208"/>
      <c r="C688" s="209"/>
      <c r="D688" s="190" t="s">
        <v>143</v>
      </c>
      <c r="E688" s="210" t="s">
        <v>39</v>
      </c>
      <c r="F688" s="211" t="s">
        <v>158</v>
      </c>
      <c r="G688" s="209"/>
      <c r="H688" s="212">
        <v>40</v>
      </c>
      <c r="I688" s="213"/>
      <c r="J688" s="209"/>
      <c r="K688" s="209"/>
      <c r="L688" s="214"/>
      <c r="M688" s="215"/>
      <c r="N688" s="216"/>
      <c r="O688" s="216"/>
      <c r="P688" s="216"/>
      <c r="Q688" s="216"/>
      <c r="R688" s="216"/>
      <c r="S688" s="216"/>
      <c r="T688" s="217"/>
      <c r="AT688" s="218" t="s">
        <v>143</v>
      </c>
      <c r="AU688" s="218" t="s">
        <v>90</v>
      </c>
      <c r="AV688" s="14" t="s">
        <v>137</v>
      </c>
      <c r="AW688" s="14" t="s">
        <v>41</v>
      </c>
      <c r="AX688" s="14" t="s">
        <v>90</v>
      </c>
      <c r="AY688" s="218" t="s">
        <v>130</v>
      </c>
    </row>
    <row r="689" spans="1:65" s="2" customFormat="1" ht="16.5" customHeight="1">
      <c r="A689" s="36"/>
      <c r="B689" s="37"/>
      <c r="C689" s="177" t="s">
        <v>1248</v>
      </c>
      <c r="D689" s="177" t="s">
        <v>132</v>
      </c>
      <c r="E689" s="178" t="s">
        <v>1249</v>
      </c>
      <c r="F689" s="179" t="s">
        <v>1250</v>
      </c>
      <c r="G689" s="180" t="s">
        <v>342</v>
      </c>
      <c r="H689" s="181">
        <v>80</v>
      </c>
      <c r="I689" s="182"/>
      <c r="J689" s="183">
        <f>ROUND(I689*H689,2)</f>
        <v>0</v>
      </c>
      <c r="K689" s="179" t="s">
        <v>136</v>
      </c>
      <c r="L689" s="41"/>
      <c r="M689" s="184" t="s">
        <v>39</v>
      </c>
      <c r="N689" s="185" t="s">
        <v>53</v>
      </c>
      <c r="O689" s="66"/>
      <c r="P689" s="186">
        <f>O689*H689</f>
        <v>0</v>
      </c>
      <c r="Q689" s="186">
        <v>0</v>
      </c>
      <c r="R689" s="186">
        <f>Q689*H689</f>
        <v>0</v>
      </c>
      <c r="S689" s="186">
        <v>0</v>
      </c>
      <c r="T689" s="187">
        <f>S689*H689</f>
        <v>0</v>
      </c>
      <c r="U689" s="36"/>
      <c r="V689" s="36"/>
      <c r="W689" s="36"/>
      <c r="X689" s="36"/>
      <c r="Y689" s="36"/>
      <c r="Z689" s="36"/>
      <c r="AA689" s="36"/>
      <c r="AB689" s="36"/>
      <c r="AC689" s="36"/>
      <c r="AD689" s="36"/>
      <c r="AE689" s="36"/>
      <c r="AR689" s="188" t="s">
        <v>361</v>
      </c>
      <c r="AT689" s="188" t="s">
        <v>132</v>
      </c>
      <c r="AU689" s="188" t="s">
        <v>90</v>
      </c>
      <c r="AY689" s="18" t="s">
        <v>130</v>
      </c>
      <c r="BE689" s="189">
        <f>IF(N689="základní",J689,0)</f>
        <v>0</v>
      </c>
      <c r="BF689" s="189">
        <f>IF(N689="snížená",J689,0)</f>
        <v>0</v>
      </c>
      <c r="BG689" s="189">
        <f>IF(N689="zákl. přenesená",J689,0)</f>
        <v>0</v>
      </c>
      <c r="BH689" s="189">
        <f>IF(N689="sníž. přenesená",J689,0)</f>
        <v>0</v>
      </c>
      <c r="BI689" s="189">
        <f>IF(N689="nulová",J689,0)</f>
        <v>0</v>
      </c>
      <c r="BJ689" s="18" t="s">
        <v>90</v>
      </c>
      <c r="BK689" s="189">
        <f>ROUND(I689*H689,2)</f>
        <v>0</v>
      </c>
      <c r="BL689" s="18" t="s">
        <v>361</v>
      </c>
      <c r="BM689" s="188" t="s">
        <v>1251</v>
      </c>
    </row>
    <row r="690" spans="1:65" s="2" customFormat="1" ht="19.5">
      <c r="A690" s="36"/>
      <c r="B690" s="37"/>
      <c r="C690" s="38"/>
      <c r="D690" s="190" t="s">
        <v>139</v>
      </c>
      <c r="E690" s="38"/>
      <c r="F690" s="191" t="s">
        <v>1252</v>
      </c>
      <c r="G690" s="38"/>
      <c r="H690" s="38"/>
      <c r="I690" s="192"/>
      <c r="J690" s="38"/>
      <c r="K690" s="38"/>
      <c r="L690" s="41"/>
      <c r="M690" s="193"/>
      <c r="N690" s="194"/>
      <c r="O690" s="66"/>
      <c r="P690" s="66"/>
      <c r="Q690" s="66"/>
      <c r="R690" s="66"/>
      <c r="S690" s="66"/>
      <c r="T690" s="67"/>
      <c r="U690" s="36"/>
      <c r="V690" s="36"/>
      <c r="W690" s="36"/>
      <c r="X690" s="36"/>
      <c r="Y690" s="36"/>
      <c r="Z690" s="36"/>
      <c r="AA690" s="36"/>
      <c r="AB690" s="36"/>
      <c r="AC690" s="36"/>
      <c r="AD690" s="36"/>
      <c r="AE690" s="36"/>
      <c r="AT690" s="18" t="s">
        <v>139</v>
      </c>
      <c r="AU690" s="18" t="s">
        <v>90</v>
      </c>
    </row>
    <row r="691" spans="1:65" s="2" customFormat="1" ht="11.25">
      <c r="A691" s="36"/>
      <c r="B691" s="37"/>
      <c r="C691" s="38"/>
      <c r="D691" s="195" t="s">
        <v>141</v>
      </c>
      <c r="E691" s="38"/>
      <c r="F691" s="196" t="s">
        <v>1253</v>
      </c>
      <c r="G691" s="38"/>
      <c r="H691" s="38"/>
      <c r="I691" s="192"/>
      <c r="J691" s="38"/>
      <c r="K691" s="38"/>
      <c r="L691" s="41"/>
      <c r="M691" s="193"/>
      <c r="N691" s="194"/>
      <c r="O691" s="66"/>
      <c r="P691" s="66"/>
      <c r="Q691" s="66"/>
      <c r="R691" s="66"/>
      <c r="S691" s="66"/>
      <c r="T691" s="67"/>
      <c r="U691" s="36"/>
      <c r="V691" s="36"/>
      <c r="W691" s="36"/>
      <c r="X691" s="36"/>
      <c r="Y691" s="36"/>
      <c r="Z691" s="36"/>
      <c r="AA691" s="36"/>
      <c r="AB691" s="36"/>
      <c r="AC691" s="36"/>
      <c r="AD691" s="36"/>
      <c r="AE691" s="36"/>
      <c r="AT691" s="18" t="s">
        <v>141</v>
      </c>
      <c r="AU691" s="18" t="s">
        <v>90</v>
      </c>
    </row>
    <row r="692" spans="1:65" s="13" customFormat="1" ht="11.25">
      <c r="B692" s="197"/>
      <c r="C692" s="198"/>
      <c r="D692" s="190" t="s">
        <v>143</v>
      </c>
      <c r="E692" s="199" t="s">
        <v>39</v>
      </c>
      <c r="F692" s="200" t="s">
        <v>1254</v>
      </c>
      <c r="G692" s="198"/>
      <c r="H692" s="201">
        <v>80</v>
      </c>
      <c r="I692" s="202"/>
      <c r="J692" s="198"/>
      <c r="K692" s="198"/>
      <c r="L692" s="203"/>
      <c r="M692" s="204"/>
      <c r="N692" s="205"/>
      <c r="O692" s="205"/>
      <c r="P692" s="205"/>
      <c r="Q692" s="205"/>
      <c r="R692" s="205"/>
      <c r="S692" s="205"/>
      <c r="T692" s="206"/>
      <c r="AT692" s="207" t="s">
        <v>143</v>
      </c>
      <c r="AU692" s="207" t="s">
        <v>90</v>
      </c>
      <c r="AV692" s="13" t="s">
        <v>92</v>
      </c>
      <c r="AW692" s="13" t="s">
        <v>41</v>
      </c>
      <c r="AX692" s="13" t="s">
        <v>90</v>
      </c>
      <c r="AY692" s="207" t="s">
        <v>130</v>
      </c>
    </row>
    <row r="693" spans="1:65" s="2" customFormat="1" ht="21.75" customHeight="1">
      <c r="A693" s="36"/>
      <c r="B693" s="37"/>
      <c r="C693" s="177" t="s">
        <v>1255</v>
      </c>
      <c r="D693" s="177" t="s">
        <v>132</v>
      </c>
      <c r="E693" s="178" t="s">
        <v>1256</v>
      </c>
      <c r="F693" s="179" t="s">
        <v>1257</v>
      </c>
      <c r="G693" s="180" t="s">
        <v>342</v>
      </c>
      <c r="H693" s="181">
        <v>80</v>
      </c>
      <c r="I693" s="182"/>
      <c r="J693" s="183">
        <f>ROUND(I693*H693,2)</f>
        <v>0</v>
      </c>
      <c r="K693" s="179" t="s">
        <v>136</v>
      </c>
      <c r="L693" s="41"/>
      <c r="M693" s="184" t="s">
        <v>39</v>
      </c>
      <c r="N693" s="185" t="s">
        <v>53</v>
      </c>
      <c r="O693" s="66"/>
      <c r="P693" s="186">
        <f>O693*H693</f>
        <v>0</v>
      </c>
      <c r="Q693" s="186">
        <v>0</v>
      </c>
      <c r="R693" s="186">
        <f>Q693*H693</f>
        <v>0</v>
      </c>
      <c r="S693" s="186">
        <v>0</v>
      </c>
      <c r="T693" s="187">
        <f>S693*H693</f>
        <v>0</v>
      </c>
      <c r="U693" s="36"/>
      <c r="V693" s="36"/>
      <c r="W693" s="36"/>
      <c r="X693" s="36"/>
      <c r="Y693" s="36"/>
      <c r="Z693" s="36"/>
      <c r="AA693" s="36"/>
      <c r="AB693" s="36"/>
      <c r="AC693" s="36"/>
      <c r="AD693" s="36"/>
      <c r="AE693" s="36"/>
      <c r="AR693" s="188" t="s">
        <v>361</v>
      </c>
      <c r="AT693" s="188" t="s">
        <v>132</v>
      </c>
      <c r="AU693" s="188" t="s">
        <v>90</v>
      </c>
      <c r="AY693" s="18" t="s">
        <v>130</v>
      </c>
      <c r="BE693" s="189">
        <f>IF(N693="základní",J693,0)</f>
        <v>0</v>
      </c>
      <c r="BF693" s="189">
        <f>IF(N693="snížená",J693,0)</f>
        <v>0</v>
      </c>
      <c r="BG693" s="189">
        <f>IF(N693="zákl. přenesená",J693,0)</f>
        <v>0</v>
      </c>
      <c r="BH693" s="189">
        <f>IF(N693="sníž. přenesená",J693,0)</f>
        <v>0</v>
      </c>
      <c r="BI693" s="189">
        <f>IF(N693="nulová",J693,0)</f>
        <v>0</v>
      </c>
      <c r="BJ693" s="18" t="s">
        <v>90</v>
      </c>
      <c r="BK693" s="189">
        <f>ROUND(I693*H693,2)</f>
        <v>0</v>
      </c>
      <c r="BL693" s="18" t="s">
        <v>361</v>
      </c>
      <c r="BM693" s="188" t="s">
        <v>1258</v>
      </c>
    </row>
    <row r="694" spans="1:65" s="2" customFormat="1" ht="19.5">
      <c r="A694" s="36"/>
      <c r="B694" s="37"/>
      <c r="C694" s="38"/>
      <c r="D694" s="190" t="s">
        <v>139</v>
      </c>
      <c r="E694" s="38"/>
      <c r="F694" s="191" t="s">
        <v>1259</v>
      </c>
      <c r="G694" s="38"/>
      <c r="H694" s="38"/>
      <c r="I694" s="192"/>
      <c r="J694" s="38"/>
      <c r="K694" s="38"/>
      <c r="L694" s="41"/>
      <c r="M694" s="193"/>
      <c r="N694" s="194"/>
      <c r="O694" s="66"/>
      <c r="P694" s="66"/>
      <c r="Q694" s="66"/>
      <c r="R694" s="66"/>
      <c r="S694" s="66"/>
      <c r="T694" s="67"/>
      <c r="U694" s="36"/>
      <c r="V694" s="36"/>
      <c r="W694" s="36"/>
      <c r="X694" s="36"/>
      <c r="Y694" s="36"/>
      <c r="Z694" s="36"/>
      <c r="AA694" s="36"/>
      <c r="AB694" s="36"/>
      <c r="AC694" s="36"/>
      <c r="AD694" s="36"/>
      <c r="AE694" s="36"/>
      <c r="AT694" s="18" t="s">
        <v>139</v>
      </c>
      <c r="AU694" s="18" t="s">
        <v>90</v>
      </c>
    </row>
    <row r="695" spans="1:65" s="2" customFormat="1" ht="11.25">
      <c r="A695" s="36"/>
      <c r="B695" s="37"/>
      <c r="C695" s="38"/>
      <c r="D695" s="195" t="s">
        <v>141</v>
      </c>
      <c r="E695" s="38"/>
      <c r="F695" s="196" t="s">
        <v>1260</v>
      </c>
      <c r="G695" s="38"/>
      <c r="H695" s="38"/>
      <c r="I695" s="192"/>
      <c r="J695" s="38"/>
      <c r="K695" s="38"/>
      <c r="L695" s="41"/>
      <c r="M695" s="193"/>
      <c r="N695" s="194"/>
      <c r="O695" s="66"/>
      <c r="P695" s="66"/>
      <c r="Q695" s="66"/>
      <c r="R695" s="66"/>
      <c r="S695" s="66"/>
      <c r="T695" s="67"/>
      <c r="U695" s="36"/>
      <c r="V695" s="36"/>
      <c r="W695" s="36"/>
      <c r="X695" s="36"/>
      <c r="Y695" s="36"/>
      <c r="Z695" s="36"/>
      <c r="AA695" s="36"/>
      <c r="AB695" s="36"/>
      <c r="AC695" s="36"/>
      <c r="AD695" s="36"/>
      <c r="AE695" s="36"/>
      <c r="AT695" s="18" t="s">
        <v>141</v>
      </c>
      <c r="AU695" s="18" t="s">
        <v>90</v>
      </c>
    </row>
    <row r="696" spans="1:65" s="13" customFormat="1" ht="22.5">
      <c r="B696" s="197"/>
      <c r="C696" s="198"/>
      <c r="D696" s="190" t="s">
        <v>143</v>
      </c>
      <c r="E696" s="199" t="s">
        <v>39</v>
      </c>
      <c r="F696" s="200" t="s">
        <v>1261</v>
      </c>
      <c r="G696" s="198"/>
      <c r="H696" s="201">
        <v>80</v>
      </c>
      <c r="I696" s="202"/>
      <c r="J696" s="198"/>
      <c r="K696" s="198"/>
      <c r="L696" s="203"/>
      <c r="M696" s="204"/>
      <c r="N696" s="205"/>
      <c r="O696" s="205"/>
      <c r="P696" s="205"/>
      <c r="Q696" s="205"/>
      <c r="R696" s="205"/>
      <c r="S696" s="205"/>
      <c r="T696" s="206"/>
      <c r="AT696" s="207" t="s">
        <v>143</v>
      </c>
      <c r="AU696" s="207" t="s">
        <v>90</v>
      </c>
      <c r="AV696" s="13" t="s">
        <v>92</v>
      </c>
      <c r="AW696" s="13" t="s">
        <v>41</v>
      </c>
      <c r="AX696" s="13" t="s">
        <v>90</v>
      </c>
      <c r="AY696" s="207" t="s">
        <v>130</v>
      </c>
    </row>
    <row r="697" spans="1:65" s="12" customFormat="1" ht="25.9" customHeight="1">
      <c r="B697" s="161"/>
      <c r="C697" s="162"/>
      <c r="D697" s="163" t="s">
        <v>81</v>
      </c>
      <c r="E697" s="164" t="s">
        <v>423</v>
      </c>
      <c r="F697" s="164" t="s">
        <v>424</v>
      </c>
      <c r="G697" s="162"/>
      <c r="H697" s="162"/>
      <c r="I697" s="165"/>
      <c r="J697" s="166">
        <f>BK697</f>
        <v>0</v>
      </c>
      <c r="K697" s="162"/>
      <c r="L697" s="167"/>
      <c r="M697" s="168"/>
      <c r="N697" s="169"/>
      <c r="O697" s="169"/>
      <c r="P697" s="170">
        <f>P698+P724+P738+P745</f>
        <v>0</v>
      </c>
      <c r="Q697" s="169"/>
      <c r="R697" s="170">
        <f>R698+R724+R738+R745</f>
        <v>0</v>
      </c>
      <c r="S697" s="169"/>
      <c r="T697" s="171">
        <f>T698+T724+T738+T745</f>
        <v>0</v>
      </c>
      <c r="AR697" s="172" t="s">
        <v>167</v>
      </c>
      <c r="AT697" s="173" t="s">
        <v>81</v>
      </c>
      <c r="AU697" s="173" t="s">
        <v>82</v>
      </c>
      <c r="AY697" s="172" t="s">
        <v>130</v>
      </c>
      <c r="BK697" s="174">
        <f>BK698+BK724+BK738+BK745</f>
        <v>0</v>
      </c>
    </row>
    <row r="698" spans="1:65" s="12" customFormat="1" ht="22.9" customHeight="1">
      <c r="B698" s="161"/>
      <c r="C698" s="162"/>
      <c r="D698" s="163" t="s">
        <v>81</v>
      </c>
      <c r="E698" s="175" t="s">
        <v>425</v>
      </c>
      <c r="F698" s="175" t="s">
        <v>426</v>
      </c>
      <c r="G698" s="162"/>
      <c r="H698" s="162"/>
      <c r="I698" s="165"/>
      <c r="J698" s="176">
        <f>BK698</f>
        <v>0</v>
      </c>
      <c r="K698" s="162"/>
      <c r="L698" s="167"/>
      <c r="M698" s="168"/>
      <c r="N698" s="169"/>
      <c r="O698" s="169"/>
      <c r="P698" s="170">
        <f>SUM(P699:P723)</f>
        <v>0</v>
      </c>
      <c r="Q698" s="169"/>
      <c r="R698" s="170">
        <f>SUM(R699:R723)</f>
        <v>0</v>
      </c>
      <c r="S698" s="169"/>
      <c r="T698" s="171">
        <f>SUM(T699:T723)</f>
        <v>0</v>
      </c>
      <c r="AR698" s="172" t="s">
        <v>167</v>
      </c>
      <c r="AT698" s="173" t="s">
        <v>81</v>
      </c>
      <c r="AU698" s="173" t="s">
        <v>90</v>
      </c>
      <c r="AY698" s="172" t="s">
        <v>130</v>
      </c>
      <c r="BK698" s="174">
        <f>SUM(BK699:BK723)</f>
        <v>0</v>
      </c>
    </row>
    <row r="699" spans="1:65" s="2" customFormat="1" ht="16.5" customHeight="1">
      <c r="A699" s="36"/>
      <c r="B699" s="37"/>
      <c r="C699" s="177" t="s">
        <v>1262</v>
      </c>
      <c r="D699" s="177" t="s">
        <v>132</v>
      </c>
      <c r="E699" s="178" t="s">
        <v>428</v>
      </c>
      <c r="F699" s="179" t="s">
        <v>429</v>
      </c>
      <c r="G699" s="180" t="s">
        <v>180</v>
      </c>
      <c r="H699" s="181">
        <v>1</v>
      </c>
      <c r="I699" s="182"/>
      <c r="J699" s="183">
        <f>ROUND(I699*H699,2)</f>
        <v>0</v>
      </c>
      <c r="K699" s="179" t="s">
        <v>39</v>
      </c>
      <c r="L699" s="41"/>
      <c r="M699" s="184" t="s">
        <v>39</v>
      </c>
      <c r="N699" s="185" t="s">
        <v>53</v>
      </c>
      <c r="O699" s="66"/>
      <c r="P699" s="186">
        <f>O699*H699</f>
        <v>0</v>
      </c>
      <c r="Q699" s="186">
        <v>0</v>
      </c>
      <c r="R699" s="186">
        <f>Q699*H699</f>
        <v>0</v>
      </c>
      <c r="S699" s="186">
        <v>0</v>
      </c>
      <c r="T699" s="187">
        <f>S699*H699</f>
        <v>0</v>
      </c>
      <c r="U699" s="36"/>
      <c r="V699" s="36"/>
      <c r="W699" s="36"/>
      <c r="X699" s="36"/>
      <c r="Y699" s="36"/>
      <c r="Z699" s="36"/>
      <c r="AA699" s="36"/>
      <c r="AB699" s="36"/>
      <c r="AC699" s="36"/>
      <c r="AD699" s="36"/>
      <c r="AE699" s="36"/>
      <c r="AR699" s="188" t="s">
        <v>137</v>
      </c>
      <c r="AT699" s="188" t="s">
        <v>132</v>
      </c>
      <c r="AU699" s="188" t="s">
        <v>92</v>
      </c>
      <c r="AY699" s="18" t="s">
        <v>130</v>
      </c>
      <c r="BE699" s="189">
        <f>IF(N699="základní",J699,0)</f>
        <v>0</v>
      </c>
      <c r="BF699" s="189">
        <f>IF(N699="snížená",J699,0)</f>
        <v>0</v>
      </c>
      <c r="BG699" s="189">
        <f>IF(N699="zákl. přenesená",J699,0)</f>
        <v>0</v>
      </c>
      <c r="BH699" s="189">
        <f>IF(N699="sníž. přenesená",J699,0)</f>
        <v>0</v>
      </c>
      <c r="BI699" s="189">
        <f>IF(N699="nulová",J699,0)</f>
        <v>0</v>
      </c>
      <c r="BJ699" s="18" t="s">
        <v>90</v>
      </c>
      <c r="BK699" s="189">
        <f>ROUND(I699*H699,2)</f>
        <v>0</v>
      </c>
      <c r="BL699" s="18" t="s">
        <v>137</v>
      </c>
      <c r="BM699" s="188" t="s">
        <v>1263</v>
      </c>
    </row>
    <row r="700" spans="1:65" s="2" customFormat="1" ht="11.25">
      <c r="A700" s="36"/>
      <c r="B700" s="37"/>
      <c r="C700" s="38"/>
      <c r="D700" s="190" t="s">
        <v>139</v>
      </c>
      <c r="E700" s="38"/>
      <c r="F700" s="191" t="s">
        <v>429</v>
      </c>
      <c r="G700" s="38"/>
      <c r="H700" s="38"/>
      <c r="I700" s="192"/>
      <c r="J700" s="38"/>
      <c r="K700" s="38"/>
      <c r="L700" s="41"/>
      <c r="M700" s="193"/>
      <c r="N700" s="194"/>
      <c r="O700" s="66"/>
      <c r="P700" s="66"/>
      <c r="Q700" s="66"/>
      <c r="R700" s="66"/>
      <c r="S700" s="66"/>
      <c r="T700" s="67"/>
      <c r="U700" s="36"/>
      <c r="V700" s="36"/>
      <c r="W700" s="36"/>
      <c r="X700" s="36"/>
      <c r="Y700" s="36"/>
      <c r="Z700" s="36"/>
      <c r="AA700" s="36"/>
      <c r="AB700" s="36"/>
      <c r="AC700" s="36"/>
      <c r="AD700" s="36"/>
      <c r="AE700" s="36"/>
      <c r="AT700" s="18" t="s">
        <v>139</v>
      </c>
      <c r="AU700" s="18" t="s">
        <v>92</v>
      </c>
    </row>
    <row r="701" spans="1:65" s="13" customFormat="1" ht="22.5">
      <c r="B701" s="197"/>
      <c r="C701" s="198"/>
      <c r="D701" s="190" t="s">
        <v>143</v>
      </c>
      <c r="E701" s="199" t="s">
        <v>39</v>
      </c>
      <c r="F701" s="200" t="s">
        <v>1264</v>
      </c>
      <c r="G701" s="198"/>
      <c r="H701" s="201">
        <v>1</v>
      </c>
      <c r="I701" s="202"/>
      <c r="J701" s="198"/>
      <c r="K701" s="198"/>
      <c r="L701" s="203"/>
      <c r="M701" s="204"/>
      <c r="N701" s="205"/>
      <c r="O701" s="205"/>
      <c r="P701" s="205"/>
      <c r="Q701" s="205"/>
      <c r="R701" s="205"/>
      <c r="S701" s="205"/>
      <c r="T701" s="206"/>
      <c r="AT701" s="207" t="s">
        <v>143</v>
      </c>
      <c r="AU701" s="207" t="s">
        <v>92</v>
      </c>
      <c r="AV701" s="13" t="s">
        <v>92</v>
      </c>
      <c r="AW701" s="13" t="s">
        <v>41</v>
      </c>
      <c r="AX701" s="13" t="s">
        <v>82</v>
      </c>
      <c r="AY701" s="207" t="s">
        <v>130</v>
      </c>
    </row>
    <row r="702" spans="1:65" s="14" customFormat="1" ht="11.25">
      <c r="B702" s="208"/>
      <c r="C702" s="209"/>
      <c r="D702" s="190" t="s">
        <v>143</v>
      </c>
      <c r="E702" s="210" t="s">
        <v>39</v>
      </c>
      <c r="F702" s="211" t="s">
        <v>158</v>
      </c>
      <c r="G702" s="209"/>
      <c r="H702" s="212">
        <v>1</v>
      </c>
      <c r="I702" s="213"/>
      <c r="J702" s="209"/>
      <c r="K702" s="209"/>
      <c r="L702" s="214"/>
      <c r="M702" s="215"/>
      <c r="N702" s="216"/>
      <c r="O702" s="216"/>
      <c r="P702" s="216"/>
      <c r="Q702" s="216"/>
      <c r="R702" s="216"/>
      <c r="S702" s="216"/>
      <c r="T702" s="217"/>
      <c r="AT702" s="218" t="s">
        <v>143</v>
      </c>
      <c r="AU702" s="218" t="s">
        <v>92</v>
      </c>
      <c r="AV702" s="14" t="s">
        <v>137</v>
      </c>
      <c r="AW702" s="14" t="s">
        <v>41</v>
      </c>
      <c r="AX702" s="14" t="s">
        <v>90</v>
      </c>
      <c r="AY702" s="218" t="s">
        <v>130</v>
      </c>
    </row>
    <row r="703" spans="1:65" s="2" customFormat="1" ht="16.5" customHeight="1">
      <c r="A703" s="36"/>
      <c r="B703" s="37"/>
      <c r="C703" s="177" t="s">
        <v>1265</v>
      </c>
      <c r="D703" s="177" t="s">
        <v>132</v>
      </c>
      <c r="E703" s="178" t="s">
        <v>433</v>
      </c>
      <c r="F703" s="179" t="s">
        <v>434</v>
      </c>
      <c r="G703" s="180" t="s">
        <v>180</v>
      </c>
      <c r="H703" s="181">
        <v>1</v>
      </c>
      <c r="I703" s="182"/>
      <c r="J703" s="183">
        <f>ROUND(I703*H703,2)</f>
        <v>0</v>
      </c>
      <c r="K703" s="179" t="s">
        <v>39</v>
      </c>
      <c r="L703" s="41"/>
      <c r="M703" s="184" t="s">
        <v>39</v>
      </c>
      <c r="N703" s="185" t="s">
        <v>53</v>
      </c>
      <c r="O703" s="66"/>
      <c r="P703" s="186">
        <f>O703*H703</f>
        <v>0</v>
      </c>
      <c r="Q703" s="186">
        <v>0</v>
      </c>
      <c r="R703" s="186">
        <f>Q703*H703</f>
        <v>0</v>
      </c>
      <c r="S703" s="186">
        <v>0</v>
      </c>
      <c r="T703" s="187">
        <f>S703*H703</f>
        <v>0</v>
      </c>
      <c r="U703" s="36"/>
      <c r="V703" s="36"/>
      <c r="W703" s="36"/>
      <c r="X703" s="36"/>
      <c r="Y703" s="36"/>
      <c r="Z703" s="36"/>
      <c r="AA703" s="36"/>
      <c r="AB703" s="36"/>
      <c r="AC703" s="36"/>
      <c r="AD703" s="36"/>
      <c r="AE703" s="36"/>
      <c r="AR703" s="188" t="s">
        <v>137</v>
      </c>
      <c r="AT703" s="188" t="s">
        <v>132</v>
      </c>
      <c r="AU703" s="188" t="s">
        <v>92</v>
      </c>
      <c r="AY703" s="18" t="s">
        <v>130</v>
      </c>
      <c r="BE703" s="189">
        <f>IF(N703="základní",J703,0)</f>
        <v>0</v>
      </c>
      <c r="BF703" s="189">
        <f>IF(N703="snížená",J703,0)</f>
        <v>0</v>
      </c>
      <c r="BG703" s="189">
        <f>IF(N703="zákl. přenesená",J703,0)</f>
        <v>0</v>
      </c>
      <c r="BH703" s="189">
        <f>IF(N703="sníž. přenesená",J703,0)</f>
        <v>0</v>
      </c>
      <c r="BI703" s="189">
        <f>IF(N703="nulová",J703,0)</f>
        <v>0</v>
      </c>
      <c r="BJ703" s="18" t="s">
        <v>90</v>
      </c>
      <c r="BK703" s="189">
        <f>ROUND(I703*H703,2)</f>
        <v>0</v>
      </c>
      <c r="BL703" s="18" t="s">
        <v>137</v>
      </c>
      <c r="BM703" s="188" t="s">
        <v>1266</v>
      </c>
    </row>
    <row r="704" spans="1:65" s="2" customFormat="1" ht="11.25">
      <c r="A704" s="36"/>
      <c r="B704" s="37"/>
      <c r="C704" s="38"/>
      <c r="D704" s="190" t="s">
        <v>139</v>
      </c>
      <c r="E704" s="38"/>
      <c r="F704" s="191" t="s">
        <v>434</v>
      </c>
      <c r="G704" s="38"/>
      <c r="H704" s="38"/>
      <c r="I704" s="192"/>
      <c r="J704" s="38"/>
      <c r="K704" s="38"/>
      <c r="L704" s="41"/>
      <c r="M704" s="193"/>
      <c r="N704" s="194"/>
      <c r="O704" s="66"/>
      <c r="P704" s="66"/>
      <c r="Q704" s="66"/>
      <c r="R704" s="66"/>
      <c r="S704" s="66"/>
      <c r="T704" s="67"/>
      <c r="U704" s="36"/>
      <c r="V704" s="36"/>
      <c r="W704" s="36"/>
      <c r="X704" s="36"/>
      <c r="Y704" s="36"/>
      <c r="Z704" s="36"/>
      <c r="AA704" s="36"/>
      <c r="AB704" s="36"/>
      <c r="AC704" s="36"/>
      <c r="AD704" s="36"/>
      <c r="AE704" s="36"/>
      <c r="AT704" s="18" t="s">
        <v>139</v>
      </c>
      <c r="AU704" s="18" t="s">
        <v>92</v>
      </c>
    </row>
    <row r="705" spans="1:65" s="2" customFormat="1" ht="33" customHeight="1">
      <c r="A705" s="36"/>
      <c r="B705" s="37"/>
      <c r="C705" s="177" t="s">
        <v>1267</v>
      </c>
      <c r="D705" s="177" t="s">
        <v>132</v>
      </c>
      <c r="E705" s="178" t="s">
        <v>437</v>
      </c>
      <c r="F705" s="179" t="s">
        <v>438</v>
      </c>
      <c r="G705" s="180" t="s">
        <v>180</v>
      </c>
      <c r="H705" s="181">
        <v>1</v>
      </c>
      <c r="I705" s="182"/>
      <c r="J705" s="183">
        <f>ROUND(I705*H705,2)</f>
        <v>0</v>
      </c>
      <c r="K705" s="179" t="s">
        <v>39</v>
      </c>
      <c r="L705" s="41"/>
      <c r="M705" s="184" t="s">
        <v>39</v>
      </c>
      <c r="N705" s="185" t="s">
        <v>53</v>
      </c>
      <c r="O705" s="66"/>
      <c r="P705" s="186">
        <f>O705*H705</f>
        <v>0</v>
      </c>
      <c r="Q705" s="186">
        <v>0</v>
      </c>
      <c r="R705" s="186">
        <f>Q705*H705</f>
        <v>0</v>
      </c>
      <c r="S705" s="186">
        <v>0</v>
      </c>
      <c r="T705" s="187">
        <f>S705*H705</f>
        <v>0</v>
      </c>
      <c r="U705" s="36"/>
      <c r="V705" s="36"/>
      <c r="W705" s="36"/>
      <c r="X705" s="36"/>
      <c r="Y705" s="36"/>
      <c r="Z705" s="36"/>
      <c r="AA705" s="36"/>
      <c r="AB705" s="36"/>
      <c r="AC705" s="36"/>
      <c r="AD705" s="36"/>
      <c r="AE705" s="36"/>
      <c r="AR705" s="188" t="s">
        <v>137</v>
      </c>
      <c r="AT705" s="188" t="s">
        <v>132</v>
      </c>
      <c r="AU705" s="188" t="s">
        <v>92</v>
      </c>
      <c r="AY705" s="18" t="s">
        <v>130</v>
      </c>
      <c r="BE705" s="189">
        <f>IF(N705="základní",J705,0)</f>
        <v>0</v>
      </c>
      <c r="BF705" s="189">
        <f>IF(N705="snížená",J705,0)</f>
        <v>0</v>
      </c>
      <c r="BG705" s="189">
        <f>IF(N705="zákl. přenesená",J705,0)</f>
        <v>0</v>
      </c>
      <c r="BH705" s="189">
        <f>IF(N705="sníž. přenesená",J705,0)</f>
        <v>0</v>
      </c>
      <c r="BI705" s="189">
        <f>IF(N705="nulová",J705,0)</f>
        <v>0</v>
      </c>
      <c r="BJ705" s="18" t="s">
        <v>90</v>
      </c>
      <c r="BK705" s="189">
        <f>ROUND(I705*H705,2)</f>
        <v>0</v>
      </c>
      <c r="BL705" s="18" t="s">
        <v>137</v>
      </c>
      <c r="BM705" s="188" t="s">
        <v>1268</v>
      </c>
    </row>
    <row r="706" spans="1:65" s="2" customFormat="1" ht="19.5">
      <c r="A706" s="36"/>
      <c r="B706" s="37"/>
      <c r="C706" s="38"/>
      <c r="D706" s="190" t="s">
        <v>139</v>
      </c>
      <c r="E706" s="38"/>
      <c r="F706" s="191" t="s">
        <v>438</v>
      </c>
      <c r="G706" s="38"/>
      <c r="H706" s="38"/>
      <c r="I706" s="192"/>
      <c r="J706" s="38"/>
      <c r="K706" s="38"/>
      <c r="L706" s="41"/>
      <c r="M706" s="193"/>
      <c r="N706" s="194"/>
      <c r="O706" s="66"/>
      <c r="P706" s="66"/>
      <c r="Q706" s="66"/>
      <c r="R706" s="66"/>
      <c r="S706" s="66"/>
      <c r="T706" s="67"/>
      <c r="U706" s="36"/>
      <c r="V706" s="36"/>
      <c r="W706" s="36"/>
      <c r="X706" s="36"/>
      <c r="Y706" s="36"/>
      <c r="Z706" s="36"/>
      <c r="AA706" s="36"/>
      <c r="AB706" s="36"/>
      <c r="AC706" s="36"/>
      <c r="AD706" s="36"/>
      <c r="AE706" s="36"/>
      <c r="AT706" s="18" t="s">
        <v>139</v>
      </c>
      <c r="AU706" s="18" t="s">
        <v>92</v>
      </c>
    </row>
    <row r="707" spans="1:65" s="13" customFormat="1" ht="11.25">
      <c r="B707" s="197"/>
      <c r="C707" s="198"/>
      <c r="D707" s="190" t="s">
        <v>143</v>
      </c>
      <c r="E707" s="199" t="s">
        <v>39</v>
      </c>
      <c r="F707" s="200" t="s">
        <v>440</v>
      </c>
      <c r="G707" s="198"/>
      <c r="H707" s="201">
        <v>1</v>
      </c>
      <c r="I707" s="202"/>
      <c r="J707" s="198"/>
      <c r="K707" s="198"/>
      <c r="L707" s="203"/>
      <c r="M707" s="204"/>
      <c r="N707" s="205"/>
      <c r="O707" s="205"/>
      <c r="P707" s="205"/>
      <c r="Q707" s="205"/>
      <c r="R707" s="205"/>
      <c r="S707" s="205"/>
      <c r="T707" s="206"/>
      <c r="AT707" s="207" t="s">
        <v>143</v>
      </c>
      <c r="AU707" s="207" t="s">
        <v>92</v>
      </c>
      <c r="AV707" s="13" t="s">
        <v>92</v>
      </c>
      <c r="AW707" s="13" t="s">
        <v>41</v>
      </c>
      <c r="AX707" s="13" t="s">
        <v>82</v>
      </c>
      <c r="AY707" s="207" t="s">
        <v>130</v>
      </c>
    </row>
    <row r="708" spans="1:65" s="14" customFormat="1" ht="11.25">
      <c r="B708" s="208"/>
      <c r="C708" s="209"/>
      <c r="D708" s="190" t="s">
        <v>143</v>
      </c>
      <c r="E708" s="210" t="s">
        <v>39</v>
      </c>
      <c r="F708" s="211" t="s">
        <v>158</v>
      </c>
      <c r="G708" s="209"/>
      <c r="H708" s="212">
        <v>1</v>
      </c>
      <c r="I708" s="213"/>
      <c r="J708" s="209"/>
      <c r="K708" s="209"/>
      <c r="L708" s="214"/>
      <c r="M708" s="215"/>
      <c r="N708" s="216"/>
      <c r="O708" s="216"/>
      <c r="P708" s="216"/>
      <c r="Q708" s="216"/>
      <c r="R708" s="216"/>
      <c r="S708" s="216"/>
      <c r="T708" s="217"/>
      <c r="AT708" s="218" t="s">
        <v>143</v>
      </c>
      <c r="AU708" s="218" t="s">
        <v>92</v>
      </c>
      <c r="AV708" s="14" t="s">
        <v>137</v>
      </c>
      <c r="AW708" s="14" t="s">
        <v>41</v>
      </c>
      <c r="AX708" s="14" t="s">
        <v>90</v>
      </c>
      <c r="AY708" s="218" t="s">
        <v>130</v>
      </c>
    </row>
    <row r="709" spans="1:65" s="2" customFormat="1" ht="16.5" customHeight="1">
      <c r="A709" s="36"/>
      <c r="B709" s="37"/>
      <c r="C709" s="177" t="s">
        <v>1269</v>
      </c>
      <c r="D709" s="177" t="s">
        <v>132</v>
      </c>
      <c r="E709" s="178" t="s">
        <v>442</v>
      </c>
      <c r="F709" s="179" t="s">
        <v>443</v>
      </c>
      <c r="G709" s="180" t="s">
        <v>444</v>
      </c>
      <c r="H709" s="181">
        <v>1</v>
      </c>
      <c r="I709" s="182"/>
      <c r="J709" s="183">
        <f>ROUND(I709*H709,2)</f>
        <v>0</v>
      </c>
      <c r="K709" s="179" t="s">
        <v>445</v>
      </c>
      <c r="L709" s="41"/>
      <c r="M709" s="184" t="s">
        <v>39</v>
      </c>
      <c r="N709" s="185" t="s">
        <v>53</v>
      </c>
      <c r="O709" s="66"/>
      <c r="P709" s="186">
        <f>O709*H709</f>
        <v>0</v>
      </c>
      <c r="Q709" s="186">
        <v>0</v>
      </c>
      <c r="R709" s="186">
        <f>Q709*H709</f>
        <v>0</v>
      </c>
      <c r="S709" s="186">
        <v>0</v>
      </c>
      <c r="T709" s="187">
        <f>S709*H709</f>
        <v>0</v>
      </c>
      <c r="U709" s="36"/>
      <c r="V709" s="36"/>
      <c r="W709" s="36"/>
      <c r="X709" s="36"/>
      <c r="Y709" s="36"/>
      <c r="Z709" s="36"/>
      <c r="AA709" s="36"/>
      <c r="AB709" s="36"/>
      <c r="AC709" s="36"/>
      <c r="AD709" s="36"/>
      <c r="AE709" s="36"/>
      <c r="AR709" s="188" t="s">
        <v>446</v>
      </c>
      <c r="AT709" s="188" t="s">
        <v>132</v>
      </c>
      <c r="AU709" s="188" t="s">
        <v>92</v>
      </c>
      <c r="AY709" s="18" t="s">
        <v>130</v>
      </c>
      <c r="BE709" s="189">
        <f>IF(N709="základní",J709,0)</f>
        <v>0</v>
      </c>
      <c r="BF709" s="189">
        <f>IF(N709="snížená",J709,0)</f>
        <v>0</v>
      </c>
      <c r="BG709" s="189">
        <f>IF(N709="zákl. přenesená",J709,0)</f>
        <v>0</v>
      </c>
      <c r="BH709" s="189">
        <f>IF(N709="sníž. přenesená",J709,0)</f>
        <v>0</v>
      </c>
      <c r="BI709" s="189">
        <f>IF(N709="nulová",J709,0)</f>
        <v>0</v>
      </c>
      <c r="BJ709" s="18" t="s">
        <v>90</v>
      </c>
      <c r="BK709" s="189">
        <f>ROUND(I709*H709,2)</f>
        <v>0</v>
      </c>
      <c r="BL709" s="18" t="s">
        <v>446</v>
      </c>
      <c r="BM709" s="188" t="s">
        <v>1270</v>
      </c>
    </row>
    <row r="710" spans="1:65" s="2" customFormat="1" ht="11.25">
      <c r="A710" s="36"/>
      <c r="B710" s="37"/>
      <c r="C710" s="38"/>
      <c r="D710" s="190" t="s">
        <v>139</v>
      </c>
      <c r="E710" s="38"/>
      <c r="F710" s="191" t="s">
        <v>443</v>
      </c>
      <c r="G710" s="38"/>
      <c r="H710" s="38"/>
      <c r="I710" s="192"/>
      <c r="J710" s="38"/>
      <c r="K710" s="38"/>
      <c r="L710" s="41"/>
      <c r="M710" s="193"/>
      <c r="N710" s="194"/>
      <c r="O710" s="66"/>
      <c r="P710" s="66"/>
      <c r="Q710" s="66"/>
      <c r="R710" s="66"/>
      <c r="S710" s="66"/>
      <c r="T710" s="67"/>
      <c r="U710" s="36"/>
      <c r="V710" s="36"/>
      <c r="W710" s="36"/>
      <c r="X710" s="36"/>
      <c r="Y710" s="36"/>
      <c r="Z710" s="36"/>
      <c r="AA710" s="36"/>
      <c r="AB710" s="36"/>
      <c r="AC710" s="36"/>
      <c r="AD710" s="36"/>
      <c r="AE710" s="36"/>
      <c r="AT710" s="18" t="s">
        <v>139</v>
      </c>
      <c r="AU710" s="18" t="s">
        <v>92</v>
      </c>
    </row>
    <row r="711" spans="1:65" s="2" customFormat="1" ht="11.25">
      <c r="A711" s="36"/>
      <c r="B711" s="37"/>
      <c r="C711" s="38"/>
      <c r="D711" s="195" t="s">
        <v>141</v>
      </c>
      <c r="E711" s="38"/>
      <c r="F711" s="196" t="s">
        <v>448</v>
      </c>
      <c r="G711" s="38"/>
      <c r="H711" s="38"/>
      <c r="I711" s="192"/>
      <c r="J711" s="38"/>
      <c r="K711" s="38"/>
      <c r="L711" s="41"/>
      <c r="M711" s="193"/>
      <c r="N711" s="194"/>
      <c r="O711" s="66"/>
      <c r="P711" s="66"/>
      <c r="Q711" s="66"/>
      <c r="R711" s="66"/>
      <c r="S711" s="66"/>
      <c r="T711" s="67"/>
      <c r="U711" s="36"/>
      <c r="V711" s="36"/>
      <c r="W711" s="36"/>
      <c r="X711" s="36"/>
      <c r="Y711" s="36"/>
      <c r="Z711" s="36"/>
      <c r="AA711" s="36"/>
      <c r="AB711" s="36"/>
      <c r="AC711" s="36"/>
      <c r="AD711" s="36"/>
      <c r="AE711" s="36"/>
      <c r="AT711" s="18" t="s">
        <v>141</v>
      </c>
      <c r="AU711" s="18" t="s">
        <v>92</v>
      </c>
    </row>
    <row r="712" spans="1:65" s="2" customFormat="1" ht="24.2" customHeight="1">
      <c r="A712" s="36"/>
      <c r="B712" s="37"/>
      <c r="C712" s="177" t="s">
        <v>1271</v>
      </c>
      <c r="D712" s="177" t="s">
        <v>132</v>
      </c>
      <c r="E712" s="178" t="s">
        <v>450</v>
      </c>
      <c r="F712" s="179" t="s">
        <v>1272</v>
      </c>
      <c r="G712" s="180" t="s">
        <v>180</v>
      </c>
      <c r="H712" s="181">
        <v>1</v>
      </c>
      <c r="I712" s="182"/>
      <c r="J712" s="183">
        <f>ROUND(I712*H712,2)</f>
        <v>0</v>
      </c>
      <c r="K712" s="179" t="s">
        <v>39</v>
      </c>
      <c r="L712" s="41"/>
      <c r="M712" s="184" t="s">
        <v>39</v>
      </c>
      <c r="N712" s="185" t="s">
        <v>53</v>
      </c>
      <c r="O712" s="66"/>
      <c r="P712" s="186">
        <f>O712*H712</f>
        <v>0</v>
      </c>
      <c r="Q712" s="186">
        <v>0</v>
      </c>
      <c r="R712" s="186">
        <f>Q712*H712</f>
        <v>0</v>
      </c>
      <c r="S712" s="186">
        <v>0</v>
      </c>
      <c r="T712" s="187">
        <f>S712*H712</f>
        <v>0</v>
      </c>
      <c r="U712" s="36"/>
      <c r="V712" s="36"/>
      <c r="W712" s="36"/>
      <c r="X712" s="36"/>
      <c r="Y712" s="36"/>
      <c r="Z712" s="36"/>
      <c r="AA712" s="36"/>
      <c r="AB712" s="36"/>
      <c r="AC712" s="36"/>
      <c r="AD712" s="36"/>
      <c r="AE712" s="36"/>
      <c r="AR712" s="188" t="s">
        <v>137</v>
      </c>
      <c r="AT712" s="188" t="s">
        <v>132</v>
      </c>
      <c r="AU712" s="188" t="s">
        <v>92</v>
      </c>
      <c r="AY712" s="18" t="s">
        <v>130</v>
      </c>
      <c r="BE712" s="189">
        <f>IF(N712="základní",J712,0)</f>
        <v>0</v>
      </c>
      <c r="BF712" s="189">
        <f>IF(N712="snížená",J712,0)</f>
        <v>0</v>
      </c>
      <c r="BG712" s="189">
        <f>IF(N712="zákl. přenesená",J712,0)</f>
        <v>0</v>
      </c>
      <c r="BH712" s="189">
        <f>IF(N712="sníž. přenesená",J712,0)</f>
        <v>0</v>
      </c>
      <c r="BI712" s="189">
        <f>IF(N712="nulová",J712,0)</f>
        <v>0</v>
      </c>
      <c r="BJ712" s="18" t="s">
        <v>90</v>
      </c>
      <c r="BK712" s="189">
        <f>ROUND(I712*H712,2)</f>
        <v>0</v>
      </c>
      <c r="BL712" s="18" t="s">
        <v>137</v>
      </c>
      <c r="BM712" s="188" t="s">
        <v>1273</v>
      </c>
    </row>
    <row r="713" spans="1:65" s="2" customFormat="1" ht="19.5">
      <c r="A713" s="36"/>
      <c r="B713" s="37"/>
      <c r="C713" s="38"/>
      <c r="D713" s="190" t="s">
        <v>139</v>
      </c>
      <c r="E713" s="38"/>
      <c r="F713" s="191" t="s">
        <v>1272</v>
      </c>
      <c r="G713" s="38"/>
      <c r="H713" s="38"/>
      <c r="I713" s="192"/>
      <c r="J713" s="38"/>
      <c r="K713" s="38"/>
      <c r="L713" s="41"/>
      <c r="M713" s="193"/>
      <c r="N713" s="194"/>
      <c r="O713" s="66"/>
      <c r="P713" s="66"/>
      <c r="Q713" s="66"/>
      <c r="R713" s="66"/>
      <c r="S713" s="66"/>
      <c r="T713" s="67"/>
      <c r="U713" s="36"/>
      <c r="V713" s="36"/>
      <c r="W713" s="36"/>
      <c r="X713" s="36"/>
      <c r="Y713" s="36"/>
      <c r="Z713" s="36"/>
      <c r="AA713" s="36"/>
      <c r="AB713" s="36"/>
      <c r="AC713" s="36"/>
      <c r="AD713" s="36"/>
      <c r="AE713" s="36"/>
      <c r="AT713" s="18" t="s">
        <v>139</v>
      </c>
      <c r="AU713" s="18" t="s">
        <v>92</v>
      </c>
    </row>
    <row r="714" spans="1:65" s="13" customFormat="1" ht="22.5">
      <c r="B714" s="197"/>
      <c r="C714" s="198"/>
      <c r="D714" s="190" t="s">
        <v>143</v>
      </c>
      <c r="E714" s="199" t="s">
        <v>39</v>
      </c>
      <c r="F714" s="200" t="s">
        <v>1274</v>
      </c>
      <c r="G714" s="198"/>
      <c r="H714" s="201">
        <v>1</v>
      </c>
      <c r="I714" s="202"/>
      <c r="J714" s="198"/>
      <c r="K714" s="198"/>
      <c r="L714" s="203"/>
      <c r="M714" s="204"/>
      <c r="N714" s="205"/>
      <c r="O714" s="205"/>
      <c r="P714" s="205"/>
      <c r="Q714" s="205"/>
      <c r="R714" s="205"/>
      <c r="S714" s="205"/>
      <c r="T714" s="206"/>
      <c r="AT714" s="207" t="s">
        <v>143</v>
      </c>
      <c r="AU714" s="207" t="s">
        <v>92</v>
      </c>
      <c r="AV714" s="13" t="s">
        <v>92</v>
      </c>
      <c r="AW714" s="13" t="s">
        <v>41</v>
      </c>
      <c r="AX714" s="13" t="s">
        <v>82</v>
      </c>
      <c r="AY714" s="207" t="s">
        <v>130</v>
      </c>
    </row>
    <row r="715" spans="1:65" s="14" customFormat="1" ht="11.25">
      <c r="B715" s="208"/>
      <c r="C715" s="209"/>
      <c r="D715" s="190" t="s">
        <v>143</v>
      </c>
      <c r="E715" s="210" t="s">
        <v>39</v>
      </c>
      <c r="F715" s="211" t="s">
        <v>158</v>
      </c>
      <c r="G715" s="209"/>
      <c r="H715" s="212">
        <v>1</v>
      </c>
      <c r="I715" s="213"/>
      <c r="J715" s="209"/>
      <c r="K715" s="209"/>
      <c r="L715" s="214"/>
      <c r="M715" s="215"/>
      <c r="N715" s="216"/>
      <c r="O715" s="216"/>
      <c r="P715" s="216"/>
      <c r="Q715" s="216"/>
      <c r="R715" s="216"/>
      <c r="S715" s="216"/>
      <c r="T715" s="217"/>
      <c r="AT715" s="218" t="s">
        <v>143</v>
      </c>
      <c r="AU715" s="218" t="s">
        <v>92</v>
      </c>
      <c r="AV715" s="14" t="s">
        <v>137</v>
      </c>
      <c r="AW715" s="14" t="s">
        <v>41</v>
      </c>
      <c r="AX715" s="14" t="s">
        <v>90</v>
      </c>
      <c r="AY715" s="218" t="s">
        <v>130</v>
      </c>
    </row>
    <row r="716" spans="1:65" s="2" customFormat="1" ht="44.25" customHeight="1">
      <c r="A716" s="36"/>
      <c r="B716" s="37"/>
      <c r="C716" s="177" t="s">
        <v>1275</v>
      </c>
      <c r="D716" s="177" t="s">
        <v>132</v>
      </c>
      <c r="E716" s="178" t="s">
        <v>455</v>
      </c>
      <c r="F716" s="179" t="s">
        <v>456</v>
      </c>
      <c r="G716" s="180" t="s">
        <v>180</v>
      </c>
      <c r="H716" s="181">
        <v>1</v>
      </c>
      <c r="I716" s="182"/>
      <c r="J716" s="183">
        <f>ROUND(I716*H716,2)</f>
        <v>0</v>
      </c>
      <c r="K716" s="179" t="s">
        <v>39</v>
      </c>
      <c r="L716" s="41"/>
      <c r="M716" s="184" t="s">
        <v>39</v>
      </c>
      <c r="N716" s="185" t="s">
        <v>53</v>
      </c>
      <c r="O716" s="66"/>
      <c r="P716" s="186">
        <f>O716*H716</f>
        <v>0</v>
      </c>
      <c r="Q716" s="186">
        <v>0</v>
      </c>
      <c r="R716" s="186">
        <f>Q716*H716</f>
        <v>0</v>
      </c>
      <c r="S716" s="186">
        <v>0</v>
      </c>
      <c r="T716" s="187">
        <f>S716*H716</f>
        <v>0</v>
      </c>
      <c r="U716" s="36"/>
      <c r="V716" s="36"/>
      <c r="W716" s="36"/>
      <c r="X716" s="36"/>
      <c r="Y716" s="36"/>
      <c r="Z716" s="36"/>
      <c r="AA716" s="36"/>
      <c r="AB716" s="36"/>
      <c r="AC716" s="36"/>
      <c r="AD716" s="36"/>
      <c r="AE716" s="36"/>
      <c r="AR716" s="188" t="s">
        <v>137</v>
      </c>
      <c r="AT716" s="188" t="s">
        <v>132</v>
      </c>
      <c r="AU716" s="188" t="s">
        <v>92</v>
      </c>
      <c r="AY716" s="18" t="s">
        <v>130</v>
      </c>
      <c r="BE716" s="189">
        <f>IF(N716="základní",J716,0)</f>
        <v>0</v>
      </c>
      <c r="BF716" s="189">
        <f>IF(N716="snížená",J716,0)</f>
        <v>0</v>
      </c>
      <c r="BG716" s="189">
        <f>IF(N716="zákl. přenesená",J716,0)</f>
        <v>0</v>
      </c>
      <c r="BH716" s="189">
        <f>IF(N716="sníž. přenesená",J716,0)</f>
        <v>0</v>
      </c>
      <c r="BI716" s="189">
        <f>IF(N716="nulová",J716,0)</f>
        <v>0</v>
      </c>
      <c r="BJ716" s="18" t="s">
        <v>90</v>
      </c>
      <c r="BK716" s="189">
        <f>ROUND(I716*H716,2)</f>
        <v>0</v>
      </c>
      <c r="BL716" s="18" t="s">
        <v>137</v>
      </c>
      <c r="BM716" s="188" t="s">
        <v>1276</v>
      </c>
    </row>
    <row r="717" spans="1:65" s="2" customFormat="1" ht="29.25">
      <c r="A717" s="36"/>
      <c r="B717" s="37"/>
      <c r="C717" s="38"/>
      <c r="D717" s="190" t="s">
        <v>139</v>
      </c>
      <c r="E717" s="38"/>
      <c r="F717" s="191" t="s">
        <v>456</v>
      </c>
      <c r="G717" s="38"/>
      <c r="H717" s="38"/>
      <c r="I717" s="192"/>
      <c r="J717" s="38"/>
      <c r="K717" s="38"/>
      <c r="L717" s="41"/>
      <c r="M717" s="193"/>
      <c r="N717" s="194"/>
      <c r="O717" s="66"/>
      <c r="P717" s="66"/>
      <c r="Q717" s="66"/>
      <c r="R717" s="66"/>
      <c r="S717" s="66"/>
      <c r="T717" s="67"/>
      <c r="U717" s="36"/>
      <c r="V717" s="36"/>
      <c r="W717" s="36"/>
      <c r="X717" s="36"/>
      <c r="Y717" s="36"/>
      <c r="Z717" s="36"/>
      <c r="AA717" s="36"/>
      <c r="AB717" s="36"/>
      <c r="AC717" s="36"/>
      <c r="AD717" s="36"/>
      <c r="AE717" s="36"/>
      <c r="AT717" s="18" t="s">
        <v>139</v>
      </c>
      <c r="AU717" s="18" t="s">
        <v>92</v>
      </c>
    </row>
    <row r="718" spans="1:65" s="13" customFormat="1" ht="11.25">
      <c r="B718" s="197"/>
      <c r="C718" s="198"/>
      <c r="D718" s="190" t="s">
        <v>143</v>
      </c>
      <c r="E718" s="199" t="s">
        <v>39</v>
      </c>
      <c r="F718" s="200" t="s">
        <v>458</v>
      </c>
      <c r="G718" s="198"/>
      <c r="H718" s="201">
        <v>1</v>
      </c>
      <c r="I718" s="202"/>
      <c r="J718" s="198"/>
      <c r="K718" s="198"/>
      <c r="L718" s="203"/>
      <c r="M718" s="204"/>
      <c r="N718" s="205"/>
      <c r="O718" s="205"/>
      <c r="P718" s="205"/>
      <c r="Q718" s="205"/>
      <c r="R718" s="205"/>
      <c r="S718" s="205"/>
      <c r="T718" s="206"/>
      <c r="AT718" s="207" t="s">
        <v>143</v>
      </c>
      <c r="AU718" s="207" t="s">
        <v>92</v>
      </c>
      <c r="AV718" s="13" t="s">
        <v>92</v>
      </c>
      <c r="AW718" s="13" t="s">
        <v>41</v>
      </c>
      <c r="AX718" s="13" t="s">
        <v>82</v>
      </c>
      <c r="AY718" s="207" t="s">
        <v>130</v>
      </c>
    </row>
    <row r="719" spans="1:65" s="14" customFormat="1" ht="11.25">
      <c r="B719" s="208"/>
      <c r="C719" s="209"/>
      <c r="D719" s="190" t="s">
        <v>143</v>
      </c>
      <c r="E719" s="210" t="s">
        <v>39</v>
      </c>
      <c r="F719" s="211" t="s">
        <v>158</v>
      </c>
      <c r="G719" s="209"/>
      <c r="H719" s="212">
        <v>1</v>
      </c>
      <c r="I719" s="213"/>
      <c r="J719" s="209"/>
      <c r="K719" s="209"/>
      <c r="L719" s="214"/>
      <c r="M719" s="215"/>
      <c r="N719" s="216"/>
      <c r="O719" s="216"/>
      <c r="P719" s="216"/>
      <c r="Q719" s="216"/>
      <c r="R719" s="216"/>
      <c r="S719" s="216"/>
      <c r="T719" s="217"/>
      <c r="AT719" s="218" t="s">
        <v>143</v>
      </c>
      <c r="AU719" s="218" t="s">
        <v>92</v>
      </c>
      <c r="AV719" s="14" t="s">
        <v>137</v>
      </c>
      <c r="AW719" s="14" t="s">
        <v>41</v>
      </c>
      <c r="AX719" s="14" t="s">
        <v>90</v>
      </c>
      <c r="AY719" s="218" t="s">
        <v>130</v>
      </c>
    </row>
    <row r="720" spans="1:65" s="2" customFormat="1" ht="16.5" customHeight="1">
      <c r="A720" s="36"/>
      <c r="B720" s="37"/>
      <c r="C720" s="177" t="s">
        <v>1277</v>
      </c>
      <c r="D720" s="177" t="s">
        <v>132</v>
      </c>
      <c r="E720" s="178" t="s">
        <v>460</v>
      </c>
      <c r="F720" s="179" t="s">
        <v>461</v>
      </c>
      <c r="G720" s="180" t="s">
        <v>444</v>
      </c>
      <c r="H720" s="181">
        <v>1</v>
      </c>
      <c r="I720" s="182"/>
      <c r="J720" s="183">
        <f>ROUND(I720*H720,2)</f>
        <v>0</v>
      </c>
      <c r="K720" s="179" t="s">
        <v>445</v>
      </c>
      <c r="L720" s="41"/>
      <c r="M720" s="184" t="s">
        <v>39</v>
      </c>
      <c r="N720" s="185" t="s">
        <v>53</v>
      </c>
      <c r="O720" s="66"/>
      <c r="P720" s="186">
        <f>O720*H720</f>
        <v>0</v>
      </c>
      <c r="Q720" s="186">
        <v>0</v>
      </c>
      <c r="R720" s="186">
        <f>Q720*H720</f>
        <v>0</v>
      </c>
      <c r="S720" s="186">
        <v>0</v>
      </c>
      <c r="T720" s="187">
        <f>S720*H720</f>
        <v>0</v>
      </c>
      <c r="U720" s="36"/>
      <c r="V720" s="36"/>
      <c r="W720" s="36"/>
      <c r="X720" s="36"/>
      <c r="Y720" s="36"/>
      <c r="Z720" s="36"/>
      <c r="AA720" s="36"/>
      <c r="AB720" s="36"/>
      <c r="AC720" s="36"/>
      <c r="AD720" s="36"/>
      <c r="AE720" s="36"/>
      <c r="AR720" s="188" t="s">
        <v>446</v>
      </c>
      <c r="AT720" s="188" t="s">
        <v>132</v>
      </c>
      <c r="AU720" s="188" t="s">
        <v>92</v>
      </c>
      <c r="AY720" s="18" t="s">
        <v>130</v>
      </c>
      <c r="BE720" s="189">
        <f>IF(N720="základní",J720,0)</f>
        <v>0</v>
      </c>
      <c r="BF720" s="189">
        <f>IF(N720="snížená",J720,0)</f>
        <v>0</v>
      </c>
      <c r="BG720" s="189">
        <f>IF(N720="zákl. přenesená",J720,0)</f>
        <v>0</v>
      </c>
      <c r="BH720" s="189">
        <f>IF(N720="sníž. přenesená",J720,0)</f>
        <v>0</v>
      </c>
      <c r="BI720" s="189">
        <f>IF(N720="nulová",J720,0)</f>
        <v>0</v>
      </c>
      <c r="BJ720" s="18" t="s">
        <v>90</v>
      </c>
      <c r="BK720" s="189">
        <f>ROUND(I720*H720,2)</f>
        <v>0</v>
      </c>
      <c r="BL720" s="18" t="s">
        <v>446</v>
      </c>
      <c r="BM720" s="188" t="s">
        <v>1278</v>
      </c>
    </row>
    <row r="721" spans="1:65" s="2" customFormat="1" ht="11.25">
      <c r="A721" s="36"/>
      <c r="B721" s="37"/>
      <c r="C721" s="38"/>
      <c r="D721" s="190" t="s">
        <v>139</v>
      </c>
      <c r="E721" s="38"/>
      <c r="F721" s="191" t="s">
        <v>461</v>
      </c>
      <c r="G721" s="38"/>
      <c r="H721" s="38"/>
      <c r="I721" s="192"/>
      <c r="J721" s="38"/>
      <c r="K721" s="38"/>
      <c r="L721" s="41"/>
      <c r="M721" s="193"/>
      <c r="N721" s="194"/>
      <c r="O721" s="66"/>
      <c r="P721" s="66"/>
      <c r="Q721" s="66"/>
      <c r="R721" s="66"/>
      <c r="S721" s="66"/>
      <c r="T721" s="67"/>
      <c r="U721" s="36"/>
      <c r="V721" s="36"/>
      <c r="W721" s="36"/>
      <c r="X721" s="36"/>
      <c r="Y721" s="36"/>
      <c r="Z721" s="36"/>
      <c r="AA721" s="36"/>
      <c r="AB721" s="36"/>
      <c r="AC721" s="36"/>
      <c r="AD721" s="36"/>
      <c r="AE721" s="36"/>
      <c r="AT721" s="18" t="s">
        <v>139</v>
      </c>
      <c r="AU721" s="18" t="s">
        <v>92</v>
      </c>
    </row>
    <row r="722" spans="1:65" s="2" customFormat="1" ht="11.25">
      <c r="A722" s="36"/>
      <c r="B722" s="37"/>
      <c r="C722" s="38"/>
      <c r="D722" s="195" t="s">
        <v>141</v>
      </c>
      <c r="E722" s="38"/>
      <c r="F722" s="196" t="s">
        <v>463</v>
      </c>
      <c r="G722" s="38"/>
      <c r="H722" s="38"/>
      <c r="I722" s="192"/>
      <c r="J722" s="38"/>
      <c r="K722" s="38"/>
      <c r="L722" s="41"/>
      <c r="M722" s="193"/>
      <c r="N722" s="194"/>
      <c r="O722" s="66"/>
      <c r="P722" s="66"/>
      <c r="Q722" s="66"/>
      <c r="R722" s="66"/>
      <c r="S722" s="66"/>
      <c r="T722" s="67"/>
      <c r="U722" s="36"/>
      <c r="V722" s="36"/>
      <c r="W722" s="36"/>
      <c r="X722" s="36"/>
      <c r="Y722" s="36"/>
      <c r="Z722" s="36"/>
      <c r="AA722" s="36"/>
      <c r="AB722" s="36"/>
      <c r="AC722" s="36"/>
      <c r="AD722" s="36"/>
      <c r="AE722" s="36"/>
      <c r="AT722" s="18" t="s">
        <v>141</v>
      </c>
      <c r="AU722" s="18" t="s">
        <v>92</v>
      </c>
    </row>
    <row r="723" spans="1:65" s="13" customFormat="1" ht="11.25">
      <c r="B723" s="197"/>
      <c r="C723" s="198"/>
      <c r="D723" s="190" t="s">
        <v>143</v>
      </c>
      <c r="E723" s="199" t="s">
        <v>39</v>
      </c>
      <c r="F723" s="200" t="s">
        <v>1279</v>
      </c>
      <c r="G723" s="198"/>
      <c r="H723" s="201">
        <v>1</v>
      </c>
      <c r="I723" s="202"/>
      <c r="J723" s="198"/>
      <c r="K723" s="198"/>
      <c r="L723" s="203"/>
      <c r="M723" s="204"/>
      <c r="N723" s="205"/>
      <c r="O723" s="205"/>
      <c r="P723" s="205"/>
      <c r="Q723" s="205"/>
      <c r="R723" s="205"/>
      <c r="S723" s="205"/>
      <c r="T723" s="206"/>
      <c r="AT723" s="207" t="s">
        <v>143</v>
      </c>
      <c r="AU723" s="207" t="s">
        <v>92</v>
      </c>
      <c r="AV723" s="13" t="s">
        <v>92</v>
      </c>
      <c r="AW723" s="13" t="s">
        <v>41</v>
      </c>
      <c r="AX723" s="13" t="s">
        <v>90</v>
      </c>
      <c r="AY723" s="207" t="s">
        <v>130</v>
      </c>
    </row>
    <row r="724" spans="1:65" s="12" customFormat="1" ht="22.9" customHeight="1">
      <c r="B724" s="161"/>
      <c r="C724" s="162"/>
      <c r="D724" s="163" t="s">
        <v>81</v>
      </c>
      <c r="E724" s="175" t="s">
        <v>465</v>
      </c>
      <c r="F724" s="175" t="s">
        <v>466</v>
      </c>
      <c r="G724" s="162"/>
      <c r="H724" s="162"/>
      <c r="I724" s="165"/>
      <c r="J724" s="176">
        <f>BK724</f>
        <v>0</v>
      </c>
      <c r="K724" s="162"/>
      <c r="L724" s="167"/>
      <c r="M724" s="168"/>
      <c r="N724" s="169"/>
      <c r="O724" s="169"/>
      <c r="P724" s="170">
        <f>SUM(P725:P737)</f>
        <v>0</v>
      </c>
      <c r="Q724" s="169"/>
      <c r="R724" s="170">
        <f>SUM(R725:R737)</f>
        <v>0</v>
      </c>
      <c r="S724" s="169"/>
      <c r="T724" s="171">
        <f>SUM(T725:T737)</f>
        <v>0</v>
      </c>
      <c r="AR724" s="172" t="s">
        <v>167</v>
      </c>
      <c r="AT724" s="173" t="s">
        <v>81</v>
      </c>
      <c r="AU724" s="173" t="s">
        <v>90</v>
      </c>
      <c r="AY724" s="172" t="s">
        <v>130</v>
      </c>
      <c r="BK724" s="174">
        <f>SUM(BK725:BK737)</f>
        <v>0</v>
      </c>
    </row>
    <row r="725" spans="1:65" s="2" customFormat="1" ht="16.5" customHeight="1">
      <c r="A725" s="36"/>
      <c r="B725" s="37"/>
      <c r="C725" s="177" t="s">
        <v>1280</v>
      </c>
      <c r="D725" s="177" t="s">
        <v>132</v>
      </c>
      <c r="E725" s="178" t="s">
        <v>467</v>
      </c>
      <c r="F725" s="179" t="s">
        <v>466</v>
      </c>
      <c r="G725" s="180" t="s">
        <v>444</v>
      </c>
      <c r="H725" s="181">
        <v>1</v>
      </c>
      <c r="I725" s="182"/>
      <c r="J725" s="183">
        <f>ROUND(I725*H725,2)</f>
        <v>0</v>
      </c>
      <c r="K725" s="179" t="s">
        <v>445</v>
      </c>
      <c r="L725" s="41"/>
      <c r="M725" s="184" t="s">
        <v>39</v>
      </c>
      <c r="N725" s="185" t="s">
        <v>53</v>
      </c>
      <c r="O725" s="66"/>
      <c r="P725" s="186">
        <f>O725*H725</f>
        <v>0</v>
      </c>
      <c r="Q725" s="186">
        <v>0</v>
      </c>
      <c r="R725" s="186">
        <f>Q725*H725</f>
        <v>0</v>
      </c>
      <c r="S725" s="186">
        <v>0</v>
      </c>
      <c r="T725" s="187">
        <f>S725*H725</f>
        <v>0</v>
      </c>
      <c r="U725" s="36"/>
      <c r="V725" s="36"/>
      <c r="W725" s="36"/>
      <c r="X725" s="36"/>
      <c r="Y725" s="36"/>
      <c r="Z725" s="36"/>
      <c r="AA725" s="36"/>
      <c r="AB725" s="36"/>
      <c r="AC725" s="36"/>
      <c r="AD725" s="36"/>
      <c r="AE725" s="36"/>
      <c r="AR725" s="188" t="s">
        <v>446</v>
      </c>
      <c r="AT725" s="188" t="s">
        <v>132</v>
      </c>
      <c r="AU725" s="188" t="s">
        <v>92</v>
      </c>
      <c r="AY725" s="18" t="s">
        <v>130</v>
      </c>
      <c r="BE725" s="189">
        <f>IF(N725="základní",J725,0)</f>
        <v>0</v>
      </c>
      <c r="BF725" s="189">
        <f>IF(N725="snížená",J725,0)</f>
        <v>0</v>
      </c>
      <c r="BG725" s="189">
        <f>IF(N725="zákl. přenesená",J725,0)</f>
        <v>0</v>
      </c>
      <c r="BH725" s="189">
        <f>IF(N725="sníž. přenesená",J725,0)</f>
        <v>0</v>
      </c>
      <c r="BI725" s="189">
        <f>IF(N725="nulová",J725,0)</f>
        <v>0</v>
      </c>
      <c r="BJ725" s="18" t="s">
        <v>90</v>
      </c>
      <c r="BK725" s="189">
        <f>ROUND(I725*H725,2)</f>
        <v>0</v>
      </c>
      <c r="BL725" s="18" t="s">
        <v>446</v>
      </c>
      <c r="BM725" s="188" t="s">
        <v>1281</v>
      </c>
    </row>
    <row r="726" spans="1:65" s="2" customFormat="1" ht="11.25">
      <c r="A726" s="36"/>
      <c r="B726" s="37"/>
      <c r="C726" s="38"/>
      <c r="D726" s="190" t="s">
        <v>139</v>
      </c>
      <c r="E726" s="38"/>
      <c r="F726" s="191" t="s">
        <v>466</v>
      </c>
      <c r="G726" s="38"/>
      <c r="H726" s="38"/>
      <c r="I726" s="192"/>
      <c r="J726" s="38"/>
      <c r="K726" s="38"/>
      <c r="L726" s="41"/>
      <c r="M726" s="193"/>
      <c r="N726" s="194"/>
      <c r="O726" s="66"/>
      <c r="P726" s="66"/>
      <c r="Q726" s="66"/>
      <c r="R726" s="66"/>
      <c r="S726" s="66"/>
      <c r="T726" s="67"/>
      <c r="U726" s="36"/>
      <c r="V726" s="36"/>
      <c r="W726" s="36"/>
      <c r="X726" s="36"/>
      <c r="Y726" s="36"/>
      <c r="Z726" s="36"/>
      <c r="AA726" s="36"/>
      <c r="AB726" s="36"/>
      <c r="AC726" s="36"/>
      <c r="AD726" s="36"/>
      <c r="AE726" s="36"/>
      <c r="AT726" s="18" t="s">
        <v>139</v>
      </c>
      <c r="AU726" s="18" t="s">
        <v>92</v>
      </c>
    </row>
    <row r="727" spans="1:65" s="2" customFormat="1" ht="11.25">
      <c r="A727" s="36"/>
      <c r="B727" s="37"/>
      <c r="C727" s="38"/>
      <c r="D727" s="195" t="s">
        <v>141</v>
      </c>
      <c r="E727" s="38"/>
      <c r="F727" s="196" t="s">
        <v>469</v>
      </c>
      <c r="G727" s="38"/>
      <c r="H727" s="38"/>
      <c r="I727" s="192"/>
      <c r="J727" s="38"/>
      <c r="K727" s="38"/>
      <c r="L727" s="41"/>
      <c r="M727" s="193"/>
      <c r="N727" s="194"/>
      <c r="O727" s="66"/>
      <c r="P727" s="66"/>
      <c r="Q727" s="66"/>
      <c r="R727" s="66"/>
      <c r="S727" s="66"/>
      <c r="T727" s="67"/>
      <c r="U727" s="36"/>
      <c r="V727" s="36"/>
      <c r="W727" s="36"/>
      <c r="X727" s="36"/>
      <c r="Y727" s="36"/>
      <c r="Z727" s="36"/>
      <c r="AA727" s="36"/>
      <c r="AB727" s="36"/>
      <c r="AC727" s="36"/>
      <c r="AD727" s="36"/>
      <c r="AE727" s="36"/>
      <c r="AT727" s="18" t="s">
        <v>141</v>
      </c>
      <c r="AU727" s="18" t="s">
        <v>92</v>
      </c>
    </row>
    <row r="728" spans="1:65" s="2" customFormat="1" ht="16.5" customHeight="1">
      <c r="A728" s="36"/>
      <c r="B728" s="37"/>
      <c r="C728" s="177" t="s">
        <v>1282</v>
      </c>
      <c r="D728" s="177" t="s">
        <v>132</v>
      </c>
      <c r="E728" s="178" t="s">
        <v>471</v>
      </c>
      <c r="F728" s="179" t="s">
        <v>472</v>
      </c>
      <c r="G728" s="180" t="s">
        <v>180</v>
      </c>
      <c r="H728" s="181">
        <v>1</v>
      </c>
      <c r="I728" s="182"/>
      <c r="J728" s="183">
        <f>ROUND(I728*H728,2)</f>
        <v>0</v>
      </c>
      <c r="K728" s="179" t="s">
        <v>39</v>
      </c>
      <c r="L728" s="41"/>
      <c r="M728" s="184" t="s">
        <v>39</v>
      </c>
      <c r="N728" s="185" t="s">
        <v>53</v>
      </c>
      <c r="O728" s="66"/>
      <c r="P728" s="186">
        <f>O728*H728</f>
        <v>0</v>
      </c>
      <c r="Q728" s="186">
        <v>0</v>
      </c>
      <c r="R728" s="186">
        <f>Q728*H728</f>
        <v>0</v>
      </c>
      <c r="S728" s="186">
        <v>0</v>
      </c>
      <c r="T728" s="187">
        <f>S728*H728</f>
        <v>0</v>
      </c>
      <c r="U728" s="36"/>
      <c r="V728" s="36"/>
      <c r="W728" s="36"/>
      <c r="X728" s="36"/>
      <c r="Y728" s="36"/>
      <c r="Z728" s="36"/>
      <c r="AA728" s="36"/>
      <c r="AB728" s="36"/>
      <c r="AC728" s="36"/>
      <c r="AD728" s="36"/>
      <c r="AE728" s="36"/>
      <c r="AR728" s="188" t="s">
        <v>137</v>
      </c>
      <c r="AT728" s="188" t="s">
        <v>132</v>
      </c>
      <c r="AU728" s="188" t="s">
        <v>92</v>
      </c>
      <c r="AY728" s="18" t="s">
        <v>130</v>
      </c>
      <c r="BE728" s="189">
        <f>IF(N728="základní",J728,0)</f>
        <v>0</v>
      </c>
      <c r="BF728" s="189">
        <f>IF(N728="snížená",J728,0)</f>
        <v>0</v>
      </c>
      <c r="BG728" s="189">
        <f>IF(N728="zákl. přenesená",J728,0)</f>
        <v>0</v>
      </c>
      <c r="BH728" s="189">
        <f>IF(N728="sníž. přenesená",J728,0)</f>
        <v>0</v>
      </c>
      <c r="BI728" s="189">
        <f>IF(N728="nulová",J728,0)</f>
        <v>0</v>
      </c>
      <c r="BJ728" s="18" t="s">
        <v>90</v>
      </c>
      <c r="BK728" s="189">
        <f>ROUND(I728*H728,2)</f>
        <v>0</v>
      </c>
      <c r="BL728" s="18" t="s">
        <v>137</v>
      </c>
      <c r="BM728" s="188" t="s">
        <v>1283</v>
      </c>
    </row>
    <row r="729" spans="1:65" s="2" customFormat="1" ht="11.25">
      <c r="A729" s="36"/>
      <c r="B729" s="37"/>
      <c r="C729" s="38"/>
      <c r="D729" s="190" t="s">
        <v>139</v>
      </c>
      <c r="E729" s="38"/>
      <c r="F729" s="191" t="s">
        <v>472</v>
      </c>
      <c r="G729" s="38"/>
      <c r="H729" s="38"/>
      <c r="I729" s="192"/>
      <c r="J729" s="38"/>
      <c r="K729" s="38"/>
      <c r="L729" s="41"/>
      <c r="M729" s="193"/>
      <c r="N729" s="194"/>
      <c r="O729" s="66"/>
      <c r="P729" s="66"/>
      <c r="Q729" s="66"/>
      <c r="R729" s="66"/>
      <c r="S729" s="66"/>
      <c r="T729" s="67"/>
      <c r="U729" s="36"/>
      <c r="V729" s="36"/>
      <c r="W729" s="36"/>
      <c r="X729" s="36"/>
      <c r="Y729" s="36"/>
      <c r="Z729" s="36"/>
      <c r="AA729" s="36"/>
      <c r="AB729" s="36"/>
      <c r="AC729" s="36"/>
      <c r="AD729" s="36"/>
      <c r="AE729" s="36"/>
      <c r="AT729" s="18" t="s">
        <v>139</v>
      </c>
      <c r="AU729" s="18" t="s">
        <v>92</v>
      </c>
    </row>
    <row r="730" spans="1:65" s="13" customFormat="1" ht="22.5">
      <c r="B730" s="197"/>
      <c r="C730" s="198"/>
      <c r="D730" s="190" t="s">
        <v>143</v>
      </c>
      <c r="E730" s="199" t="s">
        <v>39</v>
      </c>
      <c r="F730" s="200" t="s">
        <v>474</v>
      </c>
      <c r="G730" s="198"/>
      <c r="H730" s="201">
        <v>1</v>
      </c>
      <c r="I730" s="202"/>
      <c r="J730" s="198"/>
      <c r="K730" s="198"/>
      <c r="L730" s="203"/>
      <c r="M730" s="204"/>
      <c r="N730" s="205"/>
      <c r="O730" s="205"/>
      <c r="P730" s="205"/>
      <c r="Q730" s="205"/>
      <c r="R730" s="205"/>
      <c r="S730" s="205"/>
      <c r="T730" s="206"/>
      <c r="AT730" s="207" t="s">
        <v>143</v>
      </c>
      <c r="AU730" s="207" t="s">
        <v>92</v>
      </c>
      <c r="AV730" s="13" t="s">
        <v>92</v>
      </c>
      <c r="AW730" s="13" t="s">
        <v>41</v>
      </c>
      <c r="AX730" s="13" t="s">
        <v>82</v>
      </c>
      <c r="AY730" s="207" t="s">
        <v>130</v>
      </c>
    </row>
    <row r="731" spans="1:65" s="14" customFormat="1" ht="11.25">
      <c r="B731" s="208"/>
      <c r="C731" s="209"/>
      <c r="D731" s="190" t="s">
        <v>143</v>
      </c>
      <c r="E731" s="210" t="s">
        <v>39</v>
      </c>
      <c r="F731" s="211" t="s">
        <v>158</v>
      </c>
      <c r="G731" s="209"/>
      <c r="H731" s="212">
        <v>1</v>
      </c>
      <c r="I731" s="213"/>
      <c r="J731" s="209"/>
      <c r="K731" s="209"/>
      <c r="L731" s="214"/>
      <c r="M731" s="215"/>
      <c r="N731" s="216"/>
      <c r="O731" s="216"/>
      <c r="P731" s="216"/>
      <c r="Q731" s="216"/>
      <c r="R731" s="216"/>
      <c r="S731" s="216"/>
      <c r="T731" s="217"/>
      <c r="AT731" s="218" t="s">
        <v>143</v>
      </c>
      <c r="AU731" s="218" t="s">
        <v>92</v>
      </c>
      <c r="AV731" s="14" t="s">
        <v>137</v>
      </c>
      <c r="AW731" s="14" t="s">
        <v>41</v>
      </c>
      <c r="AX731" s="14" t="s">
        <v>90</v>
      </c>
      <c r="AY731" s="218" t="s">
        <v>130</v>
      </c>
    </row>
    <row r="732" spans="1:65" s="2" customFormat="1" ht="24.2" customHeight="1">
      <c r="A732" s="36"/>
      <c r="B732" s="37"/>
      <c r="C732" s="177" t="s">
        <v>1284</v>
      </c>
      <c r="D732" s="177" t="s">
        <v>132</v>
      </c>
      <c r="E732" s="178" t="s">
        <v>476</v>
      </c>
      <c r="F732" s="179" t="s">
        <v>477</v>
      </c>
      <c r="G732" s="180" t="s">
        <v>180</v>
      </c>
      <c r="H732" s="181">
        <v>1</v>
      </c>
      <c r="I732" s="182"/>
      <c r="J732" s="183">
        <f>ROUND(I732*H732,2)</f>
        <v>0</v>
      </c>
      <c r="K732" s="179" t="s">
        <v>39</v>
      </c>
      <c r="L732" s="41"/>
      <c r="M732" s="184" t="s">
        <v>39</v>
      </c>
      <c r="N732" s="185" t="s">
        <v>53</v>
      </c>
      <c r="O732" s="66"/>
      <c r="P732" s="186">
        <f>O732*H732</f>
        <v>0</v>
      </c>
      <c r="Q732" s="186">
        <v>0</v>
      </c>
      <c r="R732" s="186">
        <f>Q732*H732</f>
        <v>0</v>
      </c>
      <c r="S732" s="186">
        <v>0</v>
      </c>
      <c r="T732" s="187">
        <f>S732*H732</f>
        <v>0</v>
      </c>
      <c r="U732" s="36"/>
      <c r="V732" s="36"/>
      <c r="W732" s="36"/>
      <c r="X732" s="36"/>
      <c r="Y732" s="36"/>
      <c r="Z732" s="36"/>
      <c r="AA732" s="36"/>
      <c r="AB732" s="36"/>
      <c r="AC732" s="36"/>
      <c r="AD732" s="36"/>
      <c r="AE732" s="36"/>
      <c r="AR732" s="188" t="s">
        <v>137</v>
      </c>
      <c r="AT732" s="188" t="s">
        <v>132</v>
      </c>
      <c r="AU732" s="188" t="s">
        <v>92</v>
      </c>
      <c r="AY732" s="18" t="s">
        <v>130</v>
      </c>
      <c r="BE732" s="189">
        <f>IF(N732="základní",J732,0)</f>
        <v>0</v>
      </c>
      <c r="BF732" s="189">
        <f>IF(N732="snížená",J732,0)</f>
        <v>0</v>
      </c>
      <c r="BG732" s="189">
        <f>IF(N732="zákl. přenesená",J732,0)</f>
        <v>0</v>
      </c>
      <c r="BH732" s="189">
        <f>IF(N732="sníž. přenesená",J732,0)</f>
        <v>0</v>
      </c>
      <c r="BI732" s="189">
        <f>IF(N732="nulová",J732,0)</f>
        <v>0</v>
      </c>
      <c r="BJ732" s="18" t="s">
        <v>90</v>
      </c>
      <c r="BK732" s="189">
        <f>ROUND(I732*H732,2)</f>
        <v>0</v>
      </c>
      <c r="BL732" s="18" t="s">
        <v>137</v>
      </c>
      <c r="BM732" s="188" t="s">
        <v>1285</v>
      </c>
    </row>
    <row r="733" spans="1:65" s="2" customFormat="1" ht="19.5">
      <c r="A733" s="36"/>
      <c r="B733" s="37"/>
      <c r="C733" s="38"/>
      <c r="D733" s="190" t="s">
        <v>139</v>
      </c>
      <c r="E733" s="38"/>
      <c r="F733" s="191" t="s">
        <v>477</v>
      </c>
      <c r="G733" s="38"/>
      <c r="H733" s="38"/>
      <c r="I733" s="192"/>
      <c r="J733" s="38"/>
      <c r="K733" s="38"/>
      <c r="L733" s="41"/>
      <c r="M733" s="193"/>
      <c r="N733" s="194"/>
      <c r="O733" s="66"/>
      <c r="P733" s="66"/>
      <c r="Q733" s="66"/>
      <c r="R733" s="66"/>
      <c r="S733" s="66"/>
      <c r="T733" s="67"/>
      <c r="U733" s="36"/>
      <c r="V733" s="36"/>
      <c r="W733" s="36"/>
      <c r="X733" s="36"/>
      <c r="Y733" s="36"/>
      <c r="Z733" s="36"/>
      <c r="AA733" s="36"/>
      <c r="AB733" s="36"/>
      <c r="AC733" s="36"/>
      <c r="AD733" s="36"/>
      <c r="AE733" s="36"/>
      <c r="AT733" s="18" t="s">
        <v>139</v>
      </c>
      <c r="AU733" s="18" t="s">
        <v>92</v>
      </c>
    </row>
    <row r="734" spans="1:65" s="2" customFormat="1" ht="16.5" customHeight="1">
      <c r="A734" s="36"/>
      <c r="B734" s="37"/>
      <c r="C734" s="177" t="s">
        <v>1286</v>
      </c>
      <c r="D734" s="177" t="s">
        <v>132</v>
      </c>
      <c r="E734" s="178" t="s">
        <v>480</v>
      </c>
      <c r="F734" s="179" t="s">
        <v>481</v>
      </c>
      <c r="G734" s="180" t="s">
        <v>180</v>
      </c>
      <c r="H734" s="181">
        <v>1</v>
      </c>
      <c r="I734" s="182"/>
      <c r="J734" s="183">
        <f>ROUND(I734*H734,2)</f>
        <v>0</v>
      </c>
      <c r="K734" s="179" t="s">
        <v>39</v>
      </c>
      <c r="L734" s="41"/>
      <c r="M734" s="184" t="s">
        <v>39</v>
      </c>
      <c r="N734" s="185" t="s">
        <v>53</v>
      </c>
      <c r="O734" s="66"/>
      <c r="P734" s="186">
        <f>O734*H734</f>
        <v>0</v>
      </c>
      <c r="Q734" s="186">
        <v>0</v>
      </c>
      <c r="R734" s="186">
        <f>Q734*H734</f>
        <v>0</v>
      </c>
      <c r="S734" s="186">
        <v>0</v>
      </c>
      <c r="T734" s="187">
        <f>S734*H734</f>
        <v>0</v>
      </c>
      <c r="U734" s="36"/>
      <c r="V734" s="36"/>
      <c r="W734" s="36"/>
      <c r="X734" s="36"/>
      <c r="Y734" s="36"/>
      <c r="Z734" s="36"/>
      <c r="AA734" s="36"/>
      <c r="AB734" s="36"/>
      <c r="AC734" s="36"/>
      <c r="AD734" s="36"/>
      <c r="AE734" s="36"/>
      <c r="AR734" s="188" t="s">
        <v>137</v>
      </c>
      <c r="AT734" s="188" t="s">
        <v>132</v>
      </c>
      <c r="AU734" s="188" t="s">
        <v>92</v>
      </c>
      <c r="AY734" s="18" t="s">
        <v>130</v>
      </c>
      <c r="BE734" s="189">
        <f>IF(N734="základní",J734,0)</f>
        <v>0</v>
      </c>
      <c r="BF734" s="189">
        <f>IF(N734="snížená",J734,0)</f>
        <v>0</v>
      </c>
      <c r="BG734" s="189">
        <f>IF(N734="zákl. přenesená",J734,0)</f>
        <v>0</v>
      </c>
      <c r="BH734" s="189">
        <f>IF(N734="sníž. přenesená",J734,0)</f>
        <v>0</v>
      </c>
      <c r="BI734" s="189">
        <f>IF(N734="nulová",J734,0)</f>
        <v>0</v>
      </c>
      <c r="BJ734" s="18" t="s">
        <v>90</v>
      </c>
      <c r="BK734" s="189">
        <f>ROUND(I734*H734,2)</f>
        <v>0</v>
      </c>
      <c r="BL734" s="18" t="s">
        <v>137</v>
      </c>
      <c r="BM734" s="188" t="s">
        <v>1287</v>
      </c>
    </row>
    <row r="735" spans="1:65" s="2" customFormat="1" ht="11.25">
      <c r="A735" s="36"/>
      <c r="B735" s="37"/>
      <c r="C735" s="38"/>
      <c r="D735" s="190" t="s">
        <v>139</v>
      </c>
      <c r="E735" s="38"/>
      <c r="F735" s="191" t="s">
        <v>481</v>
      </c>
      <c r="G735" s="38"/>
      <c r="H735" s="38"/>
      <c r="I735" s="192"/>
      <c r="J735" s="38"/>
      <c r="K735" s="38"/>
      <c r="L735" s="41"/>
      <c r="M735" s="193"/>
      <c r="N735" s="194"/>
      <c r="O735" s="66"/>
      <c r="P735" s="66"/>
      <c r="Q735" s="66"/>
      <c r="R735" s="66"/>
      <c r="S735" s="66"/>
      <c r="T735" s="67"/>
      <c r="U735" s="36"/>
      <c r="V735" s="36"/>
      <c r="W735" s="36"/>
      <c r="X735" s="36"/>
      <c r="Y735" s="36"/>
      <c r="Z735" s="36"/>
      <c r="AA735" s="36"/>
      <c r="AB735" s="36"/>
      <c r="AC735" s="36"/>
      <c r="AD735" s="36"/>
      <c r="AE735" s="36"/>
      <c r="AT735" s="18" t="s">
        <v>139</v>
      </c>
      <c r="AU735" s="18" t="s">
        <v>92</v>
      </c>
    </row>
    <row r="736" spans="1:65" s="2" customFormat="1" ht="33" customHeight="1">
      <c r="A736" s="36"/>
      <c r="B736" s="37"/>
      <c r="C736" s="177" t="s">
        <v>1288</v>
      </c>
      <c r="D736" s="177" t="s">
        <v>132</v>
      </c>
      <c r="E736" s="178" t="s">
        <v>484</v>
      </c>
      <c r="F736" s="179" t="s">
        <v>485</v>
      </c>
      <c r="G736" s="180" t="s">
        <v>180</v>
      </c>
      <c r="H736" s="181">
        <v>1</v>
      </c>
      <c r="I736" s="182"/>
      <c r="J736" s="183">
        <f>ROUND(I736*H736,2)</f>
        <v>0</v>
      </c>
      <c r="K736" s="179" t="s">
        <v>39</v>
      </c>
      <c r="L736" s="41"/>
      <c r="M736" s="184" t="s">
        <v>39</v>
      </c>
      <c r="N736" s="185" t="s">
        <v>53</v>
      </c>
      <c r="O736" s="66"/>
      <c r="P736" s="186">
        <f>O736*H736</f>
        <v>0</v>
      </c>
      <c r="Q736" s="186">
        <v>0</v>
      </c>
      <c r="R736" s="186">
        <f>Q736*H736</f>
        <v>0</v>
      </c>
      <c r="S736" s="186">
        <v>0</v>
      </c>
      <c r="T736" s="187">
        <f>S736*H736</f>
        <v>0</v>
      </c>
      <c r="U736" s="36"/>
      <c r="V736" s="36"/>
      <c r="W736" s="36"/>
      <c r="X736" s="36"/>
      <c r="Y736" s="36"/>
      <c r="Z736" s="36"/>
      <c r="AA736" s="36"/>
      <c r="AB736" s="36"/>
      <c r="AC736" s="36"/>
      <c r="AD736" s="36"/>
      <c r="AE736" s="36"/>
      <c r="AR736" s="188" t="s">
        <v>137</v>
      </c>
      <c r="AT736" s="188" t="s">
        <v>132</v>
      </c>
      <c r="AU736" s="188" t="s">
        <v>92</v>
      </c>
      <c r="AY736" s="18" t="s">
        <v>130</v>
      </c>
      <c r="BE736" s="189">
        <f>IF(N736="základní",J736,0)</f>
        <v>0</v>
      </c>
      <c r="BF736" s="189">
        <f>IF(N736="snížená",J736,0)</f>
        <v>0</v>
      </c>
      <c r="BG736" s="189">
        <f>IF(N736="zákl. přenesená",J736,0)</f>
        <v>0</v>
      </c>
      <c r="BH736" s="189">
        <f>IF(N736="sníž. přenesená",J736,0)</f>
        <v>0</v>
      </c>
      <c r="BI736" s="189">
        <f>IF(N736="nulová",J736,0)</f>
        <v>0</v>
      </c>
      <c r="BJ736" s="18" t="s">
        <v>90</v>
      </c>
      <c r="BK736" s="189">
        <f>ROUND(I736*H736,2)</f>
        <v>0</v>
      </c>
      <c r="BL736" s="18" t="s">
        <v>137</v>
      </c>
      <c r="BM736" s="188" t="s">
        <v>1289</v>
      </c>
    </row>
    <row r="737" spans="1:65" s="2" customFormat="1" ht="19.5">
      <c r="A737" s="36"/>
      <c r="B737" s="37"/>
      <c r="C737" s="38"/>
      <c r="D737" s="190" t="s">
        <v>139</v>
      </c>
      <c r="E737" s="38"/>
      <c r="F737" s="191" t="s">
        <v>485</v>
      </c>
      <c r="G737" s="38"/>
      <c r="H737" s="38"/>
      <c r="I737" s="192"/>
      <c r="J737" s="38"/>
      <c r="K737" s="38"/>
      <c r="L737" s="41"/>
      <c r="M737" s="193"/>
      <c r="N737" s="194"/>
      <c r="O737" s="66"/>
      <c r="P737" s="66"/>
      <c r="Q737" s="66"/>
      <c r="R737" s="66"/>
      <c r="S737" s="66"/>
      <c r="T737" s="67"/>
      <c r="U737" s="36"/>
      <c r="V737" s="36"/>
      <c r="W737" s="36"/>
      <c r="X737" s="36"/>
      <c r="Y737" s="36"/>
      <c r="Z737" s="36"/>
      <c r="AA737" s="36"/>
      <c r="AB737" s="36"/>
      <c r="AC737" s="36"/>
      <c r="AD737" s="36"/>
      <c r="AE737" s="36"/>
      <c r="AT737" s="18" t="s">
        <v>139</v>
      </c>
      <c r="AU737" s="18" t="s">
        <v>92</v>
      </c>
    </row>
    <row r="738" spans="1:65" s="12" customFormat="1" ht="22.9" customHeight="1">
      <c r="B738" s="161"/>
      <c r="C738" s="162"/>
      <c r="D738" s="163" t="s">
        <v>81</v>
      </c>
      <c r="E738" s="175" t="s">
        <v>487</v>
      </c>
      <c r="F738" s="175" t="s">
        <v>488</v>
      </c>
      <c r="G738" s="162"/>
      <c r="H738" s="162"/>
      <c r="I738" s="165"/>
      <c r="J738" s="176">
        <f>BK738</f>
        <v>0</v>
      </c>
      <c r="K738" s="162"/>
      <c r="L738" s="167"/>
      <c r="M738" s="168"/>
      <c r="N738" s="169"/>
      <c r="O738" s="169"/>
      <c r="P738" s="170">
        <f>SUM(P739:P744)</f>
        <v>0</v>
      </c>
      <c r="Q738" s="169"/>
      <c r="R738" s="170">
        <f>SUM(R739:R744)</f>
        <v>0</v>
      </c>
      <c r="S738" s="169"/>
      <c r="T738" s="171">
        <f>SUM(T739:T744)</f>
        <v>0</v>
      </c>
      <c r="AR738" s="172" t="s">
        <v>167</v>
      </c>
      <c r="AT738" s="173" t="s">
        <v>81</v>
      </c>
      <c r="AU738" s="173" t="s">
        <v>90</v>
      </c>
      <c r="AY738" s="172" t="s">
        <v>130</v>
      </c>
      <c r="BK738" s="174">
        <f>SUM(BK739:BK744)</f>
        <v>0</v>
      </c>
    </row>
    <row r="739" spans="1:65" s="2" customFormat="1" ht="16.5" customHeight="1">
      <c r="A739" s="36"/>
      <c r="B739" s="37"/>
      <c r="C739" s="177" t="s">
        <v>1290</v>
      </c>
      <c r="D739" s="177" t="s">
        <v>132</v>
      </c>
      <c r="E739" s="178" t="s">
        <v>1291</v>
      </c>
      <c r="F739" s="179" t="s">
        <v>1292</v>
      </c>
      <c r="G739" s="180" t="s">
        <v>180</v>
      </c>
      <c r="H739" s="181">
        <v>1</v>
      </c>
      <c r="I739" s="182"/>
      <c r="J739" s="183">
        <f>ROUND(I739*H739,2)</f>
        <v>0</v>
      </c>
      <c r="K739" s="179" t="s">
        <v>39</v>
      </c>
      <c r="L739" s="41"/>
      <c r="M739" s="184" t="s">
        <v>39</v>
      </c>
      <c r="N739" s="185" t="s">
        <v>53</v>
      </c>
      <c r="O739" s="66"/>
      <c r="P739" s="186">
        <f>O739*H739</f>
        <v>0</v>
      </c>
      <c r="Q739" s="186">
        <v>0</v>
      </c>
      <c r="R739" s="186">
        <f>Q739*H739</f>
        <v>0</v>
      </c>
      <c r="S739" s="186">
        <v>0</v>
      </c>
      <c r="T739" s="187">
        <f>S739*H739</f>
        <v>0</v>
      </c>
      <c r="U739" s="36"/>
      <c r="V739" s="36"/>
      <c r="W739" s="36"/>
      <c r="X739" s="36"/>
      <c r="Y739" s="36"/>
      <c r="Z739" s="36"/>
      <c r="AA739" s="36"/>
      <c r="AB739" s="36"/>
      <c r="AC739" s="36"/>
      <c r="AD739" s="36"/>
      <c r="AE739" s="36"/>
      <c r="AR739" s="188" t="s">
        <v>137</v>
      </c>
      <c r="AT739" s="188" t="s">
        <v>132</v>
      </c>
      <c r="AU739" s="188" t="s">
        <v>92</v>
      </c>
      <c r="AY739" s="18" t="s">
        <v>130</v>
      </c>
      <c r="BE739" s="189">
        <f>IF(N739="základní",J739,0)</f>
        <v>0</v>
      </c>
      <c r="BF739" s="189">
        <f>IF(N739="snížená",J739,0)</f>
        <v>0</v>
      </c>
      <c r="BG739" s="189">
        <f>IF(N739="zákl. přenesená",J739,0)</f>
        <v>0</v>
      </c>
      <c r="BH739" s="189">
        <f>IF(N739="sníž. přenesená",J739,0)</f>
        <v>0</v>
      </c>
      <c r="BI739" s="189">
        <f>IF(N739="nulová",J739,0)</f>
        <v>0</v>
      </c>
      <c r="BJ739" s="18" t="s">
        <v>90</v>
      </c>
      <c r="BK739" s="189">
        <f>ROUND(I739*H739,2)</f>
        <v>0</v>
      </c>
      <c r="BL739" s="18" t="s">
        <v>137</v>
      </c>
      <c r="BM739" s="188" t="s">
        <v>1293</v>
      </c>
    </row>
    <row r="740" spans="1:65" s="2" customFormat="1" ht="11.25">
      <c r="A740" s="36"/>
      <c r="B740" s="37"/>
      <c r="C740" s="38"/>
      <c r="D740" s="190" t="s">
        <v>139</v>
      </c>
      <c r="E740" s="38"/>
      <c r="F740" s="191" t="s">
        <v>1292</v>
      </c>
      <c r="G740" s="38"/>
      <c r="H740" s="38"/>
      <c r="I740" s="192"/>
      <c r="J740" s="38"/>
      <c r="K740" s="38"/>
      <c r="L740" s="41"/>
      <c r="M740" s="193"/>
      <c r="N740" s="194"/>
      <c r="O740" s="66"/>
      <c r="P740" s="66"/>
      <c r="Q740" s="66"/>
      <c r="R740" s="66"/>
      <c r="S740" s="66"/>
      <c r="T740" s="67"/>
      <c r="U740" s="36"/>
      <c r="V740" s="36"/>
      <c r="W740" s="36"/>
      <c r="X740" s="36"/>
      <c r="Y740" s="36"/>
      <c r="Z740" s="36"/>
      <c r="AA740" s="36"/>
      <c r="AB740" s="36"/>
      <c r="AC740" s="36"/>
      <c r="AD740" s="36"/>
      <c r="AE740" s="36"/>
      <c r="AT740" s="18" t="s">
        <v>139</v>
      </c>
      <c r="AU740" s="18" t="s">
        <v>92</v>
      </c>
    </row>
    <row r="741" spans="1:65" s="2" customFormat="1" ht="24.2" customHeight="1">
      <c r="A741" s="36"/>
      <c r="B741" s="37"/>
      <c r="C741" s="177" t="s">
        <v>1294</v>
      </c>
      <c r="D741" s="177" t="s">
        <v>132</v>
      </c>
      <c r="E741" s="178" t="s">
        <v>490</v>
      </c>
      <c r="F741" s="179" t="s">
        <v>491</v>
      </c>
      <c r="G741" s="180" t="s">
        <v>180</v>
      </c>
      <c r="H741" s="181">
        <v>1</v>
      </c>
      <c r="I741" s="182"/>
      <c r="J741" s="183">
        <f>ROUND(I741*H741,2)</f>
        <v>0</v>
      </c>
      <c r="K741" s="179" t="s">
        <v>39</v>
      </c>
      <c r="L741" s="41"/>
      <c r="M741" s="184" t="s">
        <v>39</v>
      </c>
      <c r="N741" s="185" t="s">
        <v>53</v>
      </c>
      <c r="O741" s="66"/>
      <c r="P741" s="186">
        <f>O741*H741</f>
        <v>0</v>
      </c>
      <c r="Q741" s="186">
        <v>0</v>
      </c>
      <c r="R741" s="186">
        <f>Q741*H741</f>
        <v>0</v>
      </c>
      <c r="S741" s="186">
        <v>0</v>
      </c>
      <c r="T741" s="187">
        <f>S741*H741</f>
        <v>0</v>
      </c>
      <c r="U741" s="36"/>
      <c r="V741" s="36"/>
      <c r="W741" s="36"/>
      <c r="X741" s="36"/>
      <c r="Y741" s="36"/>
      <c r="Z741" s="36"/>
      <c r="AA741" s="36"/>
      <c r="AB741" s="36"/>
      <c r="AC741" s="36"/>
      <c r="AD741" s="36"/>
      <c r="AE741" s="36"/>
      <c r="AR741" s="188" t="s">
        <v>137</v>
      </c>
      <c r="AT741" s="188" t="s">
        <v>132</v>
      </c>
      <c r="AU741" s="188" t="s">
        <v>92</v>
      </c>
      <c r="AY741" s="18" t="s">
        <v>130</v>
      </c>
      <c r="BE741" s="189">
        <f>IF(N741="základní",J741,0)</f>
        <v>0</v>
      </c>
      <c r="BF741" s="189">
        <f>IF(N741="snížená",J741,0)</f>
        <v>0</v>
      </c>
      <c r="BG741" s="189">
        <f>IF(N741="zákl. přenesená",J741,0)</f>
        <v>0</v>
      </c>
      <c r="BH741" s="189">
        <f>IF(N741="sníž. přenesená",J741,0)</f>
        <v>0</v>
      </c>
      <c r="BI741" s="189">
        <f>IF(N741="nulová",J741,0)</f>
        <v>0</v>
      </c>
      <c r="BJ741" s="18" t="s">
        <v>90</v>
      </c>
      <c r="BK741" s="189">
        <f>ROUND(I741*H741,2)</f>
        <v>0</v>
      </c>
      <c r="BL741" s="18" t="s">
        <v>137</v>
      </c>
      <c r="BM741" s="188" t="s">
        <v>1295</v>
      </c>
    </row>
    <row r="742" spans="1:65" s="2" customFormat="1" ht="11.25">
      <c r="A742" s="36"/>
      <c r="B742" s="37"/>
      <c r="C742" s="38"/>
      <c r="D742" s="190" t="s">
        <v>139</v>
      </c>
      <c r="E742" s="38"/>
      <c r="F742" s="191" t="s">
        <v>491</v>
      </c>
      <c r="G742" s="38"/>
      <c r="H742" s="38"/>
      <c r="I742" s="192"/>
      <c r="J742" s="38"/>
      <c r="K742" s="38"/>
      <c r="L742" s="41"/>
      <c r="M742" s="193"/>
      <c r="N742" s="194"/>
      <c r="O742" s="66"/>
      <c r="P742" s="66"/>
      <c r="Q742" s="66"/>
      <c r="R742" s="66"/>
      <c r="S742" s="66"/>
      <c r="T742" s="67"/>
      <c r="U742" s="36"/>
      <c r="V742" s="36"/>
      <c r="W742" s="36"/>
      <c r="X742" s="36"/>
      <c r="Y742" s="36"/>
      <c r="Z742" s="36"/>
      <c r="AA742" s="36"/>
      <c r="AB742" s="36"/>
      <c r="AC742" s="36"/>
      <c r="AD742" s="36"/>
      <c r="AE742" s="36"/>
      <c r="AT742" s="18" t="s">
        <v>139</v>
      </c>
      <c r="AU742" s="18" t="s">
        <v>92</v>
      </c>
    </row>
    <row r="743" spans="1:65" s="2" customFormat="1" ht="39">
      <c r="A743" s="36"/>
      <c r="B743" s="37"/>
      <c r="C743" s="38"/>
      <c r="D743" s="190" t="s">
        <v>347</v>
      </c>
      <c r="E743" s="38"/>
      <c r="F743" s="229" t="s">
        <v>493</v>
      </c>
      <c r="G743" s="38"/>
      <c r="H743" s="38"/>
      <c r="I743" s="192"/>
      <c r="J743" s="38"/>
      <c r="K743" s="38"/>
      <c r="L743" s="41"/>
      <c r="M743" s="193"/>
      <c r="N743" s="194"/>
      <c r="O743" s="66"/>
      <c r="P743" s="66"/>
      <c r="Q743" s="66"/>
      <c r="R743" s="66"/>
      <c r="S743" s="66"/>
      <c r="T743" s="67"/>
      <c r="U743" s="36"/>
      <c r="V743" s="36"/>
      <c r="W743" s="36"/>
      <c r="X743" s="36"/>
      <c r="Y743" s="36"/>
      <c r="Z743" s="36"/>
      <c r="AA743" s="36"/>
      <c r="AB743" s="36"/>
      <c r="AC743" s="36"/>
      <c r="AD743" s="36"/>
      <c r="AE743" s="36"/>
      <c r="AT743" s="18" t="s">
        <v>347</v>
      </c>
      <c r="AU743" s="18" t="s">
        <v>92</v>
      </c>
    </row>
    <row r="744" spans="1:65" s="13" customFormat="1" ht="33.75">
      <c r="B744" s="197"/>
      <c r="C744" s="198"/>
      <c r="D744" s="190" t="s">
        <v>143</v>
      </c>
      <c r="E744" s="199" t="s">
        <v>39</v>
      </c>
      <c r="F744" s="200" t="s">
        <v>1296</v>
      </c>
      <c r="G744" s="198"/>
      <c r="H744" s="201">
        <v>1</v>
      </c>
      <c r="I744" s="202"/>
      <c r="J744" s="198"/>
      <c r="K744" s="198"/>
      <c r="L744" s="203"/>
      <c r="M744" s="204"/>
      <c r="N744" s="205"/>
      <c r="O744" s="205"/>
      <c r="P744" s="205"/>
      <c r="Q744" s="205"/>
      <c r="R744" s="205"/>
      <c r="S744" s="205"/>
      <c r="T744" s="206"/>
      <c r="AT744" s="207" t="s">
        <v>143</v>
      </c>
      <c r="AU744" s="207" t="s">
        <v>92</v>
      </c>
      <c r="AV744" s="13" t="s">
        <v>92</v>
      </c>
      <c r="AW744" s="13" t="s">
        <v>41</v>
      </c>
      <c r="AX744" s="13" t="s">
        <v>90</v>
      </c>
      <c r="AY744" s="207" t="s">
        <v>130</v>
      </c>
    </row>
    <row r="745" spans="1:65" s="12" customFormat="1" ht="22.9" customHeight="1">
      <c r="B745" s="161"/>
      <c r="C745" s="162"/>
      <c r="D745" s="163" t="s">
        <v>81</v>
      </c>
      <c r="E745" s="175" t="s">
        <v>495</v>
      </c>
      <c r="F745" s="175" t="s">
        <v>496</v>
      </c>
      <c r="G745" s="162"/>
      <c r="H745" s="162"/>
      <c r="I745" s="165"/>
      <c r="J745" s="176">
        <f>BK745</f>
        <v>0</v>
      </c>
      <c r="K745" s="162"/>
      <c r="L745" s="167"/>
      <c r="M745" s="168"/>
      <c r="N745" s="169"/>
      <c r="O745" s="169"/>
      <c r="P745" s="170">
        <f>SUM(P746:P753)</f>
        <v>0</v>
      </c>
      <c r="Q745" s="169"/>
      <c r="R745" s="170">
        <f>SUM(R746:R753)</f>
        <v>0</v>
      </c>
      <c r="S745" s="169"/>
      <c r="T745" s="171">
        <f>SUM(T746:T753)</f>
        <v>0</v>
      </c>
      <c r="AR745" s="172" t="s">
        <v>167</v>
      </c>
      <c r="AT745" s="173" t="s">
        <v>81</v>
      </c>
      <c r="AU745" s="173" t="s">
        <v>90</v>
      </c>
      <c r="AY745" s="172" t="s">
        <v>130</v>
      </c>
      <c r="BK745" s="174">
        <f>SUM(BK746:BK753)</f>
        <v>0</v>
      </c>
    </row>
    <row r="746" spans="1:65" s="2" customFormat="1" ht="16.5" customHeight="1">
      <c r="A746" s="36"/>
      <c r="B746" s="37"/>
      <c r="C746" s="177" t="s">
        <v>1297</v>
      </c>
      <c r="D746" s="177" t="s">
        <v>132</v>
      </c>
      <c r="E746" s="178" t="s">
        <v>498</v>
      </c>
      <c r="F746" s="179" t="s">
        <v>499</v>
      </c>
      <c r="G746" s="180" t="s">
        <v>180</v>
      </c>
      <c r="H746" s="181">
        <v>1</v>
      </c>
      <c r="I746" s="182"/>
      <c r="J746" s="183">
        <f>ROUND(I746*H746,2)</f>
        <v>0</v>
      </c>
      <c r="K746" s="179" t="s">
        <v>39</v>
      </c>
      <c r="L746" s="41"/>
      <c r="M746" s="184" t="s">
        <v>39</v>
      </c>
      <c r="N746" s="185" t="s">
        <v>53</v>
      </c>
      <c r="O746" s="66"/>
      <c r="P746" s="186">
        <f>O746*H746</f>
        <v>0</v>
      </c>
      <c r="Q746" s="186">
        <v>0</v>
      </c>
      <c r="R746" s="186">
        <f>Q746*H746</f>
        <v>0</v>
      </c>
      <c r="S746" s="186">
        <v>0</v>
      </c>
      <c r="T746" s="187">
        <f>S746*H746</f>
        <v>0</v>
      </c>
      <c r="U746" s="36"/>
      <c r="V746" s="36"/>
      <c r="W746" s="36"/>
      <c r="X746" s="36"/>
      <c r="Y746" s="36"/>
      <c r="Z746" s="36"/>
      <c r="AA746" s="36"/>
      <c r="AB746" s="36"/>
      <c r="AC746" s="36"/>
      <c r="AD746" s="36"/>
      <c r="AE746" s="36"/>
      <c r="AR746" s="188" t="s">
        <v>137</v>
      </c>
      <c r="AT746" s="188" t="s">
        <v>132</v>
      </c>
      <c r="AU746" s="188" t="s">
        <v>92</v>
      </c>
      <c r="AY746" s="18" t="s">
        <v>130</v>
      </c>
      <c r="BE746" s="189">
        <f>IF(N746="základní",J746,0)</f>
        <v>0</v>
      </c>
      <c r="BF746" s="189">
        <f>IF(N746="snížená",J746,0)</f>
        <v>0</v>
      </c>
      <c r="BG746" s="189">
        <f>IF(N746="zákl. přenesená",J746,0)</f>
        <v>0</v>
      </c>
      <c r="BH746" s="189">
        <f>IF(N746="sníž. přenesená",J746,0)</f>
        <v>0</v>
      </c>
      <c r="BI746" s="189">
        <f>IF(N746="nulová",J746,0)</f>
        <v>0</v>
      </c>
      <c r="BJ746" s="18" t="s">
        <v>90</v>
      </c>
      <c r="BK746" s="189">
        <f>ROUND(I746*H746,2)</f>
        <v>0</v>
      </c>
      <c r="BL746" s="18" t="s">
        <v>137</v>
      </c>
      <c r="BM746" s="188" t="s">
        <v>1298</v>
      </c>
    </row>
    <row r="747" spans="1:65" s="2" customFormat="1" ht="11.25">
      <c r="A747" s="36"/>
      <c r="B747" s="37"/>
      <c r="C747" s="38"/>
      <c r="D747" s="190" t="s">
        <v>139</v>
      </c>
      <c r="E747" s="38"/>
      <c r="F747" s="191" t="s">
        <v>499</v>
      </c>
      <c r="G747" s="38"/>
      <c r="H747" s="38"/>
      <c r="I747" s="192"/>
      <c r="J747" s="38"/>
      <c r="K747" s="38"/>
      <c r="L747" s="41"/>
      <c r="M747" s="193"/>
      <c r="N747" s="194"/>
      <c r="O747" s="66"/>
      <c r="P747" s="66"/>
      <c r="Q747" s="66"/>
      <c r="R747" s="66"/>
      <c r="S747" s="66"/>
      <c r="T747" s="67"/>
      <c r="U747" s="36"/>
      <c r="V747" s="36"/>
      <c r="W747" s="36"/>
      <c r="X747" s="36"/>
      <c r="Y747" s="36"/>
      <c r="Z747" s="36"/>
      <c r="AA747" s="36"/>
      <c r="AB747" s="36"/>
      <c r="AC747" s="36"/>
      <c r="AD747" s="36"/>
      <c r="AE747" s="36"/>
      <c r="AT747" s="18" t="s">
        <v>139</v>
      </c>
      <c r="AU747" s="18" t="s">
        <v>92</v>
      </c>
    </row>
    <row r="748" spans="1:65" s="2" customFormat="1" ht="37.9" customHeight="1">
      <c r="A748" s="36"/>
      <c r="B748" s="37"/>
      <c r="C748" s="177" t="s">
        <v>1299</v>
      </c>
      <c r="D748" s="177" t="s">
        <v>132</v>
      </c>
      <c r="E748" s="178" t="s">
        <v>502</v>
      </c>
      <c r="F748" s="179" t="s">
        <v>503</v>
      </c>
      <c r="G748" s="180" t="s">
        <v>444</v>
      </c>
      <c r="H748" s="181">
        <v>1</v>
      </c>
      <c r="I748" s="182"/>
      <c r="J748" s="183">
        <f>ROUND(I748*H748,2)</f>
        <v>0</v>
      </c>
      <c r="K748" s="179" t="s">
        <v>445</v>
      </c>
      <c r="L748" s="41"/>
      <c r="M748" s="184" t="s">
        <v>39</v>
      </c>
      <c r="N748" s="185" t="s">
        <v>53</v>
      </c>
      <c r="O748" s="66"/>
      <c r="P748" s="186">
        <f>O748*H748</f>
        <v>0</v>
      </c>
      <c r="Q748" s="186">
        <v>0</v>
      </c>
      <c r="R748" s="186">
        <f>Q748*H748</f>
        <v>0</v>
      </c>
      <c r="S748" s="186">
        <v>0</v>
      </c>
      <c r="T748" s="187">
        <f>S748*H748</f>
        <v>0</v>
      </c>
      <c r="U748" s="36"/>
      <c r="V748" s="36"/>
      <c r="W748" s="36"/>
      <c r="X748" s="36"/>
      <c r="Y748" s="36"/>
      <c r="Z748" s="36"/>
      <c r="AA748" s="36"/>
      <c r="AB748" s="36"/>
      <c r="AC748" s="36"/>
      <c r="AD748" s="36"/>
      <c r="AE748" s="36"/>
      <c r="AR748" s="188" t="s">
        <v>446</v>
      </c>
      <c r="AT748" s="188" t="s">
        <v>132</v>
      </c>
      <c r="AU748" s="188" t="s">
        <v>92</v>
      </c>
      <c r="AY748" s="18" t="s">
        <v>130</v>
      </c>
      <c r="BE748" s="189">
        <f>IF(N748="základní",J748,0)</f>
        <v>0</v>
      </c>
      <c r="BF748" s="189">
        <f>IF(N748="snížená",J748,0)</f>
        <v>0</v>
      </c>
      <c r="BG748" s="189">
        <f>IF(N748="zákl. přenesená",J748,0)</f>
        <v>0</v>
      </c>
      <c r="BH748" s="189">
        <f>IF(N748="sníž. přenesená",J748,0)</f>
        <v>0</v>
      </c>
      <c r="BI748" s="189">
        <f>IF(N748="nulová",J748,0)</f>
        <v>0</v>
      </c>
      <c r="BJ748" s="18" t="s">
        <v>90</v>
      </c>
      <c r="BK748" s="189">
        <f>ROUND(I748*H748,2)</f>
        <v>0</v>
      </c>
      <c r="BL748" s="18" t="s">
        <v>446</v>
      </c>
      <c r="BM748" s="188" t="s">
        <v>1300</v>
      </c>
    </row>
    <row r="749" spans="1:65" s="2" customFormat="1" ht="39">
      <c r="A749" s="36"/>
      <c r="B749" s="37"/>
      <c r="C749" s="38"/>
      <c r="D749" s="190" t="s">
        <v>139</v>
      </c>
      <c r="E749" s="38"/>
      <c r="F749" s="191" t="s">
        <v>505</v>
      </c>
      <c r="G749" s="38"/>
      <c r="H749" s="38"/>
      <c r="I749" s="192"/>
      <c r="J749" s="38"/>
      <c r="K749" s="38"/>
      <c r="L749" s="41"/>
      <c r="M749" s="193"/>
      <c r="N749" s="194"/>
      <c r="O749" s="66"/>
      <c r="P749" s="66"/>
      <c r="Q749" s="66"/>
      <c r="R749" s="66"/>
      <c r="S749" s="66"/>
      <c r="T749" s="67"/>
      <c r="U749" s="36"/>
      <c r="V749" s="36"/>
      <c r="W749" s="36"/>
      <c r="X749" s="36"/>
      <c r="Y749" s="36"/>
      <c r="Z749" s="36"/>
      <c r="AA749" s="36"/>
      <c r="AB749" s="36"/>
      <c r="AC749" s="36"/>
      <c r="AD749" s="36"/>
      <c r="AE749" s="36"/>
      <c r="AT749" s="18" t="s">
        <v>139</v>
      </c>
      <c r="AU749" s="18" t="s">
        <v>92</v>
      </c>
    </row>
    <row r="750" spans="1:65" s="2" customFormat="1" ht="11.25">
      <c r="A750" s="36"/>
      <c r="B750" s="37"/>
      <c r="C750" s="38"/>
      <c r="D750" s="195" t="s">
        <v>141</v>
      </c>
      <c r="E750" s="38"/>
      <c r="F750" s="196" t="s">
        <v>506</v>
      </c>
      <c r="G750" s="38"/>
      <c r="H750" s="38"/>
      <c r="I750" s="192"/>
      <c r="J750" s="38"/>
      <c r="K750" s="38"/>
      <c r="L750" s="41"/>
      <c r="M750" s="193"/>
      <c r="N750" s="194"/>
      <c r="O750" s="66"/>
      <c r="P750" s="66"/>
      <c r="Q750" s="66"/>
      <c r="R750" s="66"/>
      <c r="S750" s="66"/>
      <c r="T750" s="67"/>
      <c r="U750" s="36"/>
      <c r="V750" s="36"/>
      <c r="W750" s="36"/>
      <c r="X750" s="36"/>
      <c r="Y750" s="36"/>
      <c r="Z750" s="36"/>
      <c r="AA750" s="36"/>
      <c r="AB750" s="36"/>
      <c r="AC750" s="36"/>
      <c r="AD750" s="36"/>
      <c r="AE750" s="36"/>
      <c r="AT750" s="18" t="s">
        <v>141</v>
      </c>
      <c r="AU750" s="18" t="s">
        <v>92</v>
      </c>
    </row>
    <row r="751" spans="1:65" s="2" customFormat="1" ht="24.2" customHeight="1">
      <c r="A751" s="36"/>
      <c r="B751" s="37"/>
      <c r="C751" s="177" t="s">
        <v>1301</v>
      </c>
      <c r="D751" s="177" t="s">
        <v>132</v>
      </c>
      <c r="E751" s="178" t="s">
        <v>508</v>
      </c>
      <c r="F751" s="179" t="s">
        <v>509</v>
      </c>
      <c r="G751" s="180" t="s">
        <v>444</v>
      </c>
      <c r="H751" s="181">
        <v>1</v>
      </c>
      <c r="I751" s="182"/>
      <c r="J751" s="183">
        <f>ROUND(I751*H751,2)</f>
        <v>0</v>
      </c>
      <c r="K751" s="179" t="s">
        <v>445</v>
      </c>
      <c r="L751" s="41"/>
      <c r="M751" s="184" t="s">
        <v>39</v>
      </c>
      <c r="N751" s="185" t="s">
        <v>53</v>
      </c>
      <c r="O751" s="66"/>
      <c r="P751" s="186">
        <f>O751*H751</f>
        <v>0</v>
      </c>
      <c r="Q751" s="186">
        <v>0</v>
      </c>
      <c r="R751" s="186">
        <f>Q751*H751</f>
        <v>0</v>
      </c>
      <c r="S751" s="186">
        <v>0</v>
      </c>
      <c r="T751" s="187">
        <f>S751*H751</f>
        <v>0</v>
      </c>
      <c r="U751" s="36"/>
      <c r="V751" s="36"/>
      <c r="W751" s="36"/>
      <c r="X751" s="36"/>
      <c r="Y751" s="36"/>
      <c r="Z751" s="36"/>
      <c r="AA751" s="36"/>
      <c r="AB751" s="36"/>
      <c r="AC751" s="36"/>
      <c r="AD751" s="36"/>
      <c r="AE751" s="36"/>
      <c r="AR751" s="188" t="s">
        <v>446</v>
      </c>
      <c r="AT751" s="188" t="s">
        <v>132</v>
      </c>
      <c r="AU751" s="188" t="s">
        <v>92</v>
      </c>
      <c r="AY751" s="18" t="s">
        <v>130</v>
      </c>
      <c r="BE751" s="189">
        <f>IF(N751="základní",J751,0)</f>
        <v>0</v>
      </c>
      <c r="BF751" s="189">
        <f>IF(N751="snížená",J751,0)</f>
        <v>0</v>
      </c>
      <c r="BG751" s="189">
        <f>IF(N751="zákl. přenesená",J751,0)</f>
        <v>0</v>
      </c>
      <c r="BH751" s="189">
        <f>IF(N751="sníž. přenesená",J751,0)</f>
        <v>0</v>
      </c>
      <c r="BI751" s="189">
        <f>IF(N751="nulová",J751,0)</f>
        <v>0</v>
      </c>
      <c r="BJ751" s="18" t="s">
        <v>90</v>
      </c>
      <c r="BK751" s="189">
        <f>ROUND(I751*H751,2)</f>
        <v>0</v>
      </c>
      <c r="BL751" s="18" t="s">
        <v>446</v>
      </c>
      <c r="BM751" s="188" t="s">
        <v>1302</v>
      </c>
    </row>
    <row r="752" spans="1:65" s="2" customFormat="1" ht="11.25">
      <c r="A752" s="36"/>
      <c r="B752" s="37"/>
      <c r="C752" s="38"/>
      <c r="D752" s="190" t="s">
        <v>139</v>
      </c>
      <c r="E752" s="38"/>
      <c r="F752" s="191" t="s">
        <v>509</v>
      </c>
      <c r="G752" s="38"/>
      <c r="H752" s="38"/>
      <c r="I752" s="192"/>
      <c r="J752" s="38"/>
      <c r="K752" s="38"/>
      <c r="L752" s="41"/>
      <c r="M752" s="193"/>
      <c r="N752" s="194"/>
      <c r="O752" s="66"/>
      <c r="P752" s="66"/>
      <c r="Q752" s="66"/>
      <c r="R752" s="66"/>
      <c r="S752" s="66"/>
      <c r="T752" s="67"/>
      <c r="U752" s="36"/>
      <c r="V752" s="36"/>
      <c r="W752" s="36"/>
      <c r="X752" s="36"/>
      <c r="Y752" s="36"/>
      <c r="Z752" s="36"/>
      <c r="AA752" s="36"/>
      <c r="AB752" s="36"/>
      <c r="AC752" s="36"/>
      <c r="AD752" s="36"/>
      <c r="AE752" s="36"/>
      <c r="AT752" s="18" t="s">
        <v>139</v>
      </c>
      <c r="AU752" s="18" t="s">
        <v>92</v>
      </c>
    </row>
    <row r="753" spans="1:47" s="2" customFormat="1" ht="11.25">
      <c r="A753" s="36"/>
      <c r="B753" s="37"/>
      <c r="C753" s="38"/>
      <c r="D753" s="195" t="s">
        <v>141</v>
      </c>
      <c r="E753" s="38"/>
      <c r="F753" s="196" t="s">
        <v>511</v>
      </c>
      <c r="G753" s="38"/>
      <c r="H753" s="38"/>
      <c r="I753" s="192"/>
      <c r="J753" s="38"/>
      <c r="K753" s="38"/>
      <c r="L753" s="41"/>
      <c r="M753" s="230"/>
      <c r="N753" s="231"/>
      <c r="O753" s="232"/>
      <c r="P753" s="232"/>
      <c r="Q753" s="232"/>
      <c r="R753" s="232"/>
      <c r="S753" s="232"/>
      <c r="T753" s="233"/>
      <c r="U753" s="36"/>
      <c r="V753" s="36"/>
      <c r="W753" s="36"/>
      <c r="X753" s="36"/>
      <c r="Y753" s="36"/>
      <c r="Z753" s="36"/>
      <c r="AA753" s="36"/>
      <c r="AB753" s="36"/>
      <c r="AC753" s="36"/>
      <c r="AD753" s="36"/>
      <c r="AE753" s="36"/>
      <c r="AT753" s="18" t="s">
        <v>141</v>
      </c>
      <c r="AU753" s="18" t="s">
        <v>92</v>
      </c>
    </row>
    <row r="754" spans="1:47" s="2" customFormat="1" ht="6.95" customHeight="1">
      <c r="A754" s="36"/>
      <c r="B754" s="49"/>
      <c r="C754" s="50"/>
      <c r="D754" s="50"/>
      <c r="E754" s="50"/>
      <c r="F754" s="50"/>
      <c r="G754" s="50"/>
      <c r="H754" s="50"/>
      <c r="I754" s="50"/>
      <c r="J754" s="50"/>
      <c r="K754" s="50"/>
      <c r="L754" s="41"/>
      <c r="M754" s="36"/>
      <c r="O754" s="36"/>
      <c r="P754" s="36"/>
      <c r="Q754" s="36"/>
      <c r="R754" s="36"/>
      <c r="S754" s="36"/>
      <c r="T754" s="36"/>
      <c r="U754" s="36"/>
      <c r="V754" s="36"/>
      <c r="W754" s="36"/>
      <c r="X754" s="36"/>
      <c r="Y754" s="36"/>
      <c r="Z754" s="36"/>
      <c r="AA754" s="36"/>
      <c r="AB754" s="36"/>
      <c r="AC754" s="36"/>
      <c r="AD754" s="36"/>
      <c r="AE754" s="36"/>
    </row>
  </sheetData>
  <sheetProtection algorithmName="SHA-512" hashValue="V39SRM2P7yUUsMlrgRuzzMus27POqQ0KTWmnwSxcjkOK9Zg8WOzGhlQlebjCE2U9sNSBjcyE52pzNkpNb3EC/A==" saltValue="FgVXnu6ujpsRnle77kV/kxeH/Sc0QPAcxm5aI5wykZX2onf6O/AZoHOQNUbRocQsARvEIrC4O654dLmrbg/FVA==" spinCount="100000" sheet="1" objects="1" scenarios="1" formatColumns="0" formatRows="0" autoFilter="0"/>
  <autoFilter ref="C93:K753"/>
  <mergeCells count="9">
    <mergeCell ref="E50:H50"/>
    <mergeCell ref="E84:H84"/>
    <mergeCell ref="E86:H86"/>
    <mergeCell ref="L2:V2"/>
    <mergeCell ref="E7:H7"/>
    <mergeCell ref="E9:H9"/>
    <mergeCell ref="E18:H18"/>
    <mergeCell ref="E27:H27"/>
    <mergeCell ref="E48:H48"/>
  </mergeCells>
  <hyperlinks>
    <hyperlink ref="F99" r:id="rId1"/>
    <hyperlink ref="F108" r:id="rId2"/>
    <hyperlink ref="F116" r:id="rId3"/>
    <hyperlink ref="F127" r:id="rId4"/>
    <hyperlink ref="F131" r:id="rId5"/>
    <hyperlink ref="F135" r:id="rId6"/>
    <hyperlink ref="F141" r:id="rId7"/>
    <hyperlink ref="F145" r:id="rId8"/>
    <hyperlink ref="F151" r:id="rId9"/>
    <hyperlink ref="F159" r:id="rId10"/>
    <hyperlink ref="F165" r:id="rId11"/>
    <hyperlink ref="F175" r:id="rId12"/>
    <hyperlink ref="F204" r:id="rId13"/>
    <hyperlink ref="F212" r:id="rId14"/>
    <hyperlink ref="F221" r:id="rId15"/>
    <hyperlink ref="F230" r:id="rId16"/>
    <hyperlink ref="F235" r:id="rId17"/>
    <hyperlink ref="F241" r:id="rId18"/>
    <hyperlink ref="F245" r:id="rId19"/>
    <hyperlink ref="F252" r:id="rId20"/>
    <hyperlink ref="F256" r:id="rId21"/>
    <hyperlink ref="F267" r:id="rId22"/>
    <hyperlink ref="F270" r:id="rId23"/>
    <hyperlink ref="F273" r:id="rId24"/>
    <hyperlink ref="F278" r:id="rId25"/>
    <hyperlink ref="F286" r:id="rId26"/>
    <hyperlink ref="F290" r:id="rId27"/>
    <hyperlink ref="F298" r:id="rId28"/>
    <hyperlink ref="F305" r:id="rId29"/>
    <hyperlink ref="F312" r:id="rId30"/>
    <hyperlink ref="F319" r:id="rId31"/>
    <hyperlink ref="F331" r:id="rId32"/>
    <hyperlink ref="F349" r:id="rId33"/>
    <hyperlink ref="F354" r:id="rId34"/>
    <hyperlink ref="F359" r:id="rId35"/>
    <hyperlink ref="F364" r:id="rId36"/>
    <hyperlink ref="F369" r:id="rId37"/>
    <hyperlink ref="F374" r:id="rId38"/>
    <hyperlink ref="F381" r:id="rId39"/>
    <hyperlink ref="F387" r:id="rId40"/>
    <hyperlink ref="F395" r:id="rId41"/>
    <hyperlink ref="F400" r:id="rId42"/>
    <hyperlink ref="F406" r:id="rId43"/>
    <hyperlink ref="F412" r:id="rId44"/>
    <hyperlink ref="F417" r:id="rId45"/>
    <hyperlink ref="F422" r:id="rId46"/>
    <hyperlink ref="F427" r:id="rId47"/>
    <hyperlink ref="F433" r:id="rId48"/>
    <hyperlink ref="F436" r:id="rId49"/>
    <hyperlink ref="F441" r:id="rId50"/>
    <hyperlink ref="F444" r:id="rId51"/>
    <hyperlink ref="F447" r:id="rId52"/>
    <hyperlink ref="F451" r:id="rId53"/>
    <hyperlink ref="F456" r:id="rId54"/>
    <hyperlink ref="F461" r:id="rId55"/>
    <hyperlink ref="F468" r:id="rId56"/>
    <hyperlink ref="F471" r:id="rId57"/>
    <hyperlink ref="F476" r:id="rId58"/>
    <hyperlink ref="F483" r:id="rId59"/>
    <hyperlink ref="F488" r:id="rId60"/>
    <hyperlink ref="F493" r:id="rId61"/>
    <hyperlink ref="F505" r:id="rId62"/>
    <hyperlink ref="F514" r:id="rId63"/>
    <hyperlink ref="F519" r:id="rId64"/>
    <hyperlink ref="F524" r:id="rId65"/>
    <hyperlink ref="F527" r:id="rId66"/>
    <hyperlink ref="F532" r:id="rId67"/>
    <hyperlink ref="F537" r:id="rId68"/>
    <hyperlink ref="F540" r:id="rId69"/>
    <hyperlink ref="F545" r:id="rId70"/>
    <hyperlink ref="F559" r:id="rId71"/>
    <hyperlink ref="F567" r:id="rId72"/>
    <hyperlink ref="F574" r:id="rId73"/>
    <hyperlink ref="F592" r:id="rId74"/>
    <hyperlink ref="F600" r:id="rId75"/>
    <hyperlink ref="F604" r:id="rId76"/>
    <hyperlink ref="F611" r:id="rId77"/>
    <hyperlink ref="F616" r:id="rId78"/>
    <hyperlink ref="F624" r:id="rId79"/>
    <hyperlink ref="F629" r:id="rId80"/>
    <hyperlink ref="F636" r:id="rId81"/>
    <hyperlink ref="F643" r:id="rId82"/>
    <hyperlink ref="F649" r:id="rId83"/>
    <hyperlink ref="F662" r:id="rId84"/>
    <hyperlink ref="F668" r:id="rId85"/>
    <hyperlink ref="F676" r:id="rId86"/>
    <hyperlink ref="F681" r:id="rId87"/>
    <hyperlink ref="F686" r:id="rId88"/>
    <hyperlink ref="F691" r:id="rId89"/>
    <hyperlink ref="F695" r:id="rId90"/>
    <hyperlink ref="F711" r:id="rId91"/>
    <hyperlink ref="F722" r:id="rId92"/>
    <hyperlink ref="F727" r:id="rId93"/>
    <hyperlink ref="F750" r:id="rId94"/>
    <hyperlink ref="F753" r:id="rId95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96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19"/>
  <sheetViews>
    <sheetView showGridLines="0" topLeftCell="A43" zoomScale="110" zoomScaleNormal="110" workbookViewId="0"/>
  </sheetViews>
  <sheetFormatPr defaultRowHeight="15"/>
  <cols>
    <col min="1" max="1" width="8.33203125" style="236" customWidth="1"/>
    <col min="2" max="2" width="1.6640625" style="236" customWidth="1"/>
    <col min="3" max="4" width="5" style="236" customWidth="1"/>
    <col min="5" max="5" width="11.6640625" style="236" customWidth="1"/>
    <col min="6" max="6" width="9.1640625" style="236" customWidth="1"/>
    <col min="7" max="7" width="5" style="236" customWidth="1"/>
    <col min="8" max="8" width="77.83203125" style="236" customWidth="1"/>
    <col min="9" max="10" width="20" style="236" customWidth="1"/>
    <col min="11" max="11" width="1.6640625" style="236" customWidth="1"/>
  </cols>
  <sheetData>
    <row r="1" spans="2:11" s="1" customFormat="1" ht="37.5" customHeight="1"/>
    <row r="2" spans="2:11" s="1" customFormat="1" ht="7.5" customHeight="1">
      <c r="B2" s="237"/>
      <c r="C2" s="238"/>
      <c r="D2" s="238"/>
      <c r="E2" s="238"/>
      <c r="F2" s="238"/>
      <c r="G2" s="238"/>
      <c r="H2" s="238"/>
      <c r="I2" s="238"/>
      <c r="J2" s="238"/>
      <c r="K2" s="239"/>
    </row>
    <row r="3" spans="2:11" s="15" customFormat="1" ht="45" customHeight="1">
      <c r="B3" s="240"/>
      <c r="C3" s="375" t="s">
        <v>1303</v>
      </c>
      <c r="D3" s="375"/>
      <c r="E3" s="375"/>
      <c r="F3" s="375"/>
      <c r="G3" s="375"/>
      <c r="H3" s="375"/>
      <c r="I3" s="375"/>
      <c r="J3" s="375"/>
      <c r="K3" s="241"/>
    </row>
    <row r="4" spans="2:11" s="1" customFormat="1" ht="25.5" customHeight="1">
      <c r="B4" s="242"/>
      <c r="C4" s="374" t="s">
        <v>1304</v>
      </c>
      <c r="D4" s="374"/>
      <c r="E4" s="374"/>
      <c r="F4" s="374"/>
      <c r="G4" s="374"/>
      <c r="H4" s="374"/>
      <c r="I4" s="374"/>
      <c r="J4" s="374"/>
      <c r="K4" s="243"/>
    </row>
    <row r="5" spans="2:11" s="1" customFormat="1" ht="5.25" customHeight="1">
      <c r="B5" s="242"/>
      <c r="C5" s="244"/>
      <c r="D5" s="244"/>
      <c r="E5" s="244"/>
      <c r="F5" s="244"/>
      <c r="G5" s="244"/>
      <c r="H5" s="244"/>
      <c r="I5" s="244"/>
      <c r="J5" s="244"/>
      <c r="K5" s="243"/>
    </row>
    <row r="6" spans="2:11" s="1" customFormat="1" ht="15" customHeight="1">
      <c r="B6" s="242"/>
      <c r="C6" s="373" t="s">
        <v>1305</v>
      </c>
      <c r="D6" s="373"/>
      <c r="E6" s="373"/>
      <c r="F6" s="373"/>
      <c r="G6" s="373"/>
      <c r="H6" s="373"/>
      <c r="I6" s="373"/>
      <c r="J6" s="373"/>
      <c r="K6" s="243"/>
    </row>
    <row r="7" spans="2:11" s="1" customFormat="1" ht="15" customHeight="1">
      <c r="B7" s="246"/>
      <c r="C7" s="373" t="s">
        <v>1306</v>
      </c>
      <c r="D7" s="373"/>
      <c r="E7" s="373"/>
      <c r="F7" s="373"/>
      <c r="G7" s="373"/>
      <c r="H7" s="373"/>
      <c r="I7" s="373"/>
      <c r="J7" s="373"/>
      <c r="K7" s="243"/>
    </row>
    <row r="8" spans="2:11" s="1" customFormat="1" ht="12.75" customHeight="1">
      <c r="B8" s="246"/>
      <c r="C8" s="245"/>
      <c r="D8" s="245"/>
      <c r="E8" s="245"/>
      <c r="F8" s="245"/>
      <c r="G8" s="245"/>
      <c r="H8" s="245"/>
      <c r="I8" s="245"/>
      <c r="J8" s="245"/>
      <c r="K8" s="243"/>
    </row>
    <row r="9" spans="2:11" s="1" customFormat="1" ht="15" customHeight="1">
      <c r="B9" s="246"/>
      <c r="C9" s="373" t="s">
        <v>1307</v>
      </c>
      <c r="D9" s="373"/>
      <c r="E9" s="373"/>
      <c r="F9" s="373"/>
      <c r="G9" s="373"/>
      <c r="H9" s="373"/>
      <c r="I9" s="373"/>
      <c r="J9" s="373"/>
      <c r="K9" s="243"/>
    </row>
    <row r="10" spans="2:11" s="1" customFormat="1" ht="15" customHeight="1">
      <c r="B10" s="246"/>
      <c r="C10" s="245"/>
      <c r="D10" s="373" t="s">
        <v>1308</v>
      </c>
      <c r="E10" s="373"/>
      <c r="F10" s="373"/>
      <c r="G10" s="373"/>
      <c r="H10" s="373"/>
      <c r="I10" s="373"/>
      <c r="J10" s="373"/>
      <c r="K10" s="243"/>
    </row>
    <row r="11" spans="2:11" s="1" customFormat="1" ht="15" customHeight="1">
      <c r="B11" s="246"/>
      <c r="C11" s="247"/>
      <c r="D11" s="373" t="s">
        <v>1309</v>
      </c>
      <c r="E11" s="373"/>
      <c r="F11" s="373"/>
      <c r="G11" s="373"/>
      <c r="H11" s="373"/>
      <c r="I11" s="373"/>
      <c r="J11" s="373"/>
      <c r="K11" s="243"/>
    </row>
    <row r="12" spans="2:11" s="1" customFormat="1" ht="15" customHeight="1">
      <c r="B12" s="246"/>
      <c r="C12" s="247"/>
      <c r="D12" s="245"/>
      <c r="E12" s="245"/>
      <c r="F12" s="245"/>
      <c r="G12" s="245"/>
      <c r="H12" s="245"/>
      <c r="I12" s="245"/>
      <c r="J12" s="245"/>
      <c r="K12" s="243"/>
    </row>
    <row r="13" spans="2:11" s="1" customFormat="1" ht="15" customHeight="1">
      <c r="B13" s="246"/>
      <c r="C13" s="247"/>
      <c r="D13" s="248" t="s">
        <v>1310</v>
      </c>
      <c r="E13" s="245"/>
      <c r="F13" s="245"/>
      <c r="G13" s="245"/>
      <c r="H13" s="245"/>
      <c r="I13" s="245"/>
      <c r="J13" s="245"/>
      <c r="K13" s="243"/>
    </row>
    <row r="14" spans="2:11" s="1" customFormat="1" ht="12.75" customHeight="1">
      <c r="B14" s="246"/>
      <c r="C14" s="247"/>
      <c r="D14" s="247"/>
      <c r="E14" s="247"/>
      <c r="F14" s="247"/>
      <c r="G14" s="247"/>
      <c r="H14" s="247"/>
      <c r="I14" s="247"/>
      <c r="J14" s="247"/>
      <c r="K14" s="243"/>
    </row>
    <row r="15" spans="2:11" s="1" customFormat="1" ht="15" customHeight="1">
      <c r="B15" s="246"/>
      <c r="C15" s="247"/>
      <c r="D15" s="373" t="s">
        <v>1311</v>
      </c>
      <c r="E15" s="373"/>
      <c r="F15" s="373"/>
      <c r="G15" s="373"/>
      <c r="H15" s="373"/>
      <c r="I15" s="373"/>
      <c r="J15" s="373"/>
      <c r="K15" s="243"/>
    </row>
    <row r="16" spans="2:11" s="1" customFormat="1" ht="15" customHeight="1">
      <c r="B16" s="246"/>
      <c r="C16" s="247"/>
      <c r="D16" s="373" t="s">
        <v>1312</v>
      </c>
      <c r="E16" s="373"/>
      <c r="F16" s="373"/>
      <c r="G16" s="373"/>
      <c r="H16" s="373"/>
      <c r="I16" s="373"/>
      <c r="J16" s="373"/>
      <c r="K16" s="243"/>
    </row>
    <row r="17" spans="2:11" s="1" customFormat="1" ht="15" customHeight="1">
      <c r="B17" s="246"/>
      <c r="C17" s="247"/>
      <c r="D17" s="373" t="s">
        <v>1313</v>
      </c>
      <c r="E17" s="373"/>
      <c r="F17" s="373"/>
      <c r="G17" s="373"/>
      <c r="H17" s="373"/>
      <c r="I17" s="373"/>
      <c r="J17" s="373"/>
      <c r="K17" s="243"/>
    </row>
    <row r="18" spans="2:11" s="1" customFormat="1" ht="15" customHeight="1">
      <c r="B18" s="246"/>
      <c r="C18" s="247"/>
      <c r="D18" s="247"/>
      <c r="E18" s="249" t="s">
        <v>89</v>
      </c>
      <c r="F18" s="373" t="s">
        <v>1314</v>
      </c>
      <c r="G18" s="373"/>
      <c r="H18" s="373"/>
      <c r="I18" s="373"/>
      <c r="J18" s="373"/>
      <c r="K18" s="243"/>
    </row>
    <row r="19" spans="2:11" s="1" customFormat="1" ht="15" customHeight="1">
      <c r="B19" s="246"/>
      <c r="C19" s="247"/>
      <c r="D19" s="247"/>
      <c r="E19" s="249" t="s">
        <v>1315</v>
      </c>
      <c r="F19" s="373" t="s">
        <v>1316</v>
      </c>
      <c r="G19" s="373"/>
      <c r="H19" s="373"/>
      <c r="I19" s="373"/>
      <c r="J19" s="373"/>
      <c r="K19" s="243"/>
    </row>
    <row r="20" spans="2:11" s="1" customFormat="1" ht="15" customHeight="1">
      <c r="B20" s="246"/>
      <c r="C20" s="247"/>
      <c r="D20" s="247"/>
      <c r="E20" s="249" t="s">
        <v>1317</v>
      </c>
      <c r="F20" s="373" t="s">
        <v>1318</v>
      </c>
      <c r="G20" s="373"/>
      <c r="H20" s="373"/>
      <c r="I20" s="373"/>
      <c r="J20" s="373"/>
      <c r="K20" s="243"/>
    </row>
    <row r="21" spans="2:11" s="1" customFormat="1" ht="15" customHeight="1">
      <c r="B21" s="246"/>
      <c r="C21" s="247"/>
      <c r="D21" s="247"/>
      <c r="E21" s="249" t="s">
        <v>1319</v>
      </c>
      <c r="F21" s="373" t="s">
        <v>1320</v>
      </c>
      <c r="G21" s="373"/>
      <c r="H21" s="373"/>
      <c r="I21" s="373"/>
      <c r="J21" s="373"/>
      <c r="K21" s="243"/>
    </row>
    <row r="22" spans="2:11" s="1" customFormat="1" ht="15" customHeight="1">
      <c r="B22" s="246"/>
      <c r="C22" s="247"/>
      <c r="D22" s="247"/>
      <c r="E22" s="249" t="s">
        <v>1321</v>
      </c>
      <c r="F22" s="373" t="s">
        <v>1322</v>
      </c>
      <c r="G22" s="373"/>
      <c r="H22" s="373"/>
      <c r="I22" s="373"/>
      <c r="J22" s="373"/>
      <c r="K22" s="243"/>
    </row>
    <row r="23" spans="2:11" s="1" customFormat="1" ht="15" customHeight="1">
      <c r="B23" s="246"/>
      <c r="C23" s="247"/>
      <c r="D23" s="247"/>
      <c r="E23" s="249" t="s">
        <v>1323</v>
      </c>
      <c r="F23" s="373" t="s">
        <v>1324</v>
      </c>
      <c r="G23" s="373"/>
      <c r="H23" s="373"/>
      <c r="I23" s="373"/>
      <c r="J23" s="373"/>
      <c r="K23" s="243"/>
    </row>
    <row r="24" spans="2:11" s="1" customFormat="1" ht="12.75" customHeight="1">
      <c r="B24" s="246"/>
      <c r="C24" s="247"/>
      <c r="D24" s="247"/>
      <c r="E24" s="247"/>
      <c r="F24" s="247"/>
      <c r="G24" s="247"/>
      <c r="H24" s="247"/>
      <c r="I24" s="247"/>
      <c r="J24" s="247"/>
      <c r="K24" s="243"/>
    </row>
    <row r="25" spans="2:11" s="1" customFormat="1" ht="15" customHeight="1">
      <c r="B25" s="246"/>
      <c r="C25" s="373" t="s">
        <v>1325</v>
      </c>
      <c r="D25" s="373"/>
      <c r="E25" s="373"/>
      <c r="F25" s="373"/>
      <c r="G25" s="373"/>
      <c r="H25" s="373"/>
      <c r="I25" s="373"/>
      <c r="J25" s="373"/>
      <c r="K25" s="243"/>
    </row>
    <row r="26" spans="2:11" s="1" customFormat="1" ht="15" customHeight="1">
      <c r="B26" s="246"/>
      <c r="C26" s="373" t="s">
        <v>1326</v>
      </c>
      <c r="D26" s="373"/>
      <c r="E26" s="373"/>
      <c r="F26" s="373"/>
      <c r="G26" s="373"/>
      <c r="H26" s="373"/>
      <c r="I26" s="373"/>
      <c r="J26" s="373"/>
      <c r="K26" s="243"/>
    </row>
    <row r="27" spans="2:11" s="1" customFormat="1" ht="15" customHeight="1">
      <c r="B27" s="246"/>
      <c r="C27" s="245"/>
      <c r="D27" s="373" t="s">
        <v>1327</v>
      </c>
      <c r="E27" s="373"/>
      <c r="F27" s="373"/>
      <c r="G27" s="373"/>
      <c r="H27" s="373"/>
      <c r="I27" s="373"/>
      <c r="J27" s="373"/>
      <c r="K27" s="243"/>
    </row>
    <row r="28" spans="2:11" s="1" customFormat="1" ht="15" customHeight="1">
      <c r="B28" s="246"/>
      <c r="C28" s="247"/>
      <c r="D28" s="373" t="s">
        <v>1328</v>
      </c>
      <c r="E28" s="373"/>
      <c r="F28" s="373"/>
      <c r="G28" s="373"/>
      <c r="H28" s="373"/>
      <c r="I28" s="373"/>
      <c r="J28" s="373"/>
      <c r="K28" s="243"/>
    </row>
    <row r="29" spans="2:11" s="1" customFormat="1" ht="12.75" customHeight="1">
      <c r="B29" s="246"/>
      <c r="C29" s="247"/>
      <c r="D29" s="247"/>
      <c r="E29" s="247"/>
      <c r="F29" s="247"/>
      <c r="G29" s="247"/>
      <c r="H29" s="247"/>
      <c r="I29" s="247"/>
      <c r="J29" s="247"/>
      <c r="K29" s="243"/>
    </row>
    <row r="30" spans="2:11" s="1" customFormat="1" ht="15" customHeight="1">
      <c r="B30" s="246"/>
      <c r="C30" s="247"/>
      <c r="D30" s="373" t="s">
        <v>1329</v>
      </c>
      <c r="E30" s="373"/>
      <c r="F30" s="373"/>
      <c r="G30" s="373"/>
      <c r="H30" s="373"/>
      <c r="I30" s="373"/>
      <c r="J30" s="373"/>
      <c r="K30" s="243"/>
    </row>
    <row r="31" spans="2:11" s="1" customFormat="1" ht="15" customHeight="1">
      <c r="B31" s="246"/>
      <c r="C31" s="247"/>
      <c r="D31" s="373" t="s">
        <v>1330</v>
      </c>
      <c r="E31" s="373"/>
      <c r="F31" s="373"/>
      <c r="G31" s="373"/>
      <c r="H31" s="373"/>
      <c r="I31" s="373"/>
      <c r="J31" s="373"/>
      <c r="K31" s="243"/>
    </row>
    <row r="32" spans="2:11" s="1" customFormat="1" ht="12.75" customHeight="1">
      <c r="B32" s="246"/>
      <c r="C32" s="247"/>
      <c r="D32" s="247"/>
      <c r="E32" s="247"/>
      <c r="F32" s="247"/>
      <c r="G32" s="247"/>
      <c r="H32" s="247"/>
      <c r="I32" s="247"/>
      <c r="J32" s="247"/>
      <c r="K32" s="243"/>
    </row>
    <row r="33" spans="2:11" s="1" customFormat="1" ht="15" customHeight="1">
      <c r="B33" s="246"/>
      <c r="C33" s="247"/>
      <c r="D33" s="373" t="s">
        <v>1331</v>
      </c>
      <c r="E33" s="373"/>
      <c r="F33" s="373"/>
      <c r="G33" s="373"/>
      <c r="H33" s="373"/>
      <c r="I33" s="373"/>
      <c r="J33" s="373"/>
      <c r="K33" s="243"/>
    </row>
    <row r="34" spans="2:11" s="1" customFormat="1" ht="15" customHeight="1">
      <c r="B34" s="246"/>
      <c r="C34" s="247"/>
      <c r="D34" s="373" t="s">
        <v>1332</v>
      </c>
      <c r="E34" s="373"/>
      <c r="F34" s="373"/>
      <c r="G34" s="373"/>
      <c r="H34" s="373"/>
      <c r="I34" s="373"/>
      <c r="J34" s="373"/>
      <c r="K34" s="243"/>
    </row>
    <row r="35" spans="2:11" s="1" customFormat="1" ht="15" customHeight="1">
      <c r="B35" s="246"/>
      <c r="C35" s="247"/>
      <c r="D35" s="373" t="s">
        <v>1333</v>
      </c>
      <c r="E35" s="373"/>
      <c r="F35" s="373"/>
      <c r="G35" s="373"/>
      <c r="H35" s="373"/>
      <c r="I35" s="373"/>
      <c r="J35" s="373"/>
      <c r="K35" s="243"/>
    </row>
    <row r="36" spans="2:11" s="1" customFormat="1" ht="15" customHeight="1">
      <c r="B36" s="246"/>
      <c r="C36" s="247"/>
      <c r="D36" s="245"/>
      <c r="E36" s="248" t="s">
        <v>116</v>
      </c>
      <c r="F36" s="245"/>
      <c r="G36" s="373" t="s">
        <v>1334</v>
      </c>
      <c r="H36" s="373"/>
      <c r="I36" s="373"/>
      <c r="J36" s="373"/>
      <c r="K36" s="243"/>
    </row>
    <row r="37" spans="2:11" s="1" customFormat="1" ht="30.75" customHeight="1">
      <c r="B37" s="246"/>
      <c r="C37" s="247"/>
      <c r="D37" s="245"/>
      <c r="E37" s="248" t="s">
        <v>1335</v>
      </c>
      <c r="F37" s="245"/>
      <c r="G37" s="373" t="s">
        <v>1336</v>
      </c>
      <c r="H37" s="373"/>
      <c r="I37" s="373"/>
      <c r="J37" s="373"/>
      <c r="K37" s="243"/>
    </row>
    <row r="38" spans="2:11" s="1" customFormat="1" ht="15" customHeight="1">
      <c r="B38" s="246"/>
      <c r="C38" s="247"/>
      <c r="D38" s="245"/>
      <c r="E38" s="248" t="s">
        <v>63</v>
      </c>
      <c r="F38" s="245"/>
      <c r="G38" s="373" t="s">
        <v>1337</v>
      </c>
      <c r="H38" s="373"/>
      <c r="I38" s="373"/>
      <c r="J38" s="373"/>
      <c r="K38" s="243"/>
    </row>
    <row r="39" spans="2:11" s="1" customFormat="1" ht="15" customHeight="1">
      <c r="B39" s="246"/>
      <c r="C39" s="247"/>
      <c r="D39" s="245"/>
      <c r="E39" s="248" t="s">
        <v>64</v>
      </c>
      <c r="F39" s="245"/>
      <c r="G39" s="373" t="s">
        <v>1338</v>
      </c>
      <c r="H39" s="373"/>
      <c r="I39" s="373"/>
      <c r="J39" s="373"/>
      <c r="K39" s="243"/>
    </row>
    <row r="40" spans="2:11" s="1" customFormat="1" ht="15" customHeight="1">
      <c r="B40" s="246"/>
      <c r="C40" s="247"/>
      <c r="D40" s="245"/>
      <c r="E40" s="248" t="s">
        <v>117</v>
      </c>
      <c r="F40" s="245"/>
      <c r="G40" s="373" t="s">
        <v>1339</v>
      </c>
      <c r="H40" s="373"/>
      <c r="I40" s="373"/>
      <c r="J40" s="373"/>
      <c r="K40" s="243"/>
    </row>
    <row r="41" spans="2:11" s="1" customFormat="1" ht="15" customHeight="1">
      <c r="B41" s="246"/>
      <c r="C41" s="247"/>
      <c r="D41" s="245"/>
      <c r="E41" s="248" t="s">
        <v>118</v>
      </c>
      <c r="F41" s="245"/>
      <c r="G41" s="373" t="s">
        <v>1340</v>
      </c>
      <c r="H41" s="373"/>
      <c r="I41" s="373"/>
      <c r="J41" s="373"/>
      <c r="K41" s="243"/>
    </row>
    <row r="42" spans="2:11" s="1" customFormat="1" ht="15" customHeight="1">
      <c r="B42" s="246"/>
      <c r="C42" s="247"/>
      <c r="D42" s="245"/>
      <c r="E42" s="248" t="s">
        <v>1341</v>
      </c>
      <c r="F42" s="245"/>
      <c r="G42" s="373" t="s">
        <v>1342</v>
      </c>
      <c r="H42" s="373"/>
      <c r="I42" s="373"/>
      <c r="J42" s="373"/>
      <c r="K42" s="243"/>
    </row>
    <row r="43" spans="2:11" s="1" customFormat="1" ht="15" customHeight="1">
      <c r="B43" s="246"/>
      <c r="C43" s="247"/>
      <c r="D43" s="245"/>
      <c r="E43" s="248"/>
      <c r="F43" s="245"/>
      <c r="G43" s="373" t="s">
        <v>1343</v>
      </c>
      <c r="H43" s="373"/>
      <c r="I43" s="373"/>
      <c r="J43" s="373"/>
      <c r="K43" s="243"/>
    </row>
    <row r="44" spans="2:11" s="1" customFormat="1" ht="15" customHeight="1">
      <c r="B44" s="246"/>
      <c r="C44" s="247"/>
      <c r="D44" s="245"/>
      <c r="E44" s="248" t="s">
        <v>1344</v>
      </c>
      <c r="F44" s="245"/>
      <c r="G44" s="373" t="s">
        <v>1345</v>
      </c>
      <c r="H44" s="373"/>
      <c r="I44" s="373"/>
      <c r="J44" s="373"/>
      <c r="K44" s="243"/>
    </row>
    <row r="45" spans="2:11" s="1" customFormat="1" ht="15" customHeight="1">
      <c r="B45" s="246"/>
      <c r="C45" s="247"/>
      <c r="D45" s="245"/>
      <c r="E45" s="248" t="s">
        <v>120</v>
      </c>
      <c r="F45" s="245"/>
      <c r="G45" s="373" t="s">
        <v>1346</v>
      </c>
      <c r="H45" s="373"/>
      <c r="I45" s="373"/>
      <c r="J45" s="373"/>
      <c r="K45" s="243"/>
    </row>
    <row r="46" spans="2:11" s="1" customFormat="1" ht="12.75" customHeight="1">
      <c r="B46" s="246"/>
      <c r="C46" s="247"/>
      <c r="D46" s="245"/>
      <c r="E46" s="245"/>
      <c r="F46" s="245"/>
      <c r="G46" s="245"/>
      <c r="H46" s="245"/>
      <c r="I46" s="245"/>
      <c r="J46" s="245"/>
      <c r="K46" s="243"/>
    </row>
    <row r="47" spans="2:11" s="1" customFormat="1" ht="15" customHeight="1">
      <c r="B47" s="246"/>
      <c r="C47" s="247"/>
      <c r="D47" s="373" t="s">
        <v>1347</v>
      </c>
      <c r="E47" s="373"/>
      <c r="F47" s="373"/>
      <c r="G47" s="373"/>
      <c r="H47" s="373"/>
      <c r="I47" s="373"/>
      <c r="J47" s="373"/>
      <c r="K47" s="243"/>
    </row>
    <row r="48" spans="2:11" s="1" customFormat="1" ht="15" customHeight="1">
      <c r="B48" s="246"/>
      <c r="C48" s="247"/>
      <c r="D48" s="247"/>
      <c r="E48" s="373" t="s">
        <v>1348</v>
      </c>
      <c r="F48" s="373"/>
      <c r="G48" s="373"/>
      <c r="H48" s="373"/>
      <c r="I48" s="373"/>
      <c r="J48" s="373"/>
      <c r="K48" s="243"/>
    </row>
    <row r="49" spans="2:11" s="1" customFormat="1" ht="15" customHeight="1">
      <c r="B49" s="246"/>
      <c r="C49" s="247"/>
      <c r="D49" s="247"/>
      <c r="E49" s="373" t="s">
        <v>1349</v>
      </c>
      <c r="F49" s="373"/>
      <c r="G49" s="373"/>
      <c r="H49" s="373"/>
      <c r="I49" s="373"/>
      <c r="J49" s="373"/>
      <c r="K49" s="243"/>
    </row>
    <row r="50" spans="2:11" s="1" customFormat="1" ht="15" customHeight="1">
      <c r="B50" s="246"/>
      <c r="C50" s="247"/>
      <c r="D50" s="247"/>
      <c r="E50" s="373" t="s">
        <v>1350</v>
      </c>
      <c r="F50" s="373"/>
      <c r="G50" s="373"/>
      <c r="H50" s="373"/>
      <c r="I50" s="373"/>
      <c r="J50" s="373"/>
      <c r="K50" s="243"/>
    </row>
    <row r="51" spans="2:11" s="1" customFormat="1" ht="15" customHeight="1">
      <c r="B51" s="246"/>
      <c r="C51" s="247"/>
      <c r="D51" s="373" t="s">
        <v>1351</v>
      </c>
      <c r="E51" s="373"/>
      <c r="F51" s="373"/>
      <c r="G51" s="373"/>
      <c r="H51" s="373"/>
      <c r="I51" s="373"/>
      <c r="J51" s="373"/>
      <c r="K51" s="243"/>
    </row>
    <row r="52" spans="2:11" s="1" customFormat="1" ht="25.5" customHeight="1">
      <c r="B52" s="242"/>
      <c r="C52" s="374" t="s">
        <v>1352</v>
      </c>
      <c r="D52" s="374"/>
      <c r="E52" s="374"/>
      <c r="F52" s="374"/>
      <c r="G52" s="374"/>
      <c r="H52" s="374"/>
      <c r="I52" s="374"/>
      <c r="J52" s="374"/>
      <c r="K52" s="243"/>
    </row>
    <row r="53" spans="2:11" s="1" customFormat="1" ht="5.25" customHeight="1">
      <c r="B53" s="242"/>
      <c r="C53" s="244"/>
      <c r="D53" s="244"/>
      <c r="E53" s="244"/>
      <c r="F53" s="244"/>
      <c r="G53" s="244"/>
      <c r="H53" s="244"/>
      <c r="I53" s="244"/>
      <c r="J53" s="244"/>
      <c r="K53" s="243"/>
    </row>
    <row r="54" spans="2:11" s="1" customFormat="1" ht="15" customHeight="1">
      <c r="B54" s="242"/>
      <c r="C54" s="373" t="s">
        <v>1353</v>
      </c>
      <c r="D54" s="373"/>
      <c r="E54" s="373"/>
      <c r="F54" s="373"/>
      <c r="G54" s="373"/>
      <c r="H54" s="373"/>
      <c r="I54" s="373"/>
      <c r="J54" s="373"/>
      <c r="K54" s="243"/>
    </row>
    <row r="55" spans="2:11" s="1" customFormat="1" ht="15" customHeight="1">
      <c r="B55" s="242"/>
      <c r="C55" s="373" t="s">
        <v>1354</v>
      </c>
      <c r="D55" s="373"/>
      <c r="E55" s="373"/>
      <c r="F55" s="373"/>
      <c r="G55" s="373"/>
      <c r="H55" s="373"/>
      <c r="I55" s="373"/>
      <c r="J55" s="373"/>
      <c r="K55" s="243"/>
    </row>
    <row r="56" spans="2:11" s="1" customFormat="1" ht="12.75" customHeight="1">
      <c r="B56" s="242"/>
      <c r="C56" s="245"/>
      <c r="D56" s="245"/>
      <c r="E56" s="245"/>
      <c r="F56" s="245"/>
      <c r="G56" s="245"/>
      <c r="H56" s="245"/>
      <c r="I56" s="245"/>
      <c r="J56" s="245"/>
      <c r="K56" s="243"/>
    </row>
    <row r="57" spans="2:11" s="1" customFormat="1" ht="15" customHeight="1">
      <c r="B57" s="242"/>
      <c r="C57" s="373" t="s">
        <v>1355</v>
      </c>
      <c r="D57" s="373"/>
      <c r="E57" s="373"/>
      <c r="F57" s="373"/>
      <c r="G57" s="373"/>
      <c r="H57" s="373"/>
      <c r="I57" s="373"/>
      <c r="J57" s="373"/>
      <c r="K57" s="243"/>
    </row>
    <row r="58" spans="2:11" s="1" customFormat="1" ht="15" customHeight="1">
      <c r="B58" s="242"/>
      <c r="C58" s="247"/>
      <c r="D58" s="373" t="s">
        <v>1356</v>
      </c>
      <c r="E58" s="373"/>
      <c r="F58" s="373"/>
      <c r="G58" s="373"/>
      <c r="H58" s="373"/>
      <c r="I58" s="373"/>
      <c r="J58" s="373"/>
      <c r="K58" s="243"/>
    </row>
    <row r="59" spans="2:11" s="1" customFormat="1" ht="15" customHeight="1">
      <c r="B59" s="242"/>
      <c r="C59" s="247"/>
      <c r="D59" s="373" t="s">
        <v>1357</v>
      </c>
      <c r="E59" s="373"/>
      <c r="F59" s="373"/>
      <c r="G59" s="373"/>
      <c r="H59" s="373"/>
      <c r="I59" s="373"/>
      <c r="J59" s="373"/>
      <c r="K59" s="243"/>
    </row>
    <row r="60" spans="2:11" s="1" customFormat="1" ht="15" customHeight="1">
      <c r="B60" s="242"/>
      <c r="C60" s="247"/>
      <c r="D60" s="373" t="s">
        <v>1358</v>
      </c>
      <c r="E60" s="373"/>
      <c r="F60" s="373"/>
      <c r="G60" s="373"/>
      <c r="H60" s="373"/>
      <c r="I60" s="373"/>
      <c r="J60" s="373"/>
      <c r="K60" s="243"/>
    </row>
    <row r="61" spans="2:11" s="1" customFormat="1" ht="15" customHeight="1">
      <c r="B61" s="242"/>
      <c r="C61" s="247"/>
      <c r="D61" s="373" t="s">
        <v>1359</v>
      </c>
      <c r="E61" s="373"/>
      <c r="F61" s="373"/>
      <c r="G61" s="373"/>
      <c r="H61" s="373"/>
      <c r="I61" s="373"/>
      <c r="J61" s="373"/>
      <c r="K61" s="243"/>
    </row>
    <row r="62" spans="2:11" s="1" customFormat="1" ht="15" customHeight="1">
      <c r="B62" s="242"/>
      <c r="C62" s="247"/>
      <c r="D62" s="376" t="s">
        <v>1360</v>
      </c>
      <c r="E62" s="376"/>
      <c r="F62" s="376"/>
      <c r="G62" s="376"/>
      <c r="H62" s="376"/>
      <c r="I62" s="376"/>
      <c r="J62" s="376"/>
      <c r="K62" s="243"/>
    </row>
    <row r="63" spans="2:11" s="1" customFormat="1" ht="15" customHeight="1">
      <c r="B63" s="242"/>
      <c r="C63" s="247"/>
      <c r="D63" s="373" t="s">
        <v>1361</v>
      </c>
      <c r="E63" s="373"/>
      <c r="F63" s="373"/>
      <c r="G63" s="373"/>
      <c r="H63" s="373"/>
      <c r="I63" s="373"/>
      <c r="J63" s="373"/>
      <c r="K63" s="243"/>
    </row>
    <row r="64" spans="2:11" s="1" customFormat="1" ht="12.75" customHeight="1">
      <c r="B64" s="242"/>
      <c r="C64" s="247"/>
      <c r="D64" s="247"/>
      <c r="E64" s="250"/>
      <c r="F64" s="247"/>
      <c r="G64" s="247"/>
      <c r="H64" s="247"/>
      <c r="I64" s="247"/>
      <c r="J64" s="247"/>
      <c r="K64" s="243"/>
    </row>
    <row r="65" spans="2:11" s="1" customFormat="1" ht="15" customHeight="1">
      <c r="B65" s="242"/>
      <c r="C65" s="247"/>
      <c r="D65" s="373" t="s">
        <v>1362</v>
      </c>
      <c r="E65" s="373"/>
      <c r="F65" s="373"/>
      <c r="G65" s="373"/>
      <c r="H65" s="373"/>
      <c r="I65" s="373"/>
      <c r="J65" s="373"/>
      <c r="K65" s="243"/>
    </row>
    <row r="66" spans="2:11" s="1" customFormat="1" ht="15" customHeight="1">
      <c r="B66" s="242"/>
      <c r="C66" s="247"/>
      <c r="D66" s="376" t="s">
        <v>1363</v>
      </c>
      <c r="E66" s="376"/>
      <c r="F66" s="376"/>
      <c r="G66" s="376"/>
      <c r="H66" s="376"/>
      <c r="I66" s="376"/>
      <c r="J66" s="376"/>
      <c r="K66" s="243"/>
    </row>
    <row r="67" spans="2:11" s="1" customFormat="1" ht="15" customHeight="1">
      <c r="B67" s="242"/>
      <c r="C67" s="247"/>
      <c r="D67" s="373" t="s">
        <v>1364</v>
      </c>
      <c r="E67" s="373"/>
      <c r="F67" s="373"/>
      <c r="G67" s="373"/>
      <c r="H67" s="373"/>
      <c r="I67" s="373"/>
      <c r="J67" s="373"/>
      <c r="K67" s="243"/>
    </row>
    <row r="68" spans="2:11" s="1" customFormat="1" ht="15" customHeight="1">
      <c r="B68" s="242"/>
      <c r="C68" s="247"/>
      <c r="D68" s="373" t="s">
        <v>1365</v>
      </c>
      <c r="E68" s="373"/>
      <c r="F68" s="373"/>
      <c r="G68" s="373"/>
      <c r="H68" s="373"/>
      <c r="I68" s="373"/>
      <c r="J68" s="373"/>
      <c r="K68" s="243"/>
    </row>
    <row r="69" spans="2:11" s="1" customFormat="1" ht="15" customHeight="1">
      <c r="B69" s="242"/>
      <c r="C69" s="247"/>
      <c r="D69" s="373" t="s">
        <v>1366</v>
      </c>
      <c r="E69" s="373"/>
      <c r="F69" s="373"/>
      <c r="G69" s="373"/>
      <c r="H69" s="373"/>
      <c r="I69" s="373"/>
      <c r="J69" s="373"/>
      <c r="K69" s="243"/>
    </row>
    <row r="70" spans="2:11" s="1" customFormat="1" ht="15" customHeight="1">
      <c r="B70" s="242"/>
      <c r="C70" s="247"/>
      <c r="D70" s="373" t="s">
        <v>1367</v>
      </c>
      <c r="E70" s="373"/>
      <c r="F70" s="373"/>
      <c r="G70" s="373"/>
      <c r="H70" s="373"/>
      <c r="I70" s="373"/>
      <c r="J70" s="373"/>
      <c r="K70" s="243"/>
    </row>
    <row r="71" spans="2:11" s="1" customFormat="1" ht="12.75" customHeight="1">
      <c r="B71" s="251"/>
      <c r="C71" s="252"/>
      <c r="D71" s="252"/>
      <c r="E71" s="252"/>
      <c r="F71" s="252"/>
      <c r="G71" s="252"/>
      <c r="H71" s="252"/>
      <c r="I71" s="252"/>
      <c r="J71" s="252"/>
      <c r="K71" s="253"/>
    </row>
    <row r="72" spans="2:11" s="1" customFormat="1" ht="18.75" customHeight="1">
      <c r="B72" s="254"/>
      <c r="C72" s="254"/>
      <c r="D72" s="254"/>
      <c r="E72" s="254"/>
      <c r="F72" s="254"/>
      <c r="G72" s="254"/>
      <c r="H72" s="254"/>
      <c r="I72" s="254"/>
      <c r="J72" s="254"/>
      <c r="K72" s="255"/>
    </row>
    <row r="73" spans="2:11" s="1" customFormat="1" ht="18.75" customHeight="1">
      <c r="B73" s="255"/>
      <c r="C73" s="255"/>
      <c r="D73" s="255"/>
      <c r="E73" s="255"/>
      <c r="F73" s="255"/>
      <c r="G73" s="255"/>
      <c r="H73" s="255"/>
      <c r="I73" s="255"/>
      <c r="J73" s="255"/>
      <c r="K73" s="255"/>
    </row>
    <row r="74" spans="2:11" s="1" customFormat="1" ht="7.5" customHeight="1">
      <c r="B74" s="256"/>
      <c r="C74" s="257"/>
      <c r="D74" s="257"/>
      <c r="E74" s="257"/>
      <c r="F74" s="257"/>
      <c r="G74" s="257"/>
      <c r="H74" s="257"/>
      <c r="I74" s="257"/>
      <c r="J74" s="257"/>
      <c r="K74" s="258"/>
    </row>
    <row r="75" spans="2:11" s="1" customFormat="1" ht="45" customHeight="1">
      <c r="B75" s="259"/>
      <c r="C75" s="377" t="s">
        <v>1368</v>
      </c>
      <c r="D75" s="377"/>
      <c r="E75" s="377"/>
      <c r="F75" s="377"/>
      <c r="G75" s="377"/>
      <c r="H75" s="377"/>
      <c r="I75" s="377"/>
      <c r="J75" s="377"/>
      <c r="K75" s="260"/>
    </row>
    <row r="76" spans="2:11" s="1" customFormat="1" ht="17.25" customHeight="1">
      <c r="B76" s="259"/>
      <c r="C76" s="261" t="s">
        <v>1369</v>
      </c>
      <c r="D76" s="261"/>
      <c r="E76" s="261"/>
      <c r="F76" s="261" t="s">
        <v>1370</v>
      </c>
      <c r="G76" s="262"/>
      <c r="H76" s="261" t="s">
        <v>64</v>
      </c>
      <c r="I76" s="261" t="s">
        <v>67</v>
      </c>
      <c r="J76" s="261" t="s">
        <v>1371</v>
      </c>
      <c r="K76" s="260"/>
    </row>
    <row r="77" spans="2:11" s="1" customFormat="1" ht="17.25" customHeight="1">
      <c r="B77" s="259"/>
      <c r="C77" s="263" t="s">
        <v>1372</v>
      </c>
      <c r="D77" s="263"/>
      <c r="E77" s="263"/>
      <c r="F77" s="264" t="s">
        <v>1373</v>
      </c>
      <c r="G77" s="265"/>
      <c r="H77" s="263"/>
      <c r="I77" s="263"/>
      <c r="J77" s="263" t="s">
        <v>1374</v>
      </c>
      <c r="K77" s="260"/>
    </row>
    <row r="78" spans="2:11" s="1" customFormat="1" ht="5.25" customHeight="1">
      <c r="B78" s="259"/>
      <c r="C78" s="266"/>
      <c r="D78" s="266"/>
      <c r="E78" s="266"/>
      <c r="F78" s="266"/>
      <c r="G78" s="267"/>
      <c r="H78" s="266"/>
      <c r="I78" s="266"/>
      <c r="J78" s="266"/>
      <c r="K78" s="260"/>
    </row>
    <row r="79" spans="2:11" s="1" customFormat="1" ht="15" customHeight="1">
      <c r="B79" s="259"/>
      <c r="C79" s="248" t="s">
        <v>63</v>
      </c>
      <c r="D79" s="268"/>
      <c r="E79" s="268"/>
      <c r="F79" s="269" t="s">
        <v>1375</v>
      </c>
      <c r="G79" s="270"/>
      <c r="H79" s="248" t="s">
        <v>1376</v>
      </c>
      <c r="I79" s="248" t="s">
        <v>1377</v>
      </c>
      <c r="J79" s="248">
        <v>20</v>
      </c>
      <c r="K79" s="260"/>
    </row>
    <row r="80" spans="2:11" s="1" customFormat="1" ht="15" customHeight="1">
      <c r="B80" s="259"/>
      <c r="C80" s="248" t="s">
        <v>1378</v>
      </c>
      <c r="D80" s="248"/>
      <c r="E80" s="248"/>
      <c r="F80" s="269" t="s">
        <v>1375</v>
      </c>
      <c r="G80" s="270"/>
      <c r="H80" s="248" t="s">
        <v>1379</v>
      </c>
      <c r="I80" s="248" t="s">
        <v>1377</v>
      </c>
      <c r="J80" s="248">
        <v>120</v>
      </c>
      <c r="K80" s="260"/>
    </row>
    <row r="81" spans="2:11" s="1" customFormat="1" ht="15" customHeight="1">
      <c r="B81" s="271"/>
      <c r="C81" s="248" t="s">
        <v>1380</v>
      </c>
      <c r="D81" s="248"/>
      <c r="E81" s="248"/>
      <c r="F81" s="269" t="s">
        <v>1381</v>
      </c>
      <c r="G81" s="270"/>
      <c r="H81" s="248" t="s">
        <v>1382</v>
      </c>
      <c r="I81" s="248" t="s">
        <v>1377</v>
      </c>
      <c r="J81" s="248">
        <v>50</v>
      </c>
      <c r="K81" s="260"/>
    </row>
    <row r="82" spans="2:11" s="1" customFormat="1" ht="15" customHeight="1">
      <c r="B82" s="271"/>
      <c r="C82" s="248" t="s">
        <v>1383</v>
      </c>
      <c r="D82" s="248"/>
      <c r="E82" s="248"/>
      <c r="F82" s="269" t="s">
        <v>1375</v>
      </c>
      <c r="G82" s="270"/>
      <c r="H82" s="248" t="s">
        <v>1384</v>
      </c>
      <c r="I82" s="248" t="s">
        <v>1385</v>
      </c>
      <c r="J82" s="248"/>
      <c r="K82" s="260"/>
    </row>
    <row r="83" spans="2:11" s="1" customFormat="1" ht="15" customHeight="1">
      <c r="B83" s="271"/>
      <c r="C83" s="272" t="s">
        <v>1386</v>
      </c>
      <c r="D83" s="272"/>
      <c r="E83" s="272"/>
      <c r="F83" s="273" t="s">
        <v>1381</v>
      </c>
      <c r="G83" s="272"/>
      <c r="H83" s="272" t="s">
        <v>1387</v>
      </c>
      <c r="I83" s="272" t="s">
        <v>1377</v>
      </c>
      <c r="J83" s="272">
        <v>15</v>
      </c>
      <c r="K83" s="260"/>
    </row>
    <row r="84" spans="2:11" s="1" customFormat="1" ht="15" customHeight="1">
      <c r="B84" s="271"/>
      <c r="C84" s="272" t="s">
        <v>1388</v>
      </c>
      <c r="D84" s="272"/>
      <c r="E84" s="272"/>
      <c r="F84" s="273" t="s">
        <v>1381</v>
      </c>
      <c r="G84" s="272"/>
      <c r="H84" s="272" t="s">
        <v>1389</v>
      </c>
      <c r="I84" s="272" t="s">
        <v>1377</v>
      </c>
      <c r="J84" s="272">
        <v>15</v>
      </c>
      <c r="K84" s="260"/>
    </row>
    <row r="85" spans="2:11" s="1" customFormat="1" ht="15" customHeight="1">
      <c r="B85" s="271"/>
      <c r="C85" s="272" t="s">
        <v>1390</v>
      </c>
      <c r="D85" s="272"/>
      <c r="E85" s="272"/>
      <c r="F85" s="273" t="s">
        <v>1381</v>
      </c>
      <c r="G85" s="272"/>
      <c r="H85" s="272" t="s">
        <v>1391</v>
      </c>
      <c r="I85" s="272" t="s">
        <v>1377</v>
      </c>
      <c r="J85" s="272">
        <v>20</v>
      </c>
      <c r="K85" s="260"/>
    </row>
    <row r="86" spans="2:11" s="1" customFormat="1" ht="15" customHeight="1">
      <c r="B86" s="271"/>
      <c r="C86" s="272" t="s">
        <v>1392</v>
      </c>
      <c r="D86" s="272"/>
      <c r="E86" s="272"/>
      <c r="F86" s="273" t="s">
        <v>1381</v>
      </c>
      <c r="G86" s="272"/>
      <c r="H86" s="272" t="s">
        <v>1393</v>
      </c>
      <c r="I86" s="272" t="s">
        <v>1377</v>
      </c>
      <c r="J86" s="272">
        <v>20</v>
      </c>
      <c r="K86" s="260"/>
    </row>
    <row r="87" spans="2:11" s="1" customFormat="1" ht="15" customHeight="1">
      <c r="B87" s="271"/>
      <c r="C87" s="248" t="s">
        <v>1394</v>
      </c>
      <c r="D87" s="248"/>
      <c r="E87" s="248"/>
      <c r="F87" s="269" t="s">
        <v>1381</v>
      </c>
      <c r="G87" s="270"/>
      <c r="H87" s="248" t="s">
        <v>1395</v>
      </c>
      <c r="I87" s="248" t="s">
        <v>1377</v>
      </c>
      <c r="J87" s="248">
        <v>50</v>
      </c>
      <c r="K87" s="260"/>
    </row>
    <row r="88" spans="2:11" s="1" customFormat="1" ht="15" customHeight="1">
      <c r="B88" s="271"/>
      <c r="C88" s="248" t="s">
        <v>1396</v>
      </c>
      <c r="D88" s="248"/>
      <c r="E88" s="248"/>
      <c r="F88" s="269" t="s">
        <v>1381</v>
      </c>
      <c r="G88" s="270"/>
      <c r="H88" s="248" t="s">
        <v>1397</v>
      </c>
      <c r="I88" s="248" t="s">
        <v>1377</v>
      </c>
      <c r="J88" s="248">
        <v>20</v>
      </c>
      <c r="K88" s="260"/>
    </row>
    <row r="89" spans="2:11" s="1" customFormat="1" ht="15" customHeight="1">
      <c r="B89" s="271"/>
      <c r="C89" s="248" t="s">
        <v>1398</v>
      </c>
      <c r="D89" s="248"/>
      <c r="E89" s="248"/>
      <c r="F89" s="269" t="s">
        <v>1381</v>
      </c>
      <c r="G89" s="270"/>
      <c r="H89" s="248" t="s">
        <v>1399</v>
      </c>
      <c r="I89" s="248" t="s">
        <v>1377</v>
      </c>
      <c r="J89" s="248">
        <v>20</v>
      </c>
      <c r="K89" s="260"/>
    </row>
    <row r="90" spans="2:11" s="1" customFormat="1" ht="15" customHeight="1">
      <c r="B90" s="271"/>
      <c r="C90" s="248" t="s">
        <v>1400</v>
      </c>
      <c r="D90" s="248"/>
      <c r="E90" s="248"/>
      <c r="F90" s="269" t="s">
        <v>1381</v>
      </c>
      <c r="G90" s="270"/>
      <c r="H90" s="248" t="s">
        <v>1401</v>
      </c>
      <c r="I90" s="248" t="s">
        <v>1377</v>
      </c>
      <c r="J90" s="248">
        <v>50</v>
      </c>
      <c r="K90" s="260"/>
    </row>
    <row r="91" spans="2:11" s="1" customFormat="1" ht="15" customHeight="1">
      <c r="B91" s="271"/>
      <c r="C91" s="248" t="s">
        <v>1402</v>
      </c>
      <c r="D91" s="248"/>
      <c r="E91" s="248"/>
      <c r="F91" s="269" t="s">
        <v>1381</v>
      </c>
      <c r="G91" s="270"/>
      <c r="H91" s="248" t="s">
        <v>1402</v>
      </c>
      <c r="I91" s="248" t="s">
        <v>1377</v>
      </c>
      <c r="J91" s="248">
        <v>50</v>
      </c>
      <c r="K91" s="260"/>
    </row>
    <row r="92" spans="2:11" s="1" customFormat="1" ht="15" customHeight="1">
      <c r="B92" s="271"/>
      <c r="C92" s="248" t="s">
        <v>1403</v>
      </c>
      <c r="D92" s="248"/>
      <c r="E92" s="248"/>
      <c r="F92" s="269" t="s">
        <v>1381</v>
      </c>
      <c r="G92" s="270"/>
      <c r="H92" s="248" t="s">
        <v>1404</v>
      </c>
      <c r="I92" s="248" t="s">
        <v>1377</v>
      </c>
      <c r="J92" s="248">
        <v>255</v>
      </c>
      <c r="K92" s="260"/>
    </row>
    <row r="93" spans="2:11" s="1" customFormat="1" ht="15" customHeight="1">
      <c r="B93" s="271"/>
      <c r="C93" s="248" t="s">
        <v>1405</v>
      </c>
      <c r="D93" s="248"/>
      <c r="E93" s="248"/>
      <c r="F93" s="269" t="s">
        <v>1375</v>
      </c>
      <c r="G93" s="270"/>
      <c r="H93" s="248" t="s">
        <v>1406</v>
      </c>
      <c r="I93" s="248" t="s">
        <v>1407</v>
      </c>
      <c r="J93" s="248"/>
      <c r="K93" s="260"/>
    </row>
    <row r="94" spans="2:11" s="1" customFormat="1" ht="15" customHeight="1">
      <c r="B94" s="271"/>
      <c r="C94" s="248" t="s">
        <v>1408</v>
      </c>
      <c r="D94" s="248"/>
      <c r="E94" s="248"/>
      <c r="F94" s="269" t="s">
        <v>1375</v>
      </c>
      <c r="G94" s="270"/>
      <c r="H94" s="248" t="s">
        <v>1409</v>
      </c>
      <c r="I94" s="248" t="s">
        <v>1410</v>
      </c>
      <c r="J94" s="248"/>
      <c r="K94" s="260"/>
    </row>
    <row r="95" spans="2:11" s="1" customFormat="1" ht="15" customHeight="1">
      <c r="B95" s="271"/>
      <c r="C95" s="248" t="s">
        <v>1411</v>
      </c>
      <c r="D95" s="248"/>
      <c r="E95" s="248"/>
      <c r="F95" s="269" t="s">
        <v>1375</v>
      </c>
      <c r="G95" s="270"/>
      <c r="H95" s="248" t="s">
        <v>1411</v>
      </c>
      <c r="I95" s="248" t="s">
        <v>1410</v>
      </c>
      <c r="J95" s="248"/>
      <c r="K95" s="260"/>
    </row>
    <row r="96" spans="2:11" s="1" customFormat="1" ht="15" customHeight="1">
      <c r="B96" s="271"/>
      <c r="C96" s="248" t="s">
        <v>48</v>
      </c>
      <c r="D96" s="248"/>
      <c r="E96" s="248"/>
      <c r="F96" s="269" t="s">
        <v>1375</v>
      </c>
      <c r="G96" s="270"/>
      <c r="H96" s="248" t="s">
        <v>1412</v>
      </c>
      <c r="I96" s="248" t="s">
        <v>1410</v>
      </c>
      <c r="J96" s="248"/>
      <c r="K96" s="260"/>
    </row>
    <row r="97" spans="2:11" s="1" customFormat="1" ht="15" customHeight="1">
      <c r="B97" s="271"/>
      <c r="C97" s="248" t="s">
        <v>58</v>
      </c>
      <c r="D97" s="248"/>
      <c r="E97" s="248"/>
      <c r="F97" s="269" t="s">
        <v>1375</v>
      </c>
      <c r="G97" s="270"/>
      <c r="H97" s="248" t="s">
        <v>1413</v>
      </c>
      <c r="I97" s="248" t="s">
        <v>1410</v>
      </c>
      <c r="J97" s="248"/>
      <c r="K97" s="260"/>
    </row>
    <row r="98" spans="2:11" s="1" customFormat="1" ht="15" customHeight="1">
      <c r="B98" s="274"/>
      <c r="C98" s="275"/>
      <c r="D98" s="275"/>
      <c r="E98" s="275"/>
      <c r="F98" s="275"/>
      <c r="G98" s="275"/>
      <c r="H98" s="275"/>
      <c r="I98" s="275"/>
      <c r="J98" s="275"/>
      <c r="K98" s="276"/>
    </row>
    <row r="99" spans="2:11" s="1" customFormat="1" ht="18.75" customHeight="1">
      <c r="B99" s="277"/>
      <c r="C99" s="278"/>
      <c r="D99" s="278"/>
      <c r="E99" s="278"/>
      <c r="F99" s="278"/>
      <c r="G99" s="278"/>
      <c r="H99" s="278"/>
      <c r="I99" s="278"/>
      <c r="J99" s="278"/>
      <c r="K99" s="277"/>
    </row>
    <row r="100" spans="2:11" s="1" customFormat="1" ht="18.75" customHeight="1">
      <c r="B100" s="255"/>
      <c r="C100" s="255"/>
      <c r="D100" s="255"/>
      <c r="E100" s="255"/>
      <c r="F100" s="255"/>
      <c r="G100" s="255"/>
      <c r="H100" s="255"/>
      <c r="I100" s="255"/>
      <c r="J100" s="255"/>
      <c r="K100" s="255"/>
    </row>
    <row r="101" spans="2:11" s="1" customFormat="1" ht="7.5" customHeight="1">
      <c r="B101" s="256"/>
      <c r="C101" s="257"/>
      <c r="D101" s="257"/>
      <c r="E101" s="257"/>
      <c r="F101" s="257"/>
      <c r="G101" s="257"/>
      <c r="H101" s="257"/>
      <c r="I101" s="257"/>
      <c r="J101" s="257"/>
      <c r="K101" s="258"/>
    </row>
    <row r="102" spans="2:11" s="1" customFormat="1" ht="45" customHeight="1">
      <c r="B102" s="259"/>
      <c r="C102" s="377" t="s">
        <v>1414</v>
      </c>
      <c r="D102" s="377"/>
      <c r="E102" s="377"/>
      <c r="F102" s="377"/>
      <c r="G102" s="377"/>
      <c r="H102" s="377"/>
      <c r="I102" s="377"/>
      <c r="J102" s="377"/>
      <c r="K102" s="260"/>
    </row>
    <row r="103" spans="2:11" s="1" customFormat="1" ht="17.25" customHeight="1">
      <c r="B103" s="259"/>
      <c r="C103" s="261" t="s">
        <v>1369</v>
      </c>
      <c r="D103" s="261"/>
      <c r="E103" s="261"/>
      <c r="F103" s="261" t="s">
        <v>1370</v>
      </c>
      <c r="G103" s="262"/>
      <c r="H103" s="261" t="s">
        <v>64</v>
      </c>
      <c r="I103" s="261" t="s">
        <v>67</v>
      </c>
      <c r="J103" s="261" t="s">
        <v>1371</v>
      </c>
      <c r="K103" s="260"/>
    </row>
    <row r="104" spans="2:11" s="1" customFormat="1" ht="17.25" customHeight="1">
      <c r="B104" s="259"/>
      <c r="C104" s="263" t="s">
        <v>1372</v>
      </c>
      <c r="D104" s="263"/>
      <c r="E104" s="263"/>
      <c r="F104" s="264" t="s">
        <v>1373</v>
      </c>
      <c r="G104" s="265"/>
      <c r="H104" s="263"/>
      <c r="I104" s="263"/>
      <c r="J104" s="263" t="s">
        <v>1374</v>
      </c>
      <c r="K104" s="260"/>
    </row>
    <row r="105" spans="2:11" s="1" customFormat="1" ht="5.25" customHeight="1">
      <c r="B105" s="259"/>
      <c r="C105" s="261"/>
      <c r="D105" s="261"/>
      <c r="E105" s="261"/>
      <c r="F105" s="261"/>
      <c r="G105" s="279"/>
      <c r="H105" s="261"/>
      <c r="I105" s="261"/>
      <c r="J105" s="261"/>
      <c r="K105" s="260"/>
    </row>
    <row r="106" spans="2:11" s="1" customFormat="1" ht="15" customHeight="1">
      <c r="B106" s="259"/>
      <c r="C106" s="248" t="s">
        <v>63</v>
      </c>
      <c r="D106" s="268"/>
      <c r="E106" s="268"/>
      <c r="F106" s="269" t="s">
        <v>1375</v>
      </c>
      <c r="G106" s="248"/>
      <c r="H106" s="248" t="s">
        <v>1415</v>
      </c>
      <c r="I106" s="248" t="s">
        <v>1377</v>
      </c>
      <c r="J106" s="248">
        <v>20</v>
      </c>
      <c r="K106" s="260"/>
    </row>
    <row r="107" spans="2:11" s="1" customFormat="1" ht="15" customHeight="1">
      <c r="B107" s="259"/>
      <c r="C107" s="248" t="s">
        <v>1378</v>
      </c>
      <c r="D107" s="248"/>
      <c r="E107" s="248"/>
      <c r="F107" s="269" t="s">
        <v>1375</v>
      </c>
      <c r="G107" s="248"/>
      <c r="H107" s="248" t="s">
        <v>1415</v>
      </c>
      <c r="I107" s="248" t="s">
        <v>1377</v>
      </c>
      <c r="J107" s="248">
        <v>120</v>
      </c>
      <c r="K107" s="260"/>
    </row>
    <row r="108" spans="2:11" s="1" customFormat="1" ht="15" customHeight="1">
      <c r="B108" s="271"/>
      <c r="C108" s="248" t="s">
        <v>1380</v>
      </c>
      <c r="D108" s="248"/>
      <c r="E108" s="248"/>
      <c r="F108" s="269" t="s">
        <v>1381</v>
      </c>
      <c r="G108" s="248"/>
      <c r="H108" s="248" t="s">
        <v>1415</v>
      </c>
      <c r="I108" s="248" t="s">
        <v>1377</v>
      </c>
      <c r="J108" s="248">
        <v>50</v>
      </c>
      <c r="K108" s="260"/>
    </row>
    <row r="109" spans="2:11" s="1" customFormat="1" ht="15" customHeight="1">
      <c r="B109" s="271"/>
      <c r="C109" s="248" t="s">
        <v>1383</v>
      </c>
      <c r="D109" s="248"/>
      <c r="E109" s="248"/>
      <c r="F109" s="269" t="s">
        <v>1375</v>
      </c>
      <c r="G109" s="248"/>
      <c r="H109" s="248" t="s">
        <v>1415</v>
      </c>
      <c r="I109" s="248" t="s">
        <v>1385</v>
      </c>
      <c r="J109" s="248"/>
      <c r="K109" s="260"/>
    </row>
    <row r="110" spans="2:11" s="1" customFormat="1" ht="15" customHeight="1">
      <c r="B110" s="271"/>
      <c r="C110" s="248" t="s">
        <v>1394</v>
      </c>
      <c r="D110" s="248"/>
      <c r="E110" s="248"/>
      <c r="F110" s="269" t="s">
        <v>1381</v>
      </c>
      <c r="G110" s="248"/>
      <c r="H110" s="248" t="s">
        <v>1415</v>
      </c>
      <c r="I110" s="248" t="s">
        <v>1377</v>
      </c>
      <c r="J110" s="248">
        <v>50</v>
      </c>
      <c r="K110" s="260"/>
    </row>
    <row r="111" spans="2:11" s="1" customFormat="1" ht="15" customHeight="1">
      <c r="B111" s="271"/>
      <c r="C111" s="248" t="s">
        <v>1402</v>
      </c>
      <c r="D111" s="248"/>
      <c r="E111" s="248"/>
      <c r="F111" s="269" t="s">
        <v>1381</v>
      </c>
      <c r="G111" s="248"/>
      <c r="H111" s="248" t="s">
        <v>1415</v>
      </c>
      <c r="I111" s="248" t="s">
        <v>1377</v>
      </c>
      <c r="J111" s="248">
        <v>50</v>
      </c>
      <c r="K111" s="260"/>
    </row>
    <row r="112" spans="2:11" s="1" customFormat="1" ht="15" customHeight="1">
      <c r="B112" s="271"/>
      <c r="C112" s="248" t="s">
        <v>1400</v>
      </c>
      <c r="D112" s="248"/>
      <c r="E112" s="248"/>
      <c r="F112" s="269" t="s">
        <v>1381</v>
      </c>
      <c r="G112" s="248"/>
      <c r="H112" s="248" t="s">
        <v>1415</v>
      </c>
      <c r="I112" s="248" t="s">
        <v>1377</v>
      </c>
      <c r="J112" s="248">
        <v>50</v>
      </c>
      <c r="K112" s="260"/>
    </row>
    <row r="113" spans="2:11" s="1" customFormat="1" ht="15" customHeight="1">
      <c r="B113" s="271"/>
      <c r="C113" s="248" t="s">
        <v>63</v>
      </c>
      <c r="D113" s="248"/>
      <c r="E113" s="248"/>
      <c r="F113" s="269" t="s">
        <v>1375</v>
      </c>
      <c r="G113" s="248"/>
      <c r="H113" s="248" t="s">
        <v>1416</v>
      </c>
      <c r="I113" s="248" t="s">
        <v>1377</v>
      </c>
      <c r="J113" s="248">
        <v>20</v>
      </c>
      <c r="K113" s="260"/>
    </row>
    <row r="114" spans="2:11" s="1" customFormat="1" ht="15" customHeight="1">
      <c r="B114" s="271"/>
      <c r="C114" s="248" t="s">
        <v>1417</v>
      </c>
      <c r="D114" s="248"/>
      <c r="E114" s="248"/>
      <c r="F114" s="269" t="s">
        <v>1375</v>
      </c>
      <c r="G114" s="248"/>
      <c r="H114" s="248" t="s">
        <v>1418</v>
      </c>
      <c r="I114" s="248" t="s">
        <v>1377</v>
      </c>
      <c r="J114" s="248">
        <v>120</v>
      </c>
      <c r="K114" s="260"/>
    </row>
    <row r="115" spans="2:11" s="1" customFormat="1" ht="15" customHeight="1">
      <c r="B115" s="271"/>
      <c r="C115" s="248" t="s">
        <v>48</v>
      </c>
      <c r="D115" s="248"/>
      <c r="E115" s="248"/>
      <c r="F115" s="269" t="s">
        <v>1375</v>
      </c>
      <c r="G115" s="248"/>
      <c r="H115" s="248" t="s">
        <v>1419</v>
      </c>
      <c r="I115" s="248" t="s">
        <v>1410</v>
      </c>
      <c r="J115" s="248"/>
      <c r="K115" s="260"/>
    </row>
    <row r="116" spans="2:11" s="1" customFormat="1" ht="15" customHeight="1">
      <c r="B116" s="271"/>
      <c r="C116" s="248" t="s">
        <v>58</v>
      </c>
      <c r="D116" s="248"/>
      <c r="E116" s="248"/>
      <c r="F116" s="269" t="s">
        <v>1375</v>
      </c>
      <c r="G116" s="248"/>
      <c r="H116" s="248" t="s">
        <v>1420</v>
      </c>
      <c r="I116" s="248" t="s">
        <v>1410</v>
      </c>
      <c r="J116" s="248"/>
      <c r="K116" s="260"/>
    </row>
    <row r="117" spans="2:11" s="1" customFormat="1" ht="15" customHeight="1">
      <c r="B117" s="271"/>
      <c r="C117" s="248" t="s">
        <v>67</v>
      </c>
      <c r="D117" s="248"/>
      <c r="E117" s="248"/>
      <c r="F117" s="269" t="s">
        <v>1375</v>
      </c>
      <c r="G117" s="248"/>
      <c r="H117" s="248" t="s">
        <v>1421</v>
      </c>
      <c r="I117" s="248" t="s">
        <v>1422</v>
      </c>
      <c r="J117" s="248"/>
      <c r="K117" s="260"/>
    </row>
    <row r="118" spans="2:11" s="1" customFormat="1" ht="15" customHeight="1">
      <c r="B118" s="274"/>
      <c r="C118" s="280"/>
      <c r="D118" s="280"/>
      <c r="E118" s="280"/>
      <c r="F118" s="280"/>
      <c r="G118" s="280"/>
      <c r="H118" s="280"/>
      <c r="I118" s="280"/>
      <c r="J118" s="280"/>
      <c r="K118" s="276"/>
    </row>
    <row r="119" spans="2:11" s="1" customFormat="1" ht="18.75" customHeight="1">
      <c r="B119" s="281"/>
      <c r="C119" s="282"/>
      <c r="D119" s="282"/>
      <c r="E119" s="282"/>
      <c r="F119" s="283"/>
      <c r="G119" s="282"/>
      <c r="H119" s="282"/>
      <c r="I119" s="282"/>
      <c r="J119" s="282"/>
      <c r="K119" s="281"/>
    </row>
    <row r="120" spans="2:11" s="1" customFormat="1" ht="18.75" customHeight="1">
      <c r="B120" s="255"/>
      <c r="C120" s="255"/>
      <c r="D120" s="255"/>
      <c r="E120" s="255"/>
      <c r="F120" s="255"/>
      <c r="G120" s="255"/>
      <c r="H120" s="255"/>
      <c r="I120" s="255"/>
      <c r="J120" s="255"/>
      <c r="K120" s="255"/>
    </row>
    <row r="121" spans="2:11" s="1" customFormat="1" ht="7.5" customHeight="1">
      <c r="B121" s="284"/>
      <c r="C121" s="285"/>
      <c r="D121" s="285"/>
      <c r="E121" s="285"/>
      <c r="F121" s="285"/>
      <c r="G121" s="285"/>
      <c r="H121" s="285"/>
      <c r="I121" s="285"/>
      <c r="J121" s="285"/>
      <c r="K121" s="286"/>
    </row>
    <row r="122" spans="2:11" s="1" customFormat="1" ht="45" customHeight="1">
      <c r="B122" s="287"/>
      <c r="C122" s="375" t="s">
        <v>1423</v>
      </c>
      <c r="D122" s="375"/>
      <c r="E122" s="375"/>
      <c r="F122" s="375"/>
      <c r="G122" s="375"/>
      <c r="H122" s="375"/>
      <c r="I122" s="375"/>
      <c r="J122" s="375"/>
      <c r="K122" s="288"/>
    </row>
    <row r="123" spans="2:11" s="1" customFormat="1" ht="17.25" customHeight="1">
      <c r="B123" s="289"/>
      <c r="C123" s="261" t="s">
        <v>1369</v>
      </c>
      <c r="D123" s="261"/>
      <c r="E123" s="261"/>
      <c r="F123" s="261" t="s">
        <v>1370</v>
      </c>
      <c r="G123" s="262"/>
      <c r="H123" s="261" t="s">
        <v>64</v>
      </c>
      <c r="I123" s="261" t="s">
        <v>67</v>
      </c>
      <c r="J123" s="261" t="s">
        <v>1371</v>
      </c>
      <c r="K123" s="290"/>
    </row>
    <row r="124" spans="2:11" s="1" customFormat="1" ht="17.25" customHeight="1">
      <c r="B124" s="289"/>
      <c r="C124" s="263" t="s">
        <v>1372</v>
      </c>
      <c r="D124" s="263"/>
      <c r="E124" s="263"/>
      <c r="F124" s="264" t="s">
        <v>1373</v>
      </c>
      <c r="G124" s="265"/>
      <c r="H124" s="263"/>
      <c r="I124" s="263"/>
      <c r="J124" s="263" t="s">
        <v>1374</v>
      </c>
      <c r="K124" s="290"/>
    </row>
    <row r="125" spans="2:11" s="1" customFormat="1" ht="5.25" customHeight="1">
      <c r="B125" s="291"/>
      <c r="C125" s="266"/>
      <c r="D125" s="266"/>
      <c r="E125" s="266"/>
      <c r="F125" s="266"/>
      <c r="G125" s="292"/>
      <c r="H125" s="266"/>
      <c r="I125" s="266"/>
      <c r="J125" s="266"/>
      <c r="K125" s="293"/>
    </row>
    <row r="126" spans="2:11" s="1" customFormat="1" ht="15" customHeight="1">
      <c r="B126" s="291"/>
      <c r="C126" s="248" t="s">
        <v>1378</v>
      </c>
      <c r="D126" s="268"/>
      <c r="E126" s="268"/>
      <c r="F126" s="269" t="s">
        <v>1375</v>
      </c>
      <c r="G126" s="248"/>
      <c r="H126" s="248" t="s">
        <v>1415</v>
      </c>
      <c r="I126" s="248" t="s">
        <v>1377</v>
      </c>
      <c r="J126" s="248">
        <v>120</v>
      </c>
      <c r="K126" s="294"/>
    </row>
    <row r="127" spans="2:11" s="1" customFormat="1" ht="15" customHeight="1">
      <c r="B127" s="291"/>
      <c r="C127" s="248" t="s">
        <v>1424</v>
      </c>
      <c r="D127" s="248"/>
      <c r="E127" s="248"/>
      <c r="F127" s="269" t="s">
        <v>1375</v>
      </c>
      <c r="G127" s="248"/>
      <c r="H127" s="248" t="s">
        <v>1425</v>
      </c>
      <c r="I127" s="248" t="s">
        <v>1377</v>
      </c>
      <c r="J127" s="248" t="s">
        <v>1426</v>
      </c>
      <c r="K127" s="294"/>
    </row>
    <row r="128" spans="2:11" s="1" customFormat="1" ht="15" customHeight="1">
      <c r="B128" s="291"/>
      <c r="C128" s="248" t="s">
        <v>1323</v>
      </c>
      <c r="D128" s="248"/>
      <c r="E128" s="248"/>
      <c r="F128" s="269" t="s">
        <v>1375</v>
      </c>
      <c r="G128" s="248"/>
      <c r="H128" s="248" t="s">
        <v>1427</v>
      </c>
      <c r="I128" s="248" t="s">
        <v>1377</v>
      </c>
      <c r="J128" s="248" t="s">
        <v>1426</v>
      </c>
      <c r="K128" s="294"/>
    </row>
    <row r="129" spans="2:11" s="1" customFormat="1" ht="15" customHeight="1">
      <c r="B129" s="291"/>
      <c r="C129" s="248" t="s">
        <v>1386</v>
      </c>
      <c r="D129" s="248"/>
      <c r="E129" s="248"/>
      <c r="F129" s="269" t="s">
        <v>1381</v>
      </c>
      <c r="G129" s="248"/>
      <c r="H129" s="248" t="s">
        <v>1387</v>
      </c>
      <c r="I129" s="248" t="s">
        <v>1377</v>
      </c>
      <c r="J129" s="248">
        <v>15</v>
      </c>
      <c r="K129" s="294"/>
    </row>
    <row r="130" spans="2:11" s="1" customFormat="1" ht="15" customHeight="1">
      <c r="B130" s="291"/>
      <c r="C130" s="272" t="s">
        <v>1388</v>
      </c>
      <c r="D130" s="272"/>
      <c r="E130" s="272"/>
      <c r="F130" s="273" t="s">
        <v>1381</v>
      </c>
      <c r="G130" s="272"/>
      <c r="H130" s="272" t="s">
        <v>1389</v>
      </c>
      <c r="I130" s="272" t="s">
        <v>1377</v>
      </c>
      <c r="J130" s="272">
        <v>15</v>
      </c>
      <c r="K130" s="294"/>
    </row>
    <row r="131" spans="2:11" s="1" customFormat="1" ht="15" customHeight="1">
      <c r="B131" s="291"/>
      <c r="C131" s="272" t="s">
        <v>1390</v>
      </c>
      <c r="D131" s="272"/>
      <c r="E131" s="272"/>
      <c r="F131" s="273" t="s">
        <v>1381</v>
      </c>
      <c r="G131" s="272"/>
      <c r="H131" s="272" t="s">
        <v>1391</v>
      </c>
      <c r="I131" s="272" t="s">
        <v>1377</v>
      </c>
      <c r="J131" s="272">
        <v>20</v>
      </c>
      <c r="K131" s="294"/>
    </row>
    <row r="132" spans="2:11" s="1" customFormat="1" ht="15" customHeight="1">
      <c r="B132" s="291"/>
      <c r="C132" s="272" t="s">
        <v>1392</v>
      </c>
      <c r="D132" s="272"/>
      <c r="E132" s="272"/>
      <c r="F132" s="273" t="s">
        <v>1381</v>
      </c>
      <c r="G132" s="272"/>
      <c r="H132" s="272" t="s">
        <v>1393</v>
      </c>
      <c r="I132" s="272" t="s">
        <v>1377</v>
      </c>
      <c r="J132" s="272">
        <v>20</v>
      </c>
      <c r="K132" s="294"/>
    </row>
    <row r="133" spans="2:11" s="1" customFormat="1" ht="15" customHeight="1">
      <c r="B133" s="291"/>
      <c r="C133" s="248" t="s">
        <v>1380</v>
      </c>
      <c r="D133" s="248"/>
      <c r="E133" s="248"/>
      <c r="F133" s="269" t="s">
        <v>1381</v>
      </c>
      <c r="G133" s="248"/>
      <c r="H133" s="248" t="s">
        <v>1415</v>
      </c>
      <c r="I133" s="248" t="s">
        <v>1377</v>
      </c>
      <c r="J133" s="248">
        <v>50</v>
      </c>
      <c r="K133" s="294"/>
    </row>
    <row r="134" spans="2:11" s="1" customFormat="1" ht="15" customHeight="1">
      <c r="B134" s="291"/>
      <c r="C134" s="248" t="s">
        <v>1394</v>
      </c>
      <c r="D134" s="248"/>
      <c r="E134" s="248"/>
      <c r="F134" s="269" t="s">
        <v>1381</v>
      </c>
      <c r="G134" s="248"/>
      <c r="H134" s="248" t="s">
        <v>1415</v>
      </c>
      <c r="I134" s="248" t="s">
        <v>1377</v>
      </c>
      <c r="J134" s="248">
        <v>50</v>
      </c>
      <c r="K134" s="294"/>
    </row>
    <row r="135" spans="2:11" s="1" customFormat="1" ht="15" customHeight="1">
      <c r="B135" s="291"/>
      <c r="C135" s="248" t="s">
        <v>1400</v>
      </c>
      <c r="D135" s="248"/>
      <c r="E135" s="248"/>
      <c r="F135" s="269" t="s">
        <v>1381</v>
      </c>
      <c r="G135" s="248"/>
      <c r="H135" s="248" t="s">
        <v>1415</v>
      </c>
      <c r="I135" s="248" t="s">
        <v>1377</v>
      </c>
      <c r="J135" s="248">
        <v>50</v>
      </c>
      <c r="K135" s="294"/>
    </row>
    <row r="136" spans="2:11" s="1" customFormat="1" ht="15" customHeight="1">
      <c r="B136" s="291"/>
      <c r="C136" s="248" t="s">
        <v>1402</v>
      </c>
      <c r="D136" s="248"/>
      <c r="E136" s="248"/>
      <c r="F136" s="269" t="s">
        <v>1381</v>
      </c>
      <c r="G136" s="248"/>
      <c r="H136" s="248" t="s">
        <v>1415</v>
      </c>
      <c r="I136" s="248" t="s">
        <v>1377</v>
      </c>
      <c r="J136" s="248">
        <v>50</v>
      </c>
      <c r="K136" s="294"/>
    </row>
    <row r="137" spans="2:11" s="1" customFormat="1" ht="15" customHeight="1">
      <c r="B137" s="291"/>
      <c r="C137" s="248" t="s">
        <v>1403</v>
      </c>
      <c r="D137" s="248"/>
      <c r="E137" s="248"/>
      <c r="F137" s="269" t="s">
        <v>1381</v>
      </c>
      <c r="G137" s="248"/>
      <c r="H137" s="248" t="s">
        <v>1428</v>
      </c>
      <c r="I137" s="248" t="s">
        <v>1377</v>
      </c>
      <c r="J137" s="248">
        <v>255</v>
      </c>
      <c r="K137" s="294"/>
    </row>
    <row r="138" spans="2:11" s="1" customFormat="1" ht="15" customHeight="1">
      <c r="B138" s="291"/>
      <c r="C138" s="248" t="s">
        <v>1405</v>
      </c>
      <c r="D138" s="248"/>
      <c r="E138" s="248"/>
      <c r="F138" s="269" t="s">
        <v>1375</v>
      </c>
      <c r="G138" s="248"/>
      <c r="H138" s="248" t="s">
        <v>1429</v>
      </c>
      <c r="I138" s="248" t="s">
        <v>1407</v>
      </c>
      <c r="J138" s="248"/>
      <c r="K138" s="294"/>
    </row>
    <row r="139" spans="2:11" s="1" customFormat="1" ht="15" customHeight="1">
      <c r="B139" s="291"/>
      <c r="C139" s="248" t="s">
        <v>1408</v>
      </c>
      <c r="D139" s="248"/>
      <c r="E139" s="248"/>
      <c r="F139" s="269" t="s">
        <v>1375</v>
      </c>
      <c r="G139" s="248"/>
      <c r="H139" s="248" t="s">
        <v>1430</v>
      </c>
      <c r="I139" s="248" t="s">
        <v>1410</v>
      </c>
      <c r="J139" s="248"/>
      <c r="K139" s="294"/>
    </row>
    <row r="140" spans="2:11" s="1" customFormat="1" ht="15" customHeight="1">
      <c r="B140" s="291"/>
      <c r="C140" s="248" t="s">
        <v>1411</v>
      </c>
      <c r="D140" s="248"/>
      <c r="E140" s="248"/>
      <c r="F140" s="269" t="s">
        <v>1375</v>
      </c>
      <c r="G140" s="248"/>
      <c r="H140" s="248" t="s">
        <v>1411</v>
      </c>
      <c r="I140" s="248" t="s">
        <v>1410</v>
      </c>
      <c r="J140" s="248"/>
      <c r="K140" s="294"/>
    </row>
    <row r="141" spans="2:11" s="1" customFormat="1" ht="15" customHeight="1">
      <c r="B141" s="291"/>
      <c r="C141" s="248" t="s">
        <v>48</v>
      </c>
      <c r="D141" s="248"/>
      <c r="E141" s="248"/>
      <c r="F141" s="269" t="s">
        <v>1375</v>
      </c>
      <c r="G141" s="248"/>
      <c r="H141" s="248" t="s">
        <v>1431</v>
      </c>
      <c r="I141" s="248" t="s">
        <v>1410</v>
      </c>
      <c r="J141" s="248"/>
      <c r="K141" s="294"/>
    </row>
    <row r="142" spans="2:11" s="1" customFormat="1" ht="15" customHeight="1">
      <c r="B142" s="291"/>
      <c r="C142" s="248" t="s">
        <v>1432</v>
      </c>
      <c r="D142" s="248"/>
      <c r="E142" s="248"/>
      <c r="F142" s="269" t="s">
        <v>1375</v>
      </c>
      <c r="G142" s="248"/>
      <c r="H142" s="248" t="s">
        <v>1433</v>
      </c>
      <c r="I142" s="248" t="s">
        <v>1410</v>
      </c>
      <c r="J142" s="248"/>
      <c r="K142" s="294"/>
    </row>
    <row r="143" spans="2:11" s="1" customFormat="1" ht="15" customHeight="1">
      <c r="B143" s="295"/>
      <c r="C143" s="296"/>
      <c r="D143" s="296"/>
      <c r="E143" s="296"/>
      <c r="F143" s="296"/>
      <c r="G143" s="296"/>
      <c r="H143" s="296"/>
      <c r="I143" s="296"/>
      <c r="J143" s="296"/>
      <c r="K143" s="297"/>
    </row>
    <row r="144" spans="2:11" s="1" customFormat="1" ht="18.75" customHeight="1">
      <c r="B144" s="282"/>
      <c r="C144" s="282"/>
      <c r="D144" s="282"/>
      <c r="E144" s="282"/>
      <c r="F144" s="283"/>
      <c r="G144" s="282"/>
      <c r="H144" s="282"/>
      <c r="I144" s="282"/>
      <c r="J144" s="282"/>
      <c r="K144" s="282"/>
    </row>
    <row r="145" spans="2:11" s="1" customFormat="1" ht="18.75" customHeight="1">
      <c r="B145" s="255"/>
      <c r="C145" s="255"/>
      <c r="D145" s="255"/>
      <c r="E145" s="255"/>
      <c r="F145" s="255"/>
      <c r="G145" s="255"/>
      <c r="H145" s="255"/>
      <c r="I145" s="255"/>
      <c r="J145" s="255"/>
      <c r="K145" s="255"/>
    </row>
    <row r="146" spans="2:11" s="1" customFormat="1" ht="7.5" customHeight="1">
      <c r="B146" s="256"/>
      <c r="C146" s="257"/>
      <c r="D146" s="257"/>
      <c r="E146" s="257"/>
      <c r="F146" s="257"/>
      <c r="G146" s="257"/>
      <c r="H146" s="257"/>
      <c r="I146" s="257"/>
      <c r="J146" s="257"/>
      <c r="K146" s="258"/>
    </row>
    <row r="147" spans="2:11" s="1" customFormat="1" ht="45" customHeight="1">
      <c r="B147" s="259"/>
      <c r="C147" s="377" t="s">
        <v>1434</v>
      </c>
      <c r="D147" s="377"/>
      <c r="E147" s="377"/>
      <c r="F147" s="377"/>
      <c r="G147" s="377"/>
      <c r="H147" s="377"/>
      <c r="I147" s="377"/>
      <c r="J147" s="377"/>
      <c r="K147" s="260"/>
    </row>
    <row r="148" spans="2:11" s="1" customFormat="1" ht="17.25" customHeight="1">
      <c r="B148" s="259"/>
      <c r="C148" s="261" t="s">
        <v>1369</v>
      </c>
      <c r="D148" s="261"/>
      <c r="E148" s="261"/>
      <c r="F148" s="261" t="s">
        <v>1370</v>
      </c>
      <c r="G148" s="262"/>
      <c r="H148" s="261" t="s">
        <v>64</v>
      </c>
      <c r="I148" s="261" t="s">
        <v>67</v>
      </c>
      <c r="J148" s="261" t="s">
        <v>1371</v>
      </c>
      <c r="K148" s="260"/>
    </row>
    <row r="149" spans="2:11" s="1" customFormat="1" ht="17.25" customHeight="1">
      <c r="B149" s="259"/>
      <c r="C149" s="263" t="s">
        <v>1372</v>
      </c>
      <c r="D149" s="263"/>
      <c r="E149" s="263"/>
      <c r="F149" s="264" t="s">
        <v>1373</v>
      </c>
      <c r="G149" s="265"/>
      <c r="H149" s="263"/>
      <c r="I149" s="263"/>
      <c r="J149" s="263" t="s">
        <v>1374</v>
      </c>
      <c r="K149" s="260"/>
    </row>
    <row r="150" spans="2:11" s="1" customFormat="1" ht="5.25" customHeight="1">
      <c r="B150" s="271"/>
      <c r="C150" s="266"/>
      <c r="D150" s="266"/>
      <c r="E150" s="266"/>
      <c r="F150" s="266"/>
      <c r="G150" s="267"/>
      <c r="H150" s="266"/>
      <c r="I150" s="266"/>
      <c r="J150" s="266"/>
      <c r="K150" s="294"/>
    </row>
    <row r="151" spans="2:11" s="1" customFormat="1" ht="15" customHeight="1">
      <c r="B151" s="271"/>
      <c r="C151" s="298" t="s">
        <v>1378</v>
      </c>
      <c r="D151" s="248"/>
      <c r="E151" s="248"/>
      <c r="F151" s="299" t="s">
        <v>1375</v>
      </c>
      <c r="G151" s="248"/>
      <c r="H151" s="298" t="s">
        <v>1415</v>
      </c>
      <c r="I151" s="298" t="s">
        <v>1377</v>
      </c>
      <c r="J151" s="298">
        <v>120</v>
      </c>
      <c r="K151" s="294"/>
    </row>
    <row r="152" spans="2:11" s="1" customFormat="1" ht="15" customHeight="1">
      <c r="B152" s="271"/>
      <c r="C152" s="298" t="s">
        <v>1424</v>
      </c>
      <c r="D152" s="248"/>
      <c r="E152" s="248"/>
      <c r="F152" s="299" t="s">
        <v>1375</v>
      </c>
      <c r="G152" s="248"/>
      <c r="H152" s="298" t="s">
        <v>1435</v>
      </c>
      <c r="I152" s="298" t="s">
        <v>1377</v>
      </c>
      <c r="J152" s="298" t="s">
        <v>1426</v>
      </c>
      <c r="K152" s="294"/>
    </row>
    <row r="153" spans="2:11" s="1" customFormat="1" ht="15" customHeight="1">
      <c r="B153" s="271"/>
      <c r="C153" s="298" t="s">
        <v>1323</v>
      </c>
      <c r="D153" s="248"/>
      <c r="E153" s="248"/>
      <c r="F153" s="299" t="s">
        <v>1375</v>
      </c>
      <c r="G153" s="248"/>
      <c r="H153" s="298" t="s">
        <v>1436</v>
      </c>
      <c r="I153" s="298" t="s">
        <v>1377</v>
      </c>
      <c r="J153" s="298" t="s">
        <v>1426</v>
      </c>
      <c r="K153" s="294"/>
    </row>
    <row r="154" spans="2:11" s="1" customFormat="1" ht="15" customHeight="1">
      <c r="B154" s="271"/>
      <c r="C154" s="298" t="s">
        <v>1380</v>
      </c>
      <c r="D154" s="248"/>
      <c r="E154" s="248"/>
      <c r="F154" s="299" t="s">
        <v>1381</v>
      </c>
      <c r="G154" s="248"/>
      <c r="H154" s="298" t="s">
        <v>1415</v>
      </c>
      <c r="I154" s="298" t="s">
        <v>1377</v>
      </c>
      <c r="J154" s="298">
        <v>50</v>
      </c>
      <c r="K154" s="294"/>
    </row>
    <row r="155" spans="2:11" s="1" customFormat="1" ht="15" customHeight="1">
      <c r="B155" s="271"/>
      <c r="C155" s="298" t="s">
        <v>1383</v>
      </c>
      <c r="D155" s="248"/>
      <c r="E155" s="248"/>
      <c r="F155" s="299" t="s">
        <v>1375</v>
      </c>
      <c r="G155" s="248"/>
      <c r="H155" s="298" t="s">
        <v>1415</v>
      </c>
      <c r="I155" s="298" t="s">
        <v>1385</v>
      </c>
      <c r="J155" s="298"/>
      <c r="K155" s="294"/>
    </row>
    <row r="156" spans="2:11" s="1" customFormat="1" ht="15" customHeight="1">
      <c r="B156" s="271"/>
      <c r="C156" s="298" t="s">
        <v>1394</v>
      </c>
      <c r="D156" s="248"/>
      <c r="E156" s="248"/>
      <c r="F156" s="299" t="s">
        <v>1381</v>
      </c>
      <c r="G156" s="248"/>
      <c r="H156" s="298" t="s">
        <v>1415</v>
      </c>
      <c r="I156" s="298" t="s">
        <v>1377</v>
      </c>
      <c r="J156" s="298">
        <v>50</v>
      </c>
      <c r="K156" s="294"/>
    </row>
    <row r="157" spans="2:11" s="1" customFormat="1" ht="15" customHeight="1">
      <c r="B157" s="271"/>
      <c r="C157" s="298" t="s">
        <v>1402</v>
      </c>
      <c r="D157" s="248"/>
      <c r="E157" s="248"/>
      <c r="F157" s="299" t="s">
        <v>1381</v>
      </c>
      <c r="G157" s="248"/>
      <c r="H157" s="298" t="s">
        <v>1415</v>
      </c>
      <c r="I157" s="298" t="s">
        <v>1377</v>
      </c>
      <c r="J157" s="298">
        <v>50</v>
      </c>
      <c r="K157" s="294"/>
    </row>
    <row r="158" spans="2:11" s="1" customFormat="1" ht="15" customHeight="1">
      <c r="B158" s="271"/>
      <c r="C158" s="298" t="s">
        <v>1400</v>
      </c>
      <c r="D158" s="248"/>
      <c r="E158" s="248"/>
      <c r="F158" s="299" t="s">
        <v>1381</v>
      </c>
      <c r="G158" s="248"/>
      <c r="H158" s="298" t="s">
        <v>1415</v>
      </c>
      <c r="I158" s="298" t="s">
        <v>1377</v>
      </c>
      <c r="J158" s="298">
        <v>50</v>
      </c>
      <c r="K158" s="294"/>
    </row>
    <row r="159" spans="2:11" s="1" customFormat="1" ht="15" customHeight="1">
      <c r="B159" s="271"/>
      <c r="C159" s="298" t="s">
        <v>101</v>
      </c>
      <c r="D159" s="248"/>
      <c r="E159" s="248"/>
      <c r="F159" s="299" t="s">
        <v>1375</v>
      </c>
      <c r="G159" s="248"/>
      <c r="H159" s="298" t="s">
        <v>1437</v>
      </c>
      <c r="I159" s="298" t="s">
        <v>1377</v>
      </c>
      <c r="J159" s="298" t="s">
        <v>1438</v>
      </c>
      <c r="K159" s="294"/>
    </row>
    <row r="160" spans="2:11" s="1" customFormat="1" ht="15" customHeight="1">
      <c r="B160" s="271"/>
      <c r="C160" s="298" t="s">
        <v>1439</v>
      </c>
      <c r="D160" s="248"/>
      <c r="E160" s="248"/>
      <c r="F160" s="299" t="s">
        <v>1375</v>
      </c>
      <c r="G160" s="248"/>
      <c r="H160" s="298" t="s">
        <v>1440</v>
      </c>
      <c r="I160" s="298" t="s">
        <v>1410</v>
      </c>
      <c r="J160" s="298"/>
      <c r="K160" s="294"/>
    </row>
    <row r="161" spans="2:11" s="1" customFormat="1" ht="15" customHeight="1">
      <c r="B161" s="300"/>
      <c r="C161" s="280"/>
      <c r="D161" s="280"/>
      <c r="E161" s="280"/>
      <c r="F161" s="280"/>
      <c r="G161" s="280"/>
      <c r="H161" s="280"/>
      <c r="I161" s="280"/>
      <c r="J161" s="280"/>
      <c r="K161" s="301"/>
    </row>
    <row r="162" spans="2:11" s="1" customFormat="1" ht="18.75" customHeight="1">
      <c r="B162" s="282"/>
      <c r="C162" s="292"/>
      <c r="D162" s="292"/>
      <c r="E162" s="292"/>
      <c r="F162" s="302"/>
      <c r="G162" s="292"/>
      <c r="H162" s="292"/>
      <c r="I162" s="292"/>
      <c r="J162" s="292"/>
      <c r="K162" s="282"/>
    </row>
    <row r="163" spans="2:11" s="1" customFormat="1" ht="18.75" customHeight="1">
      <c r="B163" s="255"/>
      <c r="C163" s="255"/>
      <c r="D163" s="255"/>
      <c r="E163" s="255"/>
      <c r="F163" s="255"/>
      <c r="G163" s="255"/>
      <c r="H163" s="255"/>
      <c r="I163" s="255"/>
      <c r="J163" s="255"/>
      <c r="K163" s="255"/>
    </row>
    <row r="164" spans="2:11" s="1" customFormat="1" ht="7.5" customHeight="1">
      <c r="B164" s="237"/>
      <c r="C164" s="238"/>
      <c r="D164" s="238"/>
      <c r="E164" s="238"/>
      <c r="F164" s="238"/>
      <c r="G164" s="238"/>
      <c r="H164" s="238"/>
      <c r="I164" s="238"/>
      <c r="J164" s="238"/>
      <c r="K164" s="239"/>
    </row>
    <row r="165" spans="2:11" s="1" customFormat="1" ht="45" customHeight="1">
      <c r="B165" s="240"/>
      <c r="C165" s="375" t="s">
        <v>1441</v>
      </c>
      <c r="D165" s="375"/>
      <c r="E165" s="375"/>
      <c r="F165" s="375"/>
      <c r="G165" s="375"/>
      <c r="H165" s="375"/>
      <c r="I165" s="375"/>
      <c r="J165" s="375"/>
      <c r="K165" s="241"/>
    </row>
    <row r="166" spans="2:11" s="1" customFormat="1" ht="17.25" customHeight="1">
      <c r="B166" s="240"/>
      <c r="C166" s="261" t="s">
        <v>1369</v>
      </c>
      <c r="D166" s="261"/>
      <c r="E166" s="261"/>
      <c r="F166" s="261" t="s">
        <v>1370</v>
      </c>
      <c r="G166" s="303"/>
      <c r="H166" s="304" t="s">
        <v>64</v>
      </c>
      <c r="I166" s="304" t="s">
        <v>67</v>
      </c>
      <c r="J166" s="261" t="s">
        <v>1371</v>
      </c>
      <c r="K166" s="241"/>
    </row>
    <row r="167" spans="2:11" s="1" customFormat="1" ht="17.25" customHeight="1">
      <c r="B167" s="242"/>
      <c r="C167" s="263" t="s">
        <v>1372</v>
      </c>
      <c r="D167" s="263"/>
      <c r="E167" s="263"/>
      <c r="F167" s="264" t="s">
        <v>1373</v>
      </c>
      <c r="G167" s="305"/>
      <c r="H167" s="306"/>
      <c r="I167" s="306"/>
      <c r="J167" s="263" t="s">
        <v>1374</v>
      </c>
      <c r="K167" s="243"/>
    </row>
    <row r="168" spans="2:11" s="1" customFormat="1" ht="5.25" customHeight="1">
      <c r="B168" s="271"/>
      <c r="C168" s="266"/>
      <c r="D168" s="266"/>
      <c r="E168" s="266"/>
      <c r="F168" s="266"/>
      <c r="G168" s="267"/>
      <c r="H168" s="266"/>
      <c r="I168" s="266"/>
      <c r="J168" s="266"/>
      <c r="K168" s="294"/>
    </row>
    <row r="169" spans="2:11" s="1" customFormat="1" ht="15" customHeight="1">
      <c r="B169" s="271"/>
      <c r="C169" s="248" t="s">
        <v>1378</v>
      </c>
      <c r="D169" s="248"/>
      <c r="E169" s="248"/>
      <c r="F169" s="269" t="s">
        <v>1375</v>
      </c>
      <c r="G169" s="248"/>
      <c r="H169" s="248" t="s">
        <v>1415</v>
      </c>
      <c r="I169" s="248" t="s">
        <v>1377</v>
      </c>
      <c r="J169" s="248">
        <v>120</v>
      </c>
      <c r="K169" s="294"/>
    </row>
    <row r="170" spans="2:11" s="1" customFormat="1" ht="15" customHeight="1">
      <c r="B170" s="271"/>
      <c r="C170" s="248" t="s">
        <v>1424</v>
      </c>
      <c r="D170" s="248"/>
      <c r="E170" s="248"/>
      <c r="F170" s="269" t="s">
        <v>1375</v>
      </c>
      <c r="G170" s="248"/>
      <c r="H170" s="248" t="s">
        <v>1425</v>
      </c>
      <c r="I170" s="248" t="s">
        <v>1377</v>
      </c>
      <c r="J170" s="248" t="s">
        <v>1426</v>
      </c>
      <c r="K170" s="294"/>
    </row>
    <row r="171" spans="2:11" s="1" customFormat="1" ht="15" customHeight="1">
      <c r="B171" s="271"/>
      <c r="C171" s="248" t="s">
        <v>1323</v>
      </c>
      <c r="D171" s="248"/>
      <c r="E171" s="248"/>
      <c r="F171" s="269" t="s">
        <v>1375</v>
      </c>
      <c r="G171" s="248"/>
      <c r="H171" s="248" t="s">
        <v>1442</v>
      </c>
      <c r="I171" s="248" t="s">
        <v>1377</v>
      </c>
      <c r="J171" s="248" t="s">
        <v>1426</v>
      </c>
      <c r="K171" s="294"/>
    </row>
    <row r="172" spans="2:11" s="1" customFormat="1" ht="15" customHeight="1">
      <c r="B172" s="271"/>
      <c r="C172" s="248" t="s">
        <v>1380</v>
      </c>
      <c r="D172" s="248"/>
      <c r="E172" s="248"/>
      <c r="F172" s="269" t="s">
        <v>1381</v>
      </c>
      <c r="G172" s="248"/>
      <c r="H172" s="248" t="s">
        <v>1442</v>
      </c>
      <c r="I172" s="248" t="s">
        <v>1377</v>
      </c>
      <c r="J172" s="248">
        <v>50</v>
      </c>
      <c r="K172" s="294"/>
    </row>
    <row r="173" spans="2:11" s="1" customFormat="1" ht="15" customHeight="1">
      <c r="B173" s="271"/>
      <c r="C173" s="248" t="s">
        <v>1383</v>
      </c>
      <c r="D173" s="248"/>
      <c r="E173" s="248"/>
      <c r="F173" s="269" t="s">
        <v>1375</v>
      </c>
      <c r="G173" s="248"/>
      <c r="H173" s="248" t="s">
        <v>1442</v>
      </c>
      <c r="I173" s="248" t="s">
        <v>1385</v>
      </c>
      <c r="J173" s="248"/>
      <c r="K173" s="294"/>
    </row>
    <row r="174" spans="2:11" s="1" customFormat="1" ht="15" customHeight="1">
      <c r="B174" s="271"/>
      <c r="C174" s="248" t="s">
        <v>1394</v>
      </c>
      <c r="D174" s="248"/>
      <c r="E174" s="248"/>
      <c r="F174" s="269" t="s">
        <v>1381</v>
      </c>
      <c r="G174" s="248"/>
      <c r="H174" s="248" t="s">
        <v>1442</v>
      </c>
      <c r="I174" s="248" t="s">
        <v>1377</v>
      </c>
      <c r="J174" s="248">
        <v>50</v>
      </c>
      <c r="K174" s="294"/>
    </row>
    <row r="175" spans="2:11" s="1" customFormat="1" ht="15" customHeight="1">
      <c r="B175" s="271"/>
      <c r="C175" s="248" t="s">
        <v>1402</v>
      </c>
      <c r="D175" s="248"/>
      <c r="E175" s="248"/>
      <c r="F175" s="269" t="s">
        <v>1381</v>
      </c>
      <c r="G175" s="248"/>
      <c r="H175" s="248" t="s">
        <v>1442</v>
      </c>
      <c r="I175" s="248" t="s">
        <v>1377</v>
      </c>
      <c r="J175" s="248">
        <v>50</v>
      </c>
      <c r="K175" s="294"/>
    </row>
    <row r="176" spans="2:11" s="1" customFormat="1" ht="15" customHeight="1">
      <c r="B176" s="271"/>
      <c r="C176" s="248" t="s">
        <v>1400</v>
      </c>
      <c r="D176" s="248"/>
      <c r="E176" s="248"/>
      <c r="F176" s="269" t="s">
        <v>1381</v>
      </c>
      <c r="G176" s="248"/>
      <c r="H176" s="248" t="s">
        <v>1442</v>
      </c>
      <c r="I176" s="248" t="s">
        <v>1377</v>
      </c>
      <c r="J176" s="248">
        <v>50</v>
      </c>
      <c r="K176" s="294"/>
    </row>
    <row r="177" spans="2:11" s="1" customFormat="1" ht="15" customHeight="1">
      <c r="B177" s="271"/>
      <c r="C177" s="248" t="s">
        <v>116</v>
      </c>
      <c r="D177" s="248"/>
      <c r="E177" s="248"/>
      <c r="F177" s="269" t="s">
        <v>1375</v>
      </c>
      <c r="G177" s="248"/>
      <c r="H177" s="248" t="s">
        <v>1443</v>
      </c>
      <c r="I177" s="248" t="s">
        <v>1444</v>
      </c>
      <c r="J177" s="248"/>
      <c r="K177" s="294"/>
    </row>
    <row r="178" spans="2:11" s="1" customFormat="1" ht="15" customHeight="1">
      <c r="B178" s="271"/>
      <c r="C178" s="248" t="s">
        <v>67</v>
      </c>
      <c r="D178" s="248"/>
      <c r="E178" s="248"/>
      <c r="F178" s="269" t="s">
        <v>1375</v>
      </c>
      <c r="G178" s="248"/>
      <c r="H178" s="248" t="s">
        <v>1445</v>
      </c>
      <c r="I178" s="248" t="s">
        <v>1446</v>
      </c>
      <c r="J178" s="248">
        <v>1</v>
      </c>
      <c r="K178" s="294"/>
    </row>
    <row r="179" spans="2:11" s="1" customFormat="1" ht="15" customHeight="1">
      <c r="B179" s="271"/>
      <c r="C179" s="248" t="s">
        <v>63</v>
      </c>
      <c r="D179" s="248"/>
      <c r="E179" s="248"/>
      <c r="F179" s="269" t="s">
        <v>1375</v>
      </c>
      <c r="G179" s="248"/>
      <c r="H179" s="248" t="s">
        <v>1447</v>
      </c>
      <c r="I179" s="248" t="s">
        <v>1377</v>
      </c>
      <c r="J179" s="248">
        <v>20</v>
      </c>
      <c r="K179" s="294"/>
    </row>
    <row r="180" spans="2:11" s="1" customFormat="1" ht="15" customHeight="1">
      <c r="B180" s="271"/>
      <c r="C180" s="248" t="s">
        <v>64</v>
      </c>
      <c r="D180" s="248"/>
      <c r="E180" s="248"/>
      <c r="F180" s="269" t="s">
        <v>1375</v>
      </c>
      <c r="G180" s="248"/>
      <c r="H180" s="248" t="s">
        <v>1448</v>
      </c>
      <c r="I180" s="248" t="s">
        <v>1377</v>
      </c>
      <c r="J180" s="248">
        <v>255</v>
      </c>
      <c r="K180" s="294"/>
    </row>
    <row r="181" spans="2:11" s="1" customFormat="1" ht="15" customHeight="1">
      <c r="B181" s="271"/>
      <c r="C181" s="248" t="s">
        <v>117</v>
      </c>
      <c r="D181" s="248"/>
      <c r="E181" s="248"/>
      <c r="F181" s="269" t="s">
        <v>1375</v>
      </c>
      <c r="G181" s="248"/>
      <c r="H181" s="248" t="s">
        <v>1339</v>
      </c>
      <c r="I181" s="248" t="s">
        <v>1377</v>
      </c>
      <c r="J181" s="248">
        <v>10</v>
      </c>
      <c r="K181" s="294"/>
    </row>
    <row r="182" spans="2:11" s="1" customFormat="1" ht="15" customHeight="1">
      <c r="B182" s="271"/>
      <c r="C182" s="248" t="s">
        <v>118</v>
      </c>
      <c r="D182" s="248"/>
      <c r="E182" s="248"/>
      <c r="F182" s="269" t="s">
        <v>1375</v>
      </c>
      <c r="G182" s="248"/>
      <c r="H182" s="248" t="s">
        <v>1449</v>
      </c>
      <c r="I182" s="248" t="s">
        <v>1410</v>
      </c>
      <c r="J182" s="248"/>
      <c r="K182" s="294"/>
    </row>
    <row r="183" spans="2:11" s="1" customFormat="1" ht="15" customHeight="1">
      <c r="B183" s="271"/>
      <c r="C183" s="248" t="s">
        <v>1450</v>
      </c>
      <c r="D183" s="248"/>
      <c r="E183" s="248"/>
      <c r="F183" s="269" t="s">
        <v>1375</v>
      </c>
      <c r="G183" s="248"/>
      <c r="H183" s="248" t="s">
        <v>1451</v>
      </c>
      <c r="I183" s="248" t="s">
        <v>1410</v>
      </c>
      <c r="J183" s="248"/>
      <c r="K183" s="294"/>
    </row>
    <row r="184" spans="2:11" s="1" customFormat="1" ht="15" customHeight="1">
      <c r="B184" s="271"/>
      <c r="C184" s="248" t="s">
        <v>1439</v>
      </c>
      <c r="D184" s="248"/>
      <c r="E184" s="248"/>
      <c r="F184" s="269" t="s">
        <v>1375</v>
      </c>
      <c r="G184" s="248"/>
      <c r="H184" s="248" t="s">
        <v>1452</v>
      </c>
      <c r="I184" s="248" t="s">
        <v>1410</v>
      </c>
      <c r="J184" s="248"/>
      <c r="K184" s="294"/>
    </row>
    <row r="185" spans="2:11" s="1" customFormat="1" ht="15" customHeight="1">
      <c r="B185" s="271"/>
      <c r="C185" s="248" t="s">
        <v>120</v>
      </c>
      <c r="D185" s="248"/>
      <c r="E185" s="248"/>
      <c r="F185" s="269" t="s">
        <v>1381</v>
      </c>
      <c r="G185" s="248"/>
      <c r="H185" s="248" t="s">
        <v>1453</v>
      </c>
      <c r="I185" s="248" t="s">
        <v>1377</v>
      </c>
      <c r="J185" s="248">
        <v>50</v>
      </c>
      <c r="K185" s="294"/>
    </row>
    <row r="186" spans="2:11" s="1" customFormat="1" ht="15" customHeight="1">
      <c r="B186" s="271"/>
      <c r="C186" s="248" t="s">
        <v>1454</v>
      </c>
      <c r="D186" s="248"/>
      <c r="E186" s="248"/>
      <c r="F186" s="269" t="s">
        <v>1381</v>
      </c>
      <c r="G186" s="248"/>
      <c r="H186" s="248" t="s">
        <v>1455</v>
      </c>
      <c r="I186" s="248" t="s">
        <v>1456</v>
      </c>
      <c r="J186" s="248"/>
      <c r="K186" s="294"/>
    </row>
    <row r="187" spans="2:11" s="1" customFormat="1" ht="15" customHeight="1">
      <c r="B187" s="271"/>
      <c r="C187" s="248" t="s">
        <v>1457</v>
      </c>
      <c r="D187" s="248"/>
      <c r="E187" s="248"/>
      <c r="F187" s="269" t="s">
        <v>1381</v>
      </c>
      <c r="G187" s="248"/>
      <c r="H187" s="248" t="s">
        <v>1458</v>
      </c>
      <c r="I187" s="248" t="s">
        <v>1456</v>
      </c>
      <c r="J187" s="248"/>
      <c r="K187" s="294"/>
    </row>
    <row r="188" spans="2:11" s="1" customFormat="1" ht="15" customHeight="1">
      <c r="B188" s="271"/>
      <c r="C188" s="248" t="s">
        <v>1459</v>
      </c>
      <c r="D188" s="248"/>
      <c r="E188" s="248"/>
      <c r="F188" s="269" t="s">
        <v>1381</v>
      </c>
      <c r="G188" s="248"/>
      <c r="H188" s="248" t="s">
        <v>1460</v>
      </c>
      <c r="I188" s="248" t="s">
        <v>1456</v>
      </c>
      <c r="J188" s="248"/>
      <c r="K188" s="294"/>
    </row>
    <row r="189" spans="2:11" s="1" customFormat="1" ht="15" customHeight="1">
      <c r="B189" s="271"/>
      <c r="C189" s="307" t="s">
        <v>1461</v>
      </c>
      <c r="D189" s="248"/>
      <c r="E189" s="248"/>
      <c r="F189" s="269" t="s">
        <v>1381</v>
      </c>
      <c r="G189" s="248"/>
      <c r="H189" s="248" t="s">
        <v>1462</v>
      </c>
      <c r="I189" s="248" t="s">
        <v>1463</v>
      </c>
      <c r="J189" s="308" t="s">
        <v>1464</v>
      </c>
      <c r="K189" s="294"/>
    </row>
    <row r="190" spans="2:11" s="16" customFormat="1" ht="15" customHeight="1">
      <c r="B190" s="309"/>
      <c r="C190" s="310" t="s">
        <v>1465</v>
      </c>
      <c r="D190" s="311"/>
      <c r="E190" s="311"/>
      <c r="F190" s="312" t="s">
        <v>1381</v>
      </c>
      <c r="G190" s="311"/>
      <c r="H190" s="311" t="s">
        <v>1466</v>
      </c>
      <c r="I190" s="311" t="s">
        <v>1463</v>
      </c>
      <c r="J190" s="313" t="s">
        <v>1464</v>
      </c>
      <c r="K190" s="314"/>
    </row>
    <row r="191" spans="2:11" s="1" customFormat="1" ht="15" customHeight="1">
      <c r="B191" s="271"/>
      <c r="C191" s="307" t="s">
        <v>52</v>
      </c>
      <c r="D191" s="248"/>
      <c r="E191" s="248"/>
      <c r="F191" s="269" t="s">
        <v>1375</v>
      </c>
      <c r="G191" s="248"/>
      <c r="H191" s="245" t="s">
        <v>1467</v>
      </c>
      <c r="I191" s="248" t="s">
        <v>1468</v>
      </c>
      <c r="J191" s="248"/>
      <c r="K191" s="294"/>
    </row>
    <row r="192" spans="2:11" s="1" customFormat="1" ht="15" customHeight="1">
      <c r="B192" s="271"/>
      <c r="C192" s="307" t="s">
        <v>1469</v>
      </c>
      <c r="D192" s="248"/>
      <c r="E192" s="248"/>
      <c r="F192" s="269" t="s">
        <v>1375</v>
      </c>
      <c r="G192" s="248"/>
      <c r="H192" s="248" t="s">
        <v>1470</v>
      </c>
      <c r="I192" s="248" t="s">
        <v>1410</v>
      </c>
      <c r="J192" s="248"/>
      <c r="K192" s="294"/>
    </row>
    <row r="193" spans="2:11" s="1" customFormat="1" ht="15" customHeight="1">
      <c r="B193" s="271"/>
      <c r="C193" s="307" t="s">
        <v>1471</v>
      </c>
      <c r="D193" s="248"/>
      <c r="E193" s="248"/>
      <c r="F193" s="269" t="s">
        <v>1375</v>
      </c>
      <c r="G193" s="248"/>
      <c r="H193" s="248" t="s">
        <v>1472</v>
      </c>
      <c r="I193" s="248" t="s">
        <v>1410</v>
      </c>
      <c r="J193" s="248"/>
      <c r="K193" s="294"/>
    </row>
    <row r="194" spans="2:11" s="1" customFormat="1" ht="15" customHeight="1">
      <c r="B194" s="271"/>
      <c r="C194" s="307" t="s">
        <v>1473</v>
      </c>
      <c r="D194" s="248"/>
      <c r="E194" s="248"/>
      <c r="F194" s="269" t="s">
        <v>1381</v>
      </c>
      <c r="G194" s="248"/>
      <c r="H194" s="248" t="s">
        <v>1474</v>
      </c>
      <c r="I194" s="248" t="s">
        <v>1410</v>
      </c>
      <c r="J194" s="248"/>
      <c r="K194" s="294"/>
    </row>
    <row r="195" spans="2:11" s="1" customFormat="1" ht="15" customHeight="1">
      <c r="B195" s="300"/>
      <c r="C195" s="315"/>
      <c r="D195" s="280"/>
      <c r="E195" s="280"/>
      <c r="F195" s="280"/>
      <c r="G195" s="280"/>
      <c r="H195" s="280"/>
      <c r="I195" s="280"/>
      <c r="J195" s="280"/>
      <c r="K195" s="301"/>
    </row>
    <row r="196" spans="2:11" s="1" customFormat="1" ht="18.75" customHeight="1">
      <c r="B196" s="282"/>
      <c r="C196" s="292"/>
      <c r="D196" s="292"/>
      <c r="E196" s="292"/>
      <c r="F196" s="302"/>
      <c r="G196" s="292"/>
      <c r="H196" s="292"/>
      <c r="I196" s="292"/>
      <c r="J196" s="292"/>
      <c r="K196" s="282"/>
    </row>
    <row r="197" spans="2:11" s="1" customFormat="1" ht="18.75" customHeight="1">
      <c r="B197" s="282"/>
      <c r="C197" s="292"/>
      <c r="D197" s="292"/>
      <c r="E197" s="292"/>
      <c r="F197" s="302"/>
      <c r="G197" s="292"/>
      <c r="H197" s="292"/>
      <c r="I197" s="292"/>
      <c r="J197" s="292"/>
      <c r="K197" s="282"/>
    </row>
    <row r="198" spans="2:11" s="1" customFormat="1" ht="18.75" customHeight="1">
      <c r="B198" s="255"/>
      <c r="C198" s="255"/>
      <c r="D198" s="255"/>
      <c r="E198" s="255"/>
      <c r="F198" s="255"/>
      <c r="G198" s="255"/>
      <c r="H198" s="255"/>
      <c r="I198" s="255"/>
      <c r="J198" s="255"/>
      <c r="K198" s="255"/>
    </row>
    <row r="199" spans="2:11" s="1" customFormat="1" ht="13.5">
      <c r="B199" s="237"/>
      <c r="C199" s="238"/>
      <c r="D199" s="238"/>
      <c r="E199" s="238"/>
      <c r="F199" s="238"/>
      <c r="G199" s="238"/>
      <c r="H199" s="238"/>
      <c r="I199" s="238"/>
      <c r="J199" s="238"/>
      <c r="K199" s="239"/>
    </row>
    <row r="200" spans="2:11" s="1" customFormat="1" ht="21">
      <c r="B200" s="240"/>
      <c r="C200" s="375" t="s">
        <v>1475</v>
      </c>
      <c r="D200" s="375"/>
      <c r="E200" s="375"/>
      <c r="F200" s="375"/>
      <c r="G200" s="375"/>
      <c r="H200" s="375"/>
      <c r="I200" s="375"/>
      <c r="J200" s="375"/>
      <c r="K200" s="241"/>
    </row>
    <row r="201" spans="2:11" s="1" customFormat="1" ht="25.5" customHeight="1">
      <c r="B201" s="240"/>
      <c r="C201" s="316" t="s">
        <v>1476</v>
      </c>
      <c r="D201" s="316"/>
      <c r="E201" s="316"/>
      <c r="F201" s="316" t="s">
        <v>1477</v>
      </c>
      <c r="G201" s="317"/>
      <c r="H201" s="378" t="s">
        <v>1478</v>
      </c>
      <c r="I201" s="378"/>
      <c r="J201" s="378"/>
      <c r="K201" s="241"/>
    </row>
    <row r="202" spans="2:11" s="1" customFormat="1" ht="5.25" customHeight="1">
      <c r="B202" s="271"/>
      <c r="C202" s="266"/>
      <c r="D202" s="266"/>
      <c r="E202" s="266"/>
      <c r="F202" s="266"/>
      <c r="G202" s="292"/>
      <c r="H202" s="266"/>
      <c r="I202" s="266"/>
      <c r="J202" s="266"/>
      <c r="K202" s="294"/>
    </row>
    <row r="203" spans="2:11" s="1" customFormat="1" ht="15" customHeight="1">
      <c r="B203" s="271"/>
      <c r="C203" s="248" t="s">
        <v>1468</v>
      </c>
      <c r="D203" s="248"/>
      <c r="E203" s="248"/>
      <c r="F203" s="269" t="s">
        <v>53</v>
      </c>
      <c r="G203" s="248"/>
      <c r="H203" s="379" t="s">
        <v>1479</v>
      </c>
      <c r="I203" s="379"/>
      <c r="J203" s="379"/>
      <c r="K203" s="294"/>
    </row>
    <row r="204" spans="2:11" s="1" customFormat="1" ht="15" customHeight="1">
      <c r="B204" s="271"/>
      <c r="C204" s="248"/>
      <c r="D204" s="248"/>
      <c r="E204" s="248"/>
      <c r="F204" s="269" t="s">
        <v>54</v>
      </c>
      <c r="G204" s="248"/>
      <c r="H204" s="379" t="s">
        <v>1480</v>
      </c>
      <c r="I204" s="379"/>
      <c r="J204" s="379"/>
      <c r="K204" s="294"/>
    </row>
    <row r="205" spans="2:11" s="1" customFormat="1" ht="15" customHeight="1">
      <c r="B205" s="271"/>
      <c r="C205" s="248"/>
      <c r="D205" s="248"/>
      <c r="E205" s="248"/>
      <c r="F205" s="269" t="s">
        <v>57</v>
      </c>
      <c r="G205" s="248"/>
      <c r="H205" s="379" t="s">
        <v>1481</v>
      </c>
      <c r="I205" s="379"/>
      <c r="J205" s="379"/>
      <c r="K205" s="294"/>
    </row>
    <row r="206" spans="2:11" s="1" customFormat="1" ht="15" customHeight="1">
      <c r="B206" s="271"/>
      <c r="C206" s="248"/>
      <c r="D206" s="248"/>
      <c r="E206" s="248"/>
      <c r="F206" s="269" t="s">
        <v>55</v>
      </c>
      <c r="G206" s="248"/>
      <c r="H206" s="379" t="s">
        <v>1482</v>
      </c>
      <c r="I206" s="379"/>
      <c r="J206" s="379"/>
      <c r="K206" s="294"/>
    </row>
    <row r="207" spans="2:11" s="1" customFormat="1" ht="15" customHeight="1">
      <c r="B207" s="271"/>
      <c r="C207" s="248"/>
      <c r="D207" s="248"/>
      <c r="E207" s="248"/>
      <c r="F207" s="269" t="s">
        <v>56</v>
      </c>
      <c r="G207" s="248"/>
      <c r="H207" s="379" t="s">
        <v>1483</v>
      </c>
      <c r="I207" s="379"/>
      <c r="J207" s="379"/>
      <c r="K207" s="294"/>
    </row>
    <row r="208" spans="2:11" s="1" customFormat="1" ht="15" customHeight="1">
      <c r="B208" s="271"/>
      <c r="C208" s="248"/>
      <c r="D208" s="248"/>
      <c r="E208" s="248"/>
      <c r="F208" s="269"/>
      <c r="G208" s="248"/>
      <c r="H208" s="248"/>
      <c r="I208" s="248"/>
      <c r="J208" s="248"/>
      <c r="K208" s="294"/>
    </row>
    <row r="209" spans="2:11" s="1" customFormat="1" ht="15" customHeight="1">
      <c r="B209" s="271"/>
      <c r="C209" s="248" t="s">
        <v>1422</v>
      </c>
      <c r="D209" s="248"/>
      <c r="E209" s="248"/>
      <c r="F209" s="269" t="s">
        <v>89</v>
      </c>
      <c r="G209" s="248"/>
      <c r="H209" s="379" t="s">
        <v>1484</v>
      </c>
      <c r="I209" s="379"/>
      <c r="J209" s="379"/>
      <c r="K209" s="294"/>
    </row>
    <row r="210" spans="2:11" s="1" customFormat="1" ht="15" customHeight="1">
      <c r="B210" s="271"/>
      <c r="C210" s="248"/>
      <c r="D210" s="248"/>
      <c r="E210" s="248"/>
      <c r="F210" s="269" t="s">
        <v>1317</v>
      </c>
      <c r="G210" s="248"/>
      <c r="H210" s="379" t="s">
        <v>1318</v>
      </c>
      <c r="I210" s="379"/>
      <c r="J210" s="379"/>
      <c r="K210" s="294"/>
    </row>
    <row r="211" spans="2:11" s="1" customFormat="1" ht="15" customHeight="1">
      <c r="B211" s="271"/>
      <c r="C211" s="248"/>
      <c r="D211" s="248"/>
      <c r="E211" s="248"/>
      <c r="F211" s="269" t="s">
        <v>1315</v>
      </c>
      <c r="G211" s="248"/>
      <c r="H211" s="379" t="s">
        <v>1485</v>
      </c>
      <c r="I211" s="379"/>
      <c r="J211" s="379"/>
      <c r="K211" s="294"/>
    </row>
    <row r="212" spans="2:11" s="1" customFormat="1" ht="15" customHeight="1">
      <c r="B212" s="318"/>
      <c r="C212" s="248"/>
      <c r="D212" s="248"/>
      <c r="E212" s="248"/>
      <c r="F212" s="269" t="s">
        <v>1319</v>
      </c>
      <c r="G212" s="307"/>
      <c r="H212" s="380" t="s">
        <v>1320</v>
      </c>
      <c r="I212" s="380"/>
      <c r="J212" s="380"/>
      <c r="K212" s="319"/>
    </row>
    <row r="213" spans="2:11" s="1" customFormat="1" ht="15" customHeight="1">
      <c r="B213" s="318"/>
      <c r="C213" s="248"/>
      <c r="D213" s="248"/>
      <c r="E213" s="248"/>
      <c r="F213" s="269" t="s">
        <v>1321</v>
      </c>
      <c r="G213" s="307"/>
      <c r="H213" s="380" t="s">
        <v>1486</v>
      </c>
      <c r="I213" s="380"/>
      <c r="J213" s="380"/>
      <c r="K213" s="319"/>
    </row>
    <row r="214" spans="2:11" s="1" customFormat="1" ht="15" customHeight="1">
      <c r="B214" s="318"/>
      <c r="C214" s="248"/>
      <c r="D214" s="248"/>
      <c r="E214" s="248"/>
      <c r="F214" s="269"/>
      <c r="G214" s="307"/>
      <c r="H214" s="298"/>
      <c r="I214" s="298"/>
      <c r="J214" s="298"/>
      <c r="K214" s="319"/>
    </row>
    <row r="215" spans="2:11" s="1" customFormat="1" ht="15" customHeight="1">
      <c r="B215" s="318"/>
      <c r="C215" s="248" t="s">
        <v>1446</v>
      </c>
      <c r="D215" s="248"/>
      <c r="E215" s="248"/>
      <c r="F215" s="269">
        <v>1</v>
      </c>
      <c r="G215" s="307"/>
      <c r="H215" s="380" t="s">
        <v>1487</v>
      </c>
      <c r="I215" s="380"/>
      <c r="J215" s="380"/>
      <c r="K215" s="319"/>
    </row>
    <row r="216" spans="2:11" s="1" customFormat="1" ht="15" customHeight="1">
      <c r="B216" s="318"/>
      <c r="C216" s="248"/>
      <c r="D216" s="248"/>
      <c r="E216" s="248"/>
      <c r="F216" s="269">
        <v>2</v>
      </c>
      <c r="G216" s="307"/>
      <c r="H216" s="380" t="s">
        <v>1488</v>
      </c>
      <c r="I216" s="380"/>
      <c r="J216" s="380"/>
      <c r="K216" s="319"/>
    </row>
    <row r="217" spans="2:11" s="1" customFormat="1" ht="15" customHeight="1">
      <c r="B217" s="318"/>
      <c r="C217" s="248"/>
      <c r="D217" s="248"/>
      <c r="E217" s="248"/>
      <c r="F217" s="269">
        <v>3</v>
      </c>
      <c r="G217" s="307"/>
      <c r="H217" s="380" t="s">
        <v>1489</v>
      </c>
      <c r="I217" s="380"/>
      <c r="J217" s="380"/>
      <c r="K217" s="319"/>
    </row>
    <row r="218" spans="2:11" s="1" customFormat="1" ht="15" customHeight="1">
      <c r="B218" s="318"/>
      <c r="C218" s="248"/>
      <c r="D218" s="248"/>
      <c r="E218" s="248"/>
      <c r="F218" s="269">
        <v>4</v>
      </c>
      <c r="G218" s="307"/>
      <c r="H218" s="380" t="s">
        <v>1490</v>
      </c>
      <c r="I218" s="380"/>
      <c r="J218" s="380"/>
      <c r="K218" s="319"/>
    </row>
    <row r="219" spans="2:11" s="1" customFormat="1" ht="12.75" customHeight="1">
      <c r="B219" s="320"/>
      <c r="C219" s="321"/>
      <c r="D219" s="321"/>
      <c r="E219" s="321"/>
      <c r="F219" s="321"/>
      <c r="G219" s="321"/>
      <c r="H219" s="321"/>
      <c r="I219" s="321"/>
      <c r="J219" s="321"/>
      <c r="K219" s="322"/>
    </row>
  </sheetData>
  <sheetProtection formatCells="0" formatColumns="0" formatRows="0" insertColumns="0" insertRows="0" insertHyperlinks="0" deleteColumns="0" deleteRows="0" sort="0" autoFilter="0" pivotTables="0"/>
  <mergeCells count="77">
    <mergeCell ref="H217:J217"/>
    <mergeCell ref="H218:J218"/>
    <mergeCell ref="H216:J216"/>
    <mergeCell ref="H213:J213"/>
    <mergeCell ref="H212:J212"/>
    <mergeCell ref="H206:J206"/>
    <mergeCell ref="H207:J207"/>
    <mergeCell ref="H209:J209"/>
    <mergeCell ref="H211:J211"/>
    <mergeCell ref="H215:J215"/>
    <mergeCell ref="H210:J210"/>
    <mergeCell ref="C200:J200"/>
    <mergeCell ref="H201:J201"/>
    <mergeCell ref="H203:J203"/>
    <mergeCell ref="H204:J204"/>
    <mergeCell ref="H205:J205"/>
    <mergeCell ref="C75:J75"/>
    <mergeCell ref="C102:J102"/>
    <mergeCell ref="C122:J122"/>
    <mergeCell ref="C147:J147"/>
    <mergeCell ref="C165:J165"/>
    <mergeCell ref="D66:J66"/>
    <mergeCell ref="D67:J67"/>
    <mergeCell ref="D68:J68"/>
    <mergeCell ref="D69:J69"/>
    <mergeCell ref="D70:J70"/>
    <mergeCell ref="D60:J60"/>
    <mergeCell ref="D61:J61"/>
    <mergeCell ref="D62:J62"/>
    <mergeCell ref="D63:J63"/>
    <mergeCell ref="D65:J65"/>
    <mergeCell ref="C54:J54"/>
    <mergeCell ref="C55:J55"/>
    <mergeCell ref="C57:J57"/>
    <mergeCell ref="D58:J58"/>
    <mergeCell ref="D59:J59"/>
    <mergeCell ref="F23:J23"/>
    <mergeCell ref="C25:J25"/>
    <mergeCell ref="C26:J26"/>
    <mergeCell ref="D27:J27"/>
    <mergeCell ref="D28:J28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D47:J47"/>
    <mergeCell ref="E48:J48"/>
    <mergeCell ref="E49:J49"/>
    <mergeCell ref="E50:J50"/>
    <mergeCell ref="D51:J51"/>
    <mergeCell ref="G41:J41"/>
    <mergeCell ref="G42:J42"/>
    <mergeCell ref="G43:J43"/>
    <mergeCell ref="G44:J44"/>
    <mergeCell ref="G45:J45"/>
    <mergeCell ref="G36:J36"/>
    <mergeCell ref="G37:J37"/>
    <mergeCell ref="G38:J38"/>
    <mergeCell ref="G39:J39"/>
    <mergeCell ref="G40:J40"/>
    <mergeCell ref="D30:J30"/>
    <mergeCell ref="D31:J31"/>
    <mergeCell ref="D33:J33"/>
    <mergeCell ref="D34:J34"/>
    <mergeCell ref="D35:J35"/>
  </mergeCells>
  <pageMargins left="0.59027779999999996" right="0.59027779999999996" top="0.59027779999999996" bottom="0.59027779999999996" header="0" footer="0"/>
  <pageSetup paperSize="9" scale="7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7</vt:i4>
      </vt:variant>
    </vt:vector>
  </HeadingPairs>
  <TitlesOfParts>
    <vt:vector size="11" baseType="lpstr">
      <vt:lpstr>Rekapitulace stavby</vt:lpstr>
      <vt:lpstr>SO 104 - KOMUNIKACE ul. N...</vt:lpstr>
      <vt:lpstr>SO 404 - VO ul. Na Příkopech</vt:lpstr>
      <vt:lpstr>Pokyny pro vyplnění</vt:lpstr>
      <vt:lpstr>'Rekapitulace stavby'!Názvy_tisku</vt:lpstr>
      <vt:lpstr>'SO 104 - KOMUNIKACE ul. N...'!Názvy_tisku</vt:lpstr>
      <vt:lpstr>'SO 404 - VO ul. Na Příkopech'!Názvy_tisku</vt:lpstr>
      <vt:lpstr>'Pokyny pro vyplnění'!Oblast_tisku</vt:lpstr>
      <vt:lpstr>'Rekapitulace stavby'!Oblast_tisku</vt:lpstr>
      <vt:lpstr>'SO 104 - KOMUNIKACE ul. N...'!Oblast_tisku</vt:lpstr>
      <vt:lpstr>'SO 404 - VO ul. Na Příkopech'!Oblast_tisku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Josef\Josef Klíma</dc:creator>
  <cp:lastModifiedBy>Fidlerová Jana, Ing.</cp:lastModifiedBy>
  <dcterms:created xsi:type="dcterms:W3CDTF">2026-02-02T08:31:18Z</dcterms:created>
  <dcterms:modified xsi:type="dcterms:W3CDTF">2026-02-02T09:45:04Z</dcterms:modified>
</cp:coreProperties>
</file>