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Projektování\2023\Revitalizace veřejného prostranství Kremláčkova\Park Kremláčkova_flash disk 2025\Dokumentace_aktualizace 2025\G. VÝKAZY VÝMĚR\"/>
    </mc:Choice>
  </mc:AlternateContent>
  <bookViews>
    <workbookView xWindow="14400" yWindow="0" windowWidth="14400" windowHeight="15600" tabRatio="994" firstSheet="1" activeTab="1"/>
  </bookViews>
  <sheets>
    <sheet name="Pokyny pro vyplnění" sheetId="11" state="hidden" r:id="rId1"/>
    <sheet name="Stavba" sheetId="1" r:id="rId2"/>
    <sheet name="VzorPolozky" sheetId="10" state="hidden" r:id="rId3"/>
    <sheet name="Dílčí části" sheetId="12" r:id="rId4"/>
    <sheet name="VRN" sheetId="27" r:id="rId5"/>
    <sheet name="SO01 PHV I.et." sheetId="26" r:id="rId6"/>
    <sheet name="SO01 PDV I.et." sheetId="25" r:id="rId7"/>
    <sheet name="SO01 PHV II.et." sheetId="24" r:id="rId8"/>
    <sheet name="SO01 PDV II.et." sheetId="23" r:id="rId9"/>
    <sheet name="SO02 PDV" sheetId="28" r:id="rId10"/>
    <sheet name="SO03 PHV" sheetId="21" r:id="rId11"/>
    <sheet name="SO03 NV" sheetId="20" r:id="rId12"/>
    <sheet name="SO04 PHV" sheetId="19" r:id="rId13"/>
    <sheet name="SO05 PDV" sheetId="29" r:id="rId14"/>
    <sheet name="SO06 PHV I.et." sheetId="30" r:id="rId15"/>
    <sheet name="SO06 PHV II.et." sheetId="31" r:id="rId16"/>
    <sheet name="SO06 NV 1.rok" sheetId="32" r:id="rId17"/>
    <sheet name="SO06 NV 2.rok" sheetId="33" r:id="rId18"/>
    <sheet name="SO06 NV 3.rok" sheetId="3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CelkemDPHVypocet" localSheetId="1">Stavba!$H$40</definedName>
    <definedName name="CenaCelkem">Stavba!$G$29</definedName>
    <definedName name="CenaCelkemBezDPH">Stavba!$G$28</definedName>
    <definedName name="CenaCelkemVypocet" localSheetId="1">Stavba!$I$40</definedName>
    <definedName name="cisloobjektu" localSheetId="11">'[1]Krycí list'!$A$5</definedName>
    <definedName name="cisloobjektu" localSheetId="10">'[2]Krycí list'!$A$5</definedName>
    <definedName name="cisloobjektu" localSheetId="12">'[3]Krycí list'!$A$5</definedName>
    <definedName name="cisloobjektu">Stavba!$C$3</definedName>
    <definedName name="CisloRozpoctu">'[4]Krycí list'!$C$2</definedName>
    <definedName name="cislostavby" localSheetId="11">'[1]Krycí list'!$A$7</definedName>
    <definedName name="cislostavby" localSheetId="10">'[2]Krycí list'!$A$7</definedName>
    <definedName name="cislostavby" localSheetId="12">'[3]Krycí list'!$A$7</definedName>
    <definedName name="CisloStavby" localSheetId="1">Stavba!$C$2</definedName>
    <definedName name="cislostavby">'[4]Krycí list'!$A$7</definedName>
    <definedName name="CisloStavebnihoRozpoctu">Stavba!$D$4</definedName>
    <definedName name="dadresa">Stavba!$D$12:$G$12</definedName>
    <definedName name="DIČ" localSheetId="1">Stavba!$I$12</definedName>
    <definedName name="dmisto">Stavba!$D$13:$G$13</definedName>
    <definedName name="Dodavka" localSheetId="11">[1]Rekapitulace!$G$12</definedName>
    <definedName name="Dodavka" localSheetId="10">[2]Rekapitulace!$G$14</definedName>
    <definedName name="Dodavka">[3]Rekapitulace!$G$14</definedName>
    <definedName name="Dodavka0" localSheetId="11">'SO03 NV'!#REF!</definedName>
    <definedName name="Dodavka0" localSheetId="10">'SO03 PHV'!#REF!</definedName>
    <definedName name="Dodavka0">'SO04 PHV'!#REF!</definedName>
    <definedName name="DPHSni" localSheetId="6">[5]Stavba!$G$24</definedName>
    <definedName name="DPHSni" localSheetId="8">[6]Stavba!$G$24</definedName>
    <definedName name="DPHSni" localSheetId="5">[7]Stavba!$G$24</definedName>
    <definedName name="DPHSni" localSheetId="7">[8]Stavba!$G$24</definedName>
    <definedName name="DPHSni" localSheetId="9">[9]Stavba!$G$24</definedName>
    <definedName name="DPHSni" localSheetId="13">[10]Stavba!$G$24</definedName>
    <definedName name="DPHSni" localSheetId="16">[11]Stavba!$G$24</definedName>
    <definedName name="DPHSni" localSheetId="17">[12]Stavba!$G$24</definedName>
    <definedName name="DPHSni" localSheetId="18">[13]Stavba!$G$24</definedName>
    <definedName name="DPHSni" localSheetId="14">[14]Stavba!$G$24</definedName>
    <definedName name="DPHSni" localSheetId="15">[15]Stavba!$G$24</definedName>
    <definedName name="DPHSni" localSheetId="4">[16]Stavba!$G$24</definedName>
    <definedName name="DPHSni">Stavba!$G$24</definedName>
    <definedName name="DPHZakl" localSheetId="6">[5]Stavba!$G$26</definedName>
    <definedName name="DPHZakl" localSheetId="8">[6]Stavba!$G$26</definedName>
    <definedName name="DPHZakl" localSheetId="5">[7]Stavba!$G$26</definedName>
    <definedName name="DPHZakl" localSheetId="7">[8]Stavba!$G$26</definedName>
    <definedName name="DPHZakl" localSheetId="9">[9]Stavba!$G$26</definedName>
    <definedName name="DPHZakl" localSheetId="13">[10]Stavba!$G$26</definedName>
    <definedName name="DPHZakl" localSheetId="16">[11]Stavba!$G$26</definedName>
    <definedName name="DPHZakl" localSheetId="17">[12]Stavba!$G$26</definedName>
    <definedName name="DPHZakl" localSheetId="18">[13]Stavba!$G$26</definedName>
    <definedName name="DPHZakl" localSheetId="14">[14]Stavba!$G$26</definedName>
    <definedName name="DPHZakl" localSheetId="15">[15]Stavba!$G$26</definedName>
    <definedName name="DPHZakl" localSheetId="4">[16]Stavba!$G$26</definedName>
    <definedName name="DPHZakl">Stavba!$G$26</definedName>
    <definedName name="dpsc" localSheetId="1">Stavba!$C$13</definedName>
    <definedName name="HSV" localSheetId="11">[1]Rekapitulace!$E$12</definedName>
    <definedName name="HSV" localSheetId="10">[2]Rekapitulace!$E$14</definedName>
    <definedName name="HSV">[3]Rekapitulace!$E$14</definedName>
    <definedName name="HSV0" localSheetId="11">'SO03 NV'!#REF!</definedName>
    <definedName name="HSV0" localSheetId="10">'SO03 PHV'!#REF!</definedName>
    <definedName name="HSV0">'SO04 PHV'!#REF!</definedName>
    <definedName name="HZS" localSheetId="11">[1]Rekapitulace!$I$12</definedName>
    <definedName name="HZS" localSheetId="10">[2]Rekapitulace!$I$14</definedName>
    <definedName name="HZS">[3]Rekapitulace!$I$14</definedName>
    <definedName name="HZS0" localSheetId="11">'SO03 NV'!#REF!</definedName>
    <definedName name="HZS0" localSheetId="10">'SO03 PHV'!#REF!</definedName>
    <definedName name="HZS0">'SO04 PHV'!#REF!</definedName>
    <definedName name="IČO" localSheetId="1">Stavba!$I$11</definedName>
    <definedName name="Mena" localSheetId="6">[5]Stavba!$J$29</definedName>
    <definedName name="Mena" localSheetId="8">[6]Stavba!$J$29</definedName>
    <definedName name="Mena" localSheetId="5">[7]Stavba!$J$29</definedName>
    <definedName name="Mena" localSheetId="7">[8]Stavba!$J$29</definedName>
    <definedName name="Mena" localSheetId="9">[9]Stavba!$J$29</definedName>
    <definedName name="Mena" localSheetId="13">[10]Stavba!$J$29</definedName>
    <definedName name="Mena" localSheetId="16">[11]Stavba!$J$29</definedName>
    <definedName name="Mena" localSheetId="17">[12]Stavba!$J$29</definedName>
    <definedName name="Mena" localSheetId="18">[13]Stavba!$J$29</definedName>
    <definedName name="Mena" localSheetId="14">[14]Stavba!$J$29</definedName>
    <definedName name="Mena" localSheetId="15">[15]Stavba!$J$29</definedName>
    <definedName name="Mena" localSheetId="4">[16]Stavba!$J$29</definedName>
    <definedName name="Mena">Stavba!$J$29</definedName>
    <definedName name="MistoStavby">Stavba!$D$4</definedName>
    <definedName name="Mont" localSheetId="11">[1]Rekapitulace!$H$12</definedName>
    <definedName name="Mont" localSheetId="10">[2]Rekapitulace!$H$14</definedName>
    <definedName name="Mont">[3]Rekapitulace!$H$14</definedName>
    <definedName name="Montaz0" localSheetId="11">'SO03 NV'!#REF!</definedName>
    <definedName name="Montaz0" localSheetId="10">'SO03 PHV'!#REF!</definedName>
    <definedName name="Montaz0">'SO04 PHV'!#REF!</definedName>
    <definedName name="nazevobjektu" localSheetId="11">'[1]Krycí list'!$C$5</definedName>
    <definedName name="nazevobjektu" localSheetId="10">'[2]Krycí list'!$C$5</definedName>
    <definedName name="nazevobjektu" localSheetId="12">'[3]Krycí list'!$C$5</definedName>
    <definedName name="nazevobjektu">Stavba!$D$3</definedName>
    <definedName name="NazevRozpoctu">'[4]Krycí list'!$D$2</definedName>
    <definedName name="nazevstavby" localSheetId="11">'[1]Krycí list'!$C$7</definedName>
    <definedName name="nazevstavby" localSheetId="10">'[2]Krycí list'!$C$7</definedName>
    <definedName name="nazevstavby" localSheetId="12">'[3]Krycí list'!$C$7</definedName>
    <definedName name="NazevStavby" localSheetId="1">Stavba!$D$2</definedName>
    <definedName name="nazevstavby">'[4]Krycí list'!$C$7</definedName>
    <definedName name="NazevStavebnihoRozpoctu">Stavba!$E$4</definedName>
    <definedName name="_xlnm.Print_Titles" localSheetId="11">'SO03 NV'!$1:$6</definedName>
    <definedName name="_xlnm.Print_Titles" localSheetId="10">'SO03 PHV'!$1:$6</definedName>
    <definedName name="_xlnm.Print_Titles" localSheetId="12">'SO04 PHV'!$1:$6</definedName>
    <definedName name="oadresa">Stavba!$D$6</definedName>
    <definedName name="Objednatel" localSheetId="1">Stavba!$D$5</definedName>
    <definedName name="Objekt" localSheetId="1">Stavba!$B$38</definedName>
    <definedName name="_xlnm.Print_Area" localSheetId="3">'Dílčí části'!$A$1:$U$36</definedName>
    <definedName name="_xlnm.Print_Area" localSheetId="6">'SO01 PDV I.et.'!$A$1:$U$90</definedName>
    <definedName name="_xlnm.Print_Area" localSheetId="8">'SO01 PDV II.et.'!$A$1:$U$540</definedName>
    <definedName name="_xlnm.Print_Area" localSheetId="5">'SO01 PHV I.et.'!$A$1:$U$83</definedName>
    <definedName name="_xlnm.Print_Area" localSheetId="7">'SO01 PHV II.et.'!$A$1:$U$238</definedName>
    <definedName name="_xlnm.Print_Area" localSheetId="9">'SO02 PDV'!$A$1:$U$137</definedName>
    <definedName name="_xlnm.Print_Area" localSheetId="11">'SO03 NV'!$A$1:$G$81</definedName>
    <definedName name="_xlnm.Print_Area" localSheetId="10">'SO03 PHV'!$A$1:$G$331</definedName>
    <definedName name="_xlnm.Print_Area" localSheetId="12">'SO04 PHV'!$A$1:$G$101</definedName>
    <definedName name="_xlnm.Print_Area" localSheetId="13">'SO05 PDV'!$A$1:$U$73</definedName>
    <definedName name="_xlnm.Print_Area" localSheetId="16">'SO06 NV 1.rok'!$A$1:$U$38</definedName>
    <definedName name="_xlnm.Print_Area" localSheetId="17">'SO06 NV 2.rok'!$A$1:$U$51</definedName>
    <definedName name="_xlnm.Print_Area" localSheetId="18">'SO06 NV 3.rok'!$A$1:$U$50</definedName>
    <definedName name="_xlnm.Print_Area" localSheetId="14">'SO06 PHV I.et.'!$A$1:$U$114</definedName>
    <definedName name="_xlnm.Print_Area" localSheetId="15">'SO06 PHV II.et.'!$A$1:$U$75</definedName>
    <definedName name="_xlnm.Print_Area" localSheetId="1">Stavba!$A$1:$J$54</definedName>
    <definedName name="_xlnm.Print_Area" localSheetId="4">VRN!$A$1:$U$71</definedName>
    <definedName name="odic" localSheetId="1">Stavba!$I$6</definedName>
    <definedName name="oico" localSheetId="1">Stavba!$I$5</definedName>
    <definedName name="omisto" localSheetId="1">Stavba!$D$7</definedName>
    <definedName name="onazev" localSheetId="1">Stavba!$D$6</definedName>
    <definedName name="opsc" localSheetId="1">Stavba!$C$7</definedName>
    <definedName name="padresa">Stavba!$D$9</definedName>
    <definedName name="pdic">Stavba!$I$9</definedName>
    <definedName name="pico">Stavba!$I$8</definedName>
    <definedName name="pmisto">Stavba!$D$10</definedName>
    <definedName name="PocetMJ" localSheetId="6">#REF!</definedName>
    <definedName name="PocetMJ" localSheetId="8">#REF!</definedName>
    <definedName name="PocetMJ" localSheetId="5">#REF!</definedName>
    <definedName name="PocetMJ" localSheetId="7">#REF!</definedName>
    <definedName name="PocetMJ" localSheetId="9">#REF!</definedName>
    <definedName name="PocetMJ" localSheetId="11">'[1]Krycí list'!$G$6</definedName>
    <definedName name="PocetMJ" localSheetId="10">'[2]Krycí list'!$G$6</definedName>
    <definedName name="PocetMJ" localSheetId="12">'[3]Krycí list'!$G$6</definedName>
    <definedName name="PocetMJ" localSheetId="13">#REF!</definedName>
    <definedName name="PocetMJ" localSheetId="16">#REF!</definedName>
    <definedName name="PocetMJ" localSheetId="17">#REF!</definedName>
    <definedName name="PocetMJ" localSheetId="18">#REF!</definedName>
    <definedName name="PocetMJ" localSheetId="14">#REF!</definedName>
    <definedName name="PocetMJ" localSheetId="15">#REF!</definedName>
    <definedName name="PocetMJ" localSheetId="4">#REF!</definedName>
    <definedName name="PocetMJ">#REF!</definedName>
    <definedName name="PoptavkaID">Stavba!$A$1</definedName>
    <definedName name="pPSC">Stavba!$C$10</definedName>
    <definedName name="Projektant" localSheetId="11">'[1]Krycí list'!$C$8</definedName>
    <definedName name="Projektant" localSheetId="10">'[2]Krycí list'!$C$8</definedName>
    <definedName name="Projektant" localSheetId="12">'[3]Krycí list'!$C$8</definedName>
    <definedName name="Projektant">Stavba!$D$8</definedName>
    <definedName name="PSV" localSheetId="11">[1]Rekapitulace!$F$12</definedName>
    <definedName name="PSV" localSheetId="10">[2]Rekapitulace!$F$14</definedName>
    <definedName name="PSV">[3]Rekapitulace!$F$14</definedName>
    <definedName name="PSV0" localSheetId="11">'SO03 NV'!#REF!</definedName>
    <definedName name="PSV0" localSheetId="10">'SO03 PHV'!#REF!</definedName>
    <definedName name="PSV0">'SO04 PHV'!#REF!</definedName>
    <definedName name="SazbaDPH1" localSheetId="11">'[1]Krycí list'!$C$30</definedName>
    <definedName name="SazbaDPH1" localSheetId="10">'[2]Krycí list'!$C$30</definedName>
    <definedName name="SazbaDPH1" localSheetId="12">'[3]Krycí list'!$C$30</definedName>
    <definedName name="SazbaDPH1" localSheetId="1">Stavba!$E$23</definedName>
    <definedName name="SazbaDPH1">'[4]Krycí list'!$C$30</definedName>
    <definedName name="SazbaDPH2" localSheetId="11">'[1]Krycí list'!$C$32</definedName>
    <definedName name="SazbaDPH2" localSheetId="10">'[2]Krycí list'!$C$32</definedName>
    <definedName name="SazbaDPH2" localSheetId="12">'[3]Krycí list'!$C$32</definedName>
    <definedName name="SazbaDPH2" localSheetId="1">Stavba!$E$25</definedName>
    <definedName name="SazbaDPH2">'[4]Krycí list'!$C$32</definedName>
    <definedName name="SloupecCC" localSheetId="6">#REF!</definedName>
    <definedName name="SloupecCC" localSheetId="8">#REF!</definedName>
    <definedName name="SloupecCC" localSheetId="5">#REF!</definedName>
    <definedName name="SloupecCC" localSheetId="7">#REF!</definedName>
    <definedName name="SloupecCC" localSheetId="9">#REF!</definedName>
    <definedName name="SloupecCC" localSheetId="11">'SO03 NV'!$G$6</definedName>
    <definedName name="SloupecCC" localSheetId="10">'SO03 PHV'!$G$6</definedName>
    <definedName name="SloupecCC" localSheetId="12">'SO04 PHV'!$G$6</definedName>
    <definedName name="SloupecCC" localSheetId="13">#REF!</definedName>
    <definedName name="SloupecCC" localSheetId="16">#REF!</definedName>
    <definedName name="SloupecCC" localSheetId="17">#REF!</definedName>
    <definedName name="SloupecCC" localSheetId="18">#REF!</definedName>
    <definedName name="SloupecCC" localSheetId="14">#REF!</definedName>
    <definedName name="SloupecCC" localSheetId="15">#REF!</definedName>
    <definedName name="SloupecCC" localSheetId="4">#REF!</definedName>
    <definedName name="SloupecCC">#REF!</definedName>
    <definedName name="SloupecCisloPol" localSheetId="6">#REF!</definedName>
    <definedName name="SloupecCisloPol" localSheetId="8">#REF!</definedName>
    <definedName name="SloupecCisloPol" localSheetId="5">#REF!</definedName>
    <definedName name="SloupecCisloPol" localSheetId="7">#REF!</definedName>
    <definedName name="SloupecCisloPol" localSheetId="9">#REF!</definedName>
    <definedName name="SloupecCisloPol" localSheetId="11">'SO03 NV'!$B$6</definedName>
    <definedName name="SloupecCisloPol" localSheetId="10">'SO03 PHV'!$B$6</definedName>
    <definedName name="SloupecCisloPol" localSheetId="12">'SO04 PHV'!$B$6</definedName>
    <definedName name="SloupecCisloPol" localSheetId="13">#REF!</definedName>
    <definedName name="SloupecCisloPol" localSheetId="16">#REF!</definedName>
    <definedName name="SloupecCisloPol" localSheetId="17">#REF!</definedName>
    <definedName name="SloupecCisloPol" localSheetId="18">#REF!</definedName>
    <definedName name="SloupecCisloPol" localSheetId="14">#REF!</definedName>
    <definedName name="SloupecCisloPol" localSheetId="15">#REF!</definedName>
    <definedName name="SloupecCisloPol" localSheetId="4">#REF!</definedName>
    <definedName name="SloupecCisloPol">#REF!</definedName>
    <definedName name="SloupecJC" localSheetId="6">#REF!</definedName>
    <definedName name="SloupecJC" localSheetId="8">#REF!</definedName>
    <definedName name="SloupecJC" localSheetId="5">#REF!</definedName>
    <definedName name="SloupecJC" localSheetId="7">#REF!</definedName>
    <definedName name="SloupecJC" localSheetId="9">#REF!</definedName>
    <definedName name="SloupecJC" localSheetId="11">'SO03 NV'!$F$6</definedName>
    <definedName name="SloupecJC" localSheetId="10">'SO03 PHV'!$F$6</definedName>
    <definedName name="SloupecJC" localSheetId="12">'SO04 PHV'!$F$6</definedName>
    <definedName name="SloupecJC" localSheetId="13">#REF!</definedName>
    <definedName name="SloupecJC" localSheetId="16">#REF!</definedName>
    <definedName name="SloupecJC" localSheetId="17">#REF!</definedName>
    <definedName name="SloupecJC" localSheetId="18">#REF!</definedName>
    <definedName name="SloupecJC" localSheetId="14">#REF!</definedName>
    <definedName name="SloupecJC" localSheetId="15">#REF!</definedName>
    <definedName name="SloupecJC" localSheetId="4">#REF!</definedName>
    <definedName name="SloupecJC">#REF!</definedName>
    <definedName name="SloupecMJ" localSheetId="6">#REF!</definedName>
    <definedName name="SloupecMJ" localSheetId="8">#REF!</definedName>
    <definedName name="SloupecMJ" localSheetId="5">#REF!</definedName>
    <definedName name="SloupecMJ" localSheetId="7">#REF!</definedName>
    <definedName name="SloupecMJ" localSheetId="9">#REF!</definedName>
    <definedName name="SloupecMJ" localSheetId="11">'SO03 NV'!$D$6</definedName>
    <definedName name="SloupecMJ" localSheetId="10">'SO03 PHV'!$D$6</definedName>
    <definedName name="SloupecMJ" localSheetId="12">'SO04 PHV'!$D$6</definedName>
    <definedName name="SloupecMJ" localSheetId="13">#REF!</definedName>
    <definedName name="SloupecMJ" localSheetId="16">#REF!</definedName>
    <definedName name="SloupecMJ" localSheetId="17">#REF!</definedName>
    <definedName name="SloupecMJ" localSheetId="18">#REF!</definedName>
    <definedName name="SloupecMJ" localSheetId="14">#REF!</definedName>
    <definedName name="SloupecMJ" localSheetId="15">#REF!</definedName>
    <definedName name="SloupecMJ" localSheetId="4">#REF!</definedName>
    <definedName name="SloupecMJ">#REF!</definedName>
    <definedName name="SloupecMnozstvi" localSheetId="6">#REF!</definedName>
    <definedName name="SloupecMnozstvi" localSheetId="8">#REF!</definedName>
    <definedName name="SloupecMnozstvi" localSheetId="5">#REF!</definedName>
    <definedName name="SloupecMnozstvi" localSheetId="7">#REF!</definedName>
    <definedName name="SloupecMnozstvi" localSheetId="9">#REF!</definedName>
    <definedName name="SloupecMnozstvi" localSheetId="11">'SO03 NV'!$E$6</definedName>
    <definedName name="SloupecMnozstvi" localSheetId="10">'SO03 PHV'!$E$6</definedName>
    <definedName name="SloupecMnozstvi" localSheetId="12">'SO04 PHV'!$E$6</definedName>
    <definedName name="SloupecMnozstvi" localSheetId="13">#REF!</definedName>
    <definedName name="SloupecMnozstvi" localSheetId="16">#REF!</definedName>
    <definedName name="SloupecMnozstvi" localSheetId="17">#REF!</definedName>
    <definedName name="SloupecMnozstvi" localSheetId="18">#REF!</definedName>
    <definedName name="SloupecMnozstvi" localSheetId="14">#REF!</definedName>
    <definedName name="SloupecMnozstvi" localSheetId="15">#REF!</definedName>
    <definedName name="SloupecMnozstvi" localSheetId="4">#REF!</definedName>
    <definedName name="SloupecMnozstvi">#REF!</definedName>
    <definedName name="SloupecNazPol" localSheetId="6">#REF!</definedName>
    <definedName name="SloupecNazPol" localSheetId="8">#REF!</definedName>
    <definedName name="SloupecNazPol" localSheetId="5">#REF!</definedName>
    <definedName name="SloupecNazPol" localSheetId="7">#REF!</definedName>
    <definedName name="SloupecNazPol" localSheetId="9">#REF!</definedName>
    <definedName name="SloupecNazPol" localSheetId="11">'SO03 NV'!$C$6</definedName>
    <definedName name="SloupecNazPol" localSheetId="10">'SO03 PHV'!$C$6</definedName>
    <definedName name="SloupecNazPol" localSheetId="12">'SO04 PHV'!$C$6</definedName>
    <definedName name="SloupecNazPol" localSheetId="13">#REF!</definedName>
    <definedName name="SloupecNazPol" localSheetId="16">#REF!</definedName>
    <definedName name="SloupecNazPol" localSheetId="17">#REF!</definedName>
    <definedName name="SloupecNazPol" localSheetId="18">#REF!</definedName>
    <definedName name="SloupecNazPol" localSheetId="14">#REF!</definedName>
    <definedName name="SloupecNazPol" localSheetId="15">#REF!</definedName>
    <definedName name="SloupecNazPol" localSheetId="4">#REF!</definedName>
    <definedName name="SloupecNazPol">#REF!</definedName>
    <definedName name="SloupecPC" localSheetId="6">#REF!</definedName>
    <definedName name="SloupecPC" localSheetId="8">#REF!</definedName>
    <definedName name="SloupecPC" localSheetId="5">#REF!</definedName>
    <definedName name="SloupecPC" localSheetId="7">#REF!</definedName>
    <definedName name="SloupecPC" localSheetId="9">#REF!</definedName>
    <definedName name="SloupecPC" localSheetId="11">'SO03 NV'!$A$6</definedName>
    <definedName name="SloupecPC" localSheetId="10">'SO03 PHV'!$A$6</definedName>
    <definedName name="SloupecPC" localSheetId="12">'SO04 PHV'!$A$6</definedName>
    <definedName name="SloupecPC" localSheetId="13">#REF!</definedName>
    <definedName name="SloupecPC" localSheetId="16">#REF!</definedName>
    <definedName name="SloupecPC" localSheetId="17">#REF!</definedName>
    <definedName name="SloupecPC" localSheetId="18">#REF!</definedName>
    <definedName name="SloupecPC" localSheetId="14">#REF!</definedName>
    <definedName name="SloupecPC" localSheetId="15">#REF!</definedName>
    <definedName name="SloupecPC" localSheetId="4">#REF!</definedName>
    <definedName name="SloupecPC">#REF!</definedName>
    <definedName name="solver_lin" localSheetId="11" hidden="1">0</definedName>
    <definedName name="solver_lin" localSheetId="10" hidden="1">0</definedName>
    <definedName name="solver_lin" localSheetId="12" hidden="1">0</definedName>
    <definedName name="solver_num" localSheetId="11" hidden="1">0</definedName>
    <definedName name="solver_num" localSheetId="10" hidden="1">0</definedName>
    <definedName name="solver_num" localSheetId="12" hidden="1">0</definedName>
    <definedName name="solver_opt" localSheetId="11" hidden="1">'SO03 NV'!#REF!</definedName>
    <definedName name="solver_opt" localSheetId="10" hidden="1">'SO03 PHV'!#REF!</definedName>
    <definedName name="solver_opt" localSheetId="12" hidden="1">'SO04 PHV'!#REF!</definedName>
    <definedName name="solver_typ" localSheetId="11" hidden="1">1</definedName>
    <definedName name="solver_typ" localSheetId="10" hidden="1">1</definedName>
    <definedName name="solver_typ" localSheetId="12" hidden="1">1</definedName>
    <definedName name="solver_val" localSheetId="11" hidden="1">0</definedName>
    <definedName name="solver_val" localSheetId="10" hidden="1">0</definedName>
    <definedName name="solver_val" localSheetId="12" hidden="1">0</definedName>
    <definedName name="Typ" localSheetId="11">'SO03 NV'!#REF!</definedName>
    <definedName name="Typ" localSheetId="10">'SO03 PHV'!#REF!</definedName>
    <definedName name="Typ">'SO04 PHV'!#REF!</definedName>
    <definedName name="VRN" localSheetId="11">[1]Rekapitulace!$H$25</definedName>
    <definedName name="VRN" localSheetId="10">[2]Rekapitulace!$H$27</definedName>
    <definedName name="VRN">[3]Rekapitulace!$H$27</definedName>
    <definedName name="VRNKc" localSheetId="11">[1]Rekapitulace!#REF!</definedName>
    <definedName name="VRNKc" localSheetId="10">[2]Rekapitulace!#REF!</definedName>
    <definedName name="VRNKc">[3]Rekapitulace!#REF!</definedName>
    <definedName name="VRNnazev" localSheetId="11">[1]Rekapitulace!#REF!</definedName>
    <definedName name="VRNnazev" localSheetId="10">[2]Rekapitulace!#REF!</definedName>
    <definedName name="VRNnazev">[3]Rekapitulace!#REF!</definedName>
    <definedName name="VRNproc" localSheetId="11">[1]Rekapitulace!#REF!</definedName>
    <definedName name="VRNproc" localSheetId="10">[2]Rekapitulace!#REF!</definedName>
    <definedName name="VRNproc">[3]Rekapitulace!#REF!</definedName>
    <definedName name="VRNzakl" localSheetId="11">[1]Rekapitulace!#REF!</definedName>
    <definedName name="VRNzakl" localSheetId="10">[2]Rekapitulace!#REF!</definedName>
    <definedName name="VRNzakl">[3]Rekapitulace!#REF!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 localSheetId="6">[5]Stavba!$G$23</definedName>
    <definedName name="ZakladDPHSni" localSheetId="8">[6]Stavba!$G$23</definedName>
    <definedName name="ZakladDPHSni" localSheetId="5">[7]Stavba!$G$23</definedName>
    <definedName name="ZakladDPHSni" localSheetId="7">[8]Stavba!$G$23</definedName>
    <definedName name="ZakladDPHSni" localSheetId="9">[9]Stavba!$G$23</definedName>
    <definedName name="ZakladDPHSni" localSheetId="13">[10]Stavba!$G$23</definedName>
    <definedName name="ZakladDPHSni" localSheetId="16">[11]Stavba!$G$23</definedName>
    <definedName name="ZakladDPHSni" localSheetId="17">[12]Stavba!$G$23</definedName>
    <definedName name="ZakladDPHSni" localSheetId="18">[13]Stavba!$G$23</definedName>
    <definedName name="ZakladDPHSni" localSheetId="14">[14]Stavba!$G$23</definedName>
    <definedName name="ZakladDPHSni" localSheetId="15">[15]Stavba!$G$23</definedName>
    <definedName name="ZakladDPHSni" localSheetId="4">[16]Stavba!$G$23</definedName>
    <definedName name="ZakladDPHSni">Stavba!$G$23</definedName>
    <definedName name="ZakladDPHSniVypocet" localSheetId="1">Stavba!$F$40</definedName>
    <definedName name="ZakladDPHZakl" localSheetId="6">[5]Stavba!$G$25</definedName>
    <definedName name="ZakladDPHZakl" localSheetId="8">[6]Stavba!$G$25</definedName>
    <definedName name="ZakladDPHZakl" localSheetId="5">[7]Stavba!$G$25</definedName>
    <definedName name="ZakladDPHZakl" localSheetId="7">[8]Stavba!$G$25</definedName>
    <definedName name="ZakladDPHZakl" localSheetId="9">[9]Stavba!$G$25</definedName>
    <definedName name="ZakladDPHZakl" localSheetId="13">[10]Stavba!$G$25</definedName>
    <definedName name="ZakladDPHZakl" localSheetId="16">[11]Stavba!$G$25</definedName>
    <definedName name="ZakladDPHZakl" localSheetId="17">[12]Stavba!$G$25</definedName>
    <definedName name="ZakladDPHZakl" localSheetId="18">[13]Stavba!$G$25</definedName>
    <definedName name="ZakladDPHZakl" localSheetId="14">[14]Stavba!$G$25</definedName>
    <definedName name="ZakladDPHZakl" localSheetId="15">[15]Stavba!$G$25</definedName>
    <definedName name="ZakladDPHZakl" localSheetId="4">[16]Stavba!$G$25</definedName>
    <definedName name="ZakladDPHZakl">Stavba!$G$25</definedName>
    <definedName name="ZakladDPHZaklVypocet" localSheetId="1">Stavba!$G$40</definedName>
    <definedName name="ZaObjednatele">Stavba!$G$34</definedName>
    <definedName name="Zaokrouhleni" localSheetId="6">[5]Stavba!$G$27</definedName>
    <definedName name="Zaokrouhleni" localSheetId="8">[6]Stavba!$G$27</definedName>
    <definedName name="Zaokrouhleni" localSheetId="5">[7]Stavba!$G$27</definedName>
    <definedName name="Zaokrouhleni" localSheetId="7">[8]Stavba!$G$27</definedName>
    <definedName name="Zaokrouhleni" localSheetId="9">[9]Stavba!$G$27</definedName>
    <definedName name="Zaokrouhleni" localSheetId="13">[10]Stavba!$G$27</definedName>
    <definedName name="Zaokrouhleni" localSheetId="16">[11]Stavba!$G$27</definedName>
    <definedName name="Zaokrouhleni" localSheetId="17">[12]Stavba!$G$27</definedName>
    <definedName name="Zaokrouhleni" localSheetId="18">[13]Stavba!$G$27</definedName>
    <definedName name="Zaokrouhleni" localSheetId="14">[14]Stavba!$G$27</definedName>
    <definedName name="Zaokrouhleni" localSheetId="15">[15]Stavba!$G$27</definedName>
    <definedName name="Zaokrouhleni" localSheetId="4">[16]Stavba!$G$27</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9" i="34" l="1"/>
  <c r="I9" i="34"/>
  <c r="I8" i="34" s="1"/>
  <c r="K9" i="34"/>
  <c r="K8" i="34" s="1"/>
  <c r="O9" i="34"/>
  <c r="O8" i="34" s="1"/>
  <c r="Q9" i="34"/>
  <c r="Q8" i="34" s="1"/>
  <c r="U9" i="34"/>
  <c r="U8" i="34" s="1"/>
  <c r="G10" i="34"/>
  <c r="M10" i="34" s="1"/>
  <c r="I10" i="34"/>
  <c r="K10" i="34"/>
  <c r="O10" i="34"/>
  <c r="Q10" i="34"/>
  <c r="U10" i="34"/>
  <c r="G11" i="34"/>
  <c r="M11" i="34" s="1"/>
  <c r="I11" i="34"/>
  <c r="K11" i="34"/>
  <c r="O11" i="34"/>
  <c r="Q11" i="34"/>
  <c r="U11" i="34"/>
  <c r="G12" i="34"/>
  <c r="M12" i="34" s="1"/>
  <c r="I12" i="34"/>
  <c r="K12" i="34"/>
  <c r="O12" i="34"/>
  <c r="Q12" i="34"/>
  <c r="U12" i="34"/>
  <c r="G13" i="34"/>
  <c r="M13" i="34" s="1"/>
  <c r="I13" i="34"/>
  <c r="K13" i="34"/>
  <c r="O13" i="34"/>
  <c r="Q13" i="34"/>
  <c r="U13" i="34"/>
  <c r="BA14" i="34"/>
  <c r="G15" i="34"/>
  <c r="M15" i="34" s="1"/>
  <c r="I15" i="34"/>
  <c r="K15" i="34"/>
  <c r="O15" i="34"/>
  <c r="Q15" i="34"/>
  <c r="U15" i="34"/>
  <c r="BA16" i="34"/>
  <c r="G17" i="34"/>
  <c r="M17" i="34" s="1"/>
  <c r="I17" i="34"/>
  <c r="K17" i="34"/>
  <c r="O17" i="34"/>
  <c r="Q17" i="34"/>
  <c r="U17" i="34"/>
  <c r="BA18" i="34"/>
  <c r="G19" i="34"/>
  <c r="M19" i="34" s="1"/>
  <c r="I19" i="34"/>
  <c r="K19" i="34"/>
  <c r="O19" i="34"/>
  <c r="Q19" i="34"/>
  <c r="U19" i="34"/>
  <c r="BA20" i="34"/>
  <c r="G21" i="34"/>
  <c r="M21" i="34" s="1"/>
  <c r="I21" i="34"/>
  <c r="K21" i="34"/>
  <c r="O21" i="34"/>
  <c r="Q21" i="34"/>
  <c r="U21" i="34"/>
  <c r="G22" i="34"/>
  <c r="M22" i="34" s="1"/>
  <c r="I22" i="34"/>
  <c r="K22" i="34"/>
  <c r="O22" i="34"/>
  <c r="Q22" i="34"/>
  <c r="U22" i="34"/>
  <c r="BA23" i="34"/>
  <c r="G24" i="34"/>
  <c r="M24" i="34" s="1"/>
  <c r="I24" i="34"/>
  <c r="K24" i="34"/>
  <c r="O24" i="34"/>
  <c r="Q24" i="34"/>
  <c r="U24" i="34"/>
  <c r="BA25" i="34"/>
  <c r="G26" i="34"/>
  <c r="M26" i="34" s="1"/>
  <c r="I26" i="34"/>
  <c r="K26" i="34"/>
  <c r="O26" i="34"/>
  <c r="Q26" i="34"/>
  <c r="U26" i="34"/>
  <c r="BA27" i="34"/>
  <c r="G28" i="34"/>
  <c r="M28" i="34" s="1"/>
  <c r="I28" i="34"/>
  <c r="K28" i="34"/>
  <c r="O28" i="34"/>
  <c r="Q28" i="34"/>
  <c r="U28" i="34"/>
  <c r="G29" i="34"/>
  <c r="M29" i="34" s="1"/>
  <c r="I29" i="34"/>
  <c r="K29" i="34"/>
  <c r="O29" i="34"/>
  <c r="Q29" i="34"/>
  <c r="U29" i="34"/>
  <c r="G30" i="34"/>
  <c r="M30" i="34" s="1"/>
  <c r="I30" i="34"/>
  <c r="K30" i="34"/>
  <c r="O30" i="34"/>
  <c r="Q30" i="34"/>
  <c r="U30" i="34"/>
  <c r="BA31" i="34"/>
  <c r="G32" i="34"/>
  <c r="M32" i="34" s="1"/>
  <c r="I32" i="34"/>
  <c r="K32" i="34"/>
  <c r="O32" i="34"/>
  <c r="Q32" i="34"/>
  <c r="U32" i="34"/>
  <c r="BA33" i="34"/>
  <c r="G34" i="34"/>
  <c r="M34" i="34" s="1"/>
  <c r="I34" i="34"/>
  <c r="K34" i="34"/>
  <c r="O34" i="34"/>
  <c r="Q34" i="34"/>
  <c r="U34" i="34"/>
  <c r="G35" i="34"/>
  <c r="M35" i="34" s="1"/>
  <c r="I35" i="34"/>
  <c r="K35" i="34"/>
  <c r="O35" i="34"/>
  <c r="Q35" i="34"/>
  <c r="U35" i="34"/>
  <c r="G36" i="34"/>
  <c r="M36" i="34" s="1"/>
  <c r="I36" i="34"/>
  <c r="K36" i="34"/>
  <c r="O36" i="34"/>
  <c r="Q36" i="34"/>
  <c r="U36" i="34"/>
  <c r="G38" i="34"/>
  <c r="M38" i="34" s="1"/>
  <c r="I38" i="34"/>
  <c r="K38" i="34"/>
  <c r="O38" i="34"/>
  <c r="Q38" i="34"/>
  <c r="U38" i="34"/>
  <c r="AC40" i="34"/>
  <c r="G8" i="34" l="1"/>
  <c r="G40" i="34" s="1"/>
  <c r="F35" i="12" s="1"/>
  <c r="AD40" i="34"/>
  <c r="M9" i="34"/>
  <c r="M8" i="34" s="1"/>
  <c r="G9" i="33" l="1"/>
  <c r="I9" i="33"/>
  <c r="I8" i="33" s="1"/>
  <c r="K9" i="33"/>
  <c r="K8" i="33" s="1"/>
  <c r="O9" i="33"/>
  <c r="O8" i="33" s="1"/>
  <c r="Q9" i="33"/>
  <c r="Q8" i="33" s="1"/>
  <c r="U9" i="33"/>
  <c r="U8" i="33" s="1"/>
  <c r="G10" i="33"/>
  <c r="M10" i="33" s="1"/>
  <c r="I10" i="33"/>
  <c r="K10" i="33"/>
  <c r="O10" i="33"/>
  <c r="Q10" i="33"/>
  <c r="U10" i="33"/>
  <c r="G11" i="33"/>
  <c r="M11" i="33" s="1"/>
  <c r="I11" i="33"/>
  <c r="K11" i="33"/>
  <c r="O11" i="33"/>
  <c r="Q11" i="33"/>
  <c r="U11" i="33"/>
  <c r="G12" i="33"/>
  <c r="M12" i="33" s="1"/>
  <c r="I12" i="33"/>
  <c r="K12" i="33"/>
  <c r="O12" i="33"/>
  <c r="Q12" i="33"/>
  <c r="U12" i="33"/>
  <c r="G13" i="33"/>
  <c r="M13" i="33" s="1"/>
  <c r="I13" i="33"/>
  <c r="K13" i="33"/>
  <c r="O13" i="33"/>
  <c r="Q13" i="33"/>
  <c r="U13" i="33"/>
  <c r="G14" i="33"/>
  <c r="M14" i="33" s="1"/>
  <c r="I14" i="33"/>
  <c r="K14" i="33"/>
  <c r="O14" i="33"/>
  <c r="Q14" i="33"/>
  <c r="U14" i="33"/>
  <c r="BA15" i="33"/>
  <c r="G16" i="33"/>
  <c r="M16" i="33" s="1"/>
  <c r="I16" i="33"/>
  <c r="K16" i="33"/>
  <c r="O16" i="33"/>
  <c r="Q16" i="33"/>
  <c r="U16" i="33"/>
  <c r="BA17" i="33"/>
  <c r="G18" i="33"/>
  <c r="M18" i="33" s="1"/>
  <c r="I18" i="33"/>
  <c r="K18" i="33"/>
  <c r="O18" i="33"/>
  <c r="Q18" i="33"/>
  <c r="U18" i="33"/>
  <c r="BA19" i="33"/>
  <c r="G20" i="33"/>
  <c r="M20" i="33" s="1"/>
  <c r="I20" i="33"/>
  <c r="K20" i="33"/>
  <c r="O20" i="33"/>
  <c r="Q20" i="33"/>
  <c r="U20" i="33"/>
  <c r="BA21" i="33"/>
  <c r="G22" i="33"/>
  <c r="M22" i="33" s="1"/>
  <c r="I22" i="33"/>
  <c r="K22" i="33"/>
  <c r="O22" i="33"/>
  <c r="Q22" i="33"/>
  <c r="U22" i="33"/>
  <c r="G23" i="33"/>
  <c r="M23" i="33" s="1"/>
  <c r="I23" i="33"/>
  <c r="K23" i="33"/>
  <c r="O23" i="33"/>
  <c r="Q23" i="33"/>
  <c r="U23" i="33"/>
  <c r="BA24" i="33"/>
  <c r="G25" i="33"/>
  <c r="M25" i="33" s="1"/>
  <c r="I25" i="33"/>
  <c r="K25" i="33"/>
  <c r="O25" i="33"/>
  <c r="Q25" i="33"/>
  <c r="U25" i="33"/>
  <c r="BA26" i="33"/>
  <c r="G27" i="33"/>
  <c r="M27" i="33" s="1"/>
  <c r="I27" i="33"/>
  <c r="K27" i="33"/>
  <c r="O27" i="33"/>
  <c r="Q27" i="33"/>
  <c r="U27" i="33"/>
  <c r="BA28" i="33"/>
  <c r="G29" i="33"/>
  <c r="M29" i="33" s="1"/>
  <c r="I29" i="33"/>
  <c r="K29" i="33"/>
  <c r="O29" i="33"/>
  <c r="Q29" i="33"/>
  <c r="U29" i="33"/>
  <c r="G30" i="33"/>
  <c r="M30" i="33" s="1"/>
  <c r="I30" i="33"/>
  <c r="K30" i="33"/>
  <c r="O30" i="33"/>
  <c r="Q30" i="33"/>
  <c r="U30" i="33"/>
  <c r="G31" i="33"/>
  <c r="M31" i="33" s="1"/>
  <c r="I31" i="33"/>
  <c r="K31" i="33"/>
  <c r="O31" i="33"/>
  <c r="Q31" i="33"/>
  <c r="U31" i="33"/>
  <c r="BA32" i="33"/>
  <c r="G33" i="33"/>
  <c r="M33" i="33" s="1"/>
  <c r="I33" i="33"/>
  <c r="K33" i="33"/>
  <c r="O33" i="33"/>
  <c r="Q33" i="33"/>
  <c r="U33" i="33"/>
  <c r="BA34" i="33"/>
  <c r="G35" i="33"/>
  <c r="M35" i="33" s="1"/>
  <c r="I35" i="33"/>
  <c r="K35" i="33"/>
  <c r="O35" i="33"/>
  <c r="Q35" i="33"/>
  <c r="U35" i="33"/>
  <c r="G36" i="33"/>
  <c r="M36" i="33" s="1"/>
  <c r="I36" i="33"/>
  <c r="K36" i="33"/>
  <c r="O36" i="33"/>
  <c r="Q36" i="33"/>
  <c r="U36" i="33"/>
  <c r="G37" i="33"/>
  <c r="M37" i="33" s="1"/>
  <c r="I37" i="33"/>
  <c r="K37" i="33"/>
  <c r="O37" i="33"/>
  <c r="Q37" i="33"/>
  <c r="U37" i="33"/>
  <c r="G39" i="33"/>
  <c r="M39" i="33" s="1"/>
  <c r="I39" i="33"/>
  <c r="K39" i="33"/>
  <c r="O39" i="33"/>
  <c r="Q39" i="33"/>
  <c r="U39" i="33"/>
  <c r="AC41" i="33"/>
  <c r="G8" i="33" l="1"/>
  <c r="G41" i="33" s="1"/>
  <c r="F34" i="12" s="1"/>
  <c r="AD41" i="33"/>
  <c r="M9" i="33"/>
  <c r="M8" i="33" s="1"/>
  <c r="G9" i="32" l="1"/>
  <c r="I9" i="32"/>
  <c r="K9" i="32"/>
  <c r="O9" i="32"/>
  <c r="Q9" i="32"/>
  <c r="U9" i="32"/>
  <c r="BA10" i="32"/>
  <c r="G11" i="32"/>
  <c r="I11" i="32"/>
  <c r="K11" i="32"/>
  <c r="O11" i="32"/>
  <c r="Q11" i="32"/>
  <c r="U11" i="32"/>
  <c r="BA12" i="32"/>
  <c r="G13" i="32"/>
  <c r="M13" i="32" s="1"/>
  <c r="I13" i="32"/>
  <c r="K13" i="32"/>
  <c r="O13" i="32"/>
  <c r="Q13" i="32"/>
  <c r="U13" i="32"/>
  <c r="BA14" i="32"/>
  <c r="G15" i="32"/>
  <c r="M15" i="32" s="1"/>
  <c r="I15" i="32"/>
  <c r="K15" i="32"/>
  <c r="O15" i="32"/>
  <c r="Q15" i="32"/>
  <c r="U15" i="32"/>
  <c r="BA16" i="32"/>
  <c r="G17" i="32"/>
  <c r="M17" i="32" s="1"/>
  <c r="I17" i="32"/>
  <c r="K17" i="32"/>
  <c r="O17" i="32"/>
  <c r="Q17" i="32"/>
  <c r="U17" i="32"/>
  <c r="BA18" i="32"/>
  <c r="G19" i="32"/>
  <c r="M19" i="32" s="1"/>
  <c r="I19" i="32"/>
  <c r="K19" i="32"/>
  <c r="O19" i="32"/>
  <c r="Q19" i="32"/>
  <c r="U19" i="32"/>
  <c r="BA20" i="32"/>
  <c r="G21" i="32"/>
  <c r="M21" i="32" s="1"/>
  <c r="I21" i="32"/>
  <c r="K21" i="32"/>
  <c r="O21" i="32"/>
  <c r="Q21" i="32"/>
  <c r="U21" i="32"/>
  <c r="BA22" i="32"/>
  <c r="G23" i="32"/>
  <c r="M23" i="32" s="1"/>
  <c r="I23" i="32"/>
  <c r="K23" i="32"/>
  <c r="O23" i="32"/>
  <c r="Q23" i="32"/>
  <c r="U23" i="32"/>
  <c r="G24" i="32"/>
  <c r="M24" i="32" s="1"/>
  <c r="I24" i="32"/>
  <c r="K24" i="32"/>
  <c r="O24" i="32"/>
  <c r="Q24" i="32"/>
  <c r="U24" i="32"/>
  <c r="G26" i="32"/>
  <c r="M26" i="32" s="1"/>
  <c r="I26" i="32"/>
  <c r="K26" i="32"/>
  <c r="O26" i="32"/>
  <c r="Q26" i="32"/>
  <c r="U26" i="32"/>
  <c r="AC28" i="32"/>
  <c r="O8" i="32" l="1"/>
  <c r="K8" i="32"/>
  <c r="U8" i="32"/>
  <c r="I8" i="32"/>
  <c r="Q8" i="32"/>
  <c r="G8" i="32"/>
  <c r="G28" i="32" s="1"/>
  <c r="F33" i="12" s="1"/>
  <c r="M11" i="32"/>
  <c r="AD28" i="32"/>
  <c r="M9" i="32"/>
  <c r="M8" i="32" l="1"/>
  <c r="G9" i="31"/>
  <c r="I9" i="31"/>
  <c r="I8" i="31" s="1"/>
  <c r="K9" i="31"/>
  <c r="K8" i="31" s="1"/>
  <c r="O9" i="31"/>
  <c r="O8" i="31" s="1"/>
  <c r="Q9" i="31"/>
  <c r="Q8" i="31" s="1"/>
  <c r="U9" i="31"/>
  <c r="U8" i="31" s="1"/>
  <c r="G10" i="31"/>
  <c r="M10" i="31" s="1"/>
  <c r="I10" i="31"/>
  <c r="K10" i="31"/>
  <c r="O10" i="31"/>
  <c r="Q10" i="31"/>
  <c r="U10" i="31"/>
  <c r="G11" i="31"/>
  <c r="M11" i="31" s="1"/>
  <c r="I11" i="31"/>
  <c r="K11" i="31"/>
  <c r="O11" i="31"/>
  <c r="Q11" i="31"/>
  <c r="U11" i="31"/>
  <c r="G12" i="31"/>
  <c r="M12" i="31" s="1"/>
  <c r="I12" i="31"/>
  <c r="K12" i="31"/>
  <c r="O12" i="31"/>
  <c r="Q12" i="31"/>
  <c r="U12" i="31"/>
  <c r="G13" i="31"/>
  <c r="M13" i="31" s="1"/>
  <c r="I13" i="31"/>
  <c r="K13" i="31"/>
  <c r="O13" i="31"/>
  <c r="Q13" i="31"/>
  <c r="U13" i="31"/>
  <c r="G14" i="31"/>
  <c r="M14" i="31" s="1"/>
  <c r="I14" i="31"/>
  <c r="K14" i="31"/>
  <c r="O14" i="31"/>
  <c r="Q14" i="31"/>
  <c r="U14" i="31"/>
  <c r="G15" i="31"/>
  <c r="M15" i="31" s="1"/>
  <c r="I15" i="31"/>
  <c r="K15" i="31"/>
  <c r="O15" i="31"/>
  <c r="Q15" i="31"/>
  <c r="U15" i="31"/>
  <c r="G16" i="31"/>
  <c r="M16" i="31" s="1"/>
  <c r="I16" i="31"/>
  <c r="K16" i="31"/>
  <c r="O16" i="31"/>
  <c r="Q16" i="31"/>
  <c r="U16" i="31"/>
  <c r="G17" i="31"/>
  <c r="M17" i="31" s="1"/>
  <c r="I17" i="31"/>
  <c r="K17" i="31"/>
  <c r="O17" i="31"/>
  <c r="Q17" i="31"/>
  <c r="U17" i="31"/>
  <c r="G18" i="31"/>
  <c r="M18" i="31" s="1"/>
  <c r="I18" i="31"/>
  <c r="K18" i="31"/>
  <c r="O18" i="31"/>
  <c r="Q18" i="31"/>
  <c r="U18" i="31"/>
  <c r="G19" i="31"/>
  <c r="M19" i="31" s="1"/>
  <c r="I19" i="31"/>
  <c r="K19" i="31"/>
  <c r="O19" i="31"/>
  <c r="Q19" i="31"/>
  <c r="U19" i="31"/>
  <c r="G20" i="31"/>
  <c r="M20" i="31" s="1"/>
  <c r="I20" i="31"/>
  <c r="K20" i="31"/>
  <c r="O20" i="31"/>
  <c r="Q20" i="31"/>
  <c r="U20" i="31"/>
  <c r="G21" i="31"/>
  <c r="M21" i="31" s="1"/>
  <c r="I21" i="31"/>
  <c r="K21" i="31"/>
  <c r="O21" i="31"/>
  <c r="Q21" i="31"/>
  <c r="U21" i="31"/>
  <c r="G22" i="31"/>
  <c r="M22" i="31" s="1"/>
  <c r="I22" i="31"/>
  <c r="K22" i="31"/>
  <c r="O22" i="31"/>
  <c r="Q22" i="31"/>
  <c r="U22" i="31"/>
  <c r="BA23" i="31"/>
  <c r="G24" i="31"/>
  <c r="M24" i="31" s="1"/>
  <c r="I24" i="31"/>
  <c r="K24" i="31"/>
  <c r="O24" i="31"/>
  <c r="Q24" i="31"/>
  <c r="U24" i="31"/>
  <c r="BA25" i="31"/>
  <c r="G26" i="31"/>
  <c r="M26" i="31" s="1"/>
  <c r="I26" i="31"/>
  <c r="K26" i="31"/>
  <c r="O26" i="31"/>
  <c r="Q26" i="31"/>
  <c r="U26" i="31"/>
  <c r="G27" i="31"/>
  <c r="M27" i="31" s="1"/>
  <c r="I27" i="31"/>
  <c r="K27" i="31"/>
  <c r="O27" i="31"/>
  <c r="Q27" i="31"/>
  <c r="U27" i="31"/>
  <c r="G28" i="31"/>
  <c r="M28" i="31" s="1"/>
  <c r="I28" i="31"/>
  <c r="K28" i="31"/>
  <c r="O28" i="31"/>
  <c r="Q28" i="31"/>
  <c r="U28" i="31"/>
  <c r="G29" i="31"/>
  <c r="M29" i="31" s="1"/>
  <c r="I29" i="31"/>
  <c r="K29" i="31"/>
  <c r="O29" i="31"/>
  <c r="Q29" i="31"/>
  <c r="U29" i="31"/>
  <c r="G30" i="31"/>
  <c r="M30" i="31" s="1"/>
  <c r="I30" i="31"/>
  <c r="K30" i="31"/>
  <c r="O30" i="31"/>
  <c r="Q30" i="31"/>
  <c r="U30" i="31"/>
  <c r="G31" i="31"/>
  <c r="M31" i="31" s="1"/>
  <c r="I31" i="31"/>
  <c r="K31" i="31"/>
  <c r="O31" i="31"/>
  <c r="Q31" i="31"/>
  <c r="U31" i="31"/>
  <c r="G32" i="31"/>
  <c r="M32" i="31" s="1"/>
  <c r="I32" i="31"/>
  <c r="K32" i="31"/>
  <c r="O32" i="31"/>
  <c r="Q32" i="31"/>
  <c r="U32" i="31"/>
  <c r="G33" i="31"/>
  <c r="M33" i="31" s="1"/>
  <c r="I33" i="31"/>
  <c r="K33" i="31"/>
  <c r="O33" i="31"/>
  <c r="Q33" i="31"/>
  <c r="U33" i="31"/>
  <c r="G34" i="31"/>
  <c r="M34" i="31" s="1"/>
  <c r="I34" i="31"/>
  <c r="K34" i="31"/>
  <c r="O34" i="31"/>
  <c r="Q34" i="31"/>
  <c r="U34" i="31"/>
  <c r="G35" i="31"/>
  <c r="M35" i="31" s="1"/>
  <c r="I35" i="31"/>
  <c r="K35" i="31"/>
  <c r="O35" i="31"/>
  <c r="Q35" i="31"/>
  <c r="U35" i="31"/>
  <c r="G36" i="31"/>
  <c r="M36" i="31" s="1"/>
  <c r="I36" i="31"/>
  <c r="K36" i="31"/>
  <c r="O36" i="31"/>
  <c r="Q36" i="31"/>
  <c r="U36" i="31"/>
  <c r="G37" i="31"/>
  <c r="M37" i="31" s="1"/>
  <c r="I37" i="31"/>
  <c r="K37" i="31"/>
  <c r="O37" i="31"/>
  <c r="Q37" i="31"/>
  <c r="U37" i="31"/>
  <c r="G38" i="31"/>
  <c r="M38" i="31" s="1"/>
  <c r="I38" i="31"/>
  <c r="K38" i="31"/>
  <c r="O38" i="31"/>
  <c r="Q38" i="31"/>
  <c r="U38" i="31"/>
  <c r="G39" i="31"/>
  <c r="M39" i="31" s="1"/>
  <c r="I39" i="31"/>
  <c r="K39" i="31"/>
  <c r="O39" i="31"/>
  <c r="Q39" i="31"/>
  <c r="U39" i="31"/>
  <c r="G40" i="31"/>
  <c r="M40" i="31" s="1"/>
  <c r="I40" i="31"/>
  <c r="K40" i="31"/>
  <c r="O40" i="31"/>
  <c r="Q40" i="31"/>
  <c r="U40" i="31"/>
  <c r="G41" i="31"/>
  <c r="M41" i="31" s="1"/>
  <c r="I41" i="31"/>
  <c r="K41" i="31"/>
  <c r="O41" i="31"/>
  <c r="Q41" i="31"/>
  <c r="U41" i="31"/>
  <c r="G42" i="31"/>
  <c r="M42" i="31" s="1"/>
  <c r="I42" i="31"/>
  <c r="K42" i="31"/>
  <c r="O42" i="31"/>
  <c r="Q42" i="31"/>
  <c r="U42" i="31"/>
  <c r="BA43" i="31"/>
  <c r="G44" i="31"/>
  <c r="M44" i="31" s="1"/>
  <c r="I44" i="31"/>
  <c r="K44" i="31"/>
  <c r="O44" i="31"/>
  <c r="Q44" i="31"/>
  <c r="U44" i="31"/>
  <c r="G45" i="31"/>
  <c r="M45" i="31" s="1"/>
  <c r="I45" i="31"/>
  <c r="K45" i="31"/>
  <c r="O45" i="31"/>
  <c r="Q45" i="31"/>
  <c r="U45" i="31"/>
  <c r="G46" i="31"/>
  <c r="M46" i="31" s="1"/>
  <c r="I46" i="31"/>
  <c r="K46" i="31"/>
  <c r="O46" i="31"/>
  <c r="Q46" i="31"/>
  <c r="U46" i="31"/>
  <c r="G47" i="31"/>
  <c r="M47" i="31" s="1"/>
  <c r="I47" i="31"/>
  <c r="K47" i="31"/>
  <c r="O47" i="31"/>
  <c r="Q47" i="31"/>
  <c r="U47" i="31"/>
  <c r="G48" i="31"/>
  <c r="M48" i="31" s="1"/>
  <c r="I48" i="31"/>
  <c r="K48" i="31"/>
  <c r="O48" i="31"/>
  <c r="Q48" i="31"/>
  <c r="U48" i="31"/>
  <c r="G49" i="31"/>
  <c r="M49" i="31" s="1"/>
  <c r="I49" i="31"/>
  <c r="K49" i="31"/>
  <c r="O49" i="31"/>
  <c r="Q49" i="31"/>
  <c r="U49" i="31"/>
  <c r="G50" i="31"/>
  <c r="M50" i="31" s="1"/>
  <c r="I50" i="31"/>
  <c r="K50" i="31"/>
  <c r="O50" i="31"/>
  <c r="Q50" i="31"/>
  <c r="U50" i="31"/>
  <c r="G51" i="31"/>
  <c r="M51" i="31" s="1"/>
  <c r="I51" i="31"/>
  <c r="K51" i="31"/>
  <c r="O51" i="31"/>
  <c r="Q51" i="31"/>
  <c r="U51" i="31"/>
  <c r="G52" i="31"/>
  <c r="M52" i="31" s="1"/>
  <c r="I52" i="31"/>
  <c r="K52" i="31"/>
  <c r="O52" i="31"/>
  <c r="Q52" i="31"/>
  <c r="U52" i="31"/>
  <c r="G53" i="31"/>
  <c r="M53" i="31" s="1"/>
  <c r="I53" i="31"/>
  <c r="K53" i="31"/>
  <c r="O53" i="31"/>
  <c r="Q53" i="31"/>
  <c r="U53" i="31"/>
  <c r="BA54" i="31"/>
  <c r="G55" i="31"/>
  <c r="M55" i="31" s="1"/>
  <c r="I55" i="31"/>
  <c r="K55" i="31"/>
  <c r="O55" i="31"/>
  <c r="Q55" i="31"/>
  <c r="U55" i="31"/>
  <c r="BA56" i="31"/>
  <c r="G57" i="31"/>
  <c r="M57" i="31" s="1"/>
  <c r="I57" i="31"/>
  <c r="K57" i="31"/>
  <c r="O57" i="31"/>
  <c r="Q57" i="31"/>
  <c r="U57" i="31"/>
  <c r="G58" i="31"/>
  <c r="M58" i="31" s="1"/>
  <c r="I58" i="31"/>
  <c r="K58" i="31"/>
  <c r="O58" i="31"/>
  <c r="Q58" i="31"/>
  <c r="U58" i="31"/>
  <c r="G59" i="31"/>
  <c r="M59" i="31" s="1"/>
  <c r="I59" i="31"/>
  <c r="K59" i="31"/>
  <c r="O59" i="31"/>
  <c r="Q59" i="31"/>
  <c r="U59" i="31"/>
  <c r="G60" i="31"/>
  <c r="M60" i="31" s="1"/>
  <c r="I60" i="31"/>
  <c r="K60" i="31"/>
  <c r="O60" i="31"/>
  <c r="Q60" i="31"/>
  <c r="U60" i="31"/>
  <c r="G61" i="31"/>
  <c r="M61" i="31" s="1"/>
  <c r="I61" i="31"/>
  <c r="K61" i="31"/>
  <c r="O61" i="31"/>
  <c r="Q61" i="31"/>
  <c r="U61" i="31"/>
  <c r="G63" i="31"/>
  <c r="I63" i="31"/>
  <c r="I62" i="31" s="1"/>
  <c r="K63" i="31"/>
  <c r="K62" i="31" s="1"/>
  <c r="O63" i="31"/>
  <c r="O62" i="31" s="1"/>
  <c r="Q63" i="31"/>
  <c r="Q62" i="31" s="1"/>
  <c r="U63" i="31"/>
  <c r="U62" i="31" s="1"/>
  <c r="AC65" i="31"/>
  <c r="G62" i="31" l="1"/>
  <c r="M63" i="31"/>
  <c r="M62" i="31" s="1"/>
  <c r="G8" i="31"/>
  <c r="AD65" i="31"/>
  <c r="M9" i="31"/>
  <c r="M8" i="31" s="1"/>
  <c r="G65" i="31" l="1"/>
  <c r="F32" i="12" s="1"/>
  <c r="G9" i="30"/>
  <c r="I9" i="30"/>
  <c r="I8" i="30" s="1"/>
  <c r="K9" i="30"/>
  <c r="K8" i="30" s="1"/>
  <c r="O9" i="30"/>
  <c r="O8" i="30" s="1"/>
  <c r="Q9" i="30"/>
  <c r="Q8" i="30" s="1"/>
  <c r="U9" i="30"/>
  <c r="U8" i="30" s="1"/>
  <c r="G10" i="30"/>
  <c r="M10" i="30" s="1"/>
  <c r="I10" i="30"/>
  <c r="K10" i="30"/>
  <c r="O10" i="30"/>
  <c r="Q10" i="30"/>
  <c r="U10" i="30"/>
  <c r="G11" i="30"/>
  <c r="M11" i="30" s="1"/>
  <c r="I11" i="30"/>
  <c r="K11" i="30"/>
  <c r="O11" i="30"/>
  <c r="Q11" i="30"/>
  <c r="U11" i="30"/>
  <c r="G12" i="30"/>
  <c r="M12" i="30" s="1"/>
  <c r="I12" i="30"/>
  <c r="K12" i="30"/>
  <c r="O12" i="30"/>
  <c r="Q12" i="30"/>
  <c r="U12" i="30"/>
  <c r="G13" i="30"/>
  <c r="M13" i="30" s="1"/>
  <c r="I13" i="30"/>
  <c r="K13" i="30"/>
  <c r="O13" i="30"/>
  <c r="Q13" i="30"/>
  <c r="U13" i="30"/>
  <c r="G14" i="30"/>
  <c r="M14" i="30" s="1"/>
  <c r="I14" i="30"/>
  <c r="K14" i="30"/>
  <c r="O14" i="30"/>
  <c r="Q14" i="30"/>
  <c r="U14" i="30"/>
  <c r="G15" i="30"/>
  <c r="M15" i="30" s="1"/>
  <c r="I15" i="30"/>
  <c r="K15" i="30"/>
  <c r="O15" i="30"/>
  <c r="Q15" i="30"/>
  <c r="U15" i="30"/>
  <c r="G16" i="30"/>
  <c r="M16" i="30" s="1"/>
  <c r="I16" i="30"/>
  <c r="K16" i="30"/>
  <c r="O16" i="30"/>
  <c r="Q16" i="30"/>
  <c r="U16" i="30"/>
  <c r="G17" i="30"/>
  <c r="M17" i="30" s="1"/>
  <c r="I17" i="30"/>
  <c r="K17" i="30"/>
  <c r="O17" i="30"/>
  <c r="Q17" i="30"/>
  <c r="U17" i="30"/>
  <c r="G18" i="30"/>
  <c r="M18" i="30" s="1"/>
  <c r="I18" i="30"/>
  <c r="K18" i="30"/>
  <c r="O18" i="30"/>
  <c r="Q18" i="30"/>
  <c r="U18" i="30"/>
  <c r="G19" i="30"/>
  <c r="M19" i="30" s="1"/>
  <c r="I19" i="30"/>
  <c r="K19" i="30"/>
  <c r="O19" i="30"/>
  <c r="Q19" i="30"/>
  <c r="U19" i="30"/>
  <c r="G20" i="30"/>
  <c r="M20" i="30" s="1"/>
  <c r="I20" i="30"/>
  <c r="K20" i="30"/>
  <c r="O20" i="30"/>
  <c r="Q20" i="30"/>
  <c r="U20" i="30"/>
  <c r="G21" i="30"/>
  <c r="M21" i="30" s="1"/>
  <c r="I21" i="30"/>
  <c r="K21" i="30"/>
  <c r="O21" i="30"/>
  <c r="Q21" i="30"/>
  <c r="U21" i="30"/>
  <c r="G22" i="30"/>
  <c r="M22" i="30" s="1"/>
  <c r="I22" i="30"/>
  <c r="K22" i="30"/>
  <c r="O22" i="30"/>
  <c r="Q22" i="30"/>
  <c r="U22" i="30"/>
  <c r="G23" i="30"/>
  <c r="M23" i="30" s="1"/>
  <c r="I23" i="30"/>
  <c r="K23" i="30"/>
  <c r="O23" i="30"/>
  <c r="Q23" i="30"/>
  <c r="U23" i="30"/>
  <c r="G24" i="30"/>
  <c r="M24" i="30" s="1"/>
  <c r="I24" i="30"/>
  <c r="K24" i="30"/>
  <c r="O24" i="30"/>
  <c r="Q24" i="30"/>
  <c r="U24" i="30"/>
  <c r="G25" i="30"/>
  <c r="M25" i="30" s="1"/>
  <c r="I25" i="30"/>
  <c r="K25" i="30"/>
  <c r="O25" i="30"/>
  <c r="Q25" i="30"/>
  <c r="U25" i="30"/>
  <c r="BA26" i="30"/>
  <c r="G27" i="30"/>
  <c r="M27" i="30" s="1"/>
  <c r="I27" i="30"/>
  <c r="K27" i="30"/>
  <c r="O27" i="30"/>
  <c r="Q27" i="30"/>
  <c r="U27" i="30"/>
  <c r="BA28" i="30"/>
  <c r="G29" i="30"/>
  <c r="M29" i="30" s="1"/>
  <c r="I29" i="30"/>
  <c r="K29" i="30"/>
  <c r="O29" i="30"/>
  <c r="Q29" i="30"/>
  <c r="U29" i="30"/>
  <c r="G30" i="30"/>
  <c r="M30" i="30" s="1"/>
  <c r="I30" i="30"/>
  <c r="K30" i="30"/>
  <c r="O30" i="30"/>
  <c r="Q30" i="30"/>
  <c r="U30" i="30"/>
  <c r="G31" i="30"/>
  <c r="M31" i="30" s="1"/>
  <c r="I31" i="30"/>
  <c r="K31" i="30"/>
  <c r="O31" i="30"/>
  <c r="Q31" i="30"/>
  <c r="U31" i="30"/>
  <c r="G32" i="30"/>
  <c r="M32" i="30" s="1"/>
  <c r="I32" i="30"/>
  <c r="K32" i="30"/>
  <c r="O32" i="30"/>
  <c r="Q32" i="30"/>
  <c r="U32" i="30"/>
  <c r="G33" i="30"/>
  <c r="M33" i="30" s="1"/>
  <c r="I33" i="30"/>
  <c r="K33" i="30"/>
  <c r="O33" i="30"/>
  <c r="Q33" i="30"/>
  <c r="U33" i="30"/>
  <c r="G34" i="30"/>
  <c r="M34" i="30" s="1"/>
  <c r="I34" i="30"/>
  <c r="K34" i="30"/>
  <c r="O34" i="30"/>
  <c r="Q34" i="30"/>
  <c r="U34" i="30"/>
  <c r="G35" i="30"/>
  <c r="M35" i="30" s="1"/>
  <c r="I35" i="30"/>
  <c r="K35" i="30"/>
  <c r="O35" i="30"/>
  <c r="Q35" i="30"/>
  <c r="U35" i="30"/>
  <c r="G36" i="30"/>
  <c r="M36" i="30" s="1"/>
  <c r="I36" i="30"/>
  <c r="K36" i="30"/>
  <c r="O36" i="30"/>
  <c r="Q36" i="30"/>
  <c r="U36" i="30"/>
  <c r="G37" i="30"/>
  <c r="M37" i="30" s="1"/>
  <c r="I37" i="30"/>
  <c r="K37" i="30"/>
  <c r="O37" i="30"/>
  <c r="Q37" i="30"/>
  <c r="U37" i="30"/>
  <c r="G38" i="30"/>
  <c r="M38" i="30" s="1"/>
  <c r="I38" i="30"/>
  <c r="K38" i="30"/>
  <c r="O38" i="30"/>
  <c r="Q38" i="30"/>
  <c r="U38" i="30"/>
  <c r="G39" i="30"/>
  <c r="M39" i="30" s="1"/>
  <c r="I39" i="30"/>
  <c r="K39" i="30"/>
  <c r="O39" i="30"/>
  <c r="Q39" i="30"/>
  <c r="U39" i="30"/>
  <c r="G40" i="30"/>
  <c r="M40" i="30" s="1"/>
  <c r="I40" i="30"/>
  <c r="K40" i="30"/>
  <c r="O40" i="30"/>
  <c r="Q40" i="30"/>
  <c r="U40" i="30"/>
  <c r="G41" i="30"/>
  <c r="M41" i="30" s="1"/>
  <c r="I41" i="30"/>
  <c r="K41" i="30"/>
  <c r="O41" i="30"/>
  <c r="Q41" i="30"/>
  <c r="U41" i="30"/>
  <c r="G42" i="30"/>
  <c r="M42" i="30" s="1"/>
  <c r="I42" i="30"/>
  <c r="K42" i="30"/>
  <c r="O42" i="30"/>
  <c r="Q42" i="30"/>
  <c r="U42" i="30"/>
  <c r="G43" i="30"/>
  <c r="M43" i="30" s="1"/>
  <c r="I43" i="30"/>
  <c r="K43" i="30"/>
  <c r="O43" i="30"/>
  <c r="Q43" i="30"/>
  <c r="U43" i="30"/>
  <c r="G44" i="30"/>
  <c r="M44" i="30" s="1"/>
  <c r="I44" i="30"/>
  <c r="K44" i="30"/>
  <c r="O44" i="30"/>
  <c r="Q44" i="30"/>
  <c r="U44" i="30"/>
  <c r="G45" i="30"/>
  <c r="M45" i="30" s="1"/>
  <c r="I45" i="30"/>
  <c r="K45" i="30"/>
  <c r="O45" i="30"/>
  <c r="Q45" i="30"/>
  <c r="U45" i="30"/>
  <c r="G46" i="30"/>
  <c r="M46" i="30" s="1"/>
  <c r="I46" i="30"/>
  <c r="K46" i="30"/>
  <c r="O46" i="30"/>
  <c r="Q46" i="30"/>
  <c r="U46" i="30"/>
  <c r="G47" i="30"/>
  <c r="M47" i="30" s="1"/>
  <c r="I47" i="30"/>
  <c r="K47" i="30"/>
  <c r="O47" i="30"/>
  <c r="Q47" i="30"/>
  <c r="U47" i="30"/>
  <c r="G48" i="30"/>
  <c r="M48" i="30" s="1"/>
  <c r="I48" i="30"/>
  <c r="K48" i="30"/>
  <c r="O48" i="30"/>
  <c r="Q48" i="30"/>
  <c r="U48" i="30"/>
  <c r="G49" i="30"/>
  <c r="M49" i="30" s="1"/>
  <c r="I49" i="30"/>
  <c r="K49" i="30"/>
  <c r="O49" i="30"/>
  <c r="Q49" i="30"/>
  <c r="U49" i="30"/>
  <c r="G50" i="30"/>
  <c r="M50" i="30" s="1"/>
  <c r="I50" i="30"/>
  <c r="K50" i="30"/>
  <c r="O50" i="30"/>
  <c r="Q50" i="30"/>
  <c r="U50" i="30"/>
  <c r="G51" i="30"/>
  <c r="M51" i="30" s="1"/>
  <c r="I51" i="30"/>
  <c r="K51" i="30"/>
  <c r="O51" i="30"/>
  <c r="Q51" i="30"/>
  <c r="U51" i="30"/>
  <c r="G52" i="30"/>
  <c r="M52" i="30" s="1"/>
  <c r="I52" i="30"/>
  <c r="K52" i="30"/>
  <c r="O52" i="30"/>
  <c r="Q52" i="30"/>
  <c r="U52" i="30"/>
  <c r="G53" i="30"/>
  <c r="M53" i="30" s="1"/>
  <c r="I53" i="30"/>
  <c r="K53" i="30"/>
  <c r="O53" i="30"/>
  <c r="Q53" i="30"/>
  <c r="U53" i="30"/>
  <c r="G54" i="30"/>
  <c r="M54" i="30" s="1"/>
  <c r="I54" i="30"/>
  <c r="K54" i="30"/>
  <c r="O54" i="30"/>
  <c r="Q54" i="30"/>
  <c r="U54" i="30"/>
  <c r="G55" i="30"/>
  <c r="M55" i="30" s="1"/>
  <c r="I55" i="30"/>
  <c r="K55" i="30"/>
  <c r="O55" i="30"/>
  <c r="Q55" i="30"/>
  <c r="U55" i="30"/>
  <c r="G56" i="30"/>
  <c r="M56" i="30" s="1"/>
  <c r="I56" i="30"/>
  <c r="K56" i="30"/>
  <c r="O56" i="30"/>
  <c r="Q56" i="30"/>
  <c r="U56" i="30"/>
  <c r="G57" i="30"/>
  <c r="M57" i="30" s="1"/>
  <c r="I57" i="30"/>
  <c r="K57" i="30"/>
  <c r="O57" i="30"/>
  <c r="Q57" i="30"/>
  <c r="U57" i="30"/>
  <c r="G58" i="30"/>
  <c r="M58" i="30" s="1"/>
  <c r="I58" i="30"/>
  <c r="K58" i="30"/>
  <c r="O58" i="30"/>
  <c r="Q58" i="30"/>
  <c r="U58" i="30"/>
  <c r="G59" i="30"/>
  <c r="M59" i="30" s="1"/>
  <c r="I59" i="30"/>
  <c r="K59" i="30"/>
  <c r="O59" i="30"/>
  <c r="Q59" i="30"/>
  <c r="U59" i="30"/>
  <c r="G60" i="30"/>
  <c r="M60" i="30" s="1"/>
  <c r="I60" i="30"/>
  <c r="K60" i="30"/>
  <c r="O60" i="30"/>
  <c r="Q60" i="30"/>
  <c r="U60" i="30"/>
  <c r="G61" i="30"/>
  <c r="M61" i="30" s="1"/>
  <c r="I61" i="30"/>
  <c r="K61" i="30"/>
  <c r="O61" i="30"/>
  <c r="Q61" i="30"/>
  <c r="U61" i="30"/>
  <c r="G62" i="30"/>
  <c r="M62" i="30" s="1"/>
  <c r="I62" i="30"/>
  <c r="K62" i="30"/>
  <c r="O62" i="30"/>
  <c r="Q62" i="30"/>
  <c r="U62" i="30"/>
  <c r="G63" i="30"/>
  <c r="M63" i="30" s="1"/>
  <c r="I63" i="30"/>
  <c r="K63" i="30"/>
  <c r="O63" i="30"/>
  <c r="Q63" i="30"/>
  <c r="U63" i="30"/>
  <c r="G64" i="30"/>
  <c r="M64" i="30" s="1"/>
  <c r="I64" i="30"/>
  <c r="K64" i="30"/>
  <c r="O64" i="30"/>
  <c r="Q64" i="30"/>
  <c r="U64" i="30"/>
  <c r="G65" i="30"/>
  <c r="M65" i="30" s="1"/>
  <c r="I65" i="30"/>
  <c r="K65" i="30"/>
  <c r="O65" i="30"/>
  <c r="Q65" i="30"/>
  <c r="U65" i="30"/>
  <c r="G66" i="30"/>
  <c r="M66" i="30" s="1"/>
  <c r="I66" i="30"/>
  <c r="K66" i="30"/>
  <c r="O66" i="30"/>
  <c r="Q66" i="30"/>
  <c r="U66" i="30"/>
  <c r="G67" i="30"/>
  <c r="M67" i="30" s="1"/>
  <c r="I67" i="30"/>
  <c r="K67" i="30"/>
  <c r="O67" i="30"/>
  <c r="Q67" i="30"/>
  <c r="U67" i="30"/>
  <c r="G68" i="30"/>
  <c r="M68" i="30" s="1"/>
  <c r="I68" i="30"/>
  <c r="K68" i="30"/>
  <c r="O68" i="30"/>
  <c r="Q68" i="30"/>
  <c r="U68" i="30"/>
  <c r="G69" i="30"/>
  <c r="M69" i="30" s="1"/>
  <c r="I69" i="30"/>
  <c r="K69" i="30"/>
  <c r="O69" i="30"/>
  <c r="Q69" i="30"/>
  <c r="U69" i="30"/>
  <c r="G70" i="30"/>
  <c r="M70" i="30" s="1"/>
  <c r="I70" i="30"/>
  <c r="K70" i="30"/>
  <c r="O70" i="30"/>
  <c r="Q70" i="30"/>
  <c r="U70" i="30"/>
  <c r="G71" i="30"/>
  <c r="M71" i="30" s="1"/>
  <c r="I71" i="30"/>
  <c r="K71" i="30"/>
  <c r="O71" i="30"/>
  <c r="Q71" i="30"/>
  <c r="U71" i="30"/>
  <c r="G72" i="30"/>
  <c r="M72" i="30" s="1"/>
  <c r="I72" i="30"/>
  <c r="K72" i="30"/>
  <c r="O72" i="30"/>
  <c r="Q72" i="30"/>
  <c r="U72" i="30"/>
  <c r="G73" i="30"/>
  <c r="M73" i="30" s="1"/>
  <c r="I73" i="30"/>
  <c r="K73" i="30"/>
  <c r="O73" i="30"/>
  <c r="Q73" i="30"/>
  <c r="U73" i="30"/>
  <c r="G74" i="30"/>
  <c r="M74" i="30" s="1"/>
  <c r="I74" i="30"/>
  <c r="K74" i="30"/>
  <c r="O74" i="30"/>
  <c r="Q74" i="30"/>
  <c r="U74" i="30"/>
  <c r="G75" i="30"/>
  <c r="M75" i="30" s="1"/>
  <c r="I75" i="30"/>
  <c r="K75" i="30"/>
  <c r="O75" i="30"/>
  <c r="Q75" i="30"/>
  <c r="U75" i="30"/>
  <c r="G76" i="30"/>
  <c r="M76" i="30" s="1"/>
  <c r="I76" i="30"/>
  <c r="K76" i="30"/>
  <c r="O76" i="30"/>
  <c r="Q76" i="30"/>
  <c r="U76" i="30"/>
  <c r="G77" i="30"/>
  <c r="M77" i="30" s="1"/>
  <c r="I77" i="30"/>
  <c r="K77" i="30"/>
  <c r="O77" i="30"/>
  <c r="Q77" i="30"/>
  <c r="U77" i="30"/>
  <c r="G78" i="30"/>
  <c r="M78" i="30" s="1"/>
  <c r="I78" i="30"/>
  <c r="K78" i="30"/>
  <c r="O78" i="30"/>
  <c r="Q78" i="30"/>
  <c r="U78" i="30"/>
  <c r="BA79" i="30"/>
  <c r="G80" i="30"/>
  <c r="M80" i="30" s="1"/>
  <c r="I80" i="30"/>
  <c r="K80" i="30"/>
  <c r="O80" i="30"/>
  <c r="Q80" i="30"/>
  <c r="U80" i="30"/>
  <c r="G81" i="30"/>
  <c r="M81" i="30" s="1"/>
  <c r="I81" i="30"/>
  <c r="K81" i="30"/>
  <c r="O81" i="30"/>
  <c r="Q81" i="30"/>
  <c r="U81" i="30"/>
  <c r="G82" i="30"/>
  <c r="M82" i="30" s="1"/>
  <c r="I82" i="30"/>
  <c r="K82" i="30"/>
  <c r="O82" i="30"/>
  <c r="Q82" i="30"/>
  <c r="U82" i="30"/>
  <c r="G83" i="30"/>
  <c r="M83" i="30" s="1"/>
  <c r="I83" i="30"/>
  <c r="K83" i="30"/>
  <c r="O83" i="30"/>
  <c r="Q83" i="30"/>
  <c r="U83" i="30"/>
  <c r="G84" i="30"/>
  <c r="M84" i="30" s="1"/>
  <c r="I84" i="30"/>
  <c r="K84" i="30"/>
  <c r="O84" i="30"/>
  <c r="Q84" i="30"/>
  <c r="U84" i="30"/>
  <c r="G85" i="30"/>
  <c r="M85" i="30" s="1"/>
  <c r="I85" i="30"/>
  <c r="K85" i="30"/>
  <c r="O85" i="30"/>
  <c r="Q85" i="30"/>
  <c r="U85" i="30"/>
  <c r="G86" i="30"/>
  <c r="M86" i="30" s="1"/>
  <c r="I86" i="30"/>
  <c r="K86" i="30"/>
  <c r="O86" i="30"/>
  <c r="Q86" i="30"/>
  <c r="U86" i="30"/>
  <c r="G87" i="30"/>
  <c r="M87" i="30" s="1"/>
  <c r="I87" i="30"/>
  <c r="K87" i="30"/>
  <c r="O87" i="30"/>
  <c r="Q87" i="30"/>
  <c r="U87" i="30"/>
  <c r="G88" i="30"/>
  <c r="M88" i="30" s="1"/>
  <c r="I88" i="30"/>
  <c r="K88" i="30"/>
  <c r="O88" i="30"/>
  <c r="Q88" i="30"/>
  <c r="U88" i="30"/>
  <c r="G89" i="30"/>
  <c r="M89" i="30" s="1"/>
  <c r="I89" i="30"/>
  <c r="K89" i="30"/>
  <c r="O89" i="30"/>
  <c r="Q89" i="30"/>
  <c r="U89" i="30"/>
  <c r="BA90" i="30"/>
  <c r="G91" i="30"/>
  <c r="M91" i="30" s="1"/>
  <c r="I91" i="30"/>
  <c r="K91" i="30"/>
  <c r="O91" i="30"/>
  <c r="Q91" i="30"/>
  <c r="U91" i="30"/>
  <c r="BA92" i="30"/>
  <c r="G93" i="30"/>
  <c r="M93" i="30" s="1"/>
  <c r="I93" i="30"/>
  <c r="K93" i="30"/>
  <c r="O93" i="30"/>
  <c r="Q93" i="30"/>
  <c r="U93" i="30"/>
  <c r="G94" i="30"/>
  <c r="M94" i="30" s="1"/>
  <c r="I94" i="30"/>
  <c r="K94" i="30"/>
  <c r="O94" i="30"/>
  <c r="Q94" i="30"/>
  <c r="U94" i="30"/>
  <c r="G95" i="30"/>
  <c r="M95" i="30" s="1"/>
  <c r="I95" i="30"/>
  <c r="K95" i="30"/>
  <c r="O95" i="30"/>
  <c r="Q95" i="30"/>
  <c r="U95" i="30"/>
  <c r="G96" i="30"/>
  <c r="M96" i="30" s="1"/>
  <c r="I96" i="30"/>
  <c r="K96" i="30"/>
  <c r="O96" i="30"/>
  <c r="Q96" i="30"/>
  <c r="U96" i="30"/>
  <c r="G97" i="30"/>
  <c r="M97" i="30" s="1"/>
  <c r="I97" i="30"/>
  <c r="K97" i="30"/>
  <c r="O97" i="30"/>
  <c r="Q97" i="30"/>
  <c r="U97" i="30"/>
  <c r="G98" i="30"/>
  <c r="M98" i="30" s="1"/>
  <c r="I98" i="30"/>
  <c r="K98" i="30"/>
  <c r="O98" i="30"/>
  <c r="Q98" i="30"/>
  <c r="U98" i="30"/>
  <c r="G99" i="30"/>
  <c r="M99" i="30" s="1"/>
  <c r="I99" i="30"/>
  <c r="K99" i="30"/>
  <c r="O99" i="30"/>
  <c r="Q99" i="30"/>
  <c r="U99" i="30"/>
  <c r="G100" i="30"/>
  <c r="M100" i="30" s="1"/>
  <c r="I100" i="30"/>
  <c r="K100" i="30"/>
  <c r="O100" i="30"/>
  <c r="Q100" i="30"/>
  <c r="U100" i="30"/>
  <c r="G102" i="30"/>
  <c r="I102" i="30"/>
  <c r="I101" i="30" s="1"/>
  <c r="K102" i="30"/>
  <c r="K101" i="30" s="1"/>
  <c r="O102" i="30"/>
  <c r="O101" i="30" s="1"/>
  <c r="Q102" i="30"/>
  <c r="Q101" i="30" s="1"/>
  <c r="U102" i="30"/>
  <c r="U101" i="30" s="1"/>
  <c r="AC104" i="30"/>
  <c r="G101" i="30" l="1"/>
  <c r="M102" i="30"/>
  <c r="M101" i="30" s="1"/>
  <c r="G8" i="30"/>
  <c r="AD104" i="30"/>
  <c r="M9" i="30"/>
  <c r="M8" i="30" s="1"/>
  <c r="G104" i="30" l="1"/>
  <c r="F31" i="12" s="1"/>
  <c r="G9" i="29"/>
  <c r="I9" i="29"/>
  <c r="I8" i="29" s="1"/>
  <c r="K9" i="29"/>
  <c r="K8" i="29" s="1"/>
  <c r="O9" i="29"/>
  <c r="O8" i="29" s="1"/>
  <c r="Q9" i="29"/>
  <c r="Q8" i="29" s="1"/>
  <c r="U9" i="29"/>
  <c r="U8" i="29" s="1"/>
  <c r="BA10" i="29"/>
  <c r="G11" i="29"/>
  <c r="M11" i="29" s="1"/>
  <c r="I11" i="29"/>
  <c r="K11" i="29"/>
  <c r="O11" i="29"/>
  <c r="Q11" i="29"/>
  <c r="U11" i="29"/>
  <c r="BA12" i="29"/>
  <c r="G13" i="29"/>
  <c r="M13" i="29" s="1"/>
  <c r="I13" i="29"/>
  <c r="K13" i="29"/>
  <c r="O13" i="29"/>
  <c r="Q13" i="29"/>
  <c r="U13" i="29"/>
  <c r="BA14" i="29"/>
  <c r="G15" i="29"/>
  <c r="M15" i="29" s="1"/>
  <c r="I15" i="29"/>
  <c r="K15" i="29"/>
  <c r="O15" i="29"/>
  <c r="Q15" i="29"/>
  <c r="U15" i="29"/>
  <c r="G17" i="29"/>
  <c r="M17" i="29" s="1"/>
  <c r="I17" i="29"/>
  <c r="I16" i="29" s="1"/>
  <c r="K17" i="29"/>
  <c r="K16" i="29" s="1"/>
  <c r="O17" i="29"/>
  <c r="O16" i="29" s="1"/>
  <c r="Q17" i="29"/>
  <c r="Q16" i="29" s="1"/>
  <c r="U17" i="29"/>
  <c r="U16" i="29" s="1"/>
  <c r="BA18" i="29"/>
  <c r="G19" i="29"/>
  <c r="M19" i="29" s="1"/>
  <c r="I19" i="29"/>
  <c r="K19" i="29"/>
  <c r="O19" i="29"/>
  <c r="Q19" i="29"/>
  <c r="U19" i="29"/>
  <c r="BA20" i="29"/>
  <c r="G21" i="29"/>
  <c r="M21" i="29" s="1"/>
  <c r="I21" i="29"/>
  <c r="K21" i="29"/>
  <c r="O21" i="29"/>
  <c r="Q21" i="29"/>
  <c r="U21" i="29"/>
  <c r="G22" i="29"/>
  <c r="M22" i="29" s="1"/>
  <c r="I22" i="29"/>
  <c r="K22" i="29"/>
  <c r="O22" i="29"/>
  <c r="Q22" i="29"/>
  <c r="U22" i="29"/>
  <c r="G23" i="29"/>
  <c r="M23" i="29" s="1"/>
  <c r="I23" i="29"/>
  <c r="K23" i="29"/>
  <c r="O23" i="29"/>
  <c r="Q23" i="29"/>
  <c r="U23" i="29"/>
  <c r="G24" i="29"/>
  <c r="M24" i="29" s="1"/>
  <c r="I24" i="29"/>
  <c r="K24" i="29"/>
  <c r="O24" i="29"/>
  <c r="Q24" i="29"/>
  <c r="U24" i="29"/>
  <c r="G25" i="29"/>
  <c r="M25" i="29" s="1"/>
  <c r="I25" i="29"/>
  <c r="K25" i="29"/>
  <c r="O25" i="29"/>
  <c r="Q25" i="29"/>
  <c r="U25" i="29"/>
  <c r="G27" i="29"/>
  <c r="M27" i="29" s="1"/>
  <c r="I27" i="29"/>
  <c r="I26" i="29" s="1"/>
  <c r="K27" i="29"/>
  <c r="K26" i="29" s="1"/>
  <c r="O27" i="29"/>
  <c r="O26" i="29" s="1"/>
  <c r="Q27" i="29"/>
  <c r="Q26" i="29" s="1"/>
  <c r="U27" i="29"/>
  <c r="U26" i="29" s="1"/>
  <c r="BA28" i="29"/>
  <c r="G29" i="29"/>
  <c r="I29" i="29"/>
  <c r="K29" i="29"/>
  <c r="O29" i="29"/>
  <c r="Q29" i="29"/>
  <c r="U29" i="29"/>
  <c r="G31" i="29"/>
  <c r="G30" i="29" s="1"/>
  <c r="I31" i="29"/>
  <c r="I30" i="29" s="1"/>
  <c r="K31" i="29"/>
  <c r="K30" i="29" s="1"/>
  <c r="O31" i="29"/>
  <c r="O30" i="29" s="1"/>
  <c r="Q31" i="29"/>
  <c r="Q30" i="29" s="1"/>
  <c r="U31" i="29"/>
  <c r="U30" i="29" s="1"/>
  <c r="BA32" i="29"/>
  <c r="BA33" i="29"/>
  <c r="G34" i="29"/>
  <c r="M34" i="29" s="1"/>
  <c r="I34" i="29"/>
  <c r="K34" i="29"/>
  <c r="O34" i="29"/>
  <c r="Q34" i="29"/>
  <c r="U34" i="29"/>
  <c r="BA35" i="29"/>
  <c r="G37" i="29"/>
  <c r="I37" i="29"/>
  <c r="I36" i="29" s="1"/>
  <c r="K37" i="29"/>
  <c r="K36" i="29" s="1"/>
  <c r="O37" i="29"/>
  <c r="O36" i="29" s="1"/>
  <c r="Q37" i="29"/>
  <c r="Q36" i="29" s="1"/>
  <c r="U37" i="29"/>
  <c r="U36" i="29" s="1"/>
  <c r="BA38" i="29"/>
  <c r="G39" i="29"/>
  <c r="M39" i="29" s="1"/>
  <c r="I39" i="29"/>
  <c r="K39" i="29"/>
  <c r="O39" i="29"/>
  <c r="Q39" i="29"/>
  <c r="U39" i="29"/>
  <c r="G40" i="29"/>
  <c r="M40" i="29" s="1"/>
  <c r="I40" i="29"/>
  <c r="K40" i="29"/>
  <c r="O40" i="29"/>
  <c r="Q40" i="29"/>
  <c r="U40" i="29"/>
  <c r="G42" i="29"/>
  <c r="I42" i="29"/>
  <c r="I41" i="29" s="1"/>
  <c r="K42" i="29"/>
  <c r="K41" i="29" s="1"/>
  <c r="O42" i="29"/>
  <c r="O41" i="29" s="1"/>
  <c r="Q42" i="29"/>
  <c r="Q41" i="29" s="1"/>
  <c r="U42" i="29"/>
  <c r="U41" i="29" s="1"/>
  <c r="BA43" i="29"/>
  <c r="G44" i="29"/>
  <c r="M44" i="29" s="1"/>
  <c r="I44" i="29"/>
  <c r="K44" i="29"/>
  <c r="O44" i="29"/>
  <c r="Q44" i="29"/>
  <c r="U44" i="29"/>
  <c r="G45" i="29"/>
  <c r="M45" i="29" s="1"/>
  <c r="I45" i="29"/>
  <c r="K45" i="29"/>
  <c r="O45" i="29"/>
  <c r="Q45" i="29"/>
  <c r="U45" i="29"/>
  <c r="G46" i="29"/>
  <c r="M46" i="29" s="1"/>
  <c r="I46" i="29"/>
  <c r="K46" i="29"/>
  <c r="O46" i="29"/>
  <c r="Q46" i="29"/>
  <c r="U46" i="29"/>
  <c r="BA47" i="29"/>
  <c r="G48" i="29"/>
  <c r="M48" i="29" s="1"/>
  <c r="I48" i="29"/>
  <c r="K48" i="29"/>
  <c r="O48" i="29"/>
  <c r="Q48" i="29"/>
  <c r="U48" i="29"/>
  <c r="G49" i="29"/>
  <c r="M49" i="29" s="1"/>
  <c r="I49" i="29"/>
  <c r="K49" i="29"/>
  <c r="O49" i="29"/>
  <c r="Q49" i="29"/>
  <c r="U49" i="29"/>
  <c r="G50" i="29"/>
  <c r="M50" i="29" s="1"/>
  <c r="I50" i="29"/>
  <c r="K50" i="29"/>
  <c r="O50" i="29"/>
  <c r="Q50" i="29"/>
  <c r="U50" i="29"/>
  <c r="G51" i="29"/>
  <c r="M51" i="29" s="1"/>
  <c r="I51" i="29"/>
  <c r="K51" i="29"/>
  <c r="O51" i="29"/>
  <c r="Q51" i="29"/>
  <c r="U51" i="29"/>
  <c r="G52" i="29"/>
  <c r="M52" i="29" s="1"/>
  <c r="I52" i="29"/>
  <c r="K52" i="29"/>
  <c r="O52" i="29"/>
  <c r="Q52" i="29"/>
  <c r="U52" i="29"/>
  <c r="G53" i="29"/>
  <c r="M53" i="29" s="1"/>
  <c r="I53" i="29"/>
  <c r="K53" i="29"/>
  <c r="O53" i="29"/>
  <c r="Q53" i="29"/>
  <c r="U53" i="29"/>
  <c r="BA54" i="29"/>
  <c r="G55" i="29"/>
  <c r="M55" i="29" s="1"/>
  <c r="I55" i="29"/>
  <c r="K55" i="29"/>
  <c r="O55" i="29"/>
  <c r="Q55" i="29"/>
  <c r="U55" i="29"/>
  <c r="BA56" i="29"/>
  <c r="G57" i="29"/>
  <c r="M57" i="29" s="1"/>
  <c r="I57" i="29"/>
  <c r="K57" i="29"/>
  <c r="O57" i="29"/>
  <c r="Q57" i="29"/>
  <c r="U57" i="29"/>
  <c r="BA58" i="29"/>
  <c r="G59" i="29"/>
  <c r="M59" i="29" s="1"/>
  <c r="I59" i="29"/>
  <c r="K59" i="29"/>
  <c r="O59" i="29"/>
  <c r="Q59" i="29"/>
  <c r="U59" i="29"/>
  <c r="BA60" i="29"/>
  <c r="BA61" i="29"/>
  <c r="AC63" i="29"/>
  <c r="M16" i="29" l="1"/>
  <c r="M37" i="29"/>
  <c r="M36" i="29" s="1"/>
  <c r="G36" i="29"/>
  <c r="M29" i="29"/>
  <c r="G26" i="29"/>
  <c r="M42" i="29"/>
  <c r="M41" i="29" s="1"/>
  <c r="G41" i="29"/>
  <c r="M26" i="29"/>
  <c r="G8" i="29"/>
  <c r="AD63" i="29"/>
  <c r="M9" i="29"/>
  <c r="M8" i="29" s="1"/>
  <c r="M31" i="29"/>
  <c r="M30" i="29" s="1"/>
  <c r="G16" i="29"/>
  <c r="G63" i="29" l="1"/>
  <c r="F28" i="12" s="1"/>
  <c r="G9" i="28"/>
  <c r="I9" i="28"/>
  <c r="I8" i="28" s="1"/>
  <c r="K9" i="28"/>
  <c r="K8" i="28" s="1"/>
  <c r="O9" i="28"/>
  <c r="O8" i="28" s="1"/>
  <c r="Q9" i="28"/>
  <c r="Q8" i="28" s="1"/>
  <c r="U9" i="28"/>
  <c r="U8" i="28" s="1"/>
  <c r="BA10" i="28"/>
  <c r="G11" i="28"/>
  <c r="M11" i="28" s="1"/>
  <c r="I11" i="28"/>
  <c r="K11" i="28"/>
  <c r="O11" i="28"/>
  <c r="Q11" i="28"/>
  <c r="U11" i="28"/>
  <c r="BA12" i="28"/>
  <c r="G13" i="28"/>
  <c r="M13" i="28" s="1"/>
  <c r="I13" i="28"/>
  <c r="K13" i="28"/>
  <c r="O13" i="28"/>
  <c r="Q13" i="28"/>
  <c r="U13" i="28"/>
  <c r="BA14" i="28"/>
  <c r="G15" i="28"/>
  <c r="M15" i="28" s="1"/>
  <c r="I15" i="28"/>
  <c r="K15" i="28"/>
  <c r="O15" i="28"/>
  <c r="Q15" i="28"/>
  <c r="U15" i="28"/>
  <c r="BA16" i="28"/>
  <c r="G17" i="28"/>
  <c r="M17" i="28" s="1"/>
  <c r="I17" i="28"/>
  <c r="K17" i="28"/>
  <c r="O17" i="28"/>
  <c r="Q17" i="28"/>
  <c r="U17" i="28"/>
  <c r="G18" i="28"/>
  <c r="M18" i="28" s="1"/>
  <c r="I18" i="28"/>
  <c r="K18" i="28"/>
  <c r="O18" i="28"/>
  <c r="Q18" i="28"/>
  <c r="U18" i="28"/>
  <c r="BA19" i="28"/>
  <c r="G20" i="28"/>
  <c r="M20" i="28" s="1"/>
  <c r="I20" i="28"/>
  <c r="K20" i="28"/>
  <c r="O20" i="28"/>
  <c r="Q20" i="28"/>
  <c r="U20" i="28"/>
  <c r="BA21" i="28"/>
  <c r="G22" i="28"/>
  <c r="M22" i="28" s="1"/>
  <c r="I22" i="28"/>
  <c r="K22" i="28"/>
  <c r="O22" i="28"/>
  <c r="Q22" i="28"/>
  <c r="U22" i="28"/>
  <c r="G24" i="28"/>
  <c r="I24" i="28"/>
  <c r="I23" i="28" s="1"/>
  <c r="K24" i="28"/>
  <c r="K23" i="28" s="1"/>
  <c r="O24" i="28"/>
  <c r="O23" i="28" s="1"/>
  <c r="Q24" i="28"/>
  <c r="Q23" i="28" s="1"/>
  <c r="U24" i="28"/>
  <c r="U23" i="28" s="1"/>
  <c r="BA25" i="28"/>
  <c r="G26" i="28"/>
  <c r="M26" i="28" s="1"/>
  <c r="I26" i="28"/>
  <c r="K26" i="28"/>
  <c r="O26" i="28"/>
  <c r="Q26" i="28"/>
  <c r="U26" i="28"/>
  <c r="BA27" i="28"/>
  <c r="G29" i="28"/>
  <c r="I29" i="28"/>
  <c r="I28" i="28" s="1"/>
  <c r="K29" i="28"/>
  <c r="K28" i="28" s="1"/>
  <c r="O29" i="28"/>
  <c r="O28" i="28" s="1"/>
  <c r="Q29" i="28"/>
  <c r="Q28" i="28" s="1"/>
  <c r="U29" i="28"/>
  <c r="U28" i="28" s="1"/>
  <c r="BA30" i="28"/>
  <c r="G32" i="28"/>
  <c r="I32" i="28"/>
  <c r="I31" i="28" s="1"/>
  <c r="K32" i="28"/>
  <c r="K31" i="28" s="1"/>
  <c r="O32" i="28"/>
  <c r="O31" i="28" s="1"/>
  <c r="Q32" i="28"/>
  <c r="Q31" i="28" s="1"/>
  <c r="U32" i="28"/>
  <c r="U31" i="28" s="1"/>
  <c r="BA33" i="28"/>
  <c r="G35" i="28"/>
  <c r="I35" i="28"/>
  <c r="I34" i="28" s="1"/>
  <c r="K35" i="28"/>
  <c r="K34" i="28" s="1"/>
  <c r="O35" i="28"/>
  <c r="O34" i="28" s="1"/>
  <c r="Q35" i="28"/>
  <c r="Q34" i="28" s="1"/>
  <c r="U35" i="28"/>
  <c r="U34" i="28" s="1"/>
  <c r="G36" i="28"/>
  <c r="M36" i="28" s="1"/>
  <c r="I36" i="28"/>
  <c r="K36" i="28"/>
  <c r="O36" i="28"/>
  <c r="Q36" i="28"/>
  <c r="U36" i="28"/>
  <c r="BA37" i="28"/>
  <c r="G38" i="28"/>
  <c r="M38" i="28" s="1"/>
  <c r="I38" i="28"/>
  <c r="K38" i="28"/>
  <c r="O38" i="28"/>
  <c r="Q38" i="28"/>
  <c r="U38" i="28"/>
  <c r="G39" i="28"/>
  <c r="M39" i="28" s="1"/>
  <c r="I39" i="28"/>
  <c r="K39" i="28"/>
  <c r="O39" i="28"/>
  <c r="Q39" i="28"/>
  <c r="U39" i="28"/>
  <c r="BA40" i="28"/>
  <c r="G41" i="28"/>
  <c r="M41" i="28" s="1"/>
  <c r="I41" i="28"/>
  <c r="K41" i="28"/>
  <c r="O41" i="28"/>
  <c r="Q41" i="28"/>
  <c r="U41" i="28"/>
  <c r="G42" i="28"/>
  <c r="M42" i="28" s="1"/>
  <c r="I42" i="28"/>
  <c r="K42" i="28"/>
  <c r="O42" i="28"/>
  <c r="Q42" i="28"/>
  <c r="U42" i="28"/>
  <c r="BA43" i="28"/>
  <c r="G44" i="28"/>
  <c r="M44" i="28" s="1"/>
  <c r="I44" i="28"/>
  <c r="K44" i="28"/>
  <c r="O44" i="28"/>
  <c r="Q44" i="28"/>
  <c r="U44" i="28"/>
  <c r="BA45" i="28"/>
  <c r="G46" i="28"/>
  <c r="M46" i="28" s="1"/>
  <c r="I46" i="28"/>
  <c r="K46" i="28"/>
  <c r="O46" i="28"/>
  <c r="Q46" i="28"/>
  <c r="U46" i="28"/>
  <c r="G51" i="28"/>
  <c r="M51" i="28" s="1"/>
  <c r="I51" i="28"/>
  <c r="K51" i="28"/>
  <c r="O51" i="28"/>
  <c r="Q51" i="28"/>
  <c r="U51" i="28"/>
  <c r="BA52" i="28"/>
  <c r="G53" i="28"/>
  <c r="M53" i="28" s="1"/>
  <c r="I53" i="28"/>
  <c r="K53" i="28"/>
  <c r="O53" i="28"/>
  <c r="Q53" i="28"/>
  <c r="U53" i="28"/>
  <c r="BA54" i="28"/>
  <c r="G55" i="28"/>
  <c r="M55" i="28" s="1"/>
  <c r="I55" i="28"/>
  <c r="K55" i="28"/>
  <c r="O55" i="28"/>
  <c r="Q55" i="28"/>
  <c r="U55" i="28"/>
  <c r="BA56" i="28"/>
  <c r="G57" i="28"/>
  <c r="M57" i="28" s="1"/>
  <c r="I57" i="28"/>
  <c r="K57" i="28"/>
  <c r="O57" i="28"/>
  <c r="Q57" i="28"/>
  <c r="U57" i="28"/>
  <c r="BA58" i="28"/>
  <c r="G59" i="28"/>
  <c r="M59" i="28" s="1"/>
  <c r="I59" i="28"/>
  <c r="K59" i="28"/>
  <c r="O59" i="28"/>
  <c r="Q59" i="28"/>
  <c r="U59" i="28"/>
  <c r="BA60" i="28"/>
  <c r="G61" i="28"/>
  <c r="M61" i="28" s="1"/>
  <c r="I61" i="28"/>
  <c r="K61" i="28"/>
  <c r="O61" i="28"/>
  <c r="Q61" i="28"/>
  <c r="U61" i="28"/>
  <c r="BA62" i="28"/>
  <c r="G63" i="28"/>
  <c r="M63" i="28" s="1"/>
  <c r="I63" i="28"/>
  <c r="K63" i="28"/>
  <c r="O63" i="28"/>
  <c r="Q63" i="28"/>
  <c r="U63" i="28"/>
  <c r="G64" i="28"/>
  <c r="M64" i="28" s="1"/>
  <c r="I64" i="28"/>
  <c r="K64" i="28"/>
  <c r="O64" i="28"/>
  <c r="Q64" i="28"/>
  <c r="U64" i="28"/>
  <c r="G65" i="28"/>
  <c r="M65" i="28" s="1"/>
  <c r="I65" i="28"/>
  <c r="K65" i="28"/>
  <c r="O65" i="28"/>
  <c r="Q65" i="28"/>
  <c r="U65" i="28"/>
  <c r="G66" i="28"/>
  <c r="M66" i="28" s="1"/>
  <c r="I66" i="28"/>
  <c r="K66" i="28"/>
  <c r="O66" i="28"/>
  <c r="Q66" i="28"/>
  <c r="U66" i="28"/>
  <c r="G67" i="28"/>
  <c r="M67" i="28" s="1"/>
  <c r="I67" i="28"/>
  <c r="K67" i="28"/>
  <c r="O67" i="28"/>
  <c r="Q67" i="28"/>
  <c r="U67" i="28"/>
  <c r="G68" i="28"/>
  <c r="M68" i="28" s="1"/>
  <c r="I68" i="28"/>
  <c r="K68" i="28"/>
  <c r="O68" i="28"/>
  <c r="Q68" i="28"/>
  <c r="U68" i="28"/>
  <c r="G69" i="28"/>
  <c r="M69" i="28" s="1"/>
  <c r="I69" i="28"/>
  <c r="K69" i="28"/>
  <c r="O69" i="28"/>
  <c r="Q69" i="28"/>
  <c r="U69" i="28"/>
  <c r="G70" i="28"/>
  <c r="M70" i="28" s="1"/>
  <c r="I70" i="28"/>
  <c r="K70" i="28"/>
  <c r="O70" i="28"/>
  <c r="Q70" i="28"/>
  <c r="U70" i="28"/>
  <c r="G72" i="28"/>
  <c r="M72" i="28" s="1"/>
  <c r="I72" i="28"/>
  <c r="I71" i="28" s="1"/>
  <c r="K72" i="28"/>
  <c r="K71" i="28" s="1"/>
  <c r="O72" i="28"/>
  <c r="O71" i="28" s="1"/>
  <c r="Q72" i="28"/>
  <c r="Q71" i="28" s="1"/>
  <c r="U72" i="28"/>
  <c r="U71" i="28" s="1"/>
  <c r="BA73" i="28"/>
  <c r="G74" i="28"/>
  <c r="I74" i="28"/>
  <c r="K74" i="28"/>
  <c r="O74" i="28"/>
  <c r="Q74" i="28"/>
  <c r="U74" i="28"/>
  <c r="G75" i="28"/>
  <c r="M75" i="28" s="1"/>
  <c r="I75" i="28"/>
  <c r="K75" i="28"/>
  <c r="O75" i="28"/>
  <c r="Q75" i="28"/>
  <c r="U75" i="28"/>
  <c r="BA76" i="28"/>
  <c r="G77" i="28"/>
  <c r="M77" i="28" s="1"/>
  <c r="I77" i="28"/>
  <c r="K77" i="28"/>
  <c r="O77" i="28"/>
  <c r="Q77" i="28"/>
  <c r="U77" i="28"/>
  <c r="G78" i="28"/>
  <c r="M78" i="28" s="1"/>
  <c r="I78" i="28"/>
  <c r="K78" i="28"/>
  <c r="O78" i="28"/>
  <c r="Q78" i="28"/>
  <c r="U78" i="28"/>
  <c r="BA79" i="28"/>
  <c r="G80" i="28"/>
  <c r="M80" i="28" s="1"/>
  <c r="I80" i="28"/>
  <c r="K80" i="28"/>
  <c r="O80" i="28"/>
  <c r="Q80" i="28"/>
  <c r="U80" i="28"/>
  <c r="BA81" i="28"/>
  <c r="G83" i="28"/>
  <c r="M83" i="28" s="1"/>
  <c r="I83" i="28"/>
  <c r="I82" i="28" s="1"/>
  <c r="K83" i="28"/>
  <c r="K82" i="28" s="1"/>
  <c r="O83" i="28"/>
  <c r="O82" i="28" s="1"/>
  <c r="Q83" i="28"/>
  <c r="Q82" i="28" s="1"/>
  <c r="U83" i="28"/>
  <c r="U82" i="28" s="1"/>
  <c r="BA84" i="28"/>
  <c r="BA85" i="28"/>
  <c r="G86" i="28"/>
  <c r="M86" i="28" s="1"/>
  <c r="I86" i="28"/>
  <c r="K86" i="28"/>
  <c r="O86" i="28"/>
  <c r="Q86" i="28"/>
  <c r="U86" i="28"/>
  <c r="BA87" i="28"/>
  <c r="G88" i="28"/>
  <c r="M88" i="28" s="1"/>
  <c r="I88" i="28"/>
  <c r="K88" i="28"/>
  <c r="O88" i="28"/>
  <c r="Q88" i="28"/>
  <c r="U88" i="28"/>
  <c r="BA89" i="28"/>
  <c r="G90" i="28"/>
  <c r="M90" i="28" s="1"/>
  <c r="I90" i="28"/>
  <c r="K90" i="28"/>
  <c r="O90" i="28"/>
  <c r="Q90" i="28"/>
  <c r="U90" i="28"/>
  <c r="BA91" i="28"/>
  <c r="G93" i="28"/>
  <c r="M93" i="28" s="1"/>
  <c r="I93" i="28"/>
  <c r="I92" i="28" s="1"/>
  <c r="K93" i="28"/>
  <c r="K92" i="28" s="1"/>
  <c r="O93" i="28"/>
  <c r="O92" i="28" s="1"/>
  <c r="Q93" i="28"/>
  <c r="Q92" i="28" s="1"/>
  <c r="U93" i="28"/>
  <c r="U92" i="28" s="1"/>
  <c r="G94" i="28"/>
  <c r="M94" i="28" s="1"/>
  <c r="I94" i="28"/>
  <c r="K94" i="28"/>
  <c r="O94" i="28"/>
  <c r="Q94" i="28"/>
  <c r="U94" i="28"/>
  <c r="BA95" i="28"/>
  <c r="G96" i="28"/>
  <c r="M96" i="28" s="1"/>
  <c r="I96" i="28"/>
  <c r="K96" i="28"/>
  <c r="O96" i="28"/>
  <c r="Q96" i="28"/>
  <c r="U96" i="28"/>
  <c r="BA97" i="28"/>
  <c r="G98" i="28"/>
  <c r="M98" i="28" s="1"/>
  <c r="I98" i="28"/>
  <c r="K98" i="28"/>
  <c r="O98" i="28"/>
  <c r="Q98" i="28"/>
  <c r="U98" i="28"/>
  <c r="G99" i="28"/>
  <c r="M99" i="28" s="1"/>
  <c r="I99" i="28"/>
  <c r="K99" i="28"/>
  <c r="O99" i="28"/>
  <c r="Q99" i="28"/>
  <c r="U99" i="28"/>
  <c r="G100" i="28"/>
  <c r="M100" i="28" s="1"/>
  <c r="I100" i="28"/>
  <c r="K100" i="28"/>
  <c r="O100" i="28"/>
  <c r="Q100" i="28"/>
  <c r="U100" i="28"/>
  <c r="BA101" i="28"/>
  <c r="G103" i="28"/>
  <c r="I103" i="28"/>
  <c r="I102" i="28" s="1"/>
  <c r="K103" i="28"/>
  <c r="K102" i="28" s="1"/>
  <c r="O103" i="28"/>
  <c r="O102" i="28" s="1"/>
  <c r="Q103" i="28"/>
  <c r="Q102" i="28" s="1"/>
  <c r="U103" i="28"/>
  <c r="U102" i="28" s="1"/>
  <c r="BA104" i="28"/>
  <c r="G105" i="28"/>
  <c r="M105" i="28" s="1"/>
  <c r="I105" i="28"/>
  <c r="K105" i="28"/>
  <c r="O105" i="28"/>
  <c r="Q105" i="28"/>
  <c r="U105" i="28"/>
  <c r="G106" i="28"/>
  <c r="M106" i="28" s="1"/>
  <c r="I106" i="28"/>
  <c r="K106" i="28"/>
  <c r="O106" i="28"/>
  <c r="Q106" i="28"/>
  <c r="U106" i="28"/>
  <c r="BA107" i="28"/>
  <c r="G108" i="28"/>
  <c r="M108" i="28" s="1"/>
  <c r="I108" i="28"/>
  <c r="K108" i="28"/>
  <c r="O108" i="28"/>
  <c r="Q108" i="28"/>
  <c r="U108" i="28"/>
  <c r="G109" i="28"/>
  <c r="M109" i="28" s="1"/>
  <c r="I109" i="28"/>
  <c r="K109" i="28"/>
  <c r="O109" i="28"/>
  <c r="Q109" i="28"/>
  <c r="U109" i="28"/>
  <c r="G110" i="28"/>
  <c r="M110" i="28" s="1"/>
  <c r="I110" i="28"/>
  <c r="K110" i="28"/>
  <c r="O110" i="28"/>
  <c r="Q110" i="28"/>
  <c r="U110" i="28"/>
  <c r="BA111" i="28"/>
  <c r="G112" i="28"/>
  <c r="M112" i="28" s="1"/>
  <c r="I112" i="28"/>
  <c r="K112" i="28"/>
  <c r="O112" i="28"/>
  <c r="Q112" i="28"/>
  <c r="U112" i="28"/>
  <c r="G113" i="28"/>
  <c r="M113" i="28" s="1"/>
  <c r="I113" i="28"/>
  <c r="K113" i="28"/>
  <c r="O113" i="28"/>
  <c r="Q113" i="28"/>
  <c r="U113" i="28"/>
  <c r="G114" i="28"/>
  <c r="M114" i="28" s="1"/>
  <c r="I114" i="28"/>
  <c r="K114" i="28"/>
  <c r="O114" i="28"/>
  <c r="Q114" i="28"/>
  <c r="U114" i="28"/>
  <c r="G115" i="28"/>
  <c r="M115" i="28" s="1"/>
  <c r="I115" i="28"/>
  <c r="K115" i="28"/>
  <c r="O115" i="28"/>
  <c r="Q115" i="28"/>
  <c r="U115" i="28"/>
  <c r="G116" i="28"/>
  <c r="M116" i="28" s="1"/>
  <c r="I116" i="28"/>
  <c r="K116" i="28"/>
  <c r="O116" i="28"/>
  <c r="Q116" i="28"/>
  <c r="U116" i="28"/>
  <c r="G117" i="28"/>
  <c r="M117" i="28" s="1"/>
  <c r="I117" i="28"/>
  <c r="K117" i="28"/>
  <c r="O117" i="28"/>
  <c r="Q117" i="28"/>
  <c r="U117" i="28"/>
  <c r="BA118" i="28"/>
  <c r="G119" i="28"/>
  <c r="M119" i="28" s="1"/>
  <c r="I119" i="28"/>
  <c r="K119" i="28"/>
  <c r="O119" i="28"/>
  <c r="Q119" i="28"/>
  <c r="U119" i="28"/>
  <c r="BA120" i="28"/>
  <c r="G121" i="28"/>
  <c r="M121" i="28" s="1"/>
  <c r="I121" i="28"/>
  <c r="K121" i="28"/>
  <c r="O121" i="28"/>
  <c r="Q121" i="28"/>
  <c r="U121" i="28"/>
  <c r="BA122" i="28"/>
  <c r="G123" i="28"/>
  <c r="M123" i="28" s="1"/>
  <c r="I123" i="28"/>
  <c r="K123" i="28"/>
  <c r="O123" i="28"/>
  <c r="Q123" i="28"/>
  <c r="U123" i="28"/>
  <c r="BA124" i="28"/>
  <c r="BA125" i="28"/>
  <c r="AC127" i="28"/>
  <c r="M74" i="28" l="1"/>
  <c r="G71" i="28"/>
  <c r="M29" i="28"/>
  <c r="M28" i="28" s="1"/>
  <c r="G28" i="28"/>
  <c r="G102" i="28"/>
  <c r="M103" i="28"/>
  <c r="M102" i="28" s="1"/>
  <c r="M82" i="28"/>
  <c r="M32" i="28"/>
  <c r="M31" i="28" s="1"/>
  <c r="G31" i="28"/>
  <c r="M92" i="28"/>
  <c r="M35" i="28"/>
  <c r="M34" i="28" s="1"/>
  <c r="G34" i="28"/>
  <c r="M24" i="28"/>
  <c r="M23" i="28" s="1"/>
  <c r="G23" i="28"/>
  <c r="M71" i="28"/>
  <c r="G8" i="28"/>
  <c r="AD127" i="28"/>
  <c r="M9" i="28"/>
  <c r="M8" i="28" s="1"/>
  <c r="G92" i="28"/>
  <c r="G82" i="28"/>
  <c r="G127" i="28" l="1"/>
  <c r="F18" i="12"/>
  <c r="G9" i="27" l="1"/>
  <c r="I9" i="27"/>
  <c r="I8" i="27" s="1"/>
  <c r="K9" i="27"/>
  <c r="K8" i="27" s="1"/>
  <c r="O9" i="27"/>
  <c r="O8" i="27" s="1"/>
  <c r="Q9" i="27"/>
  <c r="Q8" i="27" s="1"/>
  <c r="U9" i="27"/>
  <c r="U8" i="27" s="1"/>
  <c r="BA10" i="27"/>
  <c r="BA11" i="27"/>
  <c r="G12" i="27"/>
  <c r="M12" i="27" s="1"/>
  <c r="I12" i="27"/>
  <c r="K12" i="27"/>
  <c r="O12" i="27"/>
  <c r="Q12" i="27"/>
  <c r="U12" i="27"/>
  <c r="BA13" i="27"/>
  <c r="G14" i="27"/>
  <c r="M14" i="27" s="1"/>
  <c r="I14" i="27"/>
  <c r="K14" i="27"/>
  <c r="O14" i="27"/>
  <c r="Q14" i="27"/>
  <c r="U14" i="27"/>
  <c r="BA15" i="27"/>
  <c r="G16" i="27"/>
  <c r="M16" i="27" s="1"/>
  <c r="I16" i="27"/>
  <c r="K16" i="27"/>
  <c r="O16" i="27"/>
  <c r="Q16" i="27"/>
  <c r="U16" i="27"/>
  <c r="BA17" i="27"/>
  <c r="G18" i="27"/>
  <c r="M18" i="27" s="1"/>
  <c r="I18" i="27"/>
  <c r="K18" i="27"/>
  <c r="O18" i="27"/>
  <c r="Q18" i="27"/>
  <c r="U18" i="27"/>
  <c r="BA19" i="27"/>
  <c r="G20" i="27"/>
  <c r="M20" i="27" s="1"/>
  <c r="I20" i="27"/>
  <c r="K20" i="27"/>
  <c r="O20" i="27"/>
  <c r="Q20" i="27"/>
  <c r="U20" i="27"/>
  <c r="BA21" i="27"/>
  <c r="G22" i="27"/>
  <c r="M22" i="27" s="1"/>
  <c r="I22" i="27"/>
  <c r="K22" i="27"/>
  <c r="O22" i="27"/>
  <c r="Q22" i="27"/>
  <c r="U22" i="27"/>
  <c r="BA23" i="27"/>
  <c r="G24" i="27"/>
  <c r="M24" i="27" s="1"/>
  <c r="I24" i="27"/>
  <c r="K24" i="27"/>
  <c r="O24" i="27"/>
  <c r="Q24" i="27"/>
  <c r="U24" i="27"/>
  <c r="BA25" i="27"/>
  <c r="G26" i="27"/>
  <c r="M26" i="27" s="1"/>
  <c r="I26" i="27"/>
  <c r="K26" i="27"/>
  <c r="O26" i="27"/>
  <c r="Q26" i="27"/>
  <c r="U26" i="27"/>
  <c r="G27" i="27"/>
  <c r="M27" i="27" s="1"/>
  <c r="I27" i="27"/>
  <c r="K27" i="27"/>
  <c r="O27" i="27"/>
  <c r="Q27" i="27"/>
  <c r="U27" i="27"/>
  <c r="BA28" i="27"/>
  <c r="G29" i="27"/>
  <c r="M29" i="27" s="1"/>
  <c r="I29" i="27"/>
  <c r="K29" i="27"/>
  <c r="O29" i="27"/>
  <c r="Q29" i="27"/>
  <c r="U29" i="27"/>
  <c r="BA30" i="27"/>
  <c r="G31" i="27"/>
  <c r="M31" i="27" s="1"/>
  <c r="I31" i="27"/>
  <c r="K31" i="27"/>
  <c r="O31" i="27"/>
  <c r="Q31" i="27"/>
  <c r="U31" i="27"/>
  <c r="G32" i="27"/>
  <c r="M32" i="27" s="1"/>
  <c r="I32" i="27"/>
  <c r="K32" i="27"/>
  <c r="O32" i="27"/>
  <c r="Q32" i="27"/>
  <c r="U32" i="27"/>
  <c r="BA33" i="27"/>
  <c r="G34" i="27"/>
  <c r="M34" i="27" s="1"/>
  <c r="I34" i="27"/>
  <c r="K34" i="27"/>
  <c r="O34" i="27"/>
  <c r="Q34" i="27"/>
  <c r="U34" i="27"/>
  <c r="G35" i="27"/>
  <c r="M35" i="27" s="1"/>
  <c r="I35" i="27"/>
  <c r="K35" i="27"/>
  <c r="O35" i="27"/>
  <c r="Q35" i="27"/>
  <c r="U35" i="27"/>
  <c r="BA36" i="27"/>
  <c r="G37" i="27"/>
  <c r="M37" i="27" s="1"/>
  <c r="I37" i="27"/>
  <c r="K37" i="27"/>
  <c r="O37" i="27"/>
  <c r="Q37" i="27"/>
  <c r="U37" i="27"/>
  <c r="BA38" i="27"/>
  <c r="G39" i="27"/>
  <c r="M39" i="27" s="1"/>
  <c r="I39" i="27"/>
  <c r="K39" i="27"/>
  <c r="O39" i="27"/>
  <c r="Q39" i="27"/>
  <c r="U39" i="27"/>
  <c r="BA40" i="27"/>
  <c r="G41" i="27"/>
  <c r="M41" i="27" s="1"/>
  <c r="I41" i="27"/>
  <c r="K41" i="27"/>
  <c r="O41" i="27"/>
  <c r="Q41" i="27"/>
  <c r="U41" i="27"/>
  <c r="BA42" i="27"/>
  <c r="G43" i="27"/>
  <c r="M43" i="27" s="1"/>
  <c r="I43" i="27"/>
  <c r="K43" i="27"/>
  <c r="O43" i="27"/>
  <c r="Q43" i="27"/>
  <c r="U43" i="27"/>
  <c r="G44" i="27"/>
  <c r="M44" i="27" s="1"/>
  <c r="I44" i="27"/>
  <c r="K44" i="27"/>
  <c r="O44" i="27"/>
  <c r="Q44" i="27"/>
  <c r="U44" i="27"/>
  <c r="BA45" i="27"/>
  <c r="G46" i="27"/>
  <c r="M46" i="27" s="1"/>
  <c r="I46" i="27"/>
  <c r="K46" i="27"/>
  <c r="O46" i="27"/>
  <c r="Q46" i="27"/>
  <c r="U46" i="27"/>
  <c r="G47" i="27"/>
  <c r="M47" i="27" s="1"/>
  <c r="I47" i="27"/>
  <c r="K47" i="27"/>
  <c r="O47" i="27"/>
  <c r="Q47" i="27"/>
  <c r="U47" i="27"/>
  <c r="BA48" i="27"/>
  <c r="G49" i="27"/>
  <c r="M49" i="27" s="1"/>
  <c r="I49" i="27"/>
  <c r="K49" i="27"/>
  <c r="O49" i="27"/>
  <c r="Q49" i="27"/>
  <c r="U49" i="27"/>
  <c r="G50" i="27"/>
  <c r="M50" i="27" s="1"/>
  <c r="I50" i="27"/>
  <c r="K50" i="27"/>
  <c r="O50" i="27"/>
  <c r="Q50" i="27"/>
  <c r="U50" i="27"/>
  <c r="BA51" i="27"/>
  <c r="BA52" i="27"/>
  <c r="G55" i="27"/>
  <c r="M55" i="27" s="1"/>
  <c r="I55" i="27"/>
  <c r="K55" i="27"/>
  <c r="O55" i="27"/>
  <c r="Q55" i="27"/>
  <c r="U55" i="27"/>
  <c r="BA56" i="27"/>
  <c r="G57" i="27"/>
  <c r="M57" i="27" s="1"/>
  <c r="I57" i="27"/>
  <c r="K57" i="27"/>
  <c r="O57" i="27"/>
  <c r="Q57" i="27"/>
  <c r="U57" i="27"/>
  <c r="BA58" i="27"/>
  <c r="G59" i="27"/>
  <c r="M59" i="27" s="1"/>
  <c r="I59" i="27"/>
  <c r="K59" i="27"/>
  <c r="O59" i="27"/>
  <c r="Q59" i="27"/>
  <c r="U59" i="27"/>
  <c r="AC61" i="27"/>
  <c r="G8" i="27" l="1"/>
  <c r="G61" i="27" s="1"/>
  <c r="F9" i="12" s="1"/>
  <c r="AD61" i="27"/>
  <c r="M9" i="27"/>
  <c r="M8" i="27" s="1"/>
  <c r="G9" i="26" l="1"/>
  <c r="I9" i="26"/>
  <c r="I8" i="26" s="1"/>
  <c r="K9" i="26"/>
  <c r="K8" i="26" s="1"/>
  <c r="O9" i="26"/>
  <c r="O8" i="26" s="1"/>
  <c r="Q9" i="26"/>
  <c r="Q8" i="26" s="1"/>
  <c r="U9" i="26"/>
  <c r="U8" i="26" s="1"/>
  <c r="BA10" i="26"/>
  <c r="G12" i="26"/>
  <c r="M12" i="26" s="1"/>
  <c r="I12" i="26"/>
  <c r="K12" i="26"/>
  <c r="O12" i="26"/>
  <c r="Q12" i="26"/>
  <c r="U12" i="26"/>
  <c r="G14" i="26"/>
  <c r="M14" i="26" s="1"/>
  <c r="I14" i="26"/>
  <c r="K14" i="26"/>
  <c r="O14" i="26"/>
  <c r="Q14" i="26"/>
  <c r="U14" i="26"/>
  <c r="BA15" i="26"/>
  <c r="G18" i="26"/>
  <c r="M18" i="26" s="1"/>
  <c r="I18" i="26"/>
  <c r="K18" i="26"/>
  <c r="O18" i="26"/>
  <c r="Q18" i="26"/>
  <c r="U18" i="26"/>
  <c r="G21" i="26"/>
  <c r="M21" i="26" s="1"/>
  <c r="I21" i="26"/>
  <c r="K21" i="26"/>
  <c r="O21" i="26"/>
  <c r="Q21" i="26"/>
  <c r="U21" i="26"/>
  <c r="BA22" i="26"/>
  <c r="G24" i="26"/>
  <c r="M24" i="26" s="1"/>
  <c r="I24" i="26"/>
  <c r="K24" i="26"/>
  <c r="O24" i="26"/>
  <c r="Q24" i="26"/>
  <c r="U24" i="26"/>
  <c r="BA25" i="26"/>
  <c r="G26" i="26"/>
  <c r="M26" i="26" s="1"/>
  <c r="I26" i="26"/>
  <c r="K26" i="26"/>
  <c r="O26" i="26"/>
  <c r="Q26" i="26"/>
  <c r="U26" i="26"/>
  <c r="BA27" i="26"/>
  <c r="G28" i="26"/>
  <c r="M28" i="26" s="1"/>
  <c r="I28" i="26"/>
  <c r="K28" i="26"/>
  <c r="O28" i="26"/>
  <c r="Q28" i="26"/>
  <c r="U28" i="26"/>
  <c r="BA29" i="26"/>
  <c r="G31" i="26"/>
  <c r="M31" i="26" s="1"/>
  <c r="I31" i="26"/>
  <c r="K31" i="26"/>
  <c r="O31" i="26"/>
  <c r="Q31" i="26"/>
  <c r="U31" i="26"/>
  <c r="BA32" i="26"/>
  <c r="G34" i="26"/>
  <c r="M34" i="26" s="1"/>
  <c r="I34" i="26"/>
  <c r="K34" i="26"/>
  <c r="O34" i="26"/>
  <c r="Q34" i="26"/>
  <c r="U34" i="26"/>
  <c r="G36" i="26"/>
  <c r="M36" i="26" s="1"/>
  <c r="I36" i="26"/>
  <c r="K36" i="26"/>
  <c r="O36" i="26"/>
  <c r="Q36" i="26"/>
  <c r="U36" i="26"/>
  <c r="G38" i="26"/>
  <c r="M38" i="26" s="1"/>
  <c r="I38" i="26"/>
  <c r="K38" i="26"/>
  <c r="O38" i="26"/>
  <c r="Q38" i="26"/>
  <c r="U38" i="26"/>
  <c r="G41" i="26"/>
  <c r="M41" i="26" s="1"/>
  <c r="I41" i="26"/>
  <c r="K41" i="26"/>
  <c r="O41" i="26"/>
  <c r="Q41" i="26"/>
  <c r="U41" i="26"/>
  <c r="G44" i="26"/>
  <c r="M44" i="26" s="1"/>
  <c r="I44" i="26"/>
  <c r="K44" i="26"/>
  <c r="O44" i="26"/>
  <c r="Q44" i="26"/>
  <c r="U44" i="26"/>
  <c r="G48" i="26"/>
  <c r="M48" i="26" s="1"/>
  <c r="M47" i="26" s="1"/>
  <c r="I48" i="26"/>
  <c r="I47" i="26" s="1"/>
  <c r="K48" i="26"/>
  <c r="K47" i="26" s="1"/>
  <c r="O48" i="26"/>
  <c r="O47" i="26" s="1"/>
  <c r="Q48" i="26"/>
  <c r="Q47" i="26" s="1"/>
  <c r="U48" i="26"/>
  <c r="U47" i="26" s="1"/>
  <c r="BA49" i="26"/>
  <c r="G53" i="26"/>
  <c r="M53" i="26" s="1"/>
  <c r="I53" i="26"/>
  <c r="I52" i="26" s="1"/>
  <c r="K53" i="26"/>
  <c r="K52" i="26" s="1"/>
  <c r="O53" i="26"/>
  <c r="O52" i="26" s="1"/>
  <c r="Q53" i="26"/>
  <c r="Q52" i="26" s="1"/>
  <c r="U53" i="26"/>
  <c r="U52" i="26" s="1"/>
  <c r="BA54" i="26"/>
  <c r="G56" i="26"/>
  <c r="M56" i="26" s="1"/>
  <c r="I56" i="26"/>
  <c r="K56" i="26"/>
  <c r="O56" i="26"/>
  <c r="Q56" i="26"/>
  <c r="U56" i="26"/>
  <c r="G58" i="26"/>
  <c r="M58" i="26" s="1"/>
  <c r="I58" i="26"/>
  <c r="K58" i="26"/>
  <c r="O58" i="26"/>
  <c r="Q58" i="26"/>
  <c r="U58" i="26"/>
  <c r="BA59" i="26"/>
  <c r="G61" i="26"/>
  <c r="M61" i="26" s="1"/>
  <c r="I61" i="26"/>
  <c r="K61" i="26"/>
  <c r="O61" i="26"/>
  <c r="Q61" i="26"/>
  <c r="U61" i="26"/>
  <c r="G63" i="26"/>
  <c r="M63" i="26" s="1"/>
  <c r="I63" i="26"/>
  <c r="K63" i="26"/>
  <c r="O63" i="26"/>
  <c r="Q63" i="26"/>
  <c r="U63" i="26"/>
  <c r="BA64" i="26"/>
  <c r="BA65" i="26"/>
  <c r="G67" i="26"/>
  <c r="M67" i="26" s="1"/>
  <c r="I67" i="26"/>
  <c r="K67" i="26"/>
  <c r="O67" i="26"/>
  <c r="Q67" i="26"/>
  <c r="U67" i="26"/>
  <c r="G71" i="26"/>
  <c r="I71" i="26"/>
  <c r="I70" i="26" s="1"/>
  <c r="K71" i="26"/>
  <c r="K70" i="26" s="1"/>
  <c r="O71" i="26"/>
  <c r="O70" i="26" s="1"/>
  <c r="Q71" i="26"/>
  <c r="Q70" i="26" s="1"/>
  <c r="U71" i="26"/>
  <c r="U70" i="26" s="1"/>
  <c r="AC73" i="26"/>
  <c r="M52" i="26" l="1"/>
  <c r="M71" i="26"/>
  <c r="M70" i="26" s="1"/>
  <c r="G70" i="26"/>
  <c r="G8" i="26"/>
  <c r="AD73" i="26"/>
  <c r="M9" i="26"/>
  <c r="M8" i="26" s="1"/>
  <c r="G52" i="26"/>
  <c r="G47" i="26"/>
  <c r="G73" i="26" l="1"/>
  <c r="F12" i="12" s="1"/>
  <c r="G9" i="25"/>
  <c r="I9" i="25"/>
  <c r="I8" i="25" s="1"/>
  <c r="K9" i="25"/>
  <c r="K8" i="25" s="1"/>
  <c r="O9" i="25"/>
  <c r="O8" i="25" s="1"/>
  <c r="Q9" i="25"/>
  <c r="Q8" i="25" s="1"/>
  <c r="U9" i="25"/>
  <c r="U8" i="25" s="1"/>
  <c r="BA10" i="25"/>
  <c r="G13" i="25"/>
  <c r="M13" i="25" s="1"/>
  <c r="I13" i="25"/>
  <c r="K13" i="25"/>
  <c r="O13" i="25"/>
  <c r="Q13" i="25"/>
  <c r="U13" i="25"/>
  <c r="G15" i="25"/>
  <c r="M15" i="25" s="1"/>
  <c r="I15" i="25"/>
  <c r="K15" i="25"/>
  <c r="O15" i="25"/>
  <c r="Q15" i="25"/>
  <c r="U15" i="25"/>
  <c r="BA16" i="25"/>
  <c r="G18" i="25"/>
  <c r="M18" i="25" s="1"/>
  <c r="I18" i="25"/>
  <c r="K18" i="25"/>
  <c r="O18" i="25"/>
  <c r="Q18" i="25"/>
  <c r="U18" i="25"/>
  <c r="G20" i="25"/>
  <c r="M20" i="25" s="1"/>
  <c r="I20" i="25"/>
  <c r="K20" i="25"/>
  <c r="O20" i="25"/>
  <c r="Q20" i="25"/>
  <c r="U20" i="25"/>
  <c r="BA21" i="25"/>
  <c r="G23" i="25"/>
  <c r="M23" i="25" s="1"/>
  <c r="I23" i="25"/>
  <c r="K23" i="25"/>
  <c r="O23" i="25"/>
  <c r="Q23" i="25"/>
  <c r="U23" i="25"/>
  <c r="BA24" i="25"/>
  <c r="G26" i="25"/>
  <c r="M26" i="25" s="1"/>
  <c r="I26" i="25"/>
  <c r="K26" i="25"/>
  <c r="O26" i="25"/>
  <c r="Q26" i="25"/>
  <c r="U26" i="25"/>
  <c r="BA27" i="25"/>
  <c r="G29" i="25"/>
  <c r="M29" i="25" s="1"/>
  <c r="I29" i="25"/>
  <c r="K29" i="25"/>
  <c r="O29" i="25"/>
  <c r="Q29" i="25"/>
  <c r="U29" i="25"/>
  <c r="BA30" i="25"/>
  <c r="G33" i="25"/>
  <c r="M33" i="25" s="1"/>
  <c r="I33" i="25"/>
  <c r="K33" i="25"/>
  <c r="O33" i="25"/>
  <c r="Q33" i="25"/>
  <c r="U33" i="25"/>
  <c r="BA34" i="25"/>
  <c r="G36" i="25"/>
  <c r="M36" i="25" s="1"/>
  <c r="I36" i="25"/>
  <c r="K36" i="25"/>
  <c r="O36" i="25"/>
  <c r="Q36" i="25"/>
  <c r="U36" i="25"/>
  <c r="G41" i="25"/>
  <c r="M41" i="25" s="1"/>
  <c r="I41" i="25"/>
  <c r="I40" i="25" s="1"/>
  <c r="K41" i="25"/>
  <c r="K40" i="25" s="1"/>
  <c r="O41" i="25"/>
  <c r="O40" i="25" s="1"/>
  <c r="Q41" i="25"/>
  <c r="Q40" i="25" s="1"/>
  <c r="U41" i="25"/>
  <c r="U40" i="25" s="1"/>
  <c r="BA42" i="25"/>
  <c r="G46" i="25"/>
  <c r="I46" i="25"/>
  <c r="K46" i="25"/>
  <c r="O46" i="25"/>
  <c r="Q46" i="25"/>
  <c r="U46" i="25"/>
  <c r="G48" i="25"/>
  <c r="M48" i="25" s="1"/>
  <c r="I48" i="25"/>
  <c r="K48" i="25"/>
  <c r="O48" i="25"/>
  <c r="Q48" i="25"/>
  <c r="U48" i="25"/>
  <c r="G50" i="25"/>
  <c r="M50" i="25" s="1"/>
  <c r="I50" i="25"/>
  <c r="K50" i="25"/>
  <c r="O50" i="25"/>
  <c r="Q50" i="25"/>
  <c r="U50" i="25"/>
  <c r="BA51" i="25"/>
  <c r="G54" i="25"/>
  <c r="M54" i="25" s="1"/>
  <c r="I54" i="25"/>
  <c r="K54" i="25"/>
  <c r="O54" i="25"/>
  <c r="Q54" i="25"/>
  <c r="U54" i="25"/>
  <c r="BA55" i="25"/>
  <c r="G57" i="25"/>
  <c r="M57" i="25" s="1"/>
  <c r="I57" i="25"/>
  <c r="K57" i="25"/>
  <c r="O57" i="25"/>
  <c r="Q57" i="25"/>
  <c r="U57" i="25"/>
  <c r="G59" i="25"/>
  <c r="M59" i="25" s="1"/>
  <c r="I59" i="25"/>
  <c r="K59" i="25"/>
  <c r="O59" i="25"/>
  <c r="Q59" i="25"/>
  <c r="U59" i="25"/>
  <c r="G62" i="25"/>
  <c r="I62" i="25"/>
  <c r="I61" i="25" s="1"/>
  <c r="K62" i="25"/>
  <c r="K61" i="25" s="1"/>
  <c r="O62" i="25"/>
  <c r="O61" i="25" s="1"/>
  <c r="Q62" i="25"/>
  <c r="Q61" i="25" s="1"/>
  <c r="U62" i="25"/>
  <c r="U61" i="25" s="1"/>
  <c r="G63" i="25"/>
  <c r="M63" i="25" s="1"/>
  <c r="I63" i="25"/>
  <c r="K63" i="25"/>
  <c r="O63" i="25"/>
  <c r="Q63" i="25"/>
  <c r="U63" i="25"/>
  <c r="G65" i="25"/>
  <c r="M65" i="25" s="1"/>
  <c r="I65" i="25"/>
  <c r="K65" i="25"/>
  <c r="O65" i="25"/>
  <c r="Q65" i="25"/>
  <c r="U65" i="25"/>
  <c r="G67" i="25"/>
  <c r="M67" i="25" s="1"/>
  <c r="I67" i="25"/>
  <c r="K67" i="25"/>
  <c r="O67" i="25"/>
  <c r="Q67" i="25"/>
  <c r="U67" i="25"/>
  <c r="G70" i="25"/>
  <c r="M70" i="25" s="1"/>
  <c r="M69" i="25" s="1"/>
  <c r="I70" i="25"/>
  <c r="I69" i="25" s="1"/>
  <c r="K70" i="25"/>
  <c r="K69" i="25" s="1"/>
  <c r="O70" i="25"/>
  <c r="O69" i="25" s="1"/>
  <c r="Q70" i="25"/>
  <c r="Q69" i="25" s="1"/>
  <c r="U70" i="25"/>
  <c r="U69" i="25" s="1"/>
  <c r="BA71" i="25"/>
  <c r="G73" i="25"/>
  <c r="M73" i="25" s="1"/>
  <c r="M72" i="25" s="1"/>
  <c r="I73" i="25"/>
  <c r="I72" i="25" s="1"/>
  <c r="K73" i="25"/>
  <c r="K72" i="25" s="1"/>
  <c r="O73" i="25"/>
  <c r="O72" i="25" s="1"/>
  <c r="Q73" i="25"/>
  <c r="Q72" i="25" s="1"/>
  <c r="U73" i="25"/>
  <c r="U72" i="25" s="1"/>
  <c r="G75" i="25"/>
  <c r="M75" i="25" s="1"/>
  <c r="I75" i="25"/>
  <c r="I74" i="25" s="1"/>
  <c r="K75" i="25"/>
  <c r="K74" i="25" s="1"/>
  <c r="O75" i="25"/>
  <c r="O74" i="25" s="1"/>
  <c r="Q75" i="25"/>
  <c r="Q74" i="25" s="1"/>
  <c r="U75" i="25"/>
  <c r="U74" i="25" s="1"/>
  <c r="G76" i="25"/>
  <c r="M76" i="25" s="1"/>
  <c r="I76" i="25"/>
  <c r="K76" i="25"/>
  <c r="O76" i="25"/>
  <c r="Q76" i="25"/>
  <c r="U76" i="25"/>
  <c r="G77" i="25"/>
  <c r="M77" i="25" s="1"/>
  <c r="I77" i="25"/>
  <c r="K77" i="25"/>
  <c r="O77" i="25"/>
  <c r="Q77" i="25"/>
  <c r="U77" i="25"/>
  <c r="G78" i="25"/>
  <c r="G74" i="25" s="1"/>
  <c r="I78" i="25"/>
  <c r="K78" i="25"/>
  <c r="O78" i="25"/>
  <c r="Q78" i="25"/>
  <c r="U78" i="25"/>
  <c r="AC80" i="25"/>
  <c r="G69" i="25" l="1"/>
  <c r="G40" i="25"/>
  <c r="G61" i="25"/>
  <c r="M62" i="25"/>
  <c r="M61" i="25" s="1"/>
  <c r="G8" i="25"/>
  <c r="AD80" i="25"/>
  <c r="M9" i="25"/>
  <c r="M8" i="25" s="1"/>
  <c r="M46" i="25"/>
  <c r="M40" i="25" s="1"/>
  <c r="M78" i="25"/>
  <c r="M74" i="25" s="1"/>
  <c r="G72" i="25"/>
  <c r="G80" i="25" l="1"/>
  <c r="F13" i="12" s="1"/>
  <c r="G9" i="24"/>
  <c r="I9" i="24"/>
  <c r="I8" i="24" s="1"/>
  <c r="K9" i="24"/>
  <c r="K8" i="24" s="1"/>
  <c r="O9" i="24"/>
  <c r="O8" i="24" s="1"/>
  <c r="Q9" i="24"/>
  <c r="Q8" i="24" s="1"/>
  <c r="U9" i="24"/>
  <c r="G10" i="24"/>
  <c r="M10" i="24" s="1"/>
  <c r="I10" i="24"/>
  <c r="K10" i="24"/>
  <c r="O10" i="24"/>
  <c r="Q10" i="24"/>
  <c r="U10" i="24"/>
  <c r="U8" i="24" s="1"/>
  <c r="G11" i="24"/>
  <c r="M11" i="24" s="1"/>
  <c r="I11" i="24"/>
  <c r="K11" i="24"/>
  <c r="O11" i="24"/>
  <c r="Q11" i="24"/>
  <c r="U11" i="24"/>
  <c r="BA12" i="24"/>
  <c r="G14" i="24"/>
  <c r="M14" i="24" s="1"/>
  <c r="I14" i="24"/>
  <c r="K14" i="24"/>
  <c r="O14" i="24"/>
  <c r="Q14" i="24"/>
  <c r="U14" i="24"/>
  <c r="G17" i="24"/>
  <c r="M17" i="24" s="1"/>
  <c r="I17" i="24"/>
  <c r="K17" i="24"/>
  <c r="O17" i="24"/>
  <c r="Q17" i="24"/>
  <c r="U17" i="24"/>
  <c r="BA18" i="24"/>
  <c r="G21" i="24"/>
  <c r="M21" i="24" s="1"/>
  <c r="I21" i="24"/>
  <c r="K21" i="24"/>
  <c r="O21" i="24"/>
  <c r="Q21" i="24"/>
  <c r="U21" i="24"/>
  <c r="BA22" i="24"/>
  <c r="G24" i="24"/>
  <c r="M24" i="24" s="1"/>
  <c r="I24" i="24"/>
  <c r="K24" i="24"/>
  <c r="O24" i="24"/>
  <c r="Q24" i="24"/>
  <c r="U24" i="24"/>
  <c r="BA25" i="24"/>
  <c r="G27" i="24"/>
  <c r="M27" i="24" s="1"/>
  <c r="I27" i="24"/>
  <c r="K27" i="24"/>
  <c r="O27" i="24"/>
  <c r="Q27" i="24"/>
  <c r="U27" i="24"/>
  <c r="G29" i="24"/>
  <c r="M29" i="24" s="1"/>
  <c r="I29" i="24"/>
  <c r="K29" i="24"/>
  <c r="O29" i="24"/>
  <c r="Q29" i="24"/>
  <c r="U29" i="24"/>
  <c r="BA30" i="24"/>
  <c r="G33" i="24"/>
  <c r="M33" i="24" s="1"/>
  <c r="I33" i="24"/>
  <c r="K33" i="24"/>
  <c r="O33" i="24"/>
  <c r="Q33" i="24"/>
  <c r="U33" i="24"/>
  <c r="BA34" i="24"/>
  <c r="G39" i="24"/>
  <c r="M39" i="24" s="1"/>
  <c r="I39" i="24"/>
  <c r="K39" i="24"/>
  <c r="O39" i="24"/>
  <c r="Q39" i="24"/>
  <c r="U39" i="24"/>
  <c r="BA40" i="24"/>
  <c r="G42" i="24"/>
  <c r="M42" i="24" s="1"/>
  <c r="I42" i="24"/>
  <c r="K42" i="24"/>
  <c r="O42" i="24"/>
  <c r="Q42" i="24"/>
  <c r="U42" i="24"/>
  <c r="G44" i="24"/>
  <c r="M44" i="24" s="1"/>
  <c r="I44" i="24"/>
  <c r="K44" i="24"/>
  <c r="O44" i="24"/>
  <c r="Q44" i="24"/>
  <c r="U44" i="24"/>
  <c r="BA45" i="24"/>
  <c r="G46" i="24"/>
  <c r="M46" i="24" s="1"/>
  <c r="I46" i="24"/>
  <c r="K46" i="24"/>
  <c r="O46" i="24"/>
  <c r="Q46" i="24"/>
  <c r="U46" i="24"/>
  <c r="BA47" i="24"/>
  <c r="G48" i="24"/>
  <c r="M48" i="24" s="1"/>
  <c r="I48" i="24"/>
  <c r="K48" i="24"/>
  <c r="O48" i="24"/>
  <c r="Q48" i="24"/>
  <c r="U48" i="24"/>
  <c r="BA49" i="24"/>
  <c r="G52" i="24"/>
  <c r="M52" i="24" s="1"/>
  <c r="I52" i="24"/>
  <c r="K52" i="24"/>
  <c r="O52" i="24"/>
  <c r="Q52" i="24"/>
  <c r="U52" i="24"/>
  <c r="BA53" i="24"/>
  <c r="G55" i="24"/>
  <c r="M55" i="24" s="1"/>
  <c r="I55" i="24"/>
  <c r="K55" i="24"/>
  <c r="O55" i="24"/>
  <c r="Q55" i="24"/>
  <c r="U55" i="24"/>
  <c r="G57" i="24"/>
  <c r="M57" i="24" s="1"/>
  <c r="I57" i="24"/>
  <c r="K57" i="24"/>
  <c r="O57" i="24"/>
  <c r="Q57" i="24"/>
  <c r="U57" i="24"/>
  <c r="BA58" i="24"/>
  <c r="G61" i="24"/>
  <c r="M61" i="24" s="1"/>
  <c r="I61" i="24"/>
  <c r="K61" i="24"/>
  <c r="O61" i="24"/>
  <c r="Q61" i="24"/>
  <c r="U61" i="24"/>
  <c r="BA62" i="24"/>
  <c r="BA63" i="24"/>
  <c r="G66" i="24"/>
  <c r="M66" i="24" s="1"/>
  <c r="I66" i="24"/>
  <c r="K66" i="24"/>
  <c r="O66" i="24"/>
  <c r="Q66" i="24"/>
  <c r="U66" i="24"/>
  <c r="BA67" i="24"/>
  <c r="G73" i="24"/>
  <c r="M73" i="24" s="1"/>
  <c r="I73" i="24"/>
  <c r="K73" i="24"/>
  <c r="O73" i="24"/>
  <c r="Q73" i="24"/>
  <c r="U73" i="24"/>
  <c r="G79" i="24"/>
  <c r="M79" i="24" s="1"/>
  <c r="I79" i="24"/>
  <c r="K79" i="24"/>
  <c r="O79" i="24"/>
  <c r="Q79" i="24"/>
  <c r="U79" i="24"/>
  <c r="G85" i="24"/>
  <c r="M85" i="24" s="1"/>
  <c r="I85" i="24"/>
  <c r="K85" i="24"/>
  <c r="O85" i="24"/>
  <c r="Q85" i="24"/>
  <c r="U85" i="24"/>
  <c r="G88" i="24"/>
  <c r="M88" i="24" s="1"/>
  <c r="I88" i="24"/>
  <c r="K88" i="24"/>
  <c r="O88" i="24"/>
  <c r="Q88" i="24"/>
  <c r="U88" i="24"/>
  <c r="G97" i="24"/>
  <c r="M97" i="24" s="1"/>
  <c r="I97" i="24"/>
  <c r="K97" i="24"/>
  <c r="O97" i="24"/>
  <c r="Q97" i="24"/>
  <c r="U97" i="24"/>
  <c r="G101" i="24"/>
  <c r="M101" i="24" s="1"/>
  <c r="I101" i="24"/>
  <c r="K101" i="24"/>
  <c r="O101" i="24"/>
  <c r="Q101" i="24"/>
  <c r="U101" i="24"/>
  <c r="G105" i="24"/>
  <c r="M105" i="24" s="1"/>
  <c r="I105" i="24"/>
  <c r="K105" i="24"/>
  <c r="O105" i="24"/>
  <c r="Q105" i="24"/>
  <c r="U105" i="24"/>
  <c r="G109" i="24"/>
  <c r="G110" i="24"/>
  <c r="M110" i="24" s="1"/>
  <c r="M109" i="24" s="1"/>
  <c r="I110" i="24"/>
  <c r="I109" i="24" s="1"/>
  <c r="K110" i="24"/>
  <c r="K109" i="24" s="1"/>
  <c r="O110" i="24"/>
  <c r="O109" i="24" s="1"/>
  <c r="Q110" i="24"/>
  <c r="Q109" i="24" s="1"/>
  <c r="U110" i="24"/>
  <c r="U109" i="24" s="1"/>
  <c r="G113" i="24"/>
  <c r="M113" i="24" s="1"/>
  <c r="M112" i="24" s="1"/>
  <c r="I113" i="24"/>
  <c r="I112" i="24" s="1"/>
  <c r="K113" i="24"/>
  <c r="K112" i="24" s="1"/>
  <c r="O113" i="24"/>
  <c r="O112" i="24" s="1"/>
  <c r="Q113" i="24"/>
  <c r="Q112" i="24" s="1"/>
  <c r="U113" i="24"/>
  <c r="U112" i="24" s="1"/>
  <c r="BA114" i="24"/>
  <c r="G118" i="24"/>
  <c r="M118" i="24" s="1"/>
  <c r="I118" i="24"/>
  <c r="I117" i="24" s="1"/>
  <c r="K118" i="24"/>
  <c r="K117" i="24" s="1"/>
  <c r="O118" i="24"/>
  <c r="O117" i="24" s="1"/>
  <c r="Q118" i="24"/>
  <c r="Q117" i="24" s="1"/>
  <c r="U118" i="24"/>
  <c r="U117" i="24" s="1"/>
  <c r="BA119" i="24"/>
  <c r="G126" i="24"/>
  <c r="M126" i="24" s="1"/>
  <c r="I126" i="24"/>
  <c r="K126" i="24"/>
  <c r="O126" i="24"/>
  <c r="Q126" i="24"/>
  <c r="U126" i="24"/>
  <c r="BA127" i="24"/>
  <c r="G130" i="24"/>
  <c r="M130" i="24" s="1"/>
  <c r="I130" i="24"/>
  <c r="K130" i="24"/>
  <c r="O130" i="24"/>
  <c r="Q130" i="24"/>
  <c r="U130" i="24"/>
  <c r="G133" i="24"/>
  <c r="M133" i="24" s="1"/>
  <c r="I133" i="24"/>
  <c r="K133" i="24"/>
  <c r="O133" i="24"/>
  <c r="Q133" i="24"/>
  <c r="U133" i="24"/>
  <c r="G135" i="24"/>
  <c r="M135" i="24" s="1"/>
  <c r="I135" i="24"/>
  <c r="K135" i="24"/>
  <c r="O135" i="24"/>
  <c r="Q135" i="24"/>
  <c r="U135" i="24"/>
  <c r="BA136" i="24"/>
  <c r="G138" i="24"/>
  <c r="M138" i="24" s="1"/>
  <c r="I138" i="24"/>
  <c r="K138" i="24"/>
  <c r="O138" i="24"/>
  <c r="Q138" i="24"/>
  <c r="U138" i="24"/>
  <c r="G140" i="24"/>
  <c r="M140" i="24" s="1"/>
  <c r="I140" i="24"/>
  <c r="K140" i="24"/>
  <c r="O140" i="24"/>
  <c r="Q140" i="24"/>
  <c r="U140" i="24"/>
  <c r="BA141" i="24"/>
  <c r="BA142" i="24"/>
  <c r="G144" i="24"/>
  <c r="M144" i="24" s="1"/>
  <c r="I144" i="24"/>
  <c r="K144" i="24"/>
  <c r="O144" i="24"/>
  <c r="Q144" i="24"/>
  <c r="U144" i="24"/>
  <c r="BA145" i="24"/>
  <c r="G149" i="24"/>
  <c r="M149" i="24" s="1"/>
  <c r="I149" i="24"/>
  <c r="K149" i="24"/>
  <c r="O149" i="24"/>
  <c r="Q149" i="24"/>
  <c r="U149" i="24"/>
  <c r="G152" i="24"/>
  <c r="M152" i="24" s="1"/>
  <c r="I152" i="24"/>
  <c r="K152" i="24"/>
  <c r="O152" i="24"/>
  <c r="Q152" i="24"/>
  <c r="U152" i="24"/>
  <c r="BA153" i="24"/>
  <c r="G156" i="24"/>
  <c r="M156" i="24" s="1"/>
  <c r="I156" i="24"/>
  <c r="K156" i="24"/>
  <c r="O156" i="24"/>
  <c r="Q156" i="24"/>
  <c r="U156" i="24"/>
  <c r="G158" i="24"/>
  <c r="M158" i="24" s="1"/>
  <c r="I158" i="24"/>
  <c r="K158" i="24"/>
  <c r="O158" i="24"/>
  <c r="Q158" i="24"/>
  <c r="U158" i="24"/>
  <c r="G161" i="24"/>
  <c r="M161" i="24" s="1"/>
  <c r="I161" i="24"/>
  <c r="K161" i="24"/>
  <c r="O161" i="24"/>
  <c r="Q161" i="24"/>
  <c r="U161" i="24"/>
  <c r="G164" i="24"/>
  <c r="M164" i="24" s="1"/>
  <c r="I164" i="24"/>
  <c r="K164" i="24"/>
  <c r="O164" i="24"/>
  <c r="Q164" i="24"/>
  <c r="U164" i="24"/>
  <c r="BA165" i="24"/>
  <c r="G168" i="24"/>
  <c r="M168" i="24" s="1"/>
  <c r="I168" i="24"/>
  <c r="K168" i="24"/>
  <c r="O168" i="24"/>
  <c r="Q168" i="24"/>
  <c r="U168" i="24"/>
  <c r="BA169" i="24"/>
  <c r="G172" i="24"/>
  <c r="M172" i="24" s="1"/>
  <c r="I172" i="24"/>
  <c r="K172" i="24"/>
  <c r="O172" i="24"/>
  <c r="Q172" i="24"/>
  <c r="U172" i="24"/>
  <c r="G174" i="24"/>
  <c r="M174" i="24" s="1"/>
  <c r="I174" i="24"/>
  <c r="K174" i="24"/>
  <c r="O174" i="24"/>
  <c r="Q174" i="24"/>
  <c r="U174" i="24"/>
  <c r="BA175" i="24"/>
  <c r="G177" i="24"/>
  <c r="M177" i="24" s="1"/>
  <c r="I177" i="24"/>
  <c r="K177" i="24"/>
  <c r="O177" i="24"/>
  <c r="Q177" i="24"/>
  <c r="U177" i="24"/>
  <c r="G179" i="24"/>
  <c r="M179" i="24" s="1"/>
  <c r="I179" i="24"/>
  <c r="K179" i="24"/>
  <c r="O179" i="24"/>
  <c r="Q179" i="24"/>
  <c r="U179" i="24"/>
  <c r="G182" i="24"/>
  <c r="M182" i="24" s="1"/>
  <c r="I182" i="24"/>
  <c r="K182" i="24"/>
  <c r="O182" i="24"/>
  <c r="Q182" i="24"/>
  <c r="U182" i="24"/>
  <c r="G186" i="24"/>
  <c r="M186" i="24" s="1"/>
  <c r="I186" i="24"/>
  <c r="I185" i="24" s="1"/>
  <c r="K186" i="24"/>
  <c r="K185" i="24" s="1"/>
  <c r="O186" i="24"/>
  <c r="O185" i="24" s="1"/>
  <c r="Q186" i="24"/>
  <c r="Q185" i="24" s="1"/>
  <c r="U186" i="24"/>
  <c r="U185" i="24" s="1"/>
  <c r="BA187" i="24"/>
  <c r="G188" i="24"/>
  <c r="I188" i="24"/>
  <c r="K188" i="24"/>
  <c r="O188" i="24"/>
  <c r="Q188" i="24"/>
  <c r="U188" i="24"/>
  <c r="G190" i="24"/>
  <c r="M190" i="24" s="1"/>
  <c r="I190" i="24"/>
  <c r="K190" i="24"/>
  <c r="O190" i="24"/>
  <c r="Q190" i="24"/>
  <c r="U190" i="24"/>
  <c r="G192" i="24"/>
  <c r="M192" i="24" s="1"/>
  <c r="I192" i="24"/>
  <c r="K192" i="24"/>
  <c r="O192" i="24"/>
  <c r="Q192" i="24"/>
  <c r="U192" i="24"/>
  <c r="G194" i="24"/>
  <c r="M194" i="24" s="1"/>
  <c r="I194" i="24"/>
  <c r="I193" i="24" s="1"/>
  <c r="K194" i="24"/>
  <c r="K193" i="24" s="1"/>
  <c r="O194" i="24"/>
  <c r="O193" i="24" s="1"/>
  <c r="Q194" i="24"/>
  <c r="Q193" i="24" s="1"/>
  <c r="U194" i="24"/>
  <c r="U193" i="24" s="1"/>
  <c r="BA195" i="24"/>
  <c r="G196" i="24"/>
  <c r="I196" i="24"/>
  <c r="K196" i="24"/>
  <c r="O196" i="24"/>
  <c r="Q196" i="24"/>
  <c r="U196" i="24"/>
  <c r="BA197" i="24"/>
  <c r="G199" i="24"/>
  <c r="I199" i="24"/>
  <c r="I198" i="24" s="1"/>
  <c r="K199" i="24"/>
  <c r="K198" i="24" s="1"/>
  <c r="O199" i="24"/>
  <c r="O198" i="24" s="1"/>
  <c r="Q199" i="24"/>
  <c r="Q198" i="24" s="1"/>
  <c r="U199" i="24"/>
  <c r="U198" i="24" s="1"/>
  <c r="BA200" i="24"/>
  <c r="G203" i="24"/>
  <c r="I203" i="24"/>
  <c r="I202" i="24" s="1"/>
  <c r="K203" i="24"/>
  <c r="K202" i="24" s="1"/>
  <c r="O203" i="24"/>
  <c r="O202" i="24" s="1"/>
  <c r="Q203" i="24"/>
  <c r="Q202" i="24" s="1"/>
  <c r="U203" i="24"/>
  <c r="U202" i="24" s="1"/>
  <c r="G205" i="24"/>
  <c r="M205" i="24" s="1"/>
  <c r="I205" i="24"/>
  <c r="K205" i="24"/>
  <c r="O205" i="24"/>
  <c r="Q205" i="24"/>
  <c r="U205" i="24"/>
  <c r="G207" i="24"/>
  <c r="O207" i="24"/>
  <c r="G208" i="24"/>
  <c r="M208" i="24" s="1"/>
  <c r="M207" i="24" s="1"/>
  <c r="I208" i="24"/>
  <c r="I207" i="24" s="1"/>
  <c r="K208" i="24"/>
  <c r="K207" i="24" s="1"/>
  <c r="O208" i="24"/>
  <c r="Q208" i="24"/>
  <c r="Q207" i="24" s="1"/>
  <c r="U208" i="24"/>
  <c r="U207" i="24" s="1"/>
  <c r="G210" i="24"/>
  <c r="M210" i="24" s="1"/>
  <c r="I210" i="24"/>
  <c r="I209" i="24" s="1"/>
  <c r="K210" i="24"/>
  <c r="K209" i="24" s="1"/>
  <c r="O210" i="24"/>
  <c r="Q210" i="24"/>
  <c r="Q209" i="24" s="1"/>
  <c r="U210" i="24"/>
  <c r="U209" i="24" s="1"/>
  <c r="BA211" i="24"/>
  <c r="G212" i="24"/>
  <c r="M212" i="24" s="1"/>
  <c r="I212" i="24"/>
  <c r="K212" i="24"/>
  <c r="O212" i="24"/>
  <c r="Q212" i="24"/>
  <c r="U212" i="24"/>
  <c r="G215" i="24"/>
  <c r="M215" i="24" s="1"/>
  <c r="I215" i="24"/>
  <c r="K215" i="24"/>
  <c r="O215" i="24"/>
  <c r="Q215" i="24"/>
  <c r="U215" i="24"/>
  <c r="G217" i="24"/>
  <c r="M217" i="24" s="1"/>
  <c r="M216" i="24" s="1"/>
  <c r="I217" i="24"/>
  <c r="I216" i="24" s="1"/>
  <c r="K217" i="24"/>
  <c r="K216" i="24" s="1"/>
  <c r="O217" i="24"/>
  <c r="O216" i="24" s="1"/>
  <c r="Q217" i="24"/>
  <c r="Q216" i="24" s="1"/>
  <c r="U217" i="24"/>
  <c r="U216" i="24" s="1"/>
  <c r="BA218" i="24"/>
  <c r="G222" i="24"/>
  <c r="M222" i="24" s="1"/>
  <c r="I222" i="24"/>
  <c r="I221" i="24" s="1"/>
  <c r="K222" i="24"/>
  <c r="K221" i="24" s="1"/>
  <c r="O222" i="24"/>
  <c r="O221" i="24" s="1"/>
  <c r="Q222" i="24"/>
  <c r="U222" i="24"/>
  <c r="U221" i="24" s="1"/>
  <c r="G223" i="24"/>
  <c r="M223" i="24" s="1"/>
  <c r="I223" i="24"/>
  <c r="K223" i="24"/>
  <c r="O223" i="24"/>
  <c r="Q223" i="24"/>
  <c r="Q221" i="24" s="1"/>
  <c r="U223" i="24"/>
  <c r="G224" i="24"/>
  <c r="M224" i="24" s="1"/>
  <c r="I224" i="24"/>
  <c r="K224" i="24"/>
  <c r="O224" i="24"/>
  <c r="Q224" i="24"/>
  <c r="U224" i="24"/>
  <c r="G225" i="24"/>
  <c r="M225" i="24" s="1"/>
  <c r="I225" i="24"/>
  <c r="K225" i="24"/>
  <c r="O225" i="24"/>
  <c r="Q225" i="24"/>
  <c r="U225" i="24"/>
  <c r="G226" i="24"/>
  <c r="M226" i="24" s="1"/>
  <c r="I226" i="24"/>
  <c r="K226" i="24"/>
  <c r="O226" i="24"/>
  <c r="Q226" i="24"/>
  <c r="U226" i="24"/>
  <c r="AC228" i="24"/>
  <c r="AD228" i="24" l="1"/>
  <c r="G202" i="24"/>
  <c r="M203" i="24"/>
  <c r="M202" i="24" s="1"/>
  <c r="G185" i="24"/>
  <c r="M188" i="24"/>
  <c r="M185" i="24" s="1"/>
  <c r="M117" i="24"/>
  <c r="G8" i="24"/>
  <c r="G198" i="24"/>
  <c r="M199" i="24"/>
  <c r="M198" i="24" s="1"/>
  <c r="M209" i="24"/>
  <c r="O209" i="24"/>
  <c r="M221" i="24"/>
  <c r="G193" i="24"/>
  <c r="M196" i="24"/>
  <c r="M193" i="24" s="1"/>
  <c r="M9" i="24"/>
  <c r="M8" i="24" s="1"/>
  <c r="G221" i="24"/>
  <c r="G216" i="24"/>
  <c r="G209" i="24"/>
  <c r="G117" i="24"/>
  <c r="G112" i="24"/>
  <c r="G228" i="24" l="1"/>
  <c r="F14" i="12" s="1"/>
  <c r="G9" i="23" l="1"/>
  <c r="I9" i="23"/>
  <c r="I8" i="23" s="1"/>
  <c r="K9" i="23"/>
  <c r="O9" i="23"/>
  <c r="Q9" i="23"/>
  <c r="Q8" i="23" s="1"/>
  <c r="U9" i="23"/>
  <c r="BA10" i="23"/>
  <c r="G16" i="23"/>
  <c r="M16" i="23" s="1"/>
  <c r="I16" i="23"/>
  <c r="K16" i="23"/>
  <c r="O16" i="23"/>
  <c r="Q16" i="23"/>
  <c r="U16" i="23"/>
  <c r="G21" i="23"/>
  <c r="M21" i="23" s="1"/>
  <c r="I21" i="23"/>
  <c r="K21" i="23"/>
  <c r="O21" i="23"/>
  <c r="Q21" i="23"/>
  <c r="U21" i="23"/>
  <c r="BA22" i="23"/>
  <c r="G27" i="23"/>
  <c r="M27" i="23" s="1"/>
  <c r="I27" i="23"/>
  <c r="K27" i="23"/>
  <c r="O27" i="23"/>
  <c r="Q27" i="23"/>
  <c r="U27" i="23"/>
  <c r="BA28" i="23"/>
  <c r="G33" i="23"/>
  <c r="M33" i="23" s="1"/>
  <c r="I33" i="23"/>
  <c r="K33" i="23"/>
  <c r="O33" i="23"/>
  <c r="Q33" i="23"/>
  <c r="U33" i="23"/>
  <c r="G35" i="23"/>
  <c r="M35" i="23" s="1"/>
  <c r="I35" i="23"/>
  <c r="K35" i="23"/>
  <c r="O35" i="23"/>
  <c r="Q35" i="23"/>
  <c r="U35" i="23"/>
  <c r="BA36" i="23"/>
  <c r="G63" i="23"/>
  <c r="M63" i="23" s="1"/>
  <c r="I63" i="23"/>
  <c r="K63" i="23"/>
  <c r="O63" i="23"/>
  <c r="Q63" i="23"/>
  <c r="U63" i="23"/>
  <c r="BA64" i="23"/>
  <c r="G74" i="23"/>
  <c r="M74" i="23" s="1"/>
  <c r="I74" i="23"/>
  <c r="K74" i="23"/>
  <c r="O74" i="23"/>
  <c r="Q74" i="23"/>
  <c r="U74" i="23"/>
  <c r="BA75" i="23"/>
  <c r="G79" i="23"/>
  <c r="M79" i="23" s="1"/>
  <c r="I79" i="23"/>
  <c r="K79" i="23"/>
  <c r="O79" i="23"/>
  <c r="Q79" i="23"/>
  <c r="U79" i="23"/>
  <c r="G83" i="23"/>
  <c r="M83" i="23" s="1"/>
  <c r="I83" i="23"/>
  <c r="K83" i="23"/>
  <c r="O83" i="23"/>
  <c r="Q83" i="23"/>
  <c r="U83" i="23"/>
  <c r="G87" i="23"/>
  <c r="M87" i="23" s="1"/>
  <c r="I87" i="23"/>
  <c r="K87" i="23"/>
  <c r="O87" i="23"/>
  <c r="Q87" i="23"/>
  <c r="U87" i="23"/>
  <c r="G90" i="23"/>
  <c r="M90" i="23" s="1"/>
  <c r="I90" i="23"/>
  <c r="K90" i="23"/>
  <c r="O90" i="23"/>
  <c r="Q90" i="23"/>
  <c r="U90" i="23"/>
  <c r="BA91" i="23"/>
  <c r="G98" i="23"/>
  <c r="M98" i="23" s="1"/>
  <c r="I98" i="23"/>
  <c r="K98" i="23"/>
  <c r="O98" i="23"/>
  <c r="Q98" i="23"/>
  <c r="U98" i="23"/>
  <c r="G101" i="23"/>
  <c r="M101" i="23" s="1"/>
  <c r="I101" i="23"/>
  <c r="K101" i="23"/>
  <c r="O101" i="23"/>
  <c r="Q101" i="23"/>
  <c r="U101" i="23"/>
  <c r="G105" i="23"/>
  <c r="I105" i="23"/>
  <c r="K105" i="23"/>
  <c r="O105" i="23"/>
  <c r="O104" i="23" s="1"/>
  <c r="Q105" i="23"/>
  <c r="U105" i="23"/>
  <c r="G119" i="23"/>
  <c r="M119" i="23" s="1"/>
  <c r="I119" i="23"/>
  <c r="K119" i="23"/>
  <c r="O119" i="23"/>
  <c r="Q119" i="23"/>
  <c r="U119" i="23"/>
  <c r="G130" i="23"/>
  <c r="M130" i="23" s="1"/>
  <c r="I130" i="23"/>
  <c r="K130" i="23"/>
  <c r="O130" i="23"/>
  <c r="Q130" i="23"/>
  <c r="U130" i="23"/>
  <c r="G134" i="23"/>
  <c r="M134" i="23" s="1"/>
  <c r="I134" i="23"/>
  <c r="K134" i="23"/>
  <c r="O134" i="23"/>
  <c r="Q134" i="23"/>
  <c r="U134" i="23"/>
  <c r="BA135" i="23"/>
  <c r="G137" i="23"/>
  <c r="M137" i="23" s="1"/>
  <c r="I137" i="23"/>
  <c r="K137" i="23"/>
  <c r="O137" i="23"/>
  <c r="Q137" i="23"/>
  <c r="U137" i="23"/>
  <c r="G139" i="23"/>
  <c r="M139" i="23" s="1"/>
  <c r="I139" i="23"/>
  <c r="K139" i="23"/>
  <c r="O139" i="23"/>
  <c r="Q139" i="23"/>
  <c r="U139" i="23"/>
  <c r="G142" i="23"/>
  <c r="M142" i="23" s="1"/>
  <c r="I142" i="23"/>
  <c r="K142" i="23"/>
  <c r="O142" i="23"/>
  <c r="Q142" i="23"/>
  <c r="U142" i="23"/>
  <c r="G146" i="23"/>
  <c r="M146" i="23" s="1"/>
  <c r="I146" i="23"/>
  <c r="K146" i="23"/>
  <c r="O146" i="23"/>
  <c r="Q146" i="23"/>
  <c r="U146" i="23"/>
  <c r="BA147" i="23"/>
  <c r="G150" i="23"/>
  <c r="M150" i="23" s="1"/>
  <c r="I150" i="23"/>
  <c r="K150" i="23"/>
  <c r="O150" i="23"/>
  <c r="Q150" i="23"/>
  <c r="U150" i="23"/>
  <c r="G152" i="23"/>
  <c r="M152" i="23" s="1"/>
  <c r="I152" i="23"/>
  <c r="K152" i="23"/>
  <c r="O152" i="23"/>
  <c r="Q152" i="23"/>
  <c r="U152" i="23"/>
  <c r="G154" i="23"/>
  <c r="M154" i="23" s="1"/>
  <c r="I154" i="23"/>
  <c r="K154" i="23"/>
  <c r="O154" i="23"/>
  <c r="Q154" i="23"/>
  <c r="U154" i="23"/>
  <c r="G160" i="23"/>
  <c r="M160" i="23" s="1"/>
  <c r="I160" i="23"/>
  <c r="K160" i="23"/>
  <c r="O160" i="23"/>
  <c r="Q160" i="23"/>
  <c r="U160" i="23"/>
  <c r="BA161" i="23"/>
  <c r="G167" i="23"/>
  <c r="M167" i="23" s="1"/>
  <c r="I167" i="23"/>
  <c r="K167" i="23"/>
  <c r="O167" i="23"/>
  <c r="Q167" i="23"/>
  <c r="U167" i="23"/>
  <c r="G170" i="23"/>
  <c r="M170" i="23" s="1"/>
  <c r="I170" i="23"/>
  <c r="K170" i="23"/>
  <c r="O170" i="23"/>
  <c r="Q170" i="23"/>
  <c r="U170" i="23"/>
  <c r="G177" i="23"/>
  <c r="I177" i="23"/>
  <c r="I176" i="23" s="1"/>
  <c r="K177" i="23"/>
  <c r="K176" i="23" s="1"/>
  <c r="O177" i="23"/>
  <c r="O176" i="23" s="1"/>
  <c r="Q177" i="23"/>
  <c r="Q176" i="23" s="1"/>
  <c r="U177" i="23"/>
  <c r="U176" i="23" s="1"/>
  <c r="G180" i="23"/>
  <c r="M180" i="23" s="1"/>
  <c r="I180" i="23"/>
  <c r="K180" i="23"/>
  <c r="O180" i="23"/>
  <c r="Q180" i="23"/>
  <c r="U180" i="23"/>
  <c r="G182" i="23"/>
  <c r="M182" i="23" s="1"/>
  <c r="I182" i="23"/>
  <c r="K182" i="23"/>
  <c r="O182" i="23"/>
  <c r="Q182" i="23"/>
  <c r="U182" i="23"/>
  <c r="G188" i="23"/>
  <c r="M188" i="23" s="1"/>
  <c r="I188" i="23"/>
  <c r="K188" i="23"/>
  <c r="O188" i="23"/>
  <c r="Q188" i="23"/>
  <c r="U188" i="23"/>
  <c r="BA189" i="23"/>
  <c r="Q195" i="23"/>
  <c r="G196" i="23"/>
  <c r="I196" i="23"/>
  <c r="I195" i="23" s="1"/>
  <c r="K196" i="23"/>
  <c r="K195" i="23" s="1"/>
  <c r="O196" i="23"/>
  <c r="Q196" i="23"/>
  <c r="U196" i="23"/>
  <c r="U195" i="23" s="1"/>
  <c r="BA197" i="23"/>
  <c r="G198" i="23"/>
  <c r="M198" i="23" s="1"/>
  <c r="I198" i="23"/>
  <c r="K198" i="23"/>
  <c r="O198" i="23"/>
  <c r="Q198" i="23"/>
  <c r="U198" i="23"/>
  <c r="BA199" i="23"/>
  <c r="G201" i="23"/>
  <c r="M201" i="23" s="1"/>
  <c r="I201" i="23"/>
  <c r="K201" i="23"/>
  <c r="O201" i="23"/>
  <c r="O200" i="23" s="1"/>
  <c r="Q201" i="23"/>
  <c r="Q200" i="23" s="1"/>
  <c r="U201" i="23"/>
  <c r="BA202" i="23"/>
  <c r="G206" i="23"/>
  <c r="M206" i="23" s="1"/>
  <c r="I206" i="23"/>
  <c r="K206" i="23"/>
  <c r="O206" i="23"/>
  <c r="Q206" i="23"/>
  <c r="U206" i="23"/>
  <c r="G209" i="23"/>
  <c r="M209" i="23" s="1"/>
  <c r="I209" i="23"/>
  <c r="K209" i="23"/>
  <c r="O209" i="23"/>
  <c r="Q209" i="23"/>
  <c r="U209" i="23"/>
  <c r="G211" i="23"/>
  <c r="M211" i="23" s="1"/>
  <c r="I211" i="23"/>
  <c r="K211" i="23"/>
  <c r="O211" i="23"/>
  <c r="Q211" i="23"/>
  <c r="U211" i="23"/>
  <c r="BA212" i="23"/>
  <c r="G214" i="23"/>
  <c r="M214" i="23" s="1"/>
  <c r="I214" i="23"/>
  <c r="K214" i="23"/>
  <c r="O214" i="23"/>
  <c r="Q214" i="23"/>
  <c r="U214" i="23"/>
  <c r="BA215" i="23"/>
  <c r="G218" i="23"/>
  <c r="M218" i="23" s="1"/>
  <c r="I218" i="23"/>
  <c r="K218" i="23"/>
  <c r="O218" i="23"/>
  <c r="Q218" i="23"/>
  <c r="U218" i="23"/>
  <c r="BA219" i="23"/>
  <c r="G221" i="23"/>
  <c r="M221" i="23" s="1"/>
  <c r="I221" i="23"/>
  <c r="K221" i="23"/>
  <c r="O221" i="23"/>
  <c r="Q221" i="23"/>
  <c r="U221" i="23"/>
  <c r="G223" i="23"/>
  <c r="M223" i="23" s="1"/>
  <c r="I223" i="23"/>
  <c r="K223" i="23"/>
  <c r="O223" i="23"/>
  <c r="Q223" i="23"/>
  <c r="U223" i="23"/>
  <c r="BA224" i="23"/>
  <c r="G226" i="23"/>
  <c r="M226" i="23" s="1"/>
  <c r="I226" i="23"/>
  <c r="K226" i="23"/>
  <c r="O226" i="23"/>
  <c r="Q226" i="23"/>
  <c r="U226" i="23"/>
  <c r="BA227" i="23"/>
  <c r="G229" i="23"/>
  <c r="M229" i="23" s="1"/>
  <c r="I229" i="23"/>
  <c r="K229" i="23"/>
  <c r="O229" i="23"/>
  <c r="Q229" i="23"/>
  <c r="U229" i="23"/>
  <c r="G231" i="23"/>
  <c r="M231" i="23" s="1"/>
  <c r="I231" i="23"/>
  <c r="K231" i="23"/>
  <c r="O231" i="23"/>
  <c r="Q231" i="23"/>
  <c r="U231" i="23"/>
  <c r="G233" i="23"/>
  <c r="M233" i="23" s="1"/>
  <c r="I233" i="23"/>
  <c r="K233" i="23"/>
  <c r="O233" i="23"/>
  <c r="Q233" i="23"/>
  <c r="U233" i="23"/>
  <c r="BA234" i="23"/>
  <c r="G237" i="23"/>
  <c r="M237" i="23" s="1"/>
  <c r="I237" i="23"/>
  <c r="K237" i="23"/>
  <c r="O237" i="23"/>
  <c r="Q237" i="23"/>
  <c r="U237" i="23"/>
  <c r="BA238" i="23"/>
  <c r="G239" i="23"/>
  <c r="M239" i="23" s="1"/>
  <c r="I239" i="23"/>
  <c r="K239" i="23"/>
  <c r="O239" i="23"/>
  <c r="Q239" i="23"/>
  <c r="U239" i="23"/>
  <c r="BA240" i="23"/>
  <c r="G241" i="23"/>
  <c r="M241" i="23" s="1"/>
  <c r="I241" i="23"/>
  <c r="K241" i="23"/>
  <c r="O241" i="23"/>
  <c r="Q241" i="23"/>
  <c r="U241" i="23"/>
  <c r="G244" i="23"/>
  <c r="M244" i="23" s="1"/>
  <c r="I244" i="23"/>
  <c r="K244" i="23"/>
  <c r="O244" i="23"/>
  <c r="Q244" i="23"/>
  <c r="U244" i="23"/>
  <c r="G247" i="23"/>
  <c r="M247" i="23" s="1"/>
  <c r="I247" i="23"/>
  <c r="K247" i="23"/>
  <c r="O247" i="23"/>
  <c r="Q247" i="23"/>
  <c r="U247" i="23"/>
  <c r="G251" i="23"/>
  <c r="M251" i="23" s="1"/>
  <c r="I251" i="23"/>
  <c r="I250" i="23" s="1"/>
  <c r="K251" i="23"/>
  <c r="K250" i="23" s="1"/>
  <c r="O251" i="23"/>
  <c r="O250" i="23" s="1"/>
  <c r="Q251" i="23"/>
  <c r="Q250" i="23" s="1"/>
  <c r="U251" i="23"/>
  <c r="U250" i="23" s="1"/>
  <c r="G258" i="23"/>
  <c r="M258" i="23" s="1"/>
  <c r="I258" i="23"/>
  <c r="K258" i="23"/>
  <c r="O258" i="23"/>
  <c r="Q258" i="23"/>
  <c r="U258" i="23"/>
  <c r="G265" i="23"/>
  <c r="M265" i="23" s="1"/>
  <c r="I265" i="23"/>
  <c r="K265" i="23"/>
  <c r="O265" i="23"/>
  <c r="Q265" i="23"/>
  <c r="U265" i="23"/>
  <c r="G272" i="23"/>
  <c r="M272" i="23" s="1"/>
  <c r="I272" i="23"/>
  <c r="K272" i="23"/>
  <c r="O272" i="23"/>
  <c r="Q272" i="23"/>
  <c r="U272" i="23"/>
  <c r="G279" i="23"/>
  <c r="M279" i="23" s="1"/>
  <c r="I279" i="23"/>
  <c r="K279" i="23"/>
  <c r="O279" i="23"/>
  <c r="Q279" i="23"/>
  <c r="U279" i="23"/>
  <c r="G286" i="23"/>
  <c r="M286" i="23" s="1"/>
  <c r="I286" i="23"/>
  <c r="K286" i="23"/>
  <c r="O286" i="23"/>
  <c r="Q286" i="23"/>
  <c r="U286" i="23"/>
  <c r="G289" i="23"/>
  <c r="M289" i="23" s="1"/>
  <c r="I289" i="23"/>
  <c r="K289" i="23"/>
  <c r="O289" i="23"/>
  <c r="Q289" i="23"/>
  <c r="U289" i="23"/>
  <c r="G291" i="23"/>
  <c r="M291" i="23" s="1"/>
  <c r="I291" i="23"/>
  <c r="K291" i="23"/>
  <c r="O291" i="23"/>
  <c r="Q291" i="23"/>
  <c r="U291" i="23"/>
  <c r="G293" i="23"/>
  <c r="M293" i="23" s="1"/>
  <c r="I293" i="23"/>
  <c r="K293" i="23"/>
  <c r="O293" i="23"/>
  <c r="Q293" i="23"/>
  <c r="U293" i="23"/>
  <c r="G295" i="23"/>
  <c r="M295" i="23" s="1"/>
  <c r="I295" i="23"/>
  <c r="K295" i="23"/>
  <c r="O295" i="23"/>
  <c r="Q295" i="23"/>
  <c r="U295" i="23"/>
  <c r="G298" i="23"/>
  <c r="M298" i="23" s="1"/>
  <c r="I298" i="23"/>
  <c r="K298" i="23"/>
  <c r="O298" i="23"/>
  <c r="Q298" i="23"/>
  <c r="U298" i="23"/>
  <c r="G300" i="23"/>
  <c r="M300" i="23" s="1"/>
  <c r="I300" i="23"/>
  <c r="K300" i="23"/>
  <c r="O300" i="23"/>
  <c r="Q300" i="23"/>
  <c r="U300" i="23"/>
  <c r="G302" i="23"/>
  <c r="M302" i="23" s="1"/>
  <c r="I302" i="23"/>
  <c r="K302" i="23"/>
  <c r="O302" i="23"/>
  <c r="Q302" i="23"/>
  <c r="U302" i="23"/>
  <c r="G304" i="23"/>
  <c r="M304" i="23" s="1"/>
  <c r="I304" i="23"/>
  <c r="K304" i="23"/>
  <c r="O304" i="23"/>
  <c r="Q304" i="23"/>
  <c r="U304" i="23"/>
  <c r="G306" i="23"/>
  <c r="M306" i="23" s="1"/>
  <c r="I306" i="23"/>
  <c r="K306" i="23"/>
  <c r="O306" i="23"/>
  <c r="Q306" i="23"/>
  <c r="U306" i="23"/>
  <c r="G308" i="23"/>
  <c r="M308" i="23" s="1"/>
  <c r="I308" i="23"/>
  <c r="K308" i="23"/>
  <c r="O308" i="23"/>
  <c r="Q308" i="23"/>
  <c r="U308" i="23"/>
  <c r="G311" i="23"/>
  <c r="I311" i="23"/>
  <c r="I310" i="23" s="1"/>
  <c r="K311" i="23"/>
  <c r="K310" i="23" s="1"/>
  <c r="O311" i="23"/>
  <c r="Q311" i="23"/>
  <c r="Q310" i="23" s="1"/>
  <c r="U311" i="23"/>
  <c r="U310" i="23" s="1"/>
  <c r="G313" i="23"/>
  <c r="M313" i="23" s="1"/>
  <c r="I313" i="23"/>
  <c r="K313" i="23"/>
  <c r="O313" i="23"/>
  <c r="Q313" i="23"/>
  <c r="U313" i="23"/>
  <c r="G315" i="23"/>
  <c r="M315" i="23" s="1"/>
  <c r="I315" i="23"/>
  <c r="K315" i="23"/>
  <c r="O315" i="23"/>
  <c r="Q315" i="23"/>
  <c r="U315" i="23"/>
  <c r="G317" i="23"/>
  <c r="M317" i="23" s="1"/>
  <c r="I317" i="23"/>
  <c r="K317" i="23"/>
  <c r="O317" i="23"/>
  <c r="Q317" i="23"/>
  <c r="U317" i="23"/>
  <c r="G319" i="23"/>
  <c r="M319" i="23" s="1"/>
  <c r="I319" i="23"/>
  <c r="K319" i="23"/>
  <c r="O319" i="23"/>
  <c r="Q319" i="23"/>
  <c r="U319" i="23"/>
  <c r="G320" i="23"/>
  <c r="M320" i="23" s="1"/>
  <c r="I320" i="23"/>
  <c r="K320" i="23"/>
  <c r="O320" i="23"/>
  <c r="Q320" i="23"/>
  <c r="U320" i="23"/>
  <c r="G322" i="23"/>
  <c r="M322" i="23" s="1"/>
  <c r="I322" i="23"/>
  <c r="K322" i="23"/>
  <c r="O322" i="23"/>
  <c r="Q322" i="23"/>
  <c r="U322" i="23"/>
  <c r="G324" i="23"/>
  <c r="M324" i="23" s="1"/>
  <c r="I324" i="23"/>
  <c r="K324" i="23"/>
  <c r="O324" i="23"/>
  <c r="Q324" i="23"/>
  <c r="U324" i="23"/>
  <c r="BA325" i="23"/>
  <c r="G328" i="23"/>
  <c r="M328" i="23" s="1"/>
  <c r="I328" i="23"/>
  <c r="K328" i="23"/>
  <c r="O328" i="23"/>
  <c r="Q328" i="23"/>
  <c r="U328" i="23"/>
  <c r="BA329" i="23"/>
  <c r="G331" i="23"/>
  <c r="M331" i="23" s="1"/>
  <c r="I331" i="23"/>
  <c r="K331" i="23"/>
  <c r="O331" i="23"/>
  <c r="Q331" i="23"/>
  <c r="U331" i="23"/>
  <c r="G333" i="23"/>
  <c r="M333" i="23" s="1"/>
  <c r="I333" i="23"/>
  <c r="K333" i="23"/>
  <c r="O333" i="23"/>
  <c r="Q333" i="23"/>
  <c r="U333" i="23"/>
  <c r="G335" i="23"/>
  <c r="M335" i="23" s="1"/>
  <c r="I335" i="23"/>
  <c r="K335" i="23"/>
  <c r="O335" i="23"/>
  <c r="Q335" i="23"/>
  <c r="U335" i="23"/>
  <c r="G338" i="23"/>
  <c r="M338" i="23" s="1"/>
  <c r="I338" i="23"/>
  <c r="K338" i="23"/>
  <c r="O338" i="23"/>
  <c r="Q338" i="23"/>
  <c r="U338" i="23"/>
  <c r="G339" i="23"/>
  <c r="M339" i="23" s="1"/>
  <c r="I339" i="23"/>
  <c r="K339" i="23"/>
  <c r="O339" i="23"/>
  <c r="Q339" i="23"/>
  <c r="U339" i="23"/>
  <c r="G342" i="23"/>
  <c r="M342" i="23" s="1"/>
  <c r="I342" i="23"/>
  <c r="K342" i="23"/>
  <c r="O342" i="23"/>
  <c r="Q342" i="23"/>
  <c r="U342" i="23"/>
  <c r="G345" i="23"/>
  <c r="M345" i="23" s="1"/>
  <c r="I345" i="23"/>
  <c r="K345" i="23"/>
  <c r="O345" i="23"/>
  <c r="Q345" i="23"/>
  <c r="U345" i="23"/>
  <c r="G348" i="23"/>
  <c r="M348" i="23" s="1"/>
  <c r="I348" i="23"/>
  <c r="K348" i="23"/>
  <c r="O348" i="23"/>
  <c r="O347" i="23" s="1"/>
  <c r="Q348" i="23"/>
  <c r="U348" i="23"/>
  <c r="BA349" i="23"/>
  <c r="G350" i="23"/>
  <c r="M350" i="23" s="1"/>
  <c r="I350" i="23"/>
  <c r="K350" i="23"/>
  <c r="O350" i="23"/>
  <c r="Q350" i="23"/>
  <c r="U350" i="23"/>
  <c r="BA351" i="23"/>
  <c r="G352" i="23"/>
  <c r="M352" i="23" s="1"/>
  <c r="I352" i="23"/>
  <c r="K352" i="23"/>
  <c r="O352" i="23"/>
  <c r="Q352" i="23"/>
  <c r="U352" i="23"/>
  <c r="BA353" i="23"/>
  <c r="G354" i="23"/>
  <c r="M354" i="23" s="1"/>
  <c r="I354" i="23"/>
  <c r="K354" i="23"/>
  <c r="O354" i="23"/>
  <c r="Q354" i="23"/>
  <c r="U354" i="23"/>
  <c r="BA355" i="23"/>
  <c r="G356" i="23"/>
  <c r="M356" i="23" s="1"/>
  <c r="I356" i="23"/>
  <c r="K356" i="23"/>
  <c r="O356" i="23"/>
  <c r="Q356" i="23"/>
  <c r="U356" i="23"/>
  <c r="BA357" i="23"/>
  <c r="G358" i="23"/>
  <c r="I358" i="23"/>
  <c r="K358" i="23"/>
  <c r="M358" i="23"/>
  <c r="O358" i="23"/>
  <c r="Q358" i="23"/>
  <c r="U358" i="23"/>
  <c r="BA359" i="23"/>
  <c r="G360" i="23"/>
  <c r="M360" i="23" s="1"/>
  <c r="I360" i="23"/>
  <c r="K360" i="23"/>
  <c r="O360" i="23"/>
  <c r="Q360" i="23"/>
  <c r="U360" i="23"/>
  <c r="BA361" i="23"/>
  <c r="G362" i="23"/>
  <c r="M362" i="23" s="1"/>
  <c r="I362" i="23"/>
  <c r="K362" i="23"/>
  <c r="O362" i="23"/>
  <c r="Q362" i="23"/>
  <c r="U362" i="23"/>
  <c r="BA363" i="23"/>
  <c r="G364" i="23"/>
  <c r="M364" i="23" s="1"/>
  <c r="I364" i="23"/>
  <c r="K364" i="23"/>
  <c r="O364" i="23"/>
  <c r="Q364" i="23"/>
  <c r="U364" i="23"/>
  <c r="BA365" i="23"/>
  <c r="G366" i="23"/>
  <c r="M366" i="23" s="1"/>
  <c r="I366" i="23"/>
  <c r="K366" i="23"/>
  <c r="O366" i="23"/>
  <c r="Q366" i="23"/>
  <c r="U366" i="23"/>
  <c r="BA367" i="23"/>
  <c r="G368" i="23"/>
  <c r="M368" i="23" s="1"/>
  <c r="I368" i="23"/>
  <c r="K368" i="23"/>
  <c r="O368" i="23"/>
  <c r="Q368" i="23"/>
  <c r="U368" i="23"/>
  <c r="BA369" i="23"/>
  <c r="G370" i="23"/>
  <c r="M370" i="23" s="1"/>
  <c r="I370" i="23"/>
  <c r="K370" i="23"/>
  <c r="O370" i="23"/>
  <c r="Q370" i="23"/>
  <c r="U370" i="23"/>
  <c r="BA371" i="23"/>
  <c r="G372" i="23"/>
  <c r="M372" i="23" s="1"/>
  <c r="I372" i="23"/>
  <c r="K372" i="23"/>
  <c r="O372" i="23"/>
  <c r="Q372" i="23"/>
  <c r="U372" i="23"/>
  <c r="BA373" i="23"/>
  <c r="G374" i="23"/>
  <c r="M374" i="23" s="1"/>
  <c r="I374" i="23"/>
  <c r="K374" i="23"/>
  <c r="O374" i="23"/>
  <c r="Q374" i="23"/>
  <c r="U374" i="23"/>
  <c r="BA375" i="23"/>
  <c r="G376" i="23"/>
  <c r="M376" i="23" s="1"/>
  <c r="I376" i="23"/>
  <c r="K376" i="23"/>
  <c r="O376" i="23"/>
  <c r="Q376" i="23"/>
  <c r="U376" i="23"/>
  <c r="BA377" i="23"/>
  <c r="G378" i="23"/>
  <c r="M378" i="23" s="1"/>
  <c r="I378" i="23"/>
  <c r="K378" i="23"/>
  <c r="O378" i="23"/>
  <c r="Q378" i="23"/>
  <c r="U378" i="23"/>
  <c r="BA379" i="23"/>
  <c r="G380" i="23"/>
  <c r="M380" i="23" s="1"/>
  <c r="I380" i="23"/>
  <c r="K380" i="23"/>
  <c r="O380" i="23"/>
  <c r="Q380" i="23"/>
  <c r="U380" i="23"/>
  <c r="BA381" i="23"/>
  <c r="G382" i="23"/>
  <c r="M382" i="23" s="1"/>
  <c r="I382" i="23"/>
  <c r="K382" i="23"/>
  <c r="O382" i="23"/>
  <c r="Q382" i="23"/>
  <c r="U382" i="23"/>
  <c r="BA383" i="23"/>
  <c r="G384" i="23"/>
  <c r="M384" i="23" s="1"/>
  <c r="I384" i="23"/>
  <c r="K384" i="23"/>
  <c r="O384" i="23"/>
  <c r="Q384" i="23"/>
  <c r="U384" i="23"/>
  <c r="BA385" i="23"/>
  <c r="G386" i="23"/>
  <c r="M386" i="23" s="1"/>
  <c r="I386" i="23"/>
  <c r="K386" i="23"/>
  <c r="O386" i="23"/>
  <c r="Q386" i="23"/>
  <c r="U386" i="23"/>
  <c r="BA387" i="23"/>
  <c r="G388" i="23"/>
  <c r="M388" i="23" s="1"/>
  <c r="I388" i="23"/>
  <c r="K388" i="23"/>
  <c r="O388" i="23"/>
  <c r="Q388" i="23"/>
  <c r="U388" i="23"/>
  <c r="BA389" i="23"/>
  <c r="G390" i="23"/>
  <c r="M390" i="23" s="1"/>
  <c r="I390" i="23"/>
  <c r="K390" i="23"/>
  <c r="O390" i="23"/>
  <c r="Q390" i="23"/>
  <c r="U390" i="23"/>
  <c r="BA391" i="23"/>
  <c r="G392" i="23"/>
  <c r="M392" i="23" s="1"/>
  <c r="I392" i="23"/>
  <c r="K392" i="23"/>
  <c r="O392" i="23"/>
  <c r="Q392" i="23"/>
  <c r="U392" i="23"/>
  <c r="BA393" i="23"/>
  <c r="G394" i="23"/>
  <c r="M394" i="23" s="1"/>
  <c r="I394" i="23"/>
  <c r="K394" i="23"/>
  <c r="O394" i="23"/>
  <c r="Q394" i="23"/>
  <c r="U394" i="23"/>
  <c r="BA395" i="23"/>
  <c r="G396" i="23"/>
  <c r="M396" i="23" s="1"/>
  <c r="I396" i="23"/>
  <c r="K396" i="23"/>
  <c r="O396" i="23"/>
  <c r="Q396" i="23"/>
  <c r="U396" i="23"/>
  <c r="BA397" i="23"/>
  <c r="G398" i="23"/>
  <c r="M398" i="23" s="1"/>
  <c r="I398" i="23"/>
  <c r="K398" i="23"/>
  <c r="O398" i="23"/>
  <c r="Q398" i="23"/>
  <c r="U398" i="23"/>
  <c r="BA399" i="23"/>
  <c r="G400" i="23"/>
  <c r="M400" i="23" s="1"/>
  <c r="I400" i="23"/>
  <c r="K400" i="23"/>
  <c r="O400" i="23"/>
  <c r="Q400" i="23"/>
  <c r="U400" i="23"/>
  <c r="BA401" i="23"/>
  <c r="G402" i="23"/>
  <c r="M402" i="23" s="1"/>
  <c r="I402" i="23"/>
  <c r="K402" i="23"/>
  <c r="O402" i="23"/>
  <c r="Q402" i="23"/>
  <c r="U402" i="23"/>
  <c r="BA403" i="23"/>
  <c r="G404" i="23"/>
  <c r="M404" i="23" s="1"/>
  <c r="I404" i="23"/>
  <c r="K404" i="23"/>
  <c r="O404" i="23"/>
  <c r="Q404" i="23"/>
  <c r="U404" i="23"/>
  <c r="BA405" i="23"/>
  <c r="G406" i="23"/>
  <c r="M406" i="23" s="1"/>
  <c r="I406" i="23"/>
  <c r="K406" i="23"/>
  <c r="O406" i="23"/>
  <c r="Q406" i="23"/>
  <c r="U406" i="23"/>
  <c r="BA407" i="23"/>
  <c r="G408" i="23"/>
  <c r="M408" i="23" s="1"/>
  <c r="I408" i="23"/>
  <c r="K408" i="23"/>
  <c r="O408" i="23"/>
  <c r="Q408" i="23"/>
  <c r="U408" i="23"/>
  <c r="BA409" i="23"/>
  <c r="G411" i="23"/>
  <c r="M411" i="23" s="1"/>
  <c r="I411" i="23"/>
  <c r="K411" i="23"/>
  <c r="K410" i="23" s="1"/>
  <c r="O411" i="23"/>
  <c r="O410" i="23" s="1"/>
  <c r="Q411" i="23"/>
  <c r="Q410" i="23" s="1"/>
  <c r="U411" i="23"/>
  <c r="BA412" i="23"/>
  <c r="G426" i="23"/>
  <c r="M426" i="23" s="1"/>
  <c r="I426" i="23"/>
  <c r="K426" i="23"/>
  <c r="O426" i="23"/>
  <c r="Q426" i="23"/>
  <c r="U426" i="23"/>
  <c r="BA427" i="23"/>
  <c r="BA428" i="23"/>
  <c r="BA429" i="23"/>
  <c r="G430" i="23"/>
  <c r="M430" i="23" s="1"/>
  <c r="I430" i="23"/>
  <c r="K430" i="23"/>
  <c r="O430" i="23"/>
  <c r="Q430" i="23"/>
  <c r="U430" i="23"/>
  <c r="U410" i="23" s="1"/>
  <c r="BA431" i="23"/>
  <c r="K432" i="23"/>
  <c r="G433" i="23"/>
  <c r="M433" i="23" s="1"/>
  <c r="I433" i="23"/>
  <c r="I432" i="23" s="1"/>
  <c r="K433" i="23"/>
  <c r="O433" i="23"/>
  <c r="O432" i="23" s="1"/>
  <c r="Q433" i="23"/>
  <c r="Q432" i="23" s="1"/>
  <c r="U433" i="23"/>
  <c r="U432" i="23" s="1"/>
  <c r="BA434" i="23"/>
  <c r="G441" i="23"/>
  <c r="M441" i="23" s="1"/>
  <c r="I441" i="23"/>
  <c r="K441" i="23"/>
  <c r="O441" i="23"/>
  <c r="Q441" i="23"/>
  <c r="U441" i="23"/>
  <c r="BA442" i="23"/>
  <c r="G454" i="23"/>
  <c r="M454" i="23" s="1"/>
  <c r="I454" i="23"/>
  <c r="K454" i="23"/>
  <c r="O454" i="23"/>
  <c r="Q454" i="23"/>
  <c r="U454" i="23"/>
  <c r="I457" i="23"/>
  <c r="G458" i="23"/>
  <c r="I458" i="23"/>
  <c r="K458" i="23"/>
  <c r="K457" i="23" s="1"/>
  <c r="O458" i="23"/>
  <c r="O457" i="23" s="1"/>
  <c r="Q458" i="23"/>
  <c r="Q457" i="23" s="1"/>
  <c r="U458" i="23"/>
  <c r="U457" i="23" s="1"/>
  <c r="G460" i="23"/>
  <c r="M460" i="23" s="1"/>
  <c r="I460" i="23"/>
  <c r="I459" i="23" s="1"/>
  <c r="K460" i="23"/>
  <c r="O460" i="23"/>
  <c r="O459" i="23" s="1"/>
  <c r="Q460" i="23"/>
  <c r="Q459" i="23" s="1"/>
  <c r="U460" i="23"/>
  <c r="U459" i="23" s="1"/>
  <c r="G466" i="23"/>
  <c r="M466" i="23" s="1"/>
  <c r="I466" i="23"/>
  <c r="K466" i="23"/>
  <c r="K459" i="23" s="1"/>
  <c r="O466" i="23"/>
  <c r="Q466" i="23"/>
  <c r="U466" i="23"/>
  <c r="G472" i="23"/>
  <c r="M472" i="23" s="1"/>
  <c r="I472" i="23"/>
  <c r="K472" i="23"/>
  <c r="O472" i="23"/>
  <c r="Q472" i="23"/>
  <c r="U472" i="23"/>
  <c r="G474" i="23"/>
  <c r="I474" i="23"/>
  <c r="K474" i="23"/>
  <c r="O474" i="23"/>
  <c r="O473" i="23" s="1"/>
  <c r="Q474" i="23"/>
  <c r="U474" i="23"/>
  <c r="U473" i="23" s="1"/>
  <c r="G476" i="23"/>
  <c r="M476" i="23" s="1"/>
  <c r="I476" i="23"/>
  <c r="K476" i="23"/>
  <c r="O476" i="23"/>
  <c r="Q476" i="23"/>
  <c r="U476" i="23"/>
  <c r="BA477" i="23"/>
  <c r="G480" i="23"/>
  <c r="M480" i="23" s="1"/>
  <c r="I480" i="23"/>
  <c r="K480" i="23"/>
  <c r="O480" i="23"/>
  <c r="Q480" i="23"/>
  <c r="U480" i="23"/>
  <c r="BA481" i="23"/>
  <c r="G485" i="23"/>
  <c r="M485" i="23" s="1"/>
  <c r="I485" i="23"/>
  <c r="K485" i="23"/>
  <c r="O485" i="23"/>
  <c r="Q485" i="23"/>
  <c r="U485" i="23"/>
  <c r="O486" i="23"/>
  <c r="G487" i="23"/>
  <c r="M487" i="23" s="1"/>
  <c r="I487" i="23"/>
  <c r="I486" i="23" s="1"/>
  <c r="K487" i="23"/>
  <c r="O487" i="23"/>
  <c r="Q487" i="23"/>
  <c r="U487" i="23"/>
  <c r="U486" i="23" s="1"/>
  <c r="G489" i="23"/>
  <c r="M489" i="23" s="1"/>
  <c r="I489" i="23"/>
  <c r="K489" i="23"/>
  <c r="K486" i="23" s="1"/>
  <c r="O489" i="23"/>
  <c r="Q489" i="23"/>
  <c r="U489" i="23"/>
  <c r="G491" i="23"/>
  <c r="M491" i="23" s="1"/>
  <c r="I491" i="23"/>
  <c r="K491" i="23"/>
  <c r="O491" i="23"/>
  <c r="Q491" i="23"/>
  <c r="U491" i="23"/>
  <c r="G493" i="23"/>
  <c r="M493" i="23" s="1"/>
  <c r="I493" i="23"/>
  <c r="K493" i="23"/>
  <c r="O493" i="23"/>
  <c r="Q493" i="23"/>
  <c r="U493" i="23"/>
  <c r="G495" i="23"/>
  <c r="M495" i="23" s="1"/>
  <c r="I495" i="23"/>
  <c r="K495" i="23"/>
  <c r="O495" i="23"/>
  <c r="Q495" i="23"/>
  <c r="U495" i="23"/>
  <c r="G497" i="23"/>
  <c r="M497" i="23" s="1"/>
  <c r="I497" i="23"/>
  <c r="K497" i="23"/>
  <c r="O497" i="23"/>
  <c r="Q497" i="23"/>
  <c r="U497" i="23"/>
  <c r="G499" i="23"/>
  <c r="M499" i="23" s="1"/>
  <c r="I499" i="23"/>
  <c r="K499" i="23"/>
  <c r="O499" i="23"/>
  <c r="Q499" i="23"/>
  <c r="U499" i="23"/>
  <c r="G502" i="23"/>
  <c r="M502" i="23" s="1"/>
  <c r="I502" i="23"/>
  <c r="K502" i="23"/>
  <c r="O502" i="23"/>
  <c r="Q502" i="23"/>
  <c r="U502" i="23"/>
  <c r="G504" i="23"/>
  <c r="M504" i="23" s="1"/>
  <c r="I504" i="23"/>
  <c r="K504" i="23"/>
  <c r="O504" i="23"/>
  <c r="Q504" i="23"/>
  <c r="U504" i="23"/>
  <c r="G507" i="23"/>
  <c r="M507" i="23" s="1"/>
  <c r="I507" i="23"/>
  <c r="K507" i="23"/>
  <c r="O507" i="23"/>
  <c r="Q507" i="23"/>
  <c r="U507" i="23"/>
  <c r="G510" i="23"/>
  <c r="M510" i="23" s="1"/>
  <c r="I510" i="23"/>
  <c r="K510" i="23"/>
  <c r="O510" i="23"/>
  <c r="Q510" i="23"/>
  <c r="U510" i="23"/>
  <c r="G512" i="23"/>
  <c r="I512" i="23"/>
  <c r="I511" i="23" s="1"/>
  <c r="K512" i="23"/>
  <c r="K511" i="23" s="1"/>
  <c r="O512" i="23"/>
  <c r="O511" i="23" s="1"/>
  <c r="Q512" i="23"/>
  <c r="Q511" i="23" s="1"/>
  <c r="U512" i="23"/>
  <c r="U511" i="23" s="1"/>
  <c r="BA513" i="23"/>
  <c r="G519" i="23"/>
  <c r="M519" i="23" s="1"/>
  <c r="I519" i="23"/>
  <c r="K519" i="23"/>
  <c r="O519" i="23"/>
  <c r="Q519" i="23"/>
  <c r="U519" i="23"/>
  <c r="BA520" i="23"/>
  <c r="G525" i="23"/>
  <c r="M525" i="23" s="1"/>
  <c r="I525" i="23"/>
  <c r="I524" i="23" s="1"/>
  <c r="K525" i="23"/>
  <c r="K524" i="23" s="1"/>
  <c r="O525" i="23"/>
  <c r="O524" i="23" s="1"/>
  <c r="Q525" i="23"/>
  <c r="Q524" i="23" s="1"/>
  <c r="U525" i="23"/>
  <c r="U524" i="23" s="1"/>
  <c r="G526" i="23"/>
  <c r="M526" i="23" s="1"/>
  <c r="I526" i="23"/>
  <c r="K526" i="23"/>
  <c r="O526" i="23"/>
  <c r="Q526" i="23"/>
  <c r="U526" i="23"/>
  <c r="G527" i="23"/>
  <c r="M527" i="23" s="1"/>
  <c r="I527" i="23"/>
  <c r="K527" i="23"/>
  <c r="O527" i="23"/>
  <c r="Q527" i="23"/>
  <c r="U527" i="23"/>
  <c r="G528" i="23"/>
  <c r="M528" i="23" s="1"/>
  <c r="I528" i="23"/>
  <c r="K528" i="23"/>
  <c r="O528" i="23"/>
  <c r="Q528" i="23"/>
  <c r="U528" i="23"/>
  <c r="AC530" i="23"/>
  <c r="G524" i="23" l="1"/>
  <c r="G473" i="23"/>
  <c r="M459" i="23"/>
  <c r="M432" i="23"/>
  <c r="M410" i="23"/>
  <c r="G347" i="23"/>
  <c r="G176" i="23"/>
  <c r="M524" i="23"/>
  <c r="G511" i="23"/>
  <c r="M512" i="23"/>
  <c r="M511" i="23" s="1"/>
  <c r="I104" i="23"/>
  <c r="G8" i="23"/>
  <c r="Q486" i="23"/>
  <c r="Q347" i="23"/>
  <c r="G310" i="23"/>
  <c r="G104" i="23"/>
  <c r="O8" i="23"/>
  <c r="I347" i="23"/>
  <c r="Q104" i="23"/>
  <c r="AD530" i="23"/>
  <c r="M486" i="23"/>
  <c r="M474" i="23"/>
  <c r="M473" i="23" s="1"/>
  <c r="M347" i="23"/>
  <c r="G486" i="23"/>
  <c r="K473" i="23"/>
  <c r="G457" i="23"/>
  <c r="M458" i="23"/>
  <c r="M457" i="23" s="1"/>
  <c r="O310" i="23"/>
  <c r="G250" i="23"/>
  <c r="K200" i="23"/>
  <c r="G195" i="23"/>
  <c r="M105" i="23"/>
  <c r="M104" i="23" s="1"/>
  <c r="K8" i="23"/>
  <c r="U347" i="23"/>
  <c r="M200" i="23"/>
  <c r="Q473" i="23"/>
  <c r="I473" i="23"/>
  <c r="I410" i="23"/>
  <c r="K347" i="23"/>
  <c r="M250" i="23"/>
  <c r="U200" i="23"/>
  <c r="I200" i="23"/>
  <c r="G200" i="23"/>
  <c r="O195" i="23"/>
  <c r="U104" i="23"/>
  <c r="K104" i="23"/>
  <c r="U8" i="23"/>
  <c r="G459" i="23"/>
  <c r="G432" i="23"/>
  <c r="G410" i="23"/>
  <c r="M311" i="23"/>
  <c r="M310" i="23" s="1"/>
  <c r="M196" i="23"/>
  <c r="M195" i="23" s="1"/>
  <c r="M177" i="23"/>
  <c r="M176" i="23" s="1"/>
  <c r="M9" i="23"/>
  <c r="M8" i="23" s="1"/>
  <c r="G530" i="23" l="1"/>
  <c r="F15" i="12" s="1"/>
  <c r="G8" i="21"/>
  <c r="BA8" i="21" s="1"/>
  <c r="BB8" i="21"/>
  <c r="BC8" i="21"/>
  <c r="BD8" i="21"/>
  <c r="BE8" i="21"/>
  <c r="G10" i="21"/>
  <c r="BB10" i="21"/>
  <c r="BC10" i="21"/>
  <c r="BD10" i="21"/>
  <c r="BE10" i="21"/>
  <c r="G11" i="21"/>
  <c r="BA11" i="21" s="1"/>
  <c r="BB11" i="21"/>
  <c r="BC11" i="21"/>
  <c r="BD11" i="21"/>
  <c r="BE11" i="21"/>
  <c r="G14" i="21"/>
  <c r="BA14" i="21" s="1"/>
  <c r="BB14" i="21"/>
  <c r="BC14" i="21"/>
  <c r="BD14" i="21"/>
  <c r="BE14" i="21"/>
  <c r="G16" i="21"/>
  <c r="BA16" i="21" s="1"/>
  <c r="BB16" i="21"/>
  <c r="BC16" i="21"/>
  <c r="BD16" i="21"/>
  <c r="BE16" i="21"/>
  <c r="G18" i="21"/>
  <c r="BA18" i="21" s="1"/>
  <c r="BB18" i="21"/>
  <c r="BC18" i="21"/>
  <c r="BD18" i="21"/>
  <c r="BE18" i="21"/>
  <c r="G20" i="21"/>
  <c r="BA20" i="21" s="1"/>
  <c r="BB20" i="21"/>
  <c r="BC20" i="21"/>
  <c r="BD20" i="21"/>
  <c r="BE20" i="21"/>
  <c r="G22" i="21"/>
  <c r="BA22" i="21" s="1"/>
  <c r="BB22" i="21"/>
  <c r="BC22" i="21"/>
  <c r="BD22" i="21"/>
  <c r="BE22" i="21"/>
  <c r="G27" i="21"/>
  <c r="BA27" i="21" s="1"/>
  <c r="BB27" i="21"/>
  <c r="BC27" i="21"/>
  <c r="BD27" i="21"/>
  <c r="BE27" i="21"/>
  <c r="G29" i="21"/>
  <c r="BA29" i="21" s="1"/>
  <c r="BB29" i="21"/>
  <c r="BC29" i="21"/>
  <c r="BD29" i="21"/>
  <c r="BE29" i="21"/>
  <c r="G37" i="21"/>
  <c r="BA37" i="21" s="1"/>
  <c r="BB37" i="21"/>
  <c r="BC37" i="21"/>
  <c r="BD37" i="21"/>
  <c r="BE37" i="21"/>
  <c r="G39" i="21"/>
  <c r="BA39" i="21" s="1"/>
  <c r="BB39" i="21"/>
  <c r="BC39" i="21"/>
  <c r="BD39" i="21"/>
  <c r="BE39" i="21"/>
  <c r="G40" i="21"/>
  <c r="BA40" i="21" s="1"/>
  <c r="BB40" i="21"/>
  <c r="BC40" i="21"/>
  <c r="BD40" i="21"/>
  <c r="BE40" i="21"/>
  <c r="G41" i="21"/>
  <c r="BA41" i="21" s="1"/>
  <c r="BB41" i="21"/>
  <c r="BC41" i="21"/>
  <c r="BD41" i="21"/>
  <c r="BE41" i="21"/>
  <c r="G45" i="21"/>
  <c r="BA45" i="21" s="1"/>
  <c r="BB45" i="21"/>
  <c r="BC45" i="21"/>
  <c r="BD45" i="21"/>
  <c r="BE45" i="21"/>
  <c r="G47" i="21"/>
  <c r="BA47" i="21" s="1"/>
  <c r="BB47" i="21"/>
  <c r="BC47" i="21"/>
  <c r="BD47" i="21"/>
  <c r="BE47" i="21"/>
  <c r="G49" i="21"/>
  <c r="BA49" i="21" s="1"/>
  <c r="BB49" i="21"/>
  <c r="BC49" i="21"/>
  <c r="BD49" i="21"/>
  <c r="BE49" i="21"/>
  <c r="G51" i="21"/>
  <c r="BA51" i="21" s="1"/>
  <c r="BB51" i="21"/>
  <c r="BC51" i="21"/>
  <c r="BD51" i="21"/>
  <c r="BE51" i="21"/>
  <c r="G53" i="21"/>
  <c r="BA53" i="21" s="1"/>
  <c r="BB53" i="21"/>
  <c r="BC53" i="21"/>
  <c r="BD53" i="21"/>
  <c r="BE53" i="21"/>
  <c r="G55" i="21"/>
  <c r="BA55" i="21" s="1"/>
  <c r="BB55" i="21"/>
  <c r="BC55" i="21"/>
  <c r="BD55" i="21"/>
  <c r="BE55" i="21"/>
  <c r="G59" i="21"/>
  <c r="BA59" i="21" s="1"/>
  <c r="BB59" i="21"/>
  <c r="BC59" i="21"/>
  <c r="BD59" i="21"/>
  <c r="BE59" i="21"/>
  <c r="G64" i="21"/>
  <c r="BA64" i="21" s="1"/>
  <c r="BB64" i="21"/>
  <c r="BC64" i="21"/>
  <c r="BD64" i="21"/>
  <c r="BE64" i="21"/>
  <c r="G66" i="21"/>
  <c r="BA66" i="21" s="1"/>
  <c r="BB66" i="21"/>
  <c r="BC66" i="21"/>
  <c r="BD66" i="21"/>
  <c r="BE66" i="21"/>
  <c r="G68" i="21"/>
  <c r="BA68" i="21" s="1"/>
  <c r="BB68" i="21"/>
  <c r="BC68" i="21"/>
  <c r="BD68" i="21"/>
  <c r="BE68" i="21"/>
  <c r="G72" i="21"/>
  <c r="BA72" i="21" s="1"/>
  <c r="BB72" i="21"/>
  <c r="BC72" i="21"/>
  <c r="BD72" i="21"/>
  <c r="BE72" i="21"/>
  <c r="G77" i="21"/>
  <c r="BA77" i="21" s="1"/>
  <c r="BB77" i="21"/>
  <c r="BC77" i="21"/>
  <c r="BD77" i="21"/>
  <c r="BE77" i="21"/>
  <c r="G79" i="21"/>
  <c r="BA79" i="21" s="1"/>
  <c r="BB79" i="21"/>
  <c r="BC79" i="21"/>
  <c r="BD79" i="21"/>
  <c r="BE79" i="21"/>
  <c r="G81" i="21"/>
  <c r="BA81" i="21" s="1"/>
  <c r="BB81" i="21"/>
  <c r="BC81" i="21"/>
  <c r="BD81" i="21"/>
  <c r="BE81" i="21"/>
  <c r="G83" i="21"/>
  <c r="BA83" i="21"/>
  <c r="BB83" i="21"/>
  <c r="BC83" i="21"/>
  <c r="BD83" i="21"/>
  <c r="BE83" i="21"/>
  <c r="G85" i="21"/>
  <c r="BA85" i="21" s="1"/>
  <c r="BB85" i="21"/>
  <c r="BC85" i="21"/>
  <c r="BD85" i="21"/>
  <c r="BE85" i="21"/>
  <c r="G91" i="21"/>
  <c r="BA91" i="21" s="1"/>
  <c r="BB91" i="21"/>
  <c r="BC91" i="21"/>
  <c r="BD91" i="21"/>
  <c r="BE91" i="21"/>
  <c r="G93" i="21"/>
  <c r="BA93" i="21" s="1"/>
  <c r="BB93" i="21"/>
  <c r="BC93" i="21"/>
  <c r="BD93" i="21"/>
  <c r="BE93" i="21"/>
  <c r="G96" i="21"/>
  <c r="BA96" i="21" s="1"/>
  <c r="BB96" i="21"/>
  <c r="BC96" i="21"/>
  <c r="BD96" i="21"/>
  <c r="BE96" i="21"/>
  <c r="G99" i="21"/>
  <c r="BA99" i="21" s="1"/>
  <c r="BB99" i="21"/>
  <c r="BC99" i="21"/>
  <c r="BD99" i="21"/>
  <c r="BE99" i="21"/>
  <c r="G102" i="21"/>
  <c r="BA102" i="21"/>
  <c r="BB102" i="21"/>
  <c r="BC102" i="21"/>
  <c r="BD102" i="21"/>
  <c r="BE102" i="21"/>
  <c r="G111" i="21"/>
  <c r="BA111" i="21" s="1"/>
  <c r="BB111" i="21"/>
  <c r="BC111" i="21"/>
  <c r="BD111" i="21"/>
  <c r="BE111" i="21"/>
  <c r="G116" i="21"/>
  <c r="BA116" i="21"/>
  <c r="BB116" i="21"/>
  <c r="BC116" i="21"/>
  <c r="BD116" i="21"/>
  <c r="BE116" i="21"/>
  <c r="G122" i="21"/>
  <c r="BA122" i="21" s="1"/>
  <c r="BB122" i="21"/>
  <c r="BC122" i="21"/>
  <c r="BD122" i="21"/>
  <c r="BE122" i="21"/>
  <c r="G125" i="21"/>
  <c r="BA125" i="21"/>
  <c r="BB125" i="21"/>
  <c r="BC125" i="21"/>
  <c r="BD125" i="21"/>
  <c r="BE125" i="21"/>
  <c r="G128" i="21"/>
  <c r="BA128" i="21" s="1"/>
  <c r="BB128" i="21"/>
  <c r="BC128" i="21"/>
  <c r="BD128" i="21"/>
  <c r="BE128" i="21"/>
  <c r="C132" i="21"/>
  <c r="G134" i="21"/>
  <c r="BA134" i="21" s="1"/>
  <c r="BB134" i="21"/>
  <c r="BC134" i="21"/>
  <c r="BC166" i="21" s="1"/>
  <c r="BD134" i="21"/>
  <c r="BE134" i="21"/>
  <c r="G136" i="21"/>
  <c r="BA136" i="21"/>
  <c r="BB136" i="21"/>
  <c r="BC136" i="21"/>
  <c r="BD136" i="21"/>
  <c r="BE136" i="21"/>
  <c r="G143" i="21"/>
  <c r="BA143" i="21" s="1"/>
  <c r="BB143" i="21"/>
  <c r="BC143" i="21"/>
  <c r="BD143" i="21"/>
  <c r="BE143" i="21"/>
  <c r="G149" i="21"/>
  <c r="BA149" i="21"/>
  <c r="BB149" i="21"/>
  <c r="BC149" i="21"/>
  <c r="BD149" i="21"/>
  <c r="BE149" i="21"/>
  <c r="G154" i="21"/>
  <c r="BA154" i="21"/>
  <c r="BB154" i="21"/>
  <c r="BC154" i="21"/>
  <c r="BD154" i="21"/>
  <c r="BE154" i="21"/>
  <c r="G159" i="21"/>
  <c r="BA159" i="21"/>
  <c r="BB159" i="21"/>
  <c r="BC159" i="21"/>
  <c r="BD159" i="21"/>
  <c r="BE159" i="21"/>
  <c r="G164" i="21"/>
  <c r="BA164" i="21"/>
  <c r="BB164" i="21"/>
  <c r="BC164" i="21"/>
  <c r="BD164" i="21"/>
  <c r="BE164" i="21"/>
  <c r="C166" i="21"/>
  <c r="BB166" i="21"/>
  <c r="G168" i="21"/>
  <c r="BA168" i="21" s="1"/>
  <c r="BB168" i="21"/>
  <c r="BB188" i="21" s="1"/>
  <c r="BC168" i="21"/>
  <c r="BD168" i="21"/>
  <c r="BE168" i="21"/>
  <c r="G171" i="21"/>
  <c r="BA171" i="21" s="1"/>
  <c r="BB171" i="21"/>
  <c r="BC171" i="21"/>
  <c r="BD171" i="21"/>
  <c r="BD188" i="21" s="1"/>
  <c r="BE171" i="21"/>
  <c r="G174" i="21"/>
  <c r="BA174" i="21" s="1"/>
  <c r="BB174" i="21"/>
  <c r="BC174" i="21"/>
  <c r="BD174" i="21"/>
  <c r="BE174" i="21"/>
  <c r="G177" i="21"/>
  <c r="BA177" i="21" s="1"/>
  <c r="BB177" i="21"/>
  <c r="BC177" i="21"/>
  <c r="BD177" i="21"/>
  <c r="BE177" i="21"/>
  <c r="G180" i="21"/>
  <c r="BA180" i="21" s="1"/>
  <c r="BB180" i="21"/>
  <c r="BC180" i="21"/>
  <c r="BD180" i="21"/>
  <c r="BE180" i="21"/>
  <c r="G181" i="21"/>
  <c r="BA181" i="21" s="1"/>
  <c r="BB181" i="21"/>
  <c r="BC181" i="21"/>
  <c r="BD181" i="21"/>
  <c r="BE181" i="21"/>
  <c r="G183" i="21"/>
  <c r="BA183" i="21" s="1"/>
  <c r="BB183" i="21"/>
  <c r="BC183" i="21"/>
  <c r="BD183" i="21"/>
  <c r="BE183" i="21"/>
  <c r="G185" i="21"/>
  <c r="BA185" i="21" s="1"/>
  <c r="BB185" i="21"/>
  <c r="BC185" i="21"/>
  <c r="BD185" i="21"/>
  <c r="BE185" i="21"/>
  <c r="G187" i="21"/>
  <c r="BA187" i="21" s="1"/>
  <c r="BB187" i="21"/>
  <c r="BC187" i="21"/>
  <c r="BD187" i="21"/>
  <c r="BE187" i="21"/>
  <c r="C188" i="21"/>
  <c r="BC188" i="21"/>
  <c r="BE188" i="21"/>
  <c r="G190" i="21"/>
  <c r="BA190" i="21" s="1"/>
  <c r="BA224" i="21" s="1"/>
  <c r="BB190" i="21"/>
  <c r="BB224" i="21" s="1"/>
  <c r="BC190" i="21"/>
  <c r="BD190" i="21"/>
  <c r="BE190" i="21"/>
  <c r="BE224" i="21" s="1"/>
  <c r="G194" i="21"/>
  <c r="BA194" i="21"/>
  <c r="BB194" i="21"/>
  <c r="BC194" i="21"/>
  <c r="BD194" i="21"/>
  <c r="BE194" i="21"/>
  <c r="G198" i="21"/>
  <c r="BA198" i="21"/>
  <c r="BB198" i="21"/>
  <c r="BC198" i="21"/>
  <c r="BD198" i="21"/>
  <c r="BE198" i="21"/>
  <c r="G199" i="21"/>
  <c r="BA199" i="21"/>
  <c r="BB199" i="21"/>
  <c r="BC199" i="21"/>
  <c r="BD199" i="21"/>
  <c r="BE199" i="21"/>
  <c r="G201" i="21"/>
  <c r="BA201" i="21"/>
  <c r="BB201" i="21"/>
  <c r="BC201" i="21"/>
  <c r="BD201" i="21"/>
  <c r="BE201" i="21"/>
  <c r="G211" i="21"/>
  <c r="BA211" i="21"/>
  <c r="BB211" i="21"/>
  <c r="BC211" i="21"/>
  <c r="BD211" i="21"/>
  <c r="BE211" i="21"/>
  <c r="G213" i="21"/>
  <c r="BA213" i="21"/>
  <c r="BB213" i="21"/>
  <c r="BC213" i="21"/>
  <c r="BD213" i="21"/>
  <c r="BE213" i="21"/>
  <c r="G215" i="21"/>
  <c r="BA215" i="21"/>
  <c r="BB215" i="21"/>
  <c r="BC215" i="21"/>
  <c r="BD215" i="21"/>
  <c r="BE215" i="21"/>
  <c r="G218" i="21"/>
  <c r="BA218" i="21"/>
  <c r="BB218" i="21"/>
  <c r="BC218" i="21"/>
  <c r="BD218" i="21"/>
  <c r="BE218" i="21"/>
  <c r="G220" i="21"/>
  <c r="BA220" i="21"/>
  <c r="BB220" i="21"/>
  <c r="BC220" i="21"/>
  <c r="BD220" i="21"/>
  <c r="BE220" i="21"/>
  <c r="G222" i="21"/>
  <c r="BA222" i="21"/>
  <c r="BB222" i="21"/>
  <c r="BC222" i="21"/>
  <c r="BD222" i="21"/>
  <c r="BE222" i="21"/>
  <c r="C224" i="21"/>
  <c r="G224" i="21"/>
  <c r="BD224" i="21"/>
  <c r="G226" i="21"/>
  <c r="BA226" i="21" s="1"/>
  <c r="BB226" i="21"/>
  <c r="BC226" i="21"/>
  <c r="BD226" i="21"/>
  <c r="BE226" i="21"/>
  <c r="G228" i="21"/>
  <c r="BA228" i="21" s="1"/>
  <c r="BB228" i="21"/>
  <c r="BC228" i="21"/>
  <c r="BD228" i="21"/>
  <c r="BE228" i="21"/>
  <c r="G230" i="21"/>
  <c r="BA230" i="21" s="1"/>
  <c r="BB230" i="21"/>
  <c r="BC230" i="21"/>
  <c r="BD230" i="21"/>
  <c r="BE230" i="21"/>
  <c r="G232" i="21"/>
  <c r="BA232" i="21" s="1"/>
  <c r="BB232" i="21"/>
  <c r="BC232" i="21"/>
  <c r="BD232" i="21"/>
  <c r="BE232" i="21"/>
  <c r="G237" i="21"/>
  <c r="BA237" i="21" s="1"/>
  <c r="BB237" i="21"/>
  <c r="BC237" i="21"/>
  <c r="BD237" i="21"/>
  <c r="BE237" i="21"/>
  <c r="G240" i="21"/>
  <c r="BA240" i="21" s="1"/>
  <c r="BB240" i="21"/>
  <c r="BC240" i="21"/>
  <c r="BD240" i="21"/>
  <c r="BE240" i="21"/>
  <c r="G243" i="21"/>
  <c r="BA243" i="21" s="1"/>
  <c r="BB243" i="21"/>
  <c r="BC243" i="21"/>
  <c r="BD243" i="21"/>
  <c r="BE243" i="21"/>
  <c r="G246" i="21"/>
  <c r="BA246" i="21" s="1"/>
  <c r="BB246" i="21"/>
  <c r="BC246" i="21"/>
  <c r="BD246" i="21"/>
  <c r="BE246" i="21"/>
  <c r="G248" i="21"/>
  <c r="BA248" i="21" s="1"/>
  <c r="BB248" i="21"/>
  <c r="BC248" i="21"/>
  <c r="BD248" i="21"/>
  <c r="BE248" i="21"/>
  <c r="G250" i="21"/>
  <c r="BA250" i="21" s="1"/>
  <c r="BB250" i="21"/>
  <c r="BC250" i="21"/>
  <c r="BD250" i="21"/>
  <c r="BE250" i="21"/>
  <c r="G253" i="21"/>
  <c r="BA253" i="21" s="1"/>
  <c r="BB253" i="21"/>
  <c r="BC253" i="21"/>
  <c r="BD253" i="21"/>
  <c r="BE253" i="21"/>
  <c r="G254" i="21"/>
  <c r="BA254" i="21" s="1"/>
  <c r="BB254" i="21"/>
  <c r="BC254" i="21"/>
  <c r="BD254" i="21"/>
  <c r="BE254" i="21"/>
  <c r="G257" i="21"/>
  <c r="BA257" i="21" s="1"/>
  <c r="BB257" i="21"/>
  <c r="BC257" i="21"/>
  <c r="BD257" i="21"/>
  <c r="BE257" i="21"/>
  <c r="G258" i="21"/>
  <c r="BA258" i="21"/>
  <c r="BB258" i="21"/>
  <c r="BC258" i="21"/>
  <c r="BD258" i="21"/>
  <c r="BE258" i="21"/>
  <c r="G261" i="21"/>
  <c r="BA261" i="21" s="1"/>
  <c r="BB261" i="21"/>
  <c r="BC261" i="21"/>
  <c r="BD261" i="21"/>
  <c r="BE261" i="21"/>
  <c r="G264" i="21"/>
  <c r="BA264" i="21"/>
  <c r="BB264" i="21"/>
  <c r="BC264" i="21"/>
  <c r="BD264" i="21"/>
  <c r="BE264" i="21"/>
  <c r="G269" i="21"/>
  <c r="BA269" i="21" s="1"/>
  <c r="BB269" i="21"/>
  <c r="BC269" i="21"/>
  <c r="BD269" i="21"/>
  <c r="BE269" i="21"/>
  <c r="G273" i="21"/>
  <c r="BA273" i="21"/>
  <c r="BB273" i="21"/>
  <c r="BC273" i="21"/>
  <c r="BD273" i="21"/>
  <c r="BE273" i="21"/>
  <c r="G276" i="21"/>
  <c r="BA276" i="21" s="1"/>
  <c r="BB276" i="21"/>
  <c r="BC276" i="21"/>
  <c r="BD276" i="21"/>
  <c r="BE276" i="21"/>
  <c r="G278" i="21"/>
  <c r="BA278" i="21" s="1"/>
  <c r="BB278" i="21"/>
  <c r="BC278" i="21"/>
  <c r="BD278" i="21"/>
  <c r="BE278" i="21"/>
  <c r="G280" i="21"/>
  <c r="BA280" i="21" s="1"/>
  <c r="BB280" i="21"/>
  <c r="BC280" i="21"/>
  <c r="BD280" i="21"/>
  <c r="BE280" i="21"/>
  <c r="G283" i="21"/>
  <c r="BA283" i="21" s="1"/>
  <c r="BB283" i="21"/>
  <c r="BC283" i="21"/>
  <c r="BD283" i="21"/>
  <c r="BE283" i="21"/>
  <c r="G284" i="21"/>
  <c r="BA284" i="21" s="1"/>
  <c r="BB284" i="21"/>
  <c r="BC284" i="21"/>
  <c r="BD284" i="21"/>
  <c r="BE284" i="21"/>
  <c r="G285" i="21"/>
  <c r="BA285" i="21"/>
  <c r="BB285" i="21"/>
  <c r="BC285" i="21"/>
  <c r="BD285" i="21"/>
  <c r="BE285" i="21"/>
  <c r="G286" i="21"/>
  <c r="BA286" i="21" s="1"/>
  <c r="BB286" i="21"/>
  <c r="BC286" i="21"/>
  <c r="BD286" i="21"/>
  <c r="BE286" i="21"/>
  <c r="G287" i="21"/>
  <c r="BA287" i="21"/>
  <c r="BB287" i="21"/>
  <c r="BC287" i="21"/>
  <c r="BD287" i="21"/>
  <c r="BE287" i="21"/>
  <c r="G288" i="21"/>
  <c r="BA288" i="21" s="1"/>
  <c r="BB288" i="21"/>
  <c r="BC288" i="21"/>
  <c r="BD288" i="21"/>
  <c r="BE288" i="21"/>
  <c r="G289" i="21"/>
  <c r="BA289" i="21" s="1"/>
  <c r="BB289" i="21"/>
  <c r="BC289" i="21"/>
  <c r="BD289" i="21"/>
  <c r="BE289" i="21"/>
  <c r="G298" i="21"/>
  <c r="BA298" i="21" s="1"/>
  <c r="BB298" i="21"/>
  <c r="BC298" i="21"/>
  <c r="BD298" i="21"/>
  <c r="BE298" i="21"/>
  <c r="G302" i="21"/>
  <c r="BA302" i="21" s="1"/>
  <c r="BB302" i="21"/>
  <c r="BC302" i="21"/>
  <c r="BD302" i="21"/>
  <c r="BE302" i="21"/>
  <c r="G303" i="21"/>
  <c r="BA303" i="21" s="1"/>
  <c r="BB303" i="21"/>
  <c r="BC303" i="21"/>
  <c r="BD303" i="21"/>
  <c r="BE303" i="21"/>
  <c r="G307" i="21"/>
  <c r="BA307" i="21" s="1"/>
  <c r="BB307" i="21"/>
  <c r="BC307" i="21"/>
  <c r="BD307" i="21"/>
  <c r="BE307" i="21"/>
  <c r="C310" i="21"/>
  <c r="G312" i="21"/>
  <c r="BA312" i="21"/>
  <c r="BA313" i="21" s="1"/>
  <c r="BB312" i="21"/>
  <c r="BC312" i="21"/>
  <c r="BD312" i="21"/>
  <c r="BE312" i="21"/>
  <c r="BE313" i="21" s="1"/>
  <c r="C313" i="21"/>
  <c r="G313" i="21"/>
  <c r="BB313" i="21"/>
  <c r="BC313" i="21"/>
  <c r="BD313" i="21"/>
  <c r="G315" i="21"/>
  <c r="BB315" i="21" s="1"/>
  <c r="BA315" i="21"/>
  <c r="BC315" i="21"/>
  <c r="BD315" i="21"/>
  <c r="BE315" i="21"/>
  <c r="G320" i="21"/>
  <c r="BA320" i="21"/>
  <c r="BB320" i="21"/>
  <c r="BC320" i="21"/>
  <c r="BD320" i="21"/>
  <c r="BE320" i="21"/>
  <c r="G323" i="21"/>
  <c r="BB323" i="21" s="1"/>
  <c r="BA323" i="21"/>
  <c r="BC323" i="21"/>
  <c r="BD323" i="21"/>
  <c r="BE323" i="21"/>
  <c r="G326" i="21"/>
  <c r="BA326" i="21"/>
  <c r="BB326" i="21"/>
  <c r="BC326" i="21"/>
  <c r="BD326" i="21"/>
  <c r="BE326" i="21"/>
  <c r="G327" i="21"/>
  <c r="BB327" i="21" s="1"/>
  <c r="BA327" i="21"/>
  <c r="BC327" i="21"/>
  <c r="BD327" i="21"/>
  <c r="BE327" i="21"/>
  <c r="G328" i="21"/>
  <c r="BB328" i="21" s="1"/>
  <c r="BA328" i="21"/>
  <c r="BC328" i="21"/>
  <c r="BD328" i="21"/>
  <c r="BE328" i="21"/>
  <c r="G330" i="21"/>
  <c r="BB330" i="21" s="1"/>
  <c r="BA330" i="21"/>
  <c r="BC330" i="21"/>
  <c r="BD330" i="21"/>
  <c r="BE330" i="21"/>
  <c r="C331" i="21"/>
  <c r="BC132" i="21" l="1"/>
  <c r="BC310" i="21"/>
  <c r="BE132" i="21"/>
  <c r="G132" i="21"/>
  <c r="BE166" i="21"/>
  <c r="BA166" i="21"/>
  <c r="BD166" i="21"/>
  <c r="BC331" i="21"/>
  <c r="BE331" i="21"/>
  <c r="BA331" i="21"/>
  <c r="BC224" i="21"/>
  <c r="BB132" i="21"/>
  <c r="BD132" i="21"/>
  <c r="G166" i="21"/>
  <c r="BD310" i="21"/>
  <c r="BE310" i="21"/>
  <c r="BB310" i="21"/>
  <c r="BB331" i="21"/>
  <c r="BD331" i="21"/>
  <c r="BA310" i="21"/>
  <c r="BA188" i="21"/>
  <c r="G310" i="21"/>
  <c r="G188" i="21"/>
  <c r="BA10" i="21"/>
  <c r="BA132" i="21" s="1"/>
  <c r="G331" i="21"/>
  <c r="G333" i="21" l="1"/>
  <c r="F21" i="12" s="1"/>
  <c r="G8" i="20"/>
  <c r="BA8" i="20" s="1"/>
  <c r="BB8" i="20"/>
  <c r="BC8" i="20"/>
  <c r="BC48" i="20" s="1"/>
  <c r="BD8" i="20"/>
  <c r="BE8" i="20"/>
  <c r="G12" i="20"/>
  <c r="BA12" i="20"/>
  <c r="BB12" i="20"/>
  <c r="BC12" i="20"/>
  <c r="BD12" i="20"/>
  <c r="BE12" i="20"/>
  <c r="G14" i="20"/>
  <c r="BA14" i="20" s="1"/>
  <c r="BB14" i="20"/>
  <c r="BC14" i="20"/>
  <c r="BD14" i="20"/>
  <c r="BE14" i="20"/>
  <c r="G17" i="20"/>
  <c r="BA17" i="20"/>
  <c r="BB17" i="20"/>
  <c r="BC17" i="20"/>
  <c r="BD17" i="20"/>
  <c r="BE17" i="20"/>
  <c r="G19" i="20"/>
  <c r="BA19" i="20" s="1"/>
  <c r="BB19" i="20"/>
  <c r="BC19" i="20"/>
  <c r="BD19" i="20"/>
  <c r="BE19" i="20"/>
  <c r="G22" i="20"/>
  <c r="BA22" i="20"/>
  <c r="BB22" i="20"/>
  <c r="BC22" i="20"/>
  <c r="BD22" i="20"/>
  <c r="BE22" i="20"/>
  <c r="G24" i="20"/>
  <c r="BA24" i="20" s="1"/>
  <c r="BB24" i="20"/>
  <c r="BC24" i="20"/>
  <c r="BD24" i="20"/>
  <c r="BE24" i="20"/>
  <c r="G25" i="20"/>
  <c r="BA25" i="20"/>
  <c r="BB25" i="20"/>
  <c r="BC25" i="20"/>
  <c r="BD25" i="20"/>
  <c r="BE25" i="20"/>
  <c r="G28" i="20"/>
  <c r="BA28" i="20"/>
  <c r="BB28" i="20"/>
  <c r="BC28" i="20"/>
  <c r="BD28" i="20"/>
  <c r="BE28" i="20"/>
  <c r="G29" i="20"/>
  <c r="BA29" i="20"/>
  <c r="BB29" i="20"/>
  <c r="BC29" i="20"/>
  <c r="BD29" i="20"/>
  <c r="BE29" i="20"/>
  <c r="G31" i="20"/>
  <c r="BA31" i="20"/>
  <c r="BB31" i="20"/>
  <c r="BC31" i="20"/>
  <c r="BD31" i="20"/>
  <c r="BE31" i="20"/>
  <c r="G33" i="20"/>
  <c r="BA33" i="20"/>
  <c r="BB33" i="20"/>
  <c r="BC33" i="20"/>
  <c r="BD33" i="20"/>
  <c r="BE33" i="20"/>
  <c r="G35" i="20"/>
  <c r="BA35" i="20"/>
  <c r="BB35" i="20"/>
  <c r="BC35" i="20"/>
  <c r="BD35" i="20"/>
  <c r="BE35" i="20"/>
  <c r="G37" i="20"/>
  <c r="BA37" i="20"/>
  <c r="BB37" i="20"/>
  <c r="BC37" i="20"/>
  <c r="BD37" i="20"/>
  <c r="BE37" i="20"/>
  <c r="G40" i="20"/>
  <c r="BA40" i="20"/>
  <c r="BB40" i="20"/>
  <c r="BC40" i="20"/>
  <c r="BD40" i="20"/>
  <c r="BE40" i="20"/>
  <c r="G43" i="20"/>
  <c r="BA43" i="20"/>
  <c r="BB43" i="20"/>
  <c r="BC43" i="20"/>
  <c r="BD43" i="20"/>
  <c r="BE43" i="20"/>
  <c r="G46" i="20"/>
  <c r="BA46" i="20"/>
  <c r="BB46" i="20"/>
  <c r="BC46" i="20"/>
  <c r="BD46" i="20"/>
  <c r="BE46" i="20"/>
  <c r="C48" i="20"/>
  <c r="G48" i="20"/>
  <c r="G50" i="20"/>
  <c r="BA50" i="20" s="1"/>
  <c r="BB50" i="20"/>
  <c r="BC50" i="20"/>
  <c r="BD50" i="20"/>
  <c r="BE50" i="20"/>
  <c r="G52" i="20"/>
  <c r="BA52" i="20" s="1"/>
  <c r="BB52" i="20"/>
  <c r="BC52" i="20"/>
  <c r="BD52" i="20"/>
  <c r="BE52" i="20"/>
  <c r="G54" i="20"/>
  <c r="BA54" i="20"/>
  <c r="BB54" i="20"/>
  <c r="BC54" i="20"/>
  <c r="BD54" i="20"/>
  <c r="BE54" i="20"/>
  <c r="BE56" i="20" s="1"/>
  <c r="C56" i="20"/>
  <c r="BC56" i="20"/>
  <c r="G58" i="20"/>
  <c r="G71" i="20" s="1"/>
  <c r="BA58" i="20"/>
  <c r="BA71" i="20" s="1"/>
  <c r="BB58" i="20"/>
  <c r="BC58" i="20"/>
  <c r="BD58" i="20"/>
  <c r="BE58" i="20"/>
  <c r="BE71" i="20" s="1"/>
  <c r="G61" i="20"/>
  <c r="BA61" i="20"/>
  <c r="BB61" i="20"/>
  <c r="BC61" i="20"/>
  <c r="BC71" i="20" s="1"/>
  <c r="BD61" i="20"/>
  <c r="BE61" i="20"/>
  <c r="G64" i="20"/>
  <c r="BA64" i="20"/>
  <c r="BB64" i="20"/>
  <c r="BC64" i="20"/>
  <c r="BD64" i="20"/>
  <c r="BE64" i="20"/>
  <c r="G67" i="20"/>
  <c r="BA67" i="20"/>
  <c r="BB67" i="20"/>
  <c r="BC67" i="20"/>
  <c r="BD67" i="20"/>
  <c r="BE67" i="20"/>
  <c r="G68" i="20"/>
  <c r="BA68" i="20"/>
  <c r="BB68" i="20"/>
  <c r="BC68" i="20"/>
  <c r="BD68" i="20"/>
  <c r="BE68" i="20"/>
  <c r="G69" i="20"/>
  <c r="BA69" i="20"/>
  <c r="BB69" i="20"/>
  <c r="BC69" i="20"/>
  <c r="BD69" i="20"/>
  <c r="BE69" i="20"/>
  <c r="G70" i="20"/>
  <c r="BA70" i="20"/>
  <c r="BB70" i="20"/>
  <c r="BC70" i="20"/>
  <c r="BD70" i="20"/>
  <c r="BE70" i="20"/>
  <c r="C71" i="20"/>
  <c r="BB71" i="20"/>
  <c r="BD71" i="20"/>
  <c r="G73" i="20"/>
  <c r="BA73" i="20" s="1"/>
  <c r="BA74" i="20" s="1"/>
  <c r="BB73" i="20"/>
  <c r="BC73" i="20"/>
  <c r="BD73" i="20"/>
  <c r="BD74" i="20" s="1"/>
  <c r="BE73" i="20"/>
  <c r="C74" i="20"/>
  <c r="BB74" i="20"/>
  <c r="BC74" i="20"/>
  <c r="BE74" i="20"/>
  <c r="G76" i="20"/>
  <c r="BA76" i="20"/>
  <c r="BB76" i="20"/>
  <c r="BC76" i="20"/>
  <c r="BD76" i="20"/>
  <c r="BE76" i="20"/>
  <c r="G77" i="20"/>
  <c r="BA77" i="20"/>
  <c r="BB77" i="20"/>
  <c r="BC77" i="20"/>
  <c r="BD77" i="20"/>
  <c r="BE77" i="20"/>
  <c r="G78" i="20"/>
  <c r="BA78" i="20"/>
  <c r="BB78" i="20"/>
  <c r="BC78" i="20"/>
  <c r="BD78" i="20"/>
  <c r="BE78" i="20"/>
  <c r="G79" i="20"/>
  <c r="BA79" i="20" s="1"/>
  <c r="BB79" i="20"/>
  <c r="BC79" i="20"/>
  <c r="BD79" i="20"/>
  <c r="BD81" i="20" s="1"/>
  <c r="BE79" i="20"/>
  <c r="G80" i="20"/>
  <c r="BA80" i="20"/>
  <c r="BB80" i="20"/>
  <c r="BC80" i="20"/>
  <c r="BD80" i="20"/>
  <c r="BE80" i="20"/>
  <c r="C81" i="20"/>
  <c r="BD48" i="20" l="1"/>
  <c r="BB81" i="20"/>
  <c r="G81" i="20"/>
  <c r="BE81" i="20"/>
  <c r="BA81" i="20"/>
  <c r="BC81" i="20"/>
  <c r="BB56" i="20"/>
  <c r="G83" i="20"/>
  <c r="F22" i="12" s="1"/>
  <c r="BD56" i="20"/>
  <c r="BE48" i="20"/>
  <c r="BB48" i="20"/>
  <c r="BA56" i="20"/>
  <c r="BA48" i="20"/>
  <c r="G74" i="20"/>
  <c r="G56" i="20"/>
  <c r="G8" i="19" l="1"/>
  <c r="BA8" i="19" s="1"/>
  <c r="BB8" i="19"/>
  <c r="BC8" i="19"/>
  <c r="BD8" i="19"/>
  <c r="BD52" i="19" s="1"/>
  <c r="BE8" i="19"/>
  <c r="G10" i="19"/>
  <c r="BA10" i="19"/>
  <c r="BB10" i="19"/>
  <c r="BB52" i="19" s="1"/>
  <c r="BC10" i="19"/>
  <c r="BD10" i="19"/>
  <c r="BE10" i="19"/>
  <c r="G12" i="19"/>
  <c r="BA12" i="19"/>
  <c r="BB12" i="19"/>
  <c r="BC12" i="19"/>
  <c r="BD12" i="19"/>
  <c r="BE12" i="19"/>
  <c r="G14" i="19"/>
  <c r="BA14" i="19"/>
  <c r="BB14" i="19"/>
  <c r="BC14" i="19"/>
  <c r="BD14" i="19"/>
  <c r="BE14" i="19"/>
  <c r="G16" i="19"/>
  <c r="BA16" i="19"/>
  <c r="BB16" i="19"/>
  <c r="BC16" i="19"/>
  <c r="BD16" i="19"/>
  <c r="BE16" i="19"/>
  <c r="G17" i="19"/>
  <c r="BA17" i="19"/>
  <c r="BB17" i="19"/>
  <c r="BC17" i="19"/>
  <c r="BD17" i="19"/>
  <c r="BE17" i="19"/>
  <c r="G19" i="19"/>
  <c r="BA19" i="19"/>
  <c r="BB19" i="19"/>
  <c r="BC19" i="19"/>
  <c r="BD19" i="19"/>
  <c r="BE19" i="19"/>
  <c r="G21" i="19"/>
  <c r="BA21" i="19"/>
  <c r="BB21" i="19"/>
  <c r="BC21" i="19"/>
  <c r="BD21" i="19"/>
  <c r="BE21" i="19"/>
  <c r="G23" i="19"/>
  <c r="BA23" i="19"/>
  <c r="BB23" i="19"/>
  <c r="BC23" i="19"/>
  <c r="BD23" i="19"/>
  <c r="BE23" i="19"/>
  <c r="G25" i="19"/>
  <c r="BA25" i="19"/>
  <c r="BB25" i="19"/>
  <c r="BC25" i="19"/>
  <c r="BD25" i="19"/>
  <c r="BE25" i="19"/>
  <c r="G27" i="19"/>
  <c r="BA27" i="19"/>
  <c r="BB27" i="19"/>
  <c r="BC27" i="19"/>
  <c r="BD27" i="19"/>
  <c r="BE27" i="19"/>
  <c r="G29" i="19"/>
  <c r="BA29" i="19"/>
  <c r="BB29" i="19"/>
  <c r="BC29" i="19"/>
  <c r="BD29" i="19"/>
  <c r="BE29" i="19"/>
  <c r="G31" i="19"/>
  <c r="BA31" i="19" s="1"/>
  <c r="BB31" i="19"/>
  <c r="BC31" i="19"/>
  <c r="BD31" i="19"/>
  <c r="BE31" i="19"/>
  <c r="G33" i="19"/>
  <c r="BA33" i="19"/>
  <c r="BB33" i="19"/>
  <c r="BC33" i="19"/>
  <c r="BD33" i="19"/>
  <c r="BE33" i="19"/>
  <c r="G35" i="19"/>
  <c r="BA35" i="19"/>
  <c r="BB35" i="19"/>
  <c r="BC35" i="19"/>
  <c r="BD35" i="19"/>
  <c r="BE35" i="19"/>
  <c r="G37" i="19"/>
  <c r="BA37" i="19"/>
  <c r="BB37" i="19"/>
  <c r="BC37" i="19"/>
  <c r="BD37" i="19"/>
  <c r="BE37" i="19"/>
  <c r="G39" i="19"/>
  <c r="BA39" i="19"/>
  <c r="BB39" i="19"/>
  <c r="BC39" i="19"/>
  <c r="BD39" i="19"/>
  <c r="BE39" i="19"/>
  <c r="G42" i="19"/>
  <c r="BA42" i="19"/>
  <c r="BB42" i="19"/>
  <c r="BC42" i="19"/>
  <c r="BD42" i="19"/>
  <c r="BE42" i="19"/>
  <c r="G44" i="19"/>
  <c r="BA44" i="19"/>
  <c r="BB44" i="19"/>
  <c r="BC44" i="19"/>
  <c r="BD44" i="19"/>
  <c r="BE44" i="19"/>
  <c r="G46" i="19"/>
  <c r="BA46" i="19"/>
  <c r="BB46" i="19"/>
  <c r="BC46" i="19"/>
  <c r="BD46" i="19"/>
  <c r="BE46" i="19"/>
  <c r="G48" i="19"/>
  <c r="BA48" i="19"/>
  <c r="BB48" i="19"/>
  <c r="BC48" i="19"/>
  <c r="BD48" i="19"/>
  <c r="BE48" i="19"/>
  <c r="G50" i="19"/>
  <c r="BA50" i="19"/>
  <c r="BB50" i="19"/>
  <c r="BC50" i="19"/>
  <c r="BD50" i="19"/>
  <c r="BE50" i="19"/>
  <c r="C52" i="19"/>
  <c r="G54" i="19"/>
  <c r="BA54" i="19" s="1"/>
  <c r="BB54" i="19"/>
  <c r="BC54" i="19"/>
  <c r="BD54" i="19"/>
  <c r="BD58" i="19" s="1"/>
  <c r="BE54" i="19"/>
  <c r="G56" i="19"/>
  <c r="BA56" i="19" s="1"/>
  <c r="BB56" i="19"/>
  <c r="BB58" i="19" s="1"/>
  <c r="BC56" i="19"/>
  <c r="BD56" i="19"/>
  <c r="BE56" i="19"/>
  <c r="C58" i="19"/>
  <c r="BC58" i="19"/>
  <c r="BE58" i="19"/>
  <c r="G60" i="19"/>
  <c r="BA60" i="19"/>
  <c r="BA62" i="19" s="1"/>
  <c r="BB60" i="19"/>
  <c r="BC60" i="19"/>
  <c r="BD60" i="19"/>
  <c r="BE60" i="19"/>
  <c r="BE62" i="19" s="1"/>
  <c r="C62" i="19"/>
  <c r="G62" i="19"/>
  <c r="BB62" i="19"/>
  <c r="BC62" i="19"/>
  <c r="BD62" i="19"/>
  <c r="G64" i="19"/>
  <c r="BA64" i="19" s="1"/>
  <c r="BB64" i="19"/>
  <c r="BC64" i="19"/>
  <c r="BD64" i="19"/>
  <c r="BE64" i="19"/>
  <c r="G65" i="19"/>
  <c r="BA65" i="19"/>
  <c r="BB65" i="19"/>
  <c r="BC65" i="19"/>
  <c r="BD65" i="19"/>
  <c r="BE65" i="19"/>
  <c r="G67" i="19"/>
  <c r="BA67" i="19" s="1"/>
  <c r="BB67" i="19"/>
  <c r="BC67" i="19"/>
  <c r="BD67" i="19"/>
  <c r="BE67" i="19"/>
  <c r="G69" i="19"/>
  <c r="BA69" i="19"/>
  <c r="BB69" i="19"/>
  <c r="BC69" i="19"/>
  <c r="BD69" i="19"/>
  <c r="BE69" i="19"/>
  <c r="G70" i="19"/>
  <c r="BA70" i="19" s="1"/>
  <c r="BB70" i="19"/>
  <c r="BC70" i="19"/>
  <c r="BD70" i="19"/>
  <c r="BE70" i="19"/>
  <c r="G71" i="19"/>
  <c r="BA71" i="19"/>
  <c r="BB71" i="19"/>
  <c r="BC71" i="19"/>
  <c r="BD71" i="19"/>
  <c r="BE71" i="19"/>
  <c r="G72" i="19"/>
  <c r="BA72" i="19" s="1"/>
  <c r="BB72" i="19"/>
  <c r="BC72" i="19"/>
  <c r="BD72" i="19"/>
  <c r="BE72" i="19"/>
  <c r="G73" i="19"/>
  <c r="BA73" i="19"/>
  <c r="BB73" i="19"/>
  <c r="BC73" i="19"/>
  <c r="BD73" i="19"/>
  <c r="BE73" i="19"/>
  <c r="G74" i="19"/>
  <c r="BA74" i="19" s="1"/>
  <c r="BB74" i="19"/>
  <c r="BC74" i="19"/>
  <c r="BD74" i="19"/>
  <c r="BE74" i="19"/>
  <c r="G75" i="19"/>
  <c r="BA75" i="19"/>
  <c r="BB75" i="19"/>
  <c r="BC75" i="19"/>
  <c r="BD75" i="19"/>
  <c r="BE75" i="19"/>
  <c r="G76" i="19"/>
  <c r="BA76" i="19" s="1"/>
  <c r="BB76" i="19"/>
  <c r="BC76" i="19"/>
  <c r="BD76" i="19"/>
  <c r="BE76" i="19"/>
  <c r="G77" i="19"/>
  <c r="BA77" i="19"/>
  <c r="BB77" i="19"/>
  <c r="BC77" i="19"/>
  <c r="BD77" i="19"/>
  <c r="BE77" i="19"/>
  <c r="G78" i="19"/>
  <c r="BA78" i="19" s="1"/>
  <c r="BB78" i="19"/>
  <c r="BC78" i="19"/>
  <c r="BD78" i="19"/>
  <c r="BE78" i="19"/>
  <c r="G80" i="19"/>
  <c r="BA80" i="19"/>
  <c r="BB80" i="19"/>
  <c r="BC80" i="19"/>
  <c r="BD80" i="19"/>
  <c r="BE80" i="19"/>
  <c r="G82" i="19"/>
  <c r="BA82" i="19" s="1"/>
  <c r="BB82" i="19"/>
  <c r="BC82" i="19"/>
  <c r="BD82" i="19"/>
  <c r="BE82" i="19"/>
  <c r="G83" i="19"/>
  <c r="BA83" i="19"/>
  <c r="BB83" i="19"/>
  <c r="BC83" i="19"/>
  <c r="BD83" i="19"/>
  <c r="BE83" i="19"/>
  <c r="G84" i="19"/>
  <c r="BA84" i="19" s="1"/>
  <c r="BB84" i="19"/>
  <c r="BC84" i="19"/>
  <c r="BD84" i="19"/>
  <c r="BE84" i="19"/>
  <c r="G85" i="19"/>
  <c r="BA85" i="19"/>
  <c r="BB85" i="19"/>
  <c r="BC85" i="19"/>
  <c r="BD85" i="19"/>
  <c r="BE85" i="19"/>
  <c r="G86" i="19"/>
  <c r="BA86" i="19" s="1"/>
  <c r="BB86" i="19"/>
  <c r="BC86" i="19"/>
  <c r="BD86" i="19"/>
  <c r="BE86" i="19"/>
  <c r="C87" i="19"/>
  <c r="G89" i="19"/>
  <c r="BA89" i="19"/>
  <c r="BA90" i="19" s="1"/>
  <c r="BB89" i="19"/>
  <c r="BB90" i="19" s="1"/>
  <c r="BC89" i="19"/>
  <c r="BC90" i="19" s="1"/>
  <c r="BD89" i="19"/>
  <c r="BE89" i="19"/>
  <c r="BE90" i="19" s="1"/>
  <c r="C90" i="19"/>
  <c r="G90" i="19"/>
  <c r="BD90" i="19"/>
  <c r="G92" i="19"/>
  <c r="G97" i="19" s="1"/>
  <c r="BA92" i="19"/>
  <c r="BA97" i="19" s="1"/>
  <c r="BB92" i="19"/>
  <c r="BB97" i="19" s="1"/>
  <c r="BC92" i="19"/>
  <c r="BD92" i="19"/>
  <c r="BD97" i="19" s="1"/>
  <c r="BE92" i="19"/>
  <c r="BE97" i="19" s="1"/>
  <c r="G94" i="19"/>
  <c r="BA94" i="19"/>
  <c r="BB94" i="19"/>
  <c r="BC94" i="19"/>
  <c r="BD94" i="19"/>
  <c r="BE94" i="19"/>
  <c r="G95" i="19"/>
  <c r="BA95" i="19"/>
  <c r="BB95" i="19"/>
  <c r="BC95" i="19"/>
  <c r="BD95" i="19"/>
  <c r="BE95" i="19"/>
  <c r="C97" i="19"/>
  <c r="BC97" i="19"/>
  <c r="G99" i="19"/>
  <c r="G101" i="19" s="1"/>
  <c r="BA99" i="19"/>
  <c r="BA101" i="19" s="1"/>
  <c r="BB99" i="19"/>
  <c r="BB101" i="19" s="1"/>
  <c r="BC99" i="19"/>
  <c r="BC101" i="19" s="1"/>
  <c r="BD99" i="19"/>
  <c r="BD101" i="19" s="1"/>
  <c r="BE99" i="19"/>
  <c r="BE101" i="19" s="1"/>
  <c r="C101" i="19"/>
  <c r="BC87" i="19" l="1"/>
  <c r="BD87" i="19"/>
  <c r="BE87" i="19"/>
  <c r="BB87" i="19"/>
  <c r="BC52" i="19"/>
  <c r="G52" i="19"/>
  <c r="BE52" i="19"/>
  <c r="BA58" i="19"/>
  <c r="BA87" i="19"/>
  <c r="BA52" i="19"/>
  <c r="G87" i="19"/>
  <c r="G58" i="19"/>
  <c r="G103" i="19" l="1"/>
  <c r="F25" i="12" s="1"/>
  <c r="G13" i="12" l="1"/>
  <c r="G12" i="12" l="1"/>
  <c r="G32" i="12"/>
  <c r="G33" i="12" l="1"/>
  <c r="G34" i="12"/>
  <c r="G35" i="12"/>
  <c r="G22" i="12" l="1"/>
  <c r="G31" i="12" l="1"/>
  <c r="G30" i="12" s="1"/>
  <c r="G53" i="1" s="1"/>
  <c r="H53" i="1" s="1"/>
  <c r="I53" i="1" s="1"/>
  <c r="G28" i="12"/>
  <c r="G25" i="12"/>
  <c r="G24" i="12" s="1"/>
  <c r="G21" i="12"/>
  <c r="G20" i="12" s="1"/>
  <c r="G18" i="12"/>
  <c r="G15" i="12"/>
  <c r="G9" i="12"/>
  <c r="G8" i="12" s="1"/>
  <c r="G14" i="12"/>
  <c r="J21" i="1"/>
  <c r="J23" i="1"/>
  <c r="G27" i="12" l="1"/>
  <c r="G17" i="12"/>
  <c r="G49" i="1" s="1"/>
  <c r="H49" i="1" s="1"/>
  <c r="I49" i="1" s="1"/>
  <c r="G11" i="12"/>
  <c r="G48" i="1" s="1"/>
  <c r="H48" i="1" s="1"/>
  <c r="I48" i="1" s="1"/>
  <c r="G47" i="1"/>
  <c r="H47" i="1" s="1"/>
  <c r="I47" i="1" s="1"/>
  <c r="G51" i="1"/>
  <c r="H51" i="1" s="1"/>
  <c r="I51" i="1" s="1"/>
  <c r="G50" i="1"/>
  <c r="H50" i="1" s="1"/>
  <c r="I50" i="1" s="1"/>
  <c r="G52" i="1"/>
  <c r="H52" i="1" s="1"/>
  <c r="I52" i="1" s="1"/>
  <c r="G54" i="1" l="1"/>
  <c r="G21" i="1" s="1"/>
  <c r="G25" i="1" s="1"/>
  <c r="I54" i="1" l="1"/>
  <c r="H54" i="1"/>
  <c r="BA30" i="12"/>
  <c r="BA28" i="12"/>
  <c r="BA26" i="12"/>
  <c r="BA24" i="12"/>
  <c r="BA21" i="12"/>
  <c r="BA19" i="12"/>
  <c r="BA16" i="12"/>
  <c r="BA14" i="12"/>
  <c r="BA10" i="12"/>
  <c r="I9" i="12"/>
  <c r="K9" i="12"/>
  <c r="M9" i="12"/>
  <c r="O9" i="12"/>
  <c r="Q9" i="12"/>
  <c r="U9" i="12"/>
  <c r="I11" i="12"/>
  <c r="K11" i="12"/>
  <c r="M11" i="12"/>
  <c r="O11" i="12"/>
  <c r="Q11" i="12"/>
  <c r="U11" i="12"/>
  <c r="I15" i="12"/>
  <c r="K15" i="12"/>
  <c r="M15" i="12"/>
  <c r="O15" i="12"/>
  <c r="Q15" i="12"/>
  <c r="U15" i="12"/>
  <c r="I17" i="12"/>
  <c r="K17" i="12"/>
  <c r="M17" i="12"/>
  <c r="O17" i="12"/>
  <c r="Q17" i="12"/>
  <c r="U17" i="12"/>
  <c r="I18" i="12"/>
  <c r="K18" i="12"/>
  <c r="M18" i="12"/>
  <c r="O18" i="12"/>
  <c r="Q18" i="12"/>
  <c r="U18" i="12"/>
  <c r="I20" i="12"/>
  <c r="K20" i="12"/>
  <c r="M20" i="12"/>
  <c r="O20" i="12"/>
  <c r="Q20" i="12"/>
  <c r="U20" i="12"/>
  <c r="I23" i="12"/>
  <c r="K23" i="12"/>
  <c r="M23" i="12"/>
  <c r="O23" i="12"/>
  <c r="Q23" i="12"/>
  <c r="U23" i="12"/>
  <c r="I25" i="12"/>
  <c r="K25" i="12"/>
  <c r="M25" i="12"/>
  <c r="O25" i="12"/>
  <c r="Q25" i="12"/>
  <c r="U25" i="12"/>
  <c r="I27" i="12"/>
  <c r="K27" i="12"/>
  <c r="M27" i="12"/>
  <c r="O27" i="12"/>
  <c r="Q27" i="12"/>
  <c r="U27" i="12"/>
  <c r="I29" i="12"/>
  <c r="K29" i="12"/>
  <c r="M29" i="12"/>
  <c r="O29" i="12"/>
  <c r="Q29" i="12"/>
  <c r="U29" i="12"/>
  <c r="I31" i="12"/>
  <c r="K31" i="12"/>
  <c r="M31" i="12"/>
  <c r="O31" i="12"/>
  <c r="Q31" i="12"/>
  <c r="U31" i="12"/>
  <c r="I36" i="12"/>
  <c r="K36" i="12"/>
  <c r="M36" i="12"/>
  <c r="O36" i="12"/>
  <c r="Q36" i="12"/>
  <c r="U36" i="12"/>
  <c r="F40" i="1"/>
  <c r="G40" i="1"/>
  <c r="H40" i="1"/>
  <c r="I40" i="1"/>
  <c r="J39" i="1" s="1"/>
  <c r="J40" i="1" s="1"/>
  <c r="J28" i="1"/>
  <c r="J26" i="1"/>
  <c r="G38" i="1"/>
  <c r="F38" i="1"/>
  <c r="J24" i="1"/>
  <c r="J25" i="1"/>
  <c r="J27" i="1"/>
  <c r="E24" i="1"/>
  <c r="E26" i="1"/>
  <c r="G26" i="1" s="1"/>
  <c r="G29" i="1" s="1"/>
  <c r="J52" i="1" l="1"/>
  <c r="J47" i="1"/>
  <c r="J50" i="1"/>
  <c r="J48" i="1"/>
  <c r="J51" i="1"/>
  <c r="J49" i="1"/>
  <c r="J53" i="1"/>
  <c r="O8" i="12"/>
  <c r="U8" i="12"/>
  <c r="K8" i="12"/>
  <c r="Q8" i="12"/>
  <c r="I8" i="12"/>
  <c r="M8" i="12"/>
  <c r="J54" i="1" l="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<sst xmlns="http://schemas.openxmlformats.org/spreadsheetml/2006/main" count="5978" uniqueCount="1939">
  <si>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</si>
  <si>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</si>
  <si>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</si>
  <si>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</si>
  <si>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</si>
  <si>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</si>
  <si>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</si>
  <si>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</si>
  <si>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</si>
  <si>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</si>
  <si>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</si>
  <si>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</si>
  <si>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</si>
  <si>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</si>
  <si>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</si>
  <si>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</si>
  <si>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</si>
  <si>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</si>
  <si>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</si>
  <si>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</si>
  <si>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</si>
  <si>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</si>
  <si>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</si>
  <si>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</si>
  <si>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</si>
  <si>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</si>
  <si>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</si>
  <si>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Celkem</t>
  </si>
  <si>
    <t>Dodávka</t>
  </si>
  <si>
    <t>Montáž</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</si>
  <si>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</si>
  <si>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</si>
  <si>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</si>
  <si>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</si>
  <si>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</si>
  <si>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</si>
  <si>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</si>
  <si>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</si>
  <si>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</si>
  <si>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</si>
  <si>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Rozpočet:</t>
  </si>
  <si>
    <t>Misto</t>
  </si>
  <si>
    <t>Vedlejší rozpočtové náklady</t>
  </si>
  <si>
    <t>Město Třebíč</t>
  </si>
  <si>
    <t>Karlovo nám. 104/55</t>
  </si>
  <si>
    <t>Třebíč</t>
  </si>
  <si>
    <t>674 01</t>
  </si>
  <si>
    <t>002 90 629</t>
  </si>
  <si>
    <t>CZ 00290629</t>
  </si>
  <si>
    <t>Rozpočet</t>
  </si>
  <si>
    <t>Celkem za stavbu</t>
  </si>
  <si>
    <t>CZK</t>
  </si>
  <si>
    <t>VN</t>
  </si>
  <si>
    <t>ON</t>
  </si>
  <si>
    <t>S:</t>
  </si>
  <si>
    <t>#TypZaznamu#</t>
  </si>
  <si>
    <t>STA</t>
  </si>
  <si>
    <t>OBJ</t>
  </si>
  <si>
    <t>ROZ</t>
  </si>
  <si>
    <t>C:</t>
  </si>
  <si>
    <t>CAS_STR</t>
  </si>
  <si>
    <t>P.č.</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</si>
  <si>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</si>
  <si>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</si>
  <si>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</si>
  <si>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</si>
  <si>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</si>
  <si>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</si>
  <si>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</si>
  <si>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</si>
  <si>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</si>
  <si>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</si>
  <si>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</si>
  <si>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</si>
  <si>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</si>
  <si>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</si>
  <si>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</si>
  <si>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</si>
  <si>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DIL</t>
  </si>
  <si>
    <t>POL1_0</t>
  </si>
  <si>
    <t>POP</t>
  </si>
  <si>
    <t>Souhrnný rozpočet stavby</t>
  </si>
  <si>
    <t>celkem</t>
  </si>
  <si>
    <t>Celkem s DPH</t>
  </si>
  <si>
    <t>SO 01</t>
  </si>
  <si>
    <t>SO 02</t>
  </si>
  <si>
    <t>SO 03</t>
  </si>
  <si>
    <t>SO 04</t>
  </si>
  <si>
    <t>SO 05</t>
  </si>
  <si>
    <t>SO 06</t>
  </si>
  <si>
    <t>Veřejné osvětlení</t>
  </si>
  <si>
    <t>Nakládání s dešťovými vodami</t>
  </si>
  <si>
    <t>Přípojka el. NN</t>
  </si>
  <si>
    <t>Vegetační úpravy</t>
  </si>
  <si>
    <t>kpl.</t>
  </si>
  <si>
    <t>Ozn. položky</t>
  </si>
  <si>
    <t>Souhrn stavebních objektů</t>
  </si>
  <si>
    <t>Zpevněné plochy, drobné stavby a vybavení</t>
  </si>
  <si>
    <t>Park Kremláčkova, Třebíč</t>
  </si>
  <si>
    <t>Vodovodní přípojka</t>
  </si>
  <si>
    <t>veřejné prostranství ul. Kremláčkova / ul. Tomanova</t>
  </si>
  <si>
    <t>vedlejší rozpočtové náklady</t>
  </si>
  <si>
    <t>přímé hlavní výdaje</t>
  </si>
  <si>
    <t>přímé doprovodné výdaje</t>
  </si>
  <si>
    <t>přímé hlavní výdaje - I. etapa</t>
  </si>
  <si>
    <t>přímé doprovodné výdaje - I. etapa</t>
  </si>
  <si>
    <t>přímé hlavní výdaje - II. etapa</t>
  </si>
  <si>
    <t>neuznatelné výdaje (následná péče 1. rok)</t>
  </si>
  <si>
    <t>neuznatelné výdaje (následná péče 2. rok)</t>
  </si>
  <si>
    <t>neuznatelné výdaje (následná péče 3. rok)</t>
  </si>
  <si>
    <t>neuznatelné výdaje</t>
  </si>
  <si>
    <t>ks</t>
  </si>
  <si>
    <t>Odstranění ukotvení dřeviny</t>
  </si>
  <si>
    <t>m3</t>
  </si>
  <si>
    <t>m2</t>
  </si>
  <si>
    <t>Prořezání trávníku na svahu</t>
  </si>
  <si>
    <t>Prořezání trávníku v rovině</t>
  </si>
  <si>
    <t>kg</t>
  </si>
  <si>
    <t>l</t>
  </si>
  <si>
    <t>Řez stromů výchovný</t>
  </si>
  <si>
    <t>t</t>
  </si>
  <si>
    <t>Obdělání půdy kultivátorováním v rovině</t>
  </si>
  <si>
    <t>zemina na výměnu ve výsadbových jamách stromů</t>
  </si>
  <si>
    <t>kpl</t>
  </si>
  <si>
    <t>Zajištění otevřených výkopů a lávek pro osoby po dobu provádění výkopů SO 05 vč. dodání potřebného materiálu</t>
  </si>
  <si>
    <t>Likvidace a odvoz odpadu z realizace a demontáží</t>
  </si>
  <si>
    <t>hod</t>
  </si>
  <si>
    <t>Úklid staveniště</t>
  </si>
  <si>
    <t>Režijní náklady a příprava zakázky</t>
  </si>
  <si>
    <t>Geodetické zaměření SO 05 na podkladu katastrální mapy (CD se soubory ve formátu dgn, dxf nebo dwg a tisk) ve trojím vyhotovení</t>
  </si>
  <si>
    <t>Provizorní úprava terénu včetně odkopání drobných nerovností a zásypu prohlubní se zhutněním v hornině třídy 3</t>
  </si>
  <si>
    <t>m</t>
  </si>
  <si>
    <t>Zásyp kabelových rýh strojně v zástavbě</t>
  </si>
  <si>
    <t>Dodání červené ohebné korugované chráničky HDPE/LDPE d 75 mm (včetně potřebných spojek) včetně uložení této chráničky do výkopu - uvedená výměra zahrnuje ztratné prořezem a rezervní chráničku pod komunikacemi parkoviště</t>
  </si>
  <si>
    <t>Krytí kabelů, spojek, koncovek a odbočnic výstražnou PVC fólií šířky do 34 cm</t>
  </si>
  <si>
    <t>Kabelové lože včetně podsypu, zhutnění a urovnání povrchu z prohozeného výkopku tloušťky 5 cm nad kabel bez zakrytí, šířky do 65 cm</t>
  </si>
  <si>
    <t>Hloubení nezapažených jam ručně pro ostatní konstrukce s přemístěním výkopku do vzdálenosti 3 m od okraje jámy, včetně zásypu, zhutnění a urovnání povrchu ostatních konstrukcí - rozvodnice REM+PS, RH1 v hornině třídy 3</t>
  </si>
  <si>
    <t>Vytyčení trasy, vedení silového nn v terénu přehledném</t>
  </si>
  <si>
    <t>Spojka pásek / pásek SR</t>
  </si>
  <si>
    <t>Spojka pásek / kulatina SR</t>
  </si>
  <si>
    <t>Zemní rozvaděč RPZ1 - Podzemní rozvaděč hloubka 435 mm, světlá šířka 250 x 400 mm, IP44(IP48 v zavřeném stavu). Poklop z protiskluzového plechu, 1x zásuvka CEE 16A/400V, 1x zásuvka 16A/230V, RCD 63A/0,03A, Jistič C16A/3, 1x jistič B16A/1. Detailní popis viz technická zpráva SO 05 - kap. 5.2.</t>
  </si>
  <si>
    <t>Materiál pro ukončení kabelu v rozvaděčích - smršťovací rozdělovací hlava pro kabely 4x4 až 4x50 mm2</t>
  </si>
  <si>
    <t>Pilířový elektroměrový rozvaděč pro 1x jednosazbový elektroměr 3f do 40A - PER 1/3f/40 pilíř, včetně hlavního jističe 20B/3</t>
  </si>
  <si>
    <t>Celkem za</t>
  </si>
  <si>
    <t>přípojka:40,33+4,8</t>
  </si>
  <si>
    <t xml:space="preserve">Hlavní tlaková zkouška vzduchem 0,6 MPa, DN 100 </t>
  </si>
  <si>
    <t>230230018R00</t>
  </si>
  <si>
    <t>Montáže potrubí</t>
  </si>
  <si>
    <t>M23</t>
  </si>
  <si>
    <t>Díl:</t>
  </si>
  <si>
    <t xml:space="preserve">Zakrytí kabelu výstražnou folií PVC, šířka 33 cm </t>
  </si>
  <si>
    <t>460490012R00</t>
  </si>
  <si>
    <t xml:space="preserve">Ukončení vodiče </t>
  </si>
  <si>
    <t>210900001RTX</t>
  </si>
  <si>
    <t>Vodič CYKY-0 2x2,5  uložený pevně včetně dodávky vodiče CYKY-0 2x2,5 dvojitá izolace</t>
  </si>
  <si>
    <t>210800644RT1</t>
  </si>
  <si>
    <t>Elektromontáže</t>
  </si>
  <si>
    <t>M21</t>
  </si>
  <si>
    <t xml:space="preserve">Přesun hmot, trubní vedení plastová, otevř. výkop </t>
  </si>
  <si>
    <t>998276101R00</t>
  </si>
  <si>
    <t>Staveništní přesun hmot</t>
  </si>
  <si>
    <t>99</t>
  </si>
  <si>
    <t>komple</t>
  </si>
  <si>
    <t>D + M nerezový žebřík do šachty</t>
  </si>
  <si>
    <t>8-4</t>
  </si>
  <si>
    <t>D+M vodoměrná šachta,  120/90/150 zateplený poklop,</t>
  </si>
  <si>
    <t>8-pc6-1</t>
  </si>
  <si>
    <t xml:space="preserve">D+M vodoměrná sestava </t>
  </si>
  <si>
    <t>8-pc3</t>
  </si>
  <si>
    <t xml:space="preserve">Křížení s ostatním vedením </t>
  </si>
  <si>
    <t>8-pc05</t>
  </si>
  <si>
    <t>úsek</t>
  </si>
  <si>
    <t xml:space="preserve">Zabezpečení konců vodovod. potrubí </t>
  </si>
  <si>
    <t>892372111R00</t>
  </si>
  <si>
    <t xml:space="preserve">Desinfekce vodovodního potrubí </t>
  </si>
  <si>
    <t>892273111R00</t>
  </si>
  <si>
    <t xml:space="preserve">Tlaková zkouška vodovodního potrubí </t>
  </si>
  <si>
    <t>892271111R00</t>
  </si>
  <si>
    <t>kus</t>
  </si>
  <si>
    <t>Souprava zemní teleskopická -voda, vč. klíče</t>
  </si>
  <si>
    <t>42293110</t>
  </si>
  <si>
    <t>Poklop šoupátkový samonivelační s podkladovou deskou</t>
  </si>
  <si>
    <t>42200700</t>
  </si>
  <si>
    <t xml:space="preserve">Osazení poklopů litinových ventilových </t>
  </si>
  <si>
    <t>899401111R00</t>
  </si>
  <si>
    <t>Vodovodní šoupátko přírubové F5 DN 32</t>
  </si>
  <si>
    <t>422283032</t>
  </si>
  <si>
    <t xml:space="preserve">Montáž vodovodních šoupátek ve výkopu DN 32 </t>
  </si>
  <si>
    <t>891181111R00</t>
  </si>
  <si>
    <t>Navrtávka pro TLT 120 výstup d32 s koncovkou pro PE potrubí</t>
  </si>
  <si>
    <t>42293516</t>
  </si>
  <si>
    <t>722-3041</t>
  </si>
  <si>
    <t>D + M Výt.vent.na hadici DN25, se zpět.a zavzduš. ventilem</t>
  </si>
  <si>
    <t>Kohout kulový voda 2" páčka - KK25</t>
  </si>
  <si>
    <t>551100074</t>
  </si>
  <si>
    <t xml:space="preserve">Montáž vodovodních armatur </t>
  </si>
  <si>
    <t>722239105R00</t>
  </si>
  <si>
    <t>přípojka:(40,33+4,8)*1,1</t>
  </si>
  <si>
    <t>28613810-32</t>
  </si>
  <si>
    <t>Trubka tlaková PE 100 SDR 11 RC 32x3,0</t>
  </si>
  <si>
    <t xml:space="preserve">Montáž trubek polyetylenových ve výkopu 32 mm </t>
  </si>
  <si>
    <t>871161121R00</t>
  </si>
  <si>
    <t>Zřízení betonových bloků s ocel. objímkou prostý beton C25/30 XC2</t>
  </si>
  <si>
    <t>452111119R00</t>
  </si>
  <si>
    <t>Trubní vedení</t>
  </si>
  <si>
    <t>8</t>
  </si>
  <si>
    <t>0,8*0,2*4</t>
  </si>
  <si>
    <t xml:space="preserve">Dvouřádek ze žulových kostek do betonu </t>
  </si>
  <si>
    <t>591110011RRX</t>
  </si>
  <si>
    <t>Komunikace</t>
  </si>
  <si>
    <t>5</t>
  </si>
  <si>
    <t>VS:1,64*1,34*0,15</t>
  </si>
  <si>
    <t>Základová deska z betonu C 12/15 X0 včetně bednění</t>
  </si>
  <si>
    <t>273310020RAA</t>
  </si>
  <si>
    <t>VS:3,04*2,74*0,1</t>
  </si>
  <si>
    <t xml:space="preserve">Podklad ze štěrkopísku po zhutnění tloušťky 10 cm </t>
  </si>
  <si>
    <t>564231111R00</t>
  </si>
  <si>
    <t>Základy a zvláštní zakládání</t>
  </si>
  <si>
    <t>2</t>
  </si>
  <si>
    <t>ornice</t>
  </si>
  <si>
    <t xml:space="preserve">Rozprostření ornice, rovina, tl. do 10 cm do 500m2 </t>
  </si>
  <si>
    <t>181301101R00</t>
  </si>
  <si>
    <t>odvoz*1,7</t>
  </si>
  <si>
    <t xml:space="preserve">Poplatek za skládku zeminy </t>
  </si>
  <si>
    <t>199000007R00</t>
  </si>
  <si>
    <t>přípojka:1,2*0,1*(40,33+4,8)</t>
  </si>
  <si>
    <t xml:space="preserve">Lože pod potrubí z kameniva těženého 0 - 4 mm </t>
  </si>
  <si>
    <t>451572111R00</t>
  </si>
  <si>
    <t>přípojka:1,2*(40,33+4,8)</t>
  </si>
  <si>
    <t xml:space="preserve">Úprava pláně v zářezech v hor. 1-4, se zhutněním </t>
  </si>
  <si>
    <t>181101102R00</t>
  </si>
  <si>
    <t>přípojka:1,2*0,4*(40,33+4,8)</t>
  </si>
  <si>
    <t>Obsyp potrubí bez prohození sypaniny s dodáním štěrkopísku frakce 0 - 22 mm, hutněný</t>
  </si>
  <si>
    <t>175101101RT2</t>
  </si>
  <si>
    <t>VS:vykop_s-1,44*1,14*2,15</t>
  </si>
  <si>
    <t>přípojka:vykop_r-loze-obsyp</t>
  </si>
  <si>
    <t>Zásyp jam, rýh, šachet se zhutněním zhutnění dle TZ</t>
  </si>
  <si>
    <t>174101101R00</t>
  </si>
  <si>
    <t>vykop_r+vykop_s-zasyp</t>
  </si>
  <si>
    <t xml:space="preserve">Nakládání výkopku z hor.1-4 v množství do 100 m3 </t>
  </si>
  <si>
    <t>167101101R00</t>
  </si>
  <si>
    <t>odvoz</t>
  </si>
  <si>
    <t xml:space="preserve">Vodorovné přemístění výkopku z hor.1-4 do 10000 m </t>
  </si>
  <si>
    <t>162701105R00</t>
  </si>
  <si>
    <t>vykop_r+vykop_s</t>
  </si>
  <si>
    <t xml:space="preserve">Svislé přemístění výkopku z hor.1-4 do 2,5 m </t>
  </si>
  <si>
    <t>161101101R00</t>
  </si>
  <si>
    <t>pazeni_s</t>
  </si>
  <si>
    <t xml:space="preserve">Odstranění vzepření stěn - příložné - hl. do 4 m </t>
  </si>
  <si>
    <t>151101411R00</t>
  </si>
  <si>
    <t xml:space="preserve">Vzepření stěn pažení - příložné - hl. do 4 m </t>
  </si>
  <si>
    <t>151101401R00</t>
  </si>
  <si>
    <t>vykop_s</t>
  </si>
  <si>
    <t xml:space="preserve">Odstranění rozepření stěn - příložné - hl. do 4 m </t>
  </si>
  <si>
    <t>151101311R00</t>
  </si>
  <si>
    <t xml:space="preserve">Rozepření stěn pažení - příložné -  hl. do 4 m </t>
  </si>
  <si>
    <t>151101301R00</t>
  </si>
  <si>
    <t xml:space="preserve">Odstranění pažení stěn - příložné - hl. do 4 m </t>
  </si>
  <si>
    <t>151101211R00</t>
  </si>
  <si>
    <t>VS:(3,04+2,74)*2*2,15</t>
  </si>
  <si>
    <t xml:space="preserve">Pažení stěn výkopu - příložné - hloubky do 4 m </t>
  </si>
  <si>
    <t>151101201R00</t>
  </si>
  <si>
    <t>pazeni_r</t>
  </si>
  <si>
    <t xml:space="preserve">Odstranění paženi stěn rýh - příložné - hl. do 2 m </t>
  </si>
  <si>
    <t>151101111R00</t>
  </si>
  <si>
    <t>přípojka:2*1,59*(40,33+4,8)</t>
  </si>
  <si>
    <t xml:space="preserve">Pažení a rozepření stěn rýh - příložné - hl. do 2m </t>
  </si>
  <si>
    <t>151101101R00</t>
  </si>
  <si>
    <t xml:space="preserve">Ruční výkop jam, rýh a šachet v hornině tř. 3 </t>
  </si>
  <si>
    <t>139601102R00</t>
  </si>
  <si>
    <t>vykop_r</t>
  </si>
  <si>
    <t xml:space="preserve">Přípl.za lepivost,hloubení rýh 200cm,hor.3,STROJNĚ </t>
  </si>
  <si>
    <t>132201219R00</t>
  </si>
  <si>
    <t>přípojka:1,2*1,59*(40,33+4,8)</t>
  </si>
  <si>
    <t xml:space="preserve">Hloubení rýh š.do 200 cm hor.3 do 100 m3,STROJNĚ </t>
  </si>
  <si>
    <t>132201211R00</t>
  </si>
  <si>
    <t xml:space="preserve">Příplatek za lepivost - hloubení zapaž.jam v hor.3 </t>
  </si>
  <si>
    <t>131201209R00</t>
  </si>
  <si>
    <t>VS:3,04*2,74*2,15</t>
  </si>
  <si>
    <t xml:space="preserve">Hloubení zapažených jam v hor.3 do 100 m3 </t>
  </si>
  <si>
    <t>131201201R00</t>
  </si>
  <si>
    <t>Zemní práce</t>
  </si>
  <si>
    <t>1</t>
  </si>
  <si>
    <t>celkem (Kč)</t>
  </si>
  <si>
    <t>Číslo položky</t>
  </si>
  <si>
    <t>Objekt :</t>
  </si>
  <si>
    <t>Stavba :</t>
  </si>
  <si>
    <t>Slepý rozpočet</t>
  </si>
  <si>
    <t>Celkem bez DPH</t>
  </si>
  <si>
    <t>Poznámka :</t>
  </si>
  <si>
    <t>Rozpočet slouží výhradně a pouze pro výběr zhotovitele. Rozpočet je sestaven na základě vyhlášky č. 169/2016 Sb. Zhotovitel je povinen zkontrolovat rozpočet a doplnit chybějící položky. V opačném případě je zhotovitel povinen upozornit zadavatele na případné nedostatky. Ceny v nabídce musí vycházet nejen z předloženého soupisu výkonů, ale i ze znalosti celého projektu. Prostudování kompletní dokumentace je nutnou podmínkou předložení nabídky. Veškeré konstrukce se dodávají jako plně funkční celek.</t>
  </si>
  <si>
    <t xml:space="preserve">Nakládání suti na dopravní prostředky </t>
  </si>
  <si>
    <t>979088212R00</t>
  </si>
  <si>
    <t xml:space="preserve">Příplatek k odvozu za každý další 1 km </t>
  </si>
  <si>
    <t>979081121R00</t>
  </si>
  <si>
    <t xml:space="preserve">Odvoz suti a vybour. hmot na skládku do 5 km </t>
  </si>
  <si>
    <t>979081111R00</t>
  </si>
  <si>
    <t>Poplatek za uložení suti - obal. kamenivo, asfalt, skupina odpadu 170302</t>
  </si>
  <si>
    <t>979990112R00</t>
  </si>
  <si>
    <t>Poplatek za uložení suti - beton, kamenina, ostatní</t>
  </si>
  <si>
    <t>979990103R00</t>
  </si>
  <si>
    <t>Přesuny suti a vybouraných hmot</t>
  </si>
  <si>
    <t>D96</t>
  </si>
  <si>
    <t>soubor</t>
  </si>
  <si>
    <t xml:space="preserve">D+M napojení liniového žlabu </t>
  </si>
  <si>
    <t>8-pc2</t>
  </si>
  <si>
    <t xml:space="preserve">Kontrola kanalizace TV kamerou do 15 m </t>
  </si>
  <si>
    <t>892855111R00</t>
  </si>
  <si>
    <t>Čištění kanalizační stoky do DN 200, do 15 m před kamerovou kontrolou</t>
  </si>
  <si>
    <t>892601121R00</t>
  </si>
  <si>
    <t xml:space="preserve">Zabezpečení konců kanal. potrubí DN do 200, vodou </t>
  </si>
  <si>
    <t>892573111R00</t>
  </si>
  <si>
    <t>PDK 2:1,2</t>
  </si>
  <si>
    <t>PDK 1:1,2</t>
  </si>
  <si>
    <t xml:space="preserve">Zkouška těsnosti kanalizace DN do 200, vodou </t>
  </si>
  <si>
    <t>892571111R00</t>
  </si>
  <si>
    <t>PDK 2:1,2*1,2</t>
  </si>
  <si>
    <t>PDK 1:1,2*1,2</t>
  </si>
  <si>
    <t>28611163.A</t>
  </si>
  <si>
    <t>Trubka kanalizační PP SN 12 DN 150</t>
  </si>
  <si>
    <t xml:space="preserve">Montáž trub kanaliz. z plastu, hrdlových, DN 150 </t>
  </si>
  <si>
    <t>871313121R00</t>
  </si>
  <si>
    <t>asfalt</t>
  </si>
  <si>
    <t>Oprava stávající asfaltové komunikace po výkopu dle PD</t>
  </si>
  <si>
    <t>599000010RA0</t>
  </si>
  <si>
    <t>použití demontované dlažby a obrubníků:zamkovka*0,8</t>
  </si>
  <si>
    <t>Komunikace z dlažby zámkové, podklad štěrkopísek dlažba přírodní tloušťka 8 cm - oprava</t>
  </si>
  <si>
    <t>591050029RAA</t>
  </si>
  <si>
    <t>vč. obrubníků:zamkovka*0,2</t>
  </si>
  <si>
    <t>Komunikace z dlažby zámkové, podklad štěrkopísek dlažba přírodní tloušťka 8 cm</t>
  </si>
  <si>
    <t>591050020RAA</t>
  </si>
  <si>
    <t>zasyp*1,9</t>
  </si>
  <si>
    <t>59691002.A</t>
  </si>
  <si>
    <t>T</t>
  </si>
  <si>
    <t>Recyklát betonový   fr.16 - 32 mm, vč. dopravy</t>
  </si>
  <si>
    <t>PDK 2:18</t>
  </si>
  <si>
    <t>PDK 1:10</t>
  </si>
  <si>
    <t xml:space="preserve">Řezání stávajícího živičného krytu tl. 10 - 15 cm </t>
  </si>
  <si>
    <t>919735113R00</t>
  </si>
  <si>
    <t>PDK 2:1,1*0,15*1,2</t>
  </si>
  <si>
    <t>PDK 1:1,1*0,15*1,2</t>
  </si>
  <si>
    <t>PDK 2:1,1*1,46*0,5</t>
  </si>
  <si>
    <t>PDK 1:1,1*1,38*0,5</t>
  </si>
  <si>
    <t>vykop_r-loze-obsyp</t>
  </si>
  <si>
    <t>PDK 2:2*1,46*1,2</t>
  </si>
  <si>
    <t>PDK 1:2*1,38*1,2</t>
  </si>
  <si>
    <t>PDK 2:1,1*1,46*1,2</t>
  </si>
  <si>
    <t>PDK 1:1,1*1,38*1,2</t>
  </si>
  <si>
    <t xml:space="preserve">Odstranění podkladu pl.50 m2,kam.zpev.cem.tl.15 cm </t>
  </si>
  <si>
    <t>113111115R00</t>
  </si>
  <si>
    <t>PDK 2:6,0</t>
  </si>
  <si>
    <t>PDK 1:4,8</t>
  </si>
  <si>
    <t xml:space="preserve">Odstranění asfaltové vrstvy pl. do 50 m2, tl.11 cm </t>
  </si>
  <si>
    <t>113108311R00</t>
  </si>
  <si>
    <t xml:space="preserve">Odstranění podkladu pl. 50 m2,kam.drcené tl.15 cm </t>
  </si>
  <si>
    <t>113107515R00</t>
  </si>
  <si>
    <t>D1:62</t>
  </si>
  <si>
    <t>PDK 2:17,9+1,4</t>
  </si>
  <si>
    <t>PDK 1:42,7+1,4</t>
  </si>
  <si>
    <t>Rozebrání dlažeb ze zámkové dlažby v kamenivu vč obrubníku</t>
  </si>
  <si>
    <t>113106231R00</t>
  </si>
  <si>
    <t xml:space="preserve">Přesun hmot pro zámečnické konstr., výšky do 6 m </t>
  </si>
  <si>
    <t>998767101R00</t>
  </si>
  <si>
    <t>0,9*10*2</t>
  </si>
  <si>
    <t>60510449-dluž</t>
  </si>
  <si>
    <t>Dluže dubové 900x200x50 mm sraženo na pero a drážku</t>
  </si>
  <si>
    <t xml:space="preserve">D + M Ocelové česle - rozteč 60mm </t>
  </si>
  <si>
    <t>767-pc01</t>
  </si>
  <si>
    <t>133-84999</t>
  </si>
  <si>
    <t>Pororošt 1200x800 - zakrytí výpustného zařízení</t>
  </si>
  <si>
    <t>L 70x505:(1,95*2+1,6*2+1,4*2+1*2)*5,65*1,2/1000</t>
  </si>
  <si>
    <t>výpustné zařízení nádrže:</t>
  </si>
  <si>
    <t>13384399_L</t>
  </si>
  <si>
    <t>Tyč průřezu L 70/50/5, střední, jakost oceli 11373</t>
  </si>
  <si>
    <t>U80:2*2*2*8,64*1,2/1000</t>
  </si>
  <si>
    <t>Tyč průřezu U  80, střední, jakost oceli 11373</t>
  </si>
  <si>
    <t>13384320</t>
  </si>
  <si>
    <t>poklop - pororošt:35</t>
  </si>
  <si>
    <t>L 70x50:(1,95*2+1,6*2+1,4*2+1*2)*5,65</t>
  </si>
  <si>
    <t>U80:2*2*2*8,64</t>
  </si>
  <si>
    <t xml:space="preserve">Montáž atypických konstrukcí hmotnosti do 50 kg </t>
  </si>
  <si>
    <t>767995104R00</t>
  </si>
  <si>
    <t>Konstrukce zámečnické</t>
  </si>
  <si>
    <t>767</t>
  </si>
  <si>
    <t xml:space="preserve">Přesun hmot, kanalizace kameninové, otevřený výkop </t>
  </si>
  <si>
    <t>998275101R00</t>
  </si>
  <si>
    <t>vybourání stávajících bet šachet a likvidace materiálu, zpětný zásyp:</t>
  </si>
  <si>
    <t>položka obsahuje:2</t>
  </si>
  <si>
    <t>Vybourání stávajích betonových šachet u RN DN 1000</t>
  </si>
  <si>
    <t>8-pc8-5</t>
  </si>
  <si>
    <t>podkladní vrstvy, obsyp stěrkopískem, zpětný zásyp:</t>
  </si>
  <si>
    <t>potrubí PP DN 150 v délce 1,7 + 5,4 m a PP DN 300 v délce 1,5 m:</t>
  </si>
  <si>
    <t xml:space="preserve">Přepojení stávajících přípojek u RN </t>
  </si>
  <si>
    <t>8-pc8-4</t>
  </si>
  <si>
    <t>Úprava stávajících šachet pro přepojení přípojek u RN - betonové DN 1000</t>
  </si>
  <si>
    <t>8-pc8-3</t>
  </si>
  <si>
    <t>délka potrubí DN 250 - 4,7 + DN 300 - 4,7 m:</t>
  </si>
  <si>
    <t>výkop, demontáž potrubí jeho odvoz a likvidace, zpětný zásyp:</t>
  </si>
  <si>
    <t>Demontáž stávající přípojky dešťové kanalizace do RN</t>
  </si>
  <si>
    <t>8-pc8-2</t>
  </si>
  <si>
    <t>odvoz přebytečného materiálu na skládku a poplatek za skládku:</t>
  </si>
  <si>
    <t>podkladní vrstvy kanalizace, obsyp štěrkopískem a zpětný zásyp:</t>
  </si>
  <si>
    <t>D+M nové kanalizace - položení do uvolněného prostoru:</t>
  </si>
  <si>
    <t>D+M nové izolace a geotextilie:</t>
  </si>
  <si>
    <t>demontáž bloků v délce 2m:</t>
  </si>
  <si>
    <t>odstranění hydroizolace a geotextilie:</t>
  </si>
  <si>
    <t>odkopání RN a prostoru kolem v požadovaném objemu, naložení a přemístění do 500 m,:</t>
  </si>
  <si>
    <t>položka obsahuje:1</t>
  </si>
  <si>
    <t xml:space="preserve">D+M vyřazení stávající RN z provozu </t>
  </si>
  <si>
    <t>8-pc8-1</t>
  </si>
  <si>
    <t xml:space="preserve">D+M zaústění drénu - ocelová prostupka DN 200 </t>
  </si>
  <si>
    <t>8-pc7</t>
  </si>
  <si>
    <t xml:space="preserve">D+M Vřetenové šoupátko vč. ručního kola </t>
  </si>
  <si>
    <t>8-pc6</t>
  </si>
  <si>
    <t>8-pc5</t>
  </si>
  <si>
    <t>Napojení na stávající šachtu kanalizace in situ do skružového tubusu</t>
  </si>
  <si>
    <t>8-pc4</t>
  </si>
  <si>
    <t xml:space="preserve">D+M přepojení UV </t>
  </si>
  <si>
    <t>D+M napojení na stávající kanalizaci beton DN 400 útesem</t>
  </si>
  <si>
    <t>8-pc1</t>
  </si>
  <si>
    <t>PDK2:1</t>
  </si>
  <si>
    <t>PDK1:3</t>
  </si>
  <si>
    <t>Šachta, D 425 mm, dl.šach.roury do 2,0 m, dno KG D 160 mm, poklop šedá litina 40 t</t>
  </si>
  <si>
    <t>894431322RAB</t>
  </si>
  <si>
    <t>D1:3</t>
  </si>
  <si>
    <t>Šachta, DN 1000 stěna 120 mm, dno přímé V max 50 hloubka dna do 4,90 m, poklop litina 40 t</t>
  </si>
  <si>
    <t>894412312RCB</t>
  </si>
  <si>
    <t>RN:1</t>
  </si>
  <si>
    <t>Šachta, DN 1000 stěna 120 mm, dno přímé V max 40 hloubka dna 2,26 m poklop litina 40 t</t>
  </si>
  <si>
    <t>894412311RAB</t>
  </si>
  <si>
    <t>D1:2</t>
  </si>
  <si>
    <t>Šachta, DN 1000 stěna 120 mm, dno přímé V max. 50 hloubka dna do 3,46 m poklop litina 40 t</t>
  </si>
  <si>
    <t>894412312RBB</t>
  </si>
  <si>
    <t>D1:5</t>
  </si>
  <si>
    <t>PDK 2:1</t>
  </si>
  <si>
    <t>PDK 1:3</t>
  </si>
  <si>
    <t xml:space="preserve">Zřízení šachet z dílců </t>
  </si>
  <si>
    <t>894411131RT2</t>
  </si>
  <si>
    <t>odpadní potrbí:11</t>
  </si>
  <si>
    <t>D1:111,66</t>
  </si>
  <si>
    <t>PDK 2:30,23+2,68</t>
  </si>
  <si>
    <t>PDK 1:52,56+4,56</t>
  </si>
  <si>
    <t xml:space="preserve">Kontrola kanalizace TV kamerou do 50 m </t>
  </si>
  <si>
    <t>892855112R00</t>
  </si>
  <si>
    <t>Čištění kanalizační stoky do DN 500, do 50 m před kamerovou kontrolou</t>
  </si>
  <si>
    <t>892601152R00</t>
  </si>
  <si>
    <t>Čištění kanalizační stoky do DN 200, do 50 m před kamerovou kontrolou</t>
  </si>
  <si>
    <t>892601122R00</t>
  </si>
  <si>
    <t>sada</t>
  </si>
  <si>
    <t xml:space="preserve">Zabezpečení konců kanal. potrubí DN do 400, vodou </t>
  </si>
  <si>
    <t>892593111R00</t>
  </si>
  <si>
    <t xml:space="preserve">Zkouška těsnosti kanalizace DN do 400, vodou </t>
  </si>
  <si>
    <t>892591111R00</t>
  </si>
  <si>
    <t>D1:18,81*1,1</t>
  </si>
  <si>
    <t>28611168.A</t>
  </si>
  <si>
    <t>Trubka kanalizační PP SN 12 DN 300</t>
  </si>
  <si>
    <t>D1:18,81</t>
  </si>
  <si>
    <t>Montáž trub kanaliz. z plastu, DN 300 v protlaku</t>
  </si>
  <si>
    <t>871373121R00</t>
  </si>
  <si>
    <t>PDK 2:(30,23+3,2+1,2)*1,1</t>
  </si>
  <si>
    <t>PDK 1:(52,56+5,2)*1,1</t>
  </si>
  <si>
    <t>PDK 2:30,23+3,2+1,2</t>
  </si>
  <si>
    <t>PDK 1:52,56+5,2</t>
  </si>
  <si>
    <t>odpadní potrbí:1,35*0,5*11</t>
  </si>
  <si>
    <t>D1:1,35*0,5*(43,32+8,76+40,27)</t>
  </si>
  <si>
    <t xml:space="preserve">Obetonování potrubí nebo zdiva stok betonem C16/20 </t>
  </si>
  <si>
    <t>899623151R00</t>
  </si>
  <si>
    <t>odpadní potrbí :12</t>
  </si>
  <si>
    <t>D1:54</t>
  </si>
  <si>
    <t>PDK 2:36</t>
  </si>
  <si>
    <t>PDK 1:59</t>
  </si>
  <si>
    <t>61230173-KAM</t>
  </si>
  <si>
    <t>Podkladky pod truby kameninové</t>
  </si>
  <si>
    <t>Montáž trub kameninových, pryž. kroužek, DN 400 včetně dodávky trub kamenin. DN 400 dl. 2500 mm</t>
  </si>
  <si>
    <t>831392121RT2</t>
  </si>
  <si>
    <t>D1:43,32+8,76</t>
  </si>
  <si>
    <t>Montáž trub kameninových, pryž. kroužek, DN 300 včetně dodávky trub kamenin. DN 300 dl. 2500 mm</t>
  </si>
  <si>
    <t>831372121RT3</t>
  </si>
  <si>
    <t>D1:40,3</t>
  </si>
  <si>
    <t>Montáž trub kameninových, pryž. kroužek, DN 250 včetně dodávky trub kamenin. DN 250 dl. 2500 mm</t>
  </si>
  <si>
    <t>831362121RT3</t>
  </si>
  <si>
    <t>výpustné zařízení:(0,8*3,7)/2*2,13+1,15*0,8</t>
  </si>
  <si>
    <t>Dlažba z lom. kam. 20 cm do MC do 20 m2 vysp. MCs s vyplněním spár maltou MC 10 a s vyspárováním</t>
  </si>
  <si>
    <t>465511511R00</t>
  </si>
  <si>
    <t>koryto:2,9*2</t>
  </si>
  <si>
    <t>Kamenný štětovaný práh tl. 300 mm vč. dodávky materiálu</t>
  </si>
  <si>
    <t>464571199R99</t>
  </si>
  <si>
    <t>nádrž - dno a litorál:320</t>
  </si>
  <si>
    <t xml:space="preserve">Pohoz z říčního štěrku, bez úpravy </t>
  </si>
  <si>
    <t>464571121R00</t>
  </si>
  <si>
    <t>zaústění potrubí do koryta:6,2</t>
  </si>
  <si>
    <t>nádrž:343</t>
  </si>
  <si>
    <t>Rovnanina z balvanů, 500 - 1000 kg, urov.líce, s vyklínováním spár úlomky kamene</t>
  </si>
  <si>
    <t>463212309RT1</t>
  </si>
  <si>
    <t>nádrž - průcezná hrázka:148</t>
  </si>
  <si>
    <t>Rovnanina z lom. kam. 80 - 200 kg, urov. líce z kam. tříděného, s vyklínováním spár</t>
  </si>
  <si>
    <t>463212100R00</t>
  </si>
  <si>
    <t>nádrž:40</t>
  </si>
  <si>
    <t>Rovnanina z lomového kamene, 200 - 500 kg, urov.líce, s vyklínováním spár úlomky kamene</t>
  </si>
  <si>
    <t>463211307RT2</t>
  </si>
  <si>
    <t>Realizační dokumentace:</t>
  </si>
  <si>
    <t>Instalace EPDM*, Zaizolování požeráku a vstupu koryta:</t>
  </si>
  <si>
    <t>Sada drátěnka+ držátko, Váleček, :</t>
  </si>
  <si>
    <t>Páska spojovací QS 3"/7,5 cm, Páska detailová  9", penetrační nátěr 1 gal. / 3,78l, EPDM tmel:</t>
  </si>
  <si>
    <t>Tloušťka  1,14 mm, rozměr plachty š. 15,25 m x 30,5 m, Měrná hmotnost 1,41 kg/m2:</t>
  </si>
  <si>
    <t>Geomembrána EPDM 1,14 mm, :</t>
  </si>
  <si>
    <t>položka obsahuje:</t>
  </si>
  <si>
    <t>koryto:49,4</t>
  </si>
  <si>
    <t>nádrž :1860</t>
  </si>
  <si>
    <t xml:space="preserve">D+M Geomembrána </t>
  </si>
  <si>
    <t>568211199RTP</t>
  </si>
  <si>
    <t>nádrž - dno a litorál:717</t>
  </si>
  <si>
    <t xml:space="preserve">Úprava vrstvy říčního štěrkopísku </t>
  </si>
  <si>
    <t>460620088RT0</t>
  </si>
  <si>
    <t xml:space="preserve">Podklad pod rovnaninu a dno jezírka ze štěrkopísku </t>
  </si>
  <si>
    <t>451571221R00</t>
  </si>
  <si>
    <t>nádrž - ochrana geomembrány:2860*1,1</t>
  </si>
  <si>
    <t>nádrž - filtr pod opevnění břehů:290*1,1</t>
  </si>
  <si>
    <t>koryto:99*1,1</t>
  </si>
  <si>
    <t>Geotextilie 500 g/m2 š. 200cm 100% PP</t>
  </si>
  <si>
    <t>69366199</t>
  </si>
  <si>
    <t>nádrž - ochrana geomembrány:2860</t>
  </si>
  <si>
    <t>nádrž - filtr pod opevnění břehů:290</t>
  </si>
  <si>
    <t>koryto:99</t>
  </si>
  <si>
    <t xml:space="preserve">Položení vrstvy z geotextilie, uchycení sponami </t>
  </si>
  <si>
    <t>451971112R00</t>
  </si>
  <si>
    <t>Vodorovné konstrukce</t>
  </si>
  <si>
    <t>4</t>
  </si>
  <si>
    <t xml:space="preserve">D+M prostupy při betonáži </t>
  </si>
  <si>
    <t>3-pc01</t>
  </si>
  <si>
    <t>výpustné zařízení:(1,95*2+1,6*2)*1,1</t>
  </si>
  <si>
    <t>13611210-PS</t>
  </si>
  <si>
    <t>Těsnící plech do pracovních spar oboustranný celoplošný povlak</t>
  </si>
  <si>
    <t>výpustné zařízení:1,95*2+1,6*2</t>
  </si>
  <si>
    <t xml:space="preserve">Těsnění pracovní spáry plechem mezi dnem a stěnou </t>
  </si>
  <si>
    <t>939941112R00</t>
  </si>
  <si>
    <t>výpustné zařízení:1,95*2+1,6*2+1,6*3</t>
  </si>
  <si>
    <t xml:space="preserve">Těsnění dilatační spáry gumovým pásem, ve dně </t>
  </si>
  <si>
    <t>931991111R00</t>
  </si>
  <si>
    <t>Stupadla šacht. vidlicová oceloplast, vysek. beton s vysekáním otvoru v betonu</t>
  </si>
  <si>
    <t>899521411RT1</t>
  </si>
  <si>
    <t>zavazovací křídlo:1*2,13*2*1,2*7,9/1000*2</t>
  </si>
  <si>
    <t>výpustné zařízení nádrže:2,3*(1,95*2+0,8*2+0,4*2)*2*1,2*7,9/1000</t>
  </si>
  <si>
    <t>Výztuž nadzákladových zdí ze svařovaných sítí svařovanou sítí - drát 8,0  oka 100/100</t>
  </si>
  <si>
    <t>311361921RT8</t>
  </si>
  <si>
    <t>zavazovací křídlo:2,13*1*2*2</t>
  </si>
  <si>
    <t>výpustné zařízení nádrže:2,3*(1,95*2+0,8*2+0,4*2)*2</t>
  </si>
  <si>
    <t xml:space="preserve">Bednění nadzákladových zdí oboustranné-odstranění </t>
  </si>
  <si>
    <t>311351106R00</t>
  </si>
  <si>
    <t xml:space="preserve">Bednění nadzákladových zdí oboustranné - zřízení </t>
  </si>
  <si>
    <t>311351105R00</t>
  </si>
  <si>
    <t>zavazovací křídlo:0,4*2,13*1*2</t>
  </si>
  <si>
    <t>výpustné zařízení nádrže:0,4*2,3*(1,95*2+0,8*2)+0,15*(0,5*2+0,8*2)*0,2</t>
  </si>
  <si>
    <t>Opěrné zdi z bet. železového vodostaveb. C 30/37 XF3 odolnost proti působení střídavého mrazu</t>
  </si>
  <si>
    <t>327321116RT2</t>
  </si>
  <si>
    <t>Svislé a kompletní konstrukce</t>
  </si>
  <si>
    <t>3</t>
  </si>
  <si>
    <t>šachty:3*3*5</t>
  </si>
  <si>
    <t>štětovaný práh - forma pro usazení kamenů:1,5*2,9*2*2*2*7,9/1000</t>
  </si>
  <si>
    <t>práh - zaústění kanal do koryta:1,35*1,3*2*1,2*7,9/1000</t>
  </si>
  <si>
    <t>(1,73*(0,8+3,73)/2)*2*1,2*7,90/1000</t>
  </si>
  <si>
    <t>výpustné zařízení nádrže:(1,95*1,6)*2*1,2*7,90/1000</t>
  </si>
  <si>
    <t>Výztuž základových desek ze svařovaných sítí svařovanou sítí - drát 8,0  oka 100/100</t>
  </si>
  <si>
    <t>273361921RT8</t>
  </si>
  <si>
    <t>štětovaný práh:0,5*2,9*2*2</t>
  </si>
  <si>
    <t>práh - zaústění kanal do koryta:1,35*1,3*2</t>
  </si>
  <si>
    <t>0,7*(1,73+(0,8+3,73)/2)*2</t>
  </si>
  <si>
    <t>výpustné zařízení nádrže:0,9*(1,95+1,6)*2</t>
  </si>
  <si>
    <t xml:space="preserve">Bednění stěn základových desek - odstranění </t>
  </si>
  <si>
    <t>273351216R00</t>
  </si>
  <si>
    <t xml:space="preserve">Bednění stěn základových desek - zřízení </t>
  </si>
  <si>
    <t>273351215R00</t>
  </si>
  <si>
    <t>štětovaný práh:0,5*0,3*2,9*2</t>
  </si>
  <si>
    <t>práh - zaústění kanal do koryta:0,8*1,35*1,3</t>
  </si>
  <si>
    <t>((0,8*3,7)/2*2,13+1,15*0,8)*0,2</t>
  </si>
  <si>
    <t>0,7*1,73*(0,8+3,73)/2</t>
  </si>
  <si>
    <t>výpustné zařízení nádrže:0,9*1,95*1,6</t>
  </si>
  <si>
    <t>Železobeton základových desek vodostavební C 30/37 XF3 odolnost proti střídavému působení mrazu</t>
  </si>
  <si>
    <t>273323611RT6</t>
  </si>
  <si>
    <t>práh - zaústění kanal do koryta:1*1,6*0,08</t>
  </si>
  <si>
    <t>výpustné zařízení nádrže:0,08*2,2*1,8+1,8*0,7*0,7</t>
  </si>
  <si>
    <t>odpadní potrubí:1,35*0,08*11</t>
  </si>
  <si>
    <t>šachty:0,1*3*3*5</t>
  </si>
  <si>
    <t>D1:1,35*0,08*(43,32+8,76+40,3)</t>
  </si>
  <si>
    <t>podkladní beton kameninové potrubí:</t>
  </si>
  <si>
    <t>2*3,5</t>
  </si>
  <si>
    <t>Trativody z PVC drenážních flexi. trubek, lože, obsyp štěrkopískem, trubky d 100 mm, geotextilie</t>
  </si>
  <si>
    <t>212810010RAX</t>
  </si>
  <si>
    <t>D1:189,65*1,9</t>
  </si>
  <si>
    <t>PDK2:64,99*1,9</t>
  </si>
  <si>
    <t>PDK1:93,63*1,9</t>
  </si>
  <si>
    <t>PDK2:1,1*0,15*(30,23+2,68)</t>
  </si>
  <si>
    <t>PDK1:1,1*0,15*(52,56+4,56)</t>
  </si>
  <si>
    <t>nádrž:510</t>
  </si>
  <si>
    <t>koryto:34</t>
  </si>
  <si>
    <t>nádrž:1884</t>
  </si>
  <si>
    <t>koryto:44,1</t>
  </si>
  <si>
    <t>D1:1,35*(43,32+8,76+40,27)</t>
  </si>
  <si>
    <t>PDK2:1,1*(30,23+2,68)</t>
  </si>
  <si>
    <t>PDK1:1,1*(52,56+4,56)</t>
  </si>
  <si>
    <t>odpadní potrubí:1,35*0,5*11</t>
  </si>
  <si>
    <t>PDK2:1,1*0,45*(30,23+2,68)</t>
  </si>
  <si>
    <t>PDK1:1,1*0,45*(52,56+4,56)</t>
  </si>
  <si>
    <t>šachty=výkop-objem š-podkl. bet-podsyp:214,00-(0,93+0,35+15,81+4,5+4,5)</t>
  </si>
  <si>
    <t>odpadní potrubí:37,17-7,43-7,43</t>
  </si>
  <si>
    <t>(54,91+104,83+42,4)-29,24-29,24</t>
  </si>
  <si>
    <t>D1:229,68-33,9-31,23</t>
  </si>
  <si>
    <t>PDK2:86,71-5,43-16,29</t>
  </si>
  <si>
    <t>PDK1:131,32-9,42-28,27</t>
  </si>
  <si>
    <t>nádrž:691</t>
  </si>
  <si>
    <t>koryto:13,1</t>
  </si>
  <si>
    <t>Zásyp jam, rýh, šachet se zhutněním, zhutnění dle TZ (95% PS)</t>
  </si>
  <si>
    <t>nádrž:585</t>
  </si>
  <si>
    <t>koryto:27,4</t>
  </si>
  <si>
    <t xml:space="preserve">Hutnění boků násypů a jejich úprava </t>
  </si>
  <si>
    <t>171151101R00</t>
  </si>
  <si>
    <t xml:space="preserve">Uložení sypaniny do násypů zhutněných na 95% PS </t>
  </si>
  <si>
    <t>171101101R00</t>
  </si>
  <si>
    <t xml:space="preserve">Vodorovné přemístění výkopku z hor.1-4 do 500 m </t>
  </si>
  <si>
    <t>162301101R00</t>
  </si>
  <si>
    <t>šachty=výkop-zásyp:vykop_s-187,91</t>
  </si>
  <si>
    <t>kanalizace=výkop-zásyp:vykop_r-(143,66-22,31)</t>
  </si>
  <si>
    <t>protlak:Pi*0,45^2/4*18,81</t>
  </si>
  <si>
    <t>nádrž:2409-691</t>
  </si>
  <si>
    <t>koryto:82,3-13,1</t>
  </si>
  <si>
    <t>vykop_r+vykop_s+vykop_kor+vykop_nad+protlak</t>
  </si>
  <si>
    <t>D1:18</t>
  </si>
  <si>
    <t xml:space="preserve">Demontáž pažicího boxu extra dl.3,7m, š.2m, hl.4,6 </t>
  </si>
  <si>
    <t>151813321R00</t>
  </si>
  <si>
    <t xml:space="preserve">Demontáž pažicího boxu standard dl.3m, š.2m, hl.3, </t>
  </si>
  <si>
    <t>151813317R00</t>
  </si>
  <si>
    <t>odpadní potrubí:4</t>
  </si>
  <si>
    <t>D1:12</t>
  </si>
  <si>
    <t>PDK 2:3</t>
  </si>
  <si>
    <t>PDK 1:6</t>
  </si>
  <si>
    <t xml:space="preserve">Demontáž lehkého pažicího boxu dl.3m, š.2m, hl.2,9 </t>
  </si>
  <si>
    <t>151813313R00</t>
  </si>
  <si>
    <t>D1:</t>
  </si>
  <si>
    <t>PDK 2:7</t>
  </si>
  <si>
    <t>PDK 1:13</t>
  </si>
  <si>
    <t xml:space="preserve">Demontáž lehkého pažicího boxu dl.3m, š.2m, hl.1,6 </t>
  </si>
  <si>
    <t>151813311R00</t>
  </si>
  <si>
    <t xml:space="preserve">Montáž pažicího boxu extra dl.3,7m, š.2m, hl.4,6 m </t>
  </si>
  <si>
    <t>151811321R00</t>
  </si>
  <si>
    <t xml:space="preserve">Montáž pažicího boxu standard dl.3m, š.2m,hl.3,57m </t>
  </si>
  <si>
    <t>151811317R00</t>
  </si>
  <si>
    <t xml:space="preserve">Montáž lehkého pažicího boxu dl.3m, š.2m, hl.2,92m </t>
  </si>
  <si>
    <t>151811313R00</t>
  </si>
  <si>
    <t xml:space="preserve">Montáž lehkého pažicího boxu dl.3m, š.2m, hl.1,6 m </t>
  </si>
  <si>
    <t>151811311R00</t>
  </si>
  <si>
    <t>D1:3*4*(4,1+4,93+4,15+3,48+3,47)</t>
  </si>
  <si>
    <t>PDK 2:3*4*1,8</t>
  </si>
  <si>
    <t>PDK 1:3*4*(1,68+1,61+1,43)</t>
  </si>
  <si>
    <t>Protlak z ocelových trub, D 400 mm vč. dodávky ocelových trub</t>
  </si>
  <si>
    <t>141741119RTX</t>
  </si>
  <si>
    <t>odpadní potrubí:1,35*2,5*11</t>
  </si>
  <si>
    <t>1,35*(3,87+3,07)/2*(111,66-62,63)</t>
  </si>
  <si>
    <t>1,35*(3,76+4,74)/2*(42,82-35,43)</t>
  </si>
  <si>
    <t>1,35*(4,2+3,76)/2*(35,43-15,92)</t>
  </si>
  <si>
    <t>D1:1,35*(0,91+4,2)/2*15,92</t>
  </si>
  <si>
    <t>PDK 2:1,1*(3,34+1,45)/2*(30,23+2,68)</t>
  </si>
  <si>
    <t>PDK 1:1,1*(3,1+1,08)/2*(52,56+4,56)</t>
  </si>
  <si>
    <t>napojení na stávající:1,5*1,5*3</t>
  </si>
  <si>
    <t>D1:3*3*(4,1+4,93+4,15+3,48+3,47)</t>
  </si>
  <si>
    <t>PDK 2:2*2*1,8</t>
  </si>
  <si>
    <t>PDK 1:2*2*(1,68+1,61+1,43)</t>
  </si>
  <si>
    <t>nádrž - ve tvaru nádrže:2409</t>
  </si>
  <si>
    <t xml:space="preserve">Příplatek za lepivost - hloubení nezap.jam v hor.3 </t>
  </si>
  <si>
    <t>131201119R00</t>
  </si>
  <si>
    <t xml:space="preserve">Hloubení nezapaž. jam hor.3 do 100 m3, STROJNĚ </t>
  </si>
  <si>
    <t>131201111R00</t>
  </si>
  <si>
    <t>koryto - ve tvaru koryta:82,3</t>
  </si>
  <si>
    <t xml:space="preserve">Příplatek za lepivost - výkop vodotečí v hor.3 </t>
  </si>
  <si>
    <t>124203109R00</t>
  </si>
  <si>
    <t xml:space="preserve">Vykopávky pro koryta vodotečí v hor. 3 do 1000 m3 </t>
  </si>
  <si>
    <t>124203101R00</t>
  </si>
  <si>
    <t>nádrž:0,15*1680</t>
  </si>
  <si>
    <t>koryto:0,15*30</t>
  </si>
  <si>
    <t xml:space="preserve">Sejmutí ornice s přemístěním do 50 m </t>
  </si>
  <si>
    <t>121101101R00</t>
  </si>
  <si>
    <t>den</t>
  </si>
  <si>
    <t xml:space="preserve">Pohotovost čerp.soupravy, výška 25 m, přítok 500 l </t>
  </si>
  <si>
    <t>115101321R00</t>
  </si>
  <si>
    <t>30*24</t>
  </si>
  <si>
    <t>h</t>
  </si>
  <si>
    <t xml:space="preserve">Čerpání vody na výšku 10 - 25 m, přítok do 500 l </t>
  </si>
  <si>
    <t>115101221R00</t>
  </si>
  <si>
    <t>Světelnětechnické měření nainstalované soustavy VO</t>
  </si>
  <si>
    <t>Přepojení rozvodu VO a jeho dočasné úpravy, provizorní provoz soustavy VO, rozfázování svítidel, provedení potřebných měření a sond</t>
  </si>
  <si>
    <t>Přikotvení stávající značky na nový sloup VO (parkoviště u BD)</t>
  </si>
  <si>
    <t>Demontáž dopravní značky vč. odstranění bet. základu (parkoviště u BD)</t>
  </si>
  <si>
    <t>Finální úprava terénu / povrchu - kompletace dlažby (platí pro části výkopů které nespadají pod SO vegetačních úprav nebo spevněných ploch</t>
  </si>
  <si>
    <t>Finální úprava terénu / povrchu - zatravnění (platí pro části výkopů které nespadají pod SO vegetačních úprav nebo spevněných ploch</t>
  </si>
  <si>
    <t>Dodání červené ohebné korugované chráničky HDPE/LDPE d 40 mm (včetně potřebných spojek) včetně uložení této chráničky do výkopu - uvedená výměra zahrnuje ztratné prořezem a rezervní chráničku pod komunikacemi parkoviště</t>
  </si>
  <si>
    <t>Provizorní zajištění inženýrských sítí ve výkopech pomocí drátů, dřevěných a plastových prvků apod. - kabelů při souběhu</t>
  </si>
  <si>
    <t>Zarovnání kabelových rýh po výkopu strojně, šířka rýhy do 50cm</t>
  </si>
  <si>
    <t>Hloubení nezapažených kabelových rýh strojně, včetně urovnání dna, s přemístěním výkopku do vzdálenosti 3m od okraje výkopu šířky 35cm, hloubky 50cm v hornině třídy 3</t>
  </si>
  <si>
    <t>Hloubení nezapažených jam ručně pro ostatní konstrukce s přemístěním výkopku do vzdálenosti 3 m od okraje jámy, včetně zásypu, zhutnění a urovnání povrchu ostatních konstrukcí - rozvodnice SPTOM1 v hornině třídy 3</t>
  </si>
  <si>
    <t>Jistič 20C/1 10kA</t>
  </si>
  <si>
    <t>Jistič 16C/1 10kA</t>
  </si>
  <si>
    <t>Demontáž stávající rozvodnice VO na pozici SPTOM1, která bude nahrazena novou rozvodnicí viz předchozí položka. Odpojení stávajících vývodů/přívodu, které budou použiti pro zapojení do nové rozvodnice</t>
  </si>
  <si>
    <t>Materiál pro ukončení kabelu ve stožáru nebo v rozváděči - smršťovací rozdělovací hlava pro kabely 4x6 až 4x50 mm2</t>
  </si>
  <si>
    <t>LED svítidlo VO - typ "C" na sloupu 6m - 14W (EWR) - přesná specifikace viz technická zpráva SO 02 - kap. 5.1.</t>
  </si>
  <si>
    <t>LED svítidlo VO - typ "B" na sloupu 4m - 11W (WSC) - přesná specifikace viz technická zpráva SO 02 - kap. 5.1.</t>
  </si>
  <si>
    <t>LED svítidlo VO - typ "Aa" na sloupu 5m - 11W (EWR) - přesná specifikace viz technická zpráva SO 02 - kap. 5.1.</t>
  </si>
  <si>
    <t>LED svítidlo VO - typ "A" na sloupu 5m - 11W (WSC) - přesná specifikace viz technická zpráva SO 02 - kap. 5.1.</t>
  </si>
  <si>
    <t>Válcová pojistka vel. 10 x 38, jmen. proud 6 A, charakteristika gG</t>
  </si>
  <si>
    <t>Stožárová elektrovýzbroj pro 1 jištěný okruh (min. IP2X) s pojistk. odpínačem pro válcovou pojistku velikosti 10 x 38 mm, upevnění elektrovýzbroje na šroub uvnitř stožáru, velikost elektrovýzbroje přizpůsobená vnitřnímu prostoru uvnitř stožáru a velikosti dvířek (stožáry specifikované v položkách č. 1 až č. 3), nosná konstrukce a svorky v povrchové úpravě odolávající korozi, čtyřsvorková, připojení až 3 kabelů s žílami Cu/Al průřezu do 4x25 mm2 včetně.</t>
  </si>
  <si>
    <t>Kónický ocelový osvětlovací stožár jmenovité nadzemní výšky 6 m (ve výkresové části označení osvětlení „C“) v provedení s dříkem určeným k vetknutí do země (průměr dříku v horní části 76 mm, průměr dříku spodní části 162 mm, délka dříku určená k vetknutí do země 1 m, celková délka dříku 7 m, tloušťka stěny dříku min. 3 mm, zapuštěná dvířka min. 85x300 mm, výška dvířek 600 mm nad úrovní vetknutí, celý stožár oboustranně žárově zinkovaný). Včetně povrchového nátěru barvy RAL 7043 pololesk.</t>
  </si>
  <si>
    <t>Kónický ocelový osvětlovací stožár jmenovité nadzemní výšky 5 m (ve výkresové části označení osvětlení „A“ a "Aa") v provedení s dříkem určeným k vetknutí do země (průměr dříku v horní části 76 mm, průměr dříku spodní části 146 mm, délka dříku určená k vetknutí do země 0,8 m, celková délka dříku 5,8 m, tloušťka stěny dříku min. 3 mm, zapuštěná dvířka min. 85x300 mm, výška dvířek 600 mm nad úrovní vetknutí, celý stožár oboustranně žárově zinkovaný). Včetně povrchového nátěru barvy RAL 7043 pololesk.</t>
  </si>
  <si>
    <t>Kónický ocelový osvětlovací stožár jmenovité nadzemní výšky 4 m (ve výkresové části označení osvětlení „B“) v provedení s dříkem určeným k vetknutí do země (průměr dříku v horní části 76 mm, průměr dříku spodní části 134, délka dříku určená k vetknutí do země 0,8 m, celková délka dříku 4,8 m, tloušťka stěny dříku min. 3 mm, zapuštěná dvířka min. 85x300 mm, výška dvířek 600 mm nad úrovní vetknutí, celý stožár oboustranně žárově zinkovaný). Včetně povrchového nátěru barvy RAL 7043 pololesk.</t>
  </si>
  <si>
    <t>END</t>
  </si>
  <si>
    <t/>
  </si>
  <si>
    <t>POPUZIV</t>
  </si>
  <si>
    <t>Poznámky uchazeče k zadání</t>
  </si>
  <si>
    <t>SUM</t>
  </si>
  <si>
    <t>Poplatek za recyklaci betonu kusovost do 1600 cm2, čistý (skup.170101)</t>
  </si>
  <si>
    <t>979999981R00</t>
  </si>
  <si>
    <t>Uložení suti na skládku bez zhutnění</t>
  </si>
  <si>
    <t>979093111R00</t>
  </si>
  <si>
    <t>Příplatek k dopravě vybouraných hmot za dalších 5 km</t>
  </si>
  <si>
    <t>979084219T00</t>
  </si>
  <si>
    <t>Vodorovná doprava vybouraných hmot po suchu do 5 km</t>
  </si>
  <si>
    <t>979084216T00</t>
  </si>
  <si>
    <t>Přesuny sutí a vybouraných hmot</t>
  </si>
  <si>
    <t>VV</t>
  </si>
  <si>
    <t>oc. kce vyhlídky se sítí a skluzavkou:(3+1+2+1)*2</t>
  </si>
  <si>
    <t>oc. kce vyhlídky:2*(4*0,076+2*0,2)*5,17+5*(4*0,08*2,79)+15</t>
  </si>
  <si>
    <t>oc. kce dř. mostku:4*(6*0,14*5,16)+136*(2*0,067*0,116)+8*(0,2*0,2*2)</t>
  </si>
  <si>
    <t>RAL 7043</t>
  </si>
  <si>
    <t>Ošetření prvků práškovým vypalovacím lakem, venkovní dvouvrstvá barva</t>
  </si>
  <si>
    <t>7831701-VL</t>
  </si>
  <si>
    <t>vyhlídka se sítí a skluzavkou:3*(2*0,15+2*0,2)*3,98+3*(2*0,15+2*0,2)*0,84+8*(2*0,15+2*0,2)*2,525+(2*0,15+2*0,2)*1,453+(2*0,15+2*0,2)*3,703+9*(4*0,12)*1,08+(0,12*4)*(3,04+4,67+3,04)+6*(2*0,15+2*0,2)*0,996+30*(2*0,05+2*0,165)*3,98+4*(4*0,12)*1,34</t>
  </si>
  <si>
    <t>vyhlídka:2*(2*0,15+2*0,2)*5,48+2*(2*0,15+2*0,2)*2,8+2*(2*0,12+2*0,14)*2,98+2*(2*0,12+2*0,14)*2,5+9*(4*0,12)*1,08+2*(4*0,12)*4,55+1*(4*0,12)*3,34+30*(2*0,04+2*0,165)*3,1+6*(4*0,12*1,34)</t>
  </si>
  <si>
    <t>dř. mostek:28*(2*0,12+2*0,165)*2,5</t>
  </si>
  <si>
    <t>pochozí fošny dř. podlahy:31*(2*0,165+2*0,04*5,5)</t>
  </si>
  <si>
    <t>podkladní hranol dř. podlahy:8*5,5*2*0,04*2*0,07</t>
  </si>
  <si>
    <t>Tenkovrstvá lazura v min. dvou vrstvách (stejná jako u herních prvků), vhodná na prvky v přímém kontaktu s dětmi dle DIN 53160 a v souladu s požadavky EN 71-3.</t>
  </si>
  <si>
    <t>Lazura ochranná olejová dřevěných podlah 2x</t>
  </si>
  <si>
    <t>783682131R00</t>
  </si>
  <si>
    <t>Nátěry</t>
  </si>
  <si>
    <t>783</t>
  </si>
  <si>
    <t>Přesun hmot pro zámečnické konstr., výšky do 6 m</t>
  </si>
  <si>
    <t>DŘEVĚNÁ VYHLÍDKA SE SÍTÍ A SKLUZAVKOU:178,7*0,001</t>
  </si>
  <si>
    <t>DŘEVĚNÁ VYHLÍDKA:385,4*0,001</t>
  </si>
  <si>
    <t>POL3_0</t>
  </si>
  <si>
    <t>Ocelové profily a plechy dle výpisu mat. v PD</t>
  </si>
  <si>
    <t>13401-VL</t>
  </si>
  <si>
    <t>DŘEVĚNÁ VYHLÍDKA SE SÍTÍ A SKLUZAVKOU:178,7</t>
  </si>
  <si>
    <t>DŘEVĚNÁ VYHLÍDKA:385,4-191,3</t>
  </si>
  <si>
    <t>Pozinkování ocelových výrobků, hmotnost celková od 10 do 50 kg</t>
  </si>
  <si>
    <t>767951112R00</t>
  </si>
  <si>
    <t>DŘEVĚNÁ VYHLÍDKA:191,3</t>
  </si>
  <si>
    <t>Pozinkování ocelových výrobků, hmotnost celková od 50 do 100 kg</t>
  </si>
  <si>
    <t>767951113R00</t>
  </si>
  <si>
    <t>Výroba a montáž kovové atypické konstrukce do 20 kg</t>
  </si>
  <si>
    <t>767995103T00</t>
  </si>
  <si>
    <t>Výroba a montáž kovové atypické konstrukce do 100 kg</t>
  </si>
  <si>
    <t>767995105T00</t>
  </si>
  <si>
    <t>DŘEVĚNÝ MOSTEK:25,1*0,001</t>
  </si>
  <si>
    <t>Plech hladký S235JR 10,00 x 1000 x 2000 mm</t>
  </si>
  <si>
    <t>13611228R</t>
  </si>
  <si>
    <t>DŘEVĚNÝ MOSTEK:41,5*0,001</t>
  </si>
  <si>
    <t>Plech hladký S235JR 5,00 x 1000 x 2000 mm</t>
  </si>
  <si>
    <t>13611218R</t>
  </si>
  <si>
    <t>DŘEVĚNÝ MOSTEK:695,6*0,001</t>
  </si>
  <si>
    <t>Tyč ocelová HEB 140, S235JR</t>
  </si>
  <si>
    <t>13388435R</t>
  </si>
  <si>
    <t>DŘEVĚNÝ MOSTEK:838,4</t>
  </si>
  <si>
    <t>Pozinkování ocelových výrobků, hmotnost celková od 100 do 300 kg</t>
  </si>
  <si>
    <t>767951114R00</t>
  </si>
  <si>
    <t>Výroba a montáž kovové atypické konstrukce do 250 kg</t>
  </si>
  <si>
    <t>767995106T00</t>
  </si>
  <si>
    <t>Přesun hmot pro tesařské konstrukce, výšky do 12 m</t>
  </si>
  <si>
    <t>998762102R00</t>
  </si>
  <si>
    <t>DŘEVĚNÁ VYHLÍDKA SE SÍTÍ A SKLUZAVKOU:2,840+(2*0,05*0,165*3,98)+(4*0,12*0,12*1,34)</t>
  </si>
  <si>
    <t>DŘEVĚNÁ VYHLÍDKA:1,732+(6*0,12*0,12*1,34)</t>
  </si>
  <si>
    <t>DŘEVĚNÝ MOSTEK:1,497</t>
  </si>
  <si>
    <t xml:space="preserve"> akát tř. pevnosti D30</t>
  </si>
  <si>
    <t>Řezivo sušené hoblované, akát</t>
  </si>
  <si>
    <t>76201-VL</t>
  </si>
  <si>
    <t>DŘEVĚNÁ VYHLÍDKA SE SÍTÍ A SKLUZAVKOU:4,2*3+1,1*3+2,8*8+1,7+4+1,3*9+3,3+4,9+3,3+1,2*6+4,2*30+4*1,34</t>
  </si>
  <si>
    <t>DŘEVĚNÁ VYHLÍDKA:5,7*2+3*2+3,2*2+2,7*2+1,3*9+4,8*2+3,6*1+3,3*30+1,34*6</t>
  </si>
  <si>
    <t>vč. provedení tesařských spojů, spojovacího materiálu dle PD, kotvení a osazení</t>
  </si>
  <si>
    <t>Montáž prostorové vázané konstrukce hraněné do 288 cm2</t>
  </si>
  <si>
    <t>762712130T00</t>
  </si>
  <si>
    <t>DŘEVĚNÝ MOSTEK:5*2,5</t>
  </si>
  <si>
    <t>Dřevěná mostovka z tvrdých fošen, akát, montáž a kotvení</t>
  </si>
  <si>
    <t>762-02LV</t>
  </si>
  <si>
    <t>Konstrukce tesařské</t>
  </si>
  <si>
    <t>762</t>
  </si>
  <si>
    <t>Přesun hmot pro izolace proti vodě, výšky do 6 m</t>
  </si>
  <si>
    <t>998711101R00</t>
  </si>
  <si>
    <t>KZ 05 … KAMENNÁ ZÍDKA:15,58*0,5*1,1</t>
  </si>
  <si>
    <t>KZ 04 … KAMENNÁ ZÍDKA:7,37*0,5*1,1</t>
  </si>
  <si>
    <t>KZ 03 … KAMENNÁ ZÍDKA:11,54*0,5*1,1</t>
  </si>
  <si>
    <t>KZ 02 … KAMENNÁ ZÍDKA:12,17*0,5*1,1</t>
  </si>
  <si>
    <t>KZ 01 … KAMENNÁ ZÍDKA:18,1*0,5*1,1</t>
  </si>
  <si>
    <t>Fólie nopová PE-HD, výška nopů 8 mm</t>
  </si>
  <si>
    <t>28323110R</t>
  </si>
  <si>
    <t>KZ 05 … KAMENNÁ ZÍDKA:15,58*0,5</t>
  </si>
  <si>
    <t>KZ 04 … KAMENNÁ ZÍDKA:7,37*0,5</t>
  </si>
  <si>
    <t>KZ 03 … KAMENNÁ ZÍDKA:11,54*0,5</t>
  </si>
  <si>
    <t>KZ 02 … KAMENNÁ ZÍDKA:12,17*0,5</t>
  </si>
  <si>
    <t>KZ 01 … KAMENNÁ ZÍDKA:18,1*0,5</t>
  </si>
  <si>
    <t>Provedení izolace nopovou fólií , svisle, včetně uchycení</t>
  </si>
  <si>
    <t>711132311T00</t>
  </si>
  <si>
    <t>Izolace proti vodě</t>
  </si>
  <si>
    <t>711</t>
  </si>
  <si>
    <t>Přesun hmot, pozemní komunikace, kryt dlážděný</t>
  </si>
  <si>
    <t>998223011R00</t>
  </si>
  <si>
    <t>stávající značka E13 "MIMO DOPRAVNÍ OBSLUHY":1</t>
  </si>
  <si>
    <t>stávající značka B11:1</t>
  </si>
  <si>
    <t>Odstranění doprav. značky ze sloupů nebo konzolí</t>
  </si>
  <si>
    <t>966006211R00</t>
  </si>
  <si>
    <t>ŠD8:1</t>
  </si>
  <si>
    <t>ŠD7:1</t>
  </si>
  <si>
    <t>ŠD3:1</t>
  </si>
  <si>
    <t>ŠD2:1</t>
  </si>
  <si>
    <t>ŠD5:3</t>
  </si>
  <si>
    <t>ŠD1:1</t>
  </si>
  <si>
    <t>Š4:1</t>
  </si>
  <si>
    <t>Š3:3</t>
  </si>
  <si>
    <t>Š2:2</t>
  </si>
  <si>
    <t>Š1:2</t>
  </si>
  <si>
    <t>S přemístěním hmot na skládku na vzdálenost do 3 m nebo naložením na dopravní prostředek.</t>
  </si>
  <si>
    <t>Vybourání betonových dílců šachet do 1,0 t, vč. naložení na dopr. prostředek</t>
  </si>
  <si>
    <t>961-03VL</t>
  </si>
  <si>
    <t>ŠD5:1</t>
  </si>
  <si>
    <t>Š3:1</t>
  </si>
  <si>
    <t>Š2:1</t>
  </si>
  <si>
    <t>Š1:1</t>
  </si>
  <si>
    <t>Vybourání poklopu s rámem do 100 kg, vč. naložení na dopr. prostředek</t>
  </si>
  <si>
    <t>961-01VL</t>
  </si>
  <si>
    <t>Bourání konstrukcí</t>
  </si>
  <si>
    <t>96</t>
  </si>
  <si>
    <t>Výplň otvoru v podlaze pochozí sítí s velikostí oka max. 150 mm z oplétaného ocelového lana pískové barvy s černými spojkami bude dodána dodavatelem herního prvku do trojúhelníkového montážního otvoru 1x 2 500 x 2 500 mm (1/2). Kotvení nerezových bodů do dřevěné konstrukce bude pomocí závitových pouzder patřičné velikosti závitu. Certifikace dle ČSN EN 1176-1.</t>
  </si>
  <si>
    <t>Pochozí síť trojúhelníkového tvaru, atyp. otvor v podlaze vyhlídky se sítí</t>
  </si>
  <si>
    <t>953-02VL</t>
  </si>
  <si>
    <t>nerezovými kotevními body, kde v rozích budou dimense M10 a průběžně M8. Kotvení nerezových bodů do dřevěné konstrukce bude pomocí závitových pouzder patřičné velikosti závitu. Četnost kotevních bodů ve sloupcích - dvojice rohového kotvení M10 s jedním průběžným kotevním bodem M8. Četnost kotevních bodů v podélné části - 2x kotevní bod M8 do madla a 2x kotevní bod M8 do doplněných dřevěných trámů (boční výplně) nebo podlahových prken (čelní výplně).</t>
  </si>
  <si>
    <t>Výplň zábradlí z nerezové sítě s velikostí oka 30 mm s průměrem lanka 1,5 mm s certifikací ETA. Osazena v jednotlivých polích mezi dřevěnou k-ci zábradlí na jejich osu. Nerezové sítě budou vedeny nerezovými obvodovými lany o6 mm, které budou vedeny</t>
  </si>
  <si>
    <t>Výplň zábradlí dřevěné vyhlíky a dřevěné vyhlídky se sítí a skluzavkou.</t>
  </si>
  <si>
    <t>Výplň zábradlí z nerezových sítí, 30x30x1,5, materiál, dodání a montáž</t>
  </si>
  <si>
    <t>953-01VL</t>
  </si>
  <si>
    <t>MO 14 … STOJAN NA KOLO (3 ks):3*4</t>
  </si>
  <si>
    <t>MO 13 … INFORMAČNÍ TABULE NÁVŠTĚVNÍHO ŘÁDU MALÁ (3 ks):3*4</t>
  </si>
  <si>
    <t>MO 12 … INFORMAČNÍ TABULE NÁVŠTĚVNÍHO ŘÁDU VELKÁ (1 ks):4</t>
  </si>
  <si>
    <t>MO 11 … ODPADKOVÝ KOŠ BEZ POPELNÍKU (4 ks):4*4</t>
  </si>
  <si>
    <t>MO 10 … KOŠ PRO TŘÍDĚNÝ ODPAD S POPELNÍKEM (2 ks):2*4</t>
  </si>
  <si>
    <t>MO 09 … OCELOVÝ LAKOVANÝ SEDACÍ SET PRO 4 OSOBY (1 ks):4</t>
  </si>
  <si>
    <t>MO 08 … OCELOVÝ LAKOVANÝ SEDACÍ SET PRO 6 OSOB (1 ks):6</t>
  </si>
  <si>
    <t>MO 06 … MOHUTNÁ SEDACÍ A LEHACÍ LAVICE BEZ OPĚRADLA (1 ks):8</t>
  </si>
  <si>
    <t>MO 05 … ATYPICKÉ LEHÁTKO NA KAMENNÝCH ZÍDKÁCH (2 ks):2*12</t>
  </si>
  <si>
    <t>MO 04 … LEHÁTKO (8 ks):8*4</t>
  </si>
  <si>
    <t>MO 03 … LAVIČKA BEZ OPĚRADLA (8 ks):8*4</t>
  </si>
  <si>
    <t>MO 02 … STŮL (4 ks):4*4</t>
  </si>
  <si>
    <t>MO 01 … LAVIČKA S OPĚRADLEM (17 ks):17*4</t>
  </si>
  <si>
    <t>Vyvrtání a vyčištění otvoru, aplikace dvousložkové kotevní hmoty (v ampuli, nebo vytlačením z kartuše) a zasunutí svorníku pro chemické kotvení.</t>
  </si>
  <si>
    <t>Chemické kotvy do betonu, hl. 200 mm, M 10, ampule</t>
  </si>
  <si>
    <t>953981102R00</t>
  </si>
  <si>
    <t>Dokončovací kce na pozem.stav.</t>
  </si>
  <si>
    <t>95</t>
  </si>
  <si>
    <t>Dodání a montáž. Specifikace viz. PD a TZ SO 01.</t>
  </si>
  <si>
    <t>MO 16 … ATYPICKÝ BETONOVÝ GRIL</t>
  </si>
  <si>
    <t>75015-VL</t>
  </si>
  <si>
    <t>MO 14 … STOJAN NA KOLA</t>
  </si>
  <si>
    <t>75014-VL</t>
  </si>
  <si>
    <t>MO 13 … INFORMAČNÍ TABULE NÁVŠTĚVNÍHO ŘÁDU MALÁ</t>
  </si>
  <si>
    <t>75013-VL</t>
  </si>
  <si>
    <t>MO 12 … INFORMAČNÍ TABULE NÁVŠTĚVNÍHO ŘÁDU VELKÁ</t>
  </si>
  <si>
    <t>75012-VL</t>
  </si>
  <si>
    <t>MO 11 … ODPADKOVÝ KOŠ BEZ, POPELNÍKU</t>
  </si>
  <si>
    <t>75011-VL</t>
  </si>
  <si>
    <t>MO 10 … KOŠ PRO TŘÍDĚNÝ, ODPAD S POPELNÍKEM</t>
  </si>
  <si>
    <t>75010-VL</t>
  </si>
  <si>
    <t>MO 09 … OCELOVÝ LAKOVANÝ, SEDACÍ SET PRO 4 OSOBY</t>
  </si>
  <si>
    <t>75009-VL</t>
  </si>
  <si>
    <t>MO 08 … OCELOVÝ LAKOVANÝ, SEDACÍ SET PRO 6 OSOB</t>
  </si>
  <si>
    <t>75008-VL</t>
  </si>
  <si>
    <t>MO 07 … SEDACÍ LAVICE NA, KAMENNÉ ZÍDCE (ATYP)</t>
  </si>
  <si>
    <t>75007-VL</t>
  </si>
  <si>
    <t>MO 06 … MOHUTNÁ SEDACÍ A LEHACÍ LAVICE BEZ, OPĚRADLA</t>
  </si>
  <si>
    <t>75006-VL</t>
  </si>
  <si>
    <t>MO 05 … ATYPICKÉ LEHÁTKO NA KAMENNÝCH ZÍDKÁCH</t>
  </si>
  <si>
    <t>75005-VL</t>
  </si>
  <si>
    <t>MO 04 … LEHÁTKO</t>
  </si>
  <si>
    <t>75004-VL</t>
  </si>
  <si>
    <t>MO 03 … LAVIČKA BEZ OPĚRADLA</t>
  </si>
  <si>
    <t>75003-VL</t>
  </si>
  <si>
    <t>MO 02 … STŮL</t>
  </si>
  <si>
    <t>75002-VL</t>
  </si>
  <si>
    <t>MO 01 … LAVIČKA S OPĚRADLEM</t>
  </si>
  <si>
    <t>75001-VL</t>
  </si>
  <si>
    <t>DŠ 02 … DŘEVĚNÉ VÝLEZOVÉ ŠPALKY V LITÉ PRYŽI</t>
  </si>
  <si>
    <t>74916-VL</t>
  </si>
  <si>
    <t>DŠ 01 … DŘEVĚNÉ VÝLEZOVÉ ŠPALKY V TRÁVĚ</t>
  </si>
  <si>
    <t>74915-VL</t>
  </si>
  <si>
    <t>SCH 05 … DŘEVĚNÉ MASIVNÍ SCHODY V LITÉ PRYŽI</t>
  </si>
  <si>
    <t>74914-VL</t>
  </si>
  <si>
    <t>HP 14 … KOSOČTVERCOVÝ PŘÍSTŘEŠEK</t>
  </si>
  <si>
    <t>74913-VL</t>
  </si>
  <si>
    <t>HP 13 … OBDÉLNÍKOVÝ PŘÍSTŘEŠEK</t>
  </si>
  <si>
    <t>74912-VL</t>
  </si>
  <si>
    <t>HP 12 … TROJÚHELNÍKOVÝ PŘÍSTŘEŠEK</t>
  </si>
  <si>
    <t>74911-VL</t>
  </si>
  <si>
    <t>HP 11 … ŠEPTANDA</t>
  </si>
  <si>
    <t>74910-VL</t>
  </si>
  <si>
    <t>HP 10 … KOLOTOČ (TALÍŘ), 490 x 490 x 470 mm</t>
  </si>
  <si>
    <t>74909-VL</t>
  </si>
  <si>
    <t>HP 09 … PRUŽINOVÉ HOUPADLO DVOJITÉ, 200 x 960 x 610 mm</t>
  </si>
  <si>
    <t>74908-VL</t>
  </si>
  <si>
    <t>HP 08 … PRUŽINOVÉ HOUPADLO (VČELA), 770 x 690 x 730 mm</t>
  </si>
  <si>
    <t>74907-VL</t>
  </si>
  <si>
    <t>HP 07 … DĚTSKÝ STŮL SE 4 ŠPALKY, 1 450 x 1 250 x 500 mm</t>
  </si>
  <si>
    <t>74906-VL</t>
  </si>
  <si>
    <t>HP 06 … BAGR NA PÍSEK, 1 240 x 230 x 800 mm</t>
  </si>
  <si>
    <t>74905-VL</t>
  </si>
  <si>
    <t>HP 04 … TERÉNNÍ SKLUZAVKA, 2 720 x 1 040 mm</t>
  </si>
  <si>
    <t>74904-VL</t>
  </si>
  <si>
    <t>HP 03 … TUNELOVÁ SKLUZAVKA, 6 820 x 840 mm</t>
  </si>
  <si>
    <t>74903-VL</t>
  </si>
  <si>
    <t>HP 02 … DOMEČEK S LAVICÍ A JEŘÁBEM, 2 530 x 3 530 x 2 870 mm</t>
  </si>
  <si>
    <t>74902-VL</t>
  </si>
  <si>
    <t>HP 01 … DVOJITÁ HOUPAČKA, V KOMBINACI SE SEDÁKEM, 7 230 x 2 080 x 2 840 mm</t>
  </si>
  <si>
    <t>74901-VL</t>
  </si>
  <si>
    <t>Dokončovací práce inž.staveb</t>
  </si>
  <si>
    <t>93</t>
  </si>
  <si>
    <t>Osazení svislé dopravní značky na sloupek nebo konzolu</t>
  </si>
  <si>
    <t>914001125T00</t>
  </si>
  <si>
    <t>stávající značka B11+nový sloupek:1</t>
  </si>
  <si>
    <t>IP12 + O1:1</t>
  </si>
  <si>
    <t>Osaz.svislé dopr.značky a sloupku,Al patka, základ, včetně dodávky sloupku a značky</t>
  </si>
  <si>
    <t>914001121RT6</t>
  </si>
  <si>
    <t>dělení kolmých stání V10b:10*0,1*4,5</t>
  </si>
  <si>
    <t>Vozíčkář V10f:0,8</t>
  </si>
  <si>
    <t>Vodorovné značení stříkanou barvou stopčar, zeber, stínů, šipek, nápisů, přechodů apod.</t>
  </si>
  <si>
    <t>915721111T00</t>
  </si>
  <si>
    <t>Řezání stávajícího živičného krytu tloušťky 100 - 150 mm</t>
  </si>
  <si>
    <t>919735113T00</t>
  </si>
  <si>
    <t>jednořádek kolem sloupů VO:17,2</t>
  </si>
  <si>
    <t>řezání žul. kostek - vytvoření oblé hrany R 0,4 m u hrany pískoviště:38,6*4</t>
  </si>
  <si>
    <t xml:space="preserve">Řezání kamenné dlažby tl.100 mm </t>
  </si>
  <si>
    <t>596491115R00</t>
  </si>
  <si>
    <t>(13,6)/0,3*0,5*0,614*0,001*1,1</t>
  </si>
  <si>
    <t>Tyč žebírková pro betonářskou výztuž B500B, d 10 mm</t>
  </si>
  <si>
    <t>13285291R</t>
  </si>
  <si>
    <t>(13,6)*0,39*64*0,001*1,1</t>
  </si>
  <si>
    <t>Plech hladký S235JR 8,00 x 1000 x 2000 mm</t>
  </si>
  <si>
    <t>13611224R</t>
  </si>
  <si>
    <t>13,6</t>
  </si>
  <si>
    <t>Obruba z oc. pásoviny 8/390 mm. Kotvit navařenou oc. výztuží o 10 mm délky 400 mm po á 500 mm, 100 mm navařit na pásovinu a 300 mm zatlouct do země.</t>
  </si>
  <si>
    <t>Montáž oc. zahradního obrubníku zapuštěného, úprava pásoviny, kotvení, vyrovnání, svařování</t>
  </si>
  <si>
    <t>916-01VL</t>
  </si>
  <si>
    <t>jednořádek žul. kostek 8/10 kolem sloupů VO:1099,6-259,7-822,7</t>
  </si>
  <si>
    <t>jednořádek žul. kostek 8/10:822,7*1,01</t>
  </si>
  <si>
    <t>V jedné řadě, se zřízením lože tl. 5 až 10 cm, s vyplněním a zatřením spár cementovou maltou.</t>
  </si>
  <si>
    <t>Osazení obruby z kostek drobných, s boční opěrou, včetně kostek drobných 12 cm, lože C 16/20 XF1</t>
  </si>
  <si>
    <t>916261111RT1</t>
  </si>
  <si>
    <t>(120,2-18,3-45,7)*1,02</t>
  </si>
  <si>
    <t>Osazení záhon.obrubníků do lože z C 16/20 s opěrou, včetně obrubníku 100/5/25</t>
  </si>
  <si>
    <t>916561111RT4</t>
  </si>
  <si>
    <t>8-6</t>
  </si>
  <si>
    <t>Osazení stojatého obrubníku betonového, s boční opěrou, do lože z betonu C 12/15, vč. obr. nájezd. 100/15/15</t>
  </si>
  <si>
    <t>917862111RV3</t>
  </si>
  <si>
    <t>Osazení stojatého obrubníku betonového, s boční opěrou, do lože z betonu, vč. obrubníku přechod. 100x15x15-25</t>
  </si>
  <si>
    <t>917862114RV4</t>
  </si>
  <si>
    <t>6,8</t>
  </si>
  <si>
    <t>Osazení betonové prefa přídlažby do lože z C16/20, včetně dodávky silniční přídlažby</t>
  </si>
  <si>
    <t>917932121RT2</t>
  </si>
  <si>
    <t>45,7*1,02</t>
  </si>
  <si>
    <t>Osazení záhon.obrubníků do lože z C 16/20 s opěrou, včetně obrubníku 100/5/20 cm</t>
  </si>
  <si>
    <t>916561111RT2</t>
  </si>
  <si>
    <t>38,1*1,02</t>
  </si>
  <si>
    <t>Osazení stojatého obrubníku betonového, s boční opěrou, do lože z betonu C 12/15, včetně obrubníku 100/10/25</t>
  </si>
  <si>
    <t>917862111RT5</t>
  </si>
  <si>
    <t>29,5*1,02</t>
  </si>
  <si>
    <t>Osazení stojatého obrubníku betonového, s boční opěrou, do lože z betonu C 12/15, včetně obrubníku 100/15/25</t>
  </si>
  <si>
    <t>917862111RT7</t>
  </si>
  <si>
    <t>Doplňující práce na komunikaci</t>
  </si>
  <si>
    <t>91</t>
  </si>
  <si>
    <t>zvukovod pro herní prvek HP 11 ... ŠEPTANDA:(11+7,1)*1,1</t>
  </si>
  <si>
    <t>Trubka kabelová chránička dvouplášťová HDPE DN90</t>
  </si>
  <si>
    <t>3457114723R</t>
  </si>
  <si>
    <t>zvukovod pro herní prvek HP 11 ... ŠEPTANDA:11+7,1</t>
  </si>
  <si>
    <t>Kabelová chránička z HDPE DN 90 mm vč. obsypu</t>
  </si>
  <si>
    <t>898-01VL</t>
  </si>
  <si>
    <t>RUŠENÁ ČÁST DEŠŤOVÉ KAN., Město Třebíč:101,8</t>
  </si>
  <si>
    <t xml:space="preserve">m     </t>
  </si>
  <si>
    <t>Výplň potrubí cementopopílkovou suspenzí DN 300</t>
  </si>
  <si>
    <t>936452115R00</t>
  </si>
  <si>
    <t>RUŠENÁ ČÁST SPLAŠKOVÉ KAN., VAS a.s.:102,1</t>
  </si>
  <si>
    <t>Výplň potrubí cementopopílkovou suspenzí DN 250</t>
  </si>
  <si>
    <t>936452114R00</t>
  </si>
  <si>
    <t>RUŠENÁ ČÁST DEŠŤOVÉ KAN., VAS a.s.:12,2</t>
  </si>
  <si>
    <t>Výplň potrubí cementopopílkovou suspenzí DN 200</t>
  </si>
  <si>
    <t>936452113R00</t>
  </si>
  <si>
    <t>ŠD4:1</t>
  </si>
  <si>
    <t>Prstenec vyrovnávací šachtový TBW-Q.1 63/12</t>
  </si>
  <si>
    <t>59224349R</t>
  </si>
  <si>
    <t>ŠD6:1</t>
  </si>
  <si>
    <t>ŠD2:2</t>
  </si>
  <si>
    <t>Prstenec vyrovnávací šachtový TBW-Q.1 63/10</t>
  </si>
  <si>
    <t>59224349.AR</t>
  </si>
  <si>
    <t>Prstenec vyrovnávací šachtový TBW-Q.1 63/8</t>
  </si>
  <si>
    <t>59224348.AR</t>
  </si>
  <si>
    <t>Prstenec vyrovnávací šachtový TBW-Q.1 63/6</t>
  </si>
  <si>
    <t>59224347.AR</t>
  </si>
  <si>
    <t>Skruž šachtová TBS-Q.1 100/25/12 PS</t>
  </si>
  <si>
    <t>59224358.AR</t>
  </si>
  <si>
    <t>Skruž šachtová TBS-Q.1 100/50/12</t>
  </si>
  <si>
    <t>59224359.AR</t>
  </si>
  <si>
    <t>Osazení betonových dílců šachet do 1,4 t</t>
  </si>
  <si>
    <t>894421112R00</t>
  </si>
  <si>
    <t>ŠD7:3</t>
  </si>
  <si>
    <t>Osazení betonových dílců šachet do 0,5 t</t>
  </si>
  <si>
    <t>894421111R00</t>
  </si>
  <si>
    <t>Osazení poklopu s rámem do 100 kg</t>
  </si>
  <si>
    <t>899102111R00</t>
  </si>
  <si>
    <t>Demontáž betonových dílců šachet do 1,0 t, s dočasným uložením na stavbě (opětovné použití)</t>
  </si>
  <si>
    <t>894-03VL</t>
  </si>
  <si>
    <t>Demontáž poklopu s rámem do 100 kg, s dočasným uložením na stavbě (opětovné použití)</t>
  </si>
  <si>
    <t>899-01VL</t>
  </si>
  <si>
    <t>plocha pod vyhlídkou se sítí a skluzavkou:22*0,05</t>
  </si>
  <si>
    <t>plocha pod vyhlídkou:17*0,05</t>
  </si>
  <si>
    <t>Příplatek za výplň otvorů vegetačních tvárnic plastových, bez dodávky výplňového materiálu</t>
  </si>
  <si>
    <t>596921291R00</t>
  </si>
  <si>
    <t>plocha pod vyhlídkou se sítí a skluzavkou:22*1,05</t>
  </si>
  <si>
    <t>plocha pod vyhlídkou:17*1,05</t>
  </si>
  <si>
    <t>Tvárnice zatravňovací černá 330x330x50, tl. 5 mm</t>
  </si>
  <si>
    <t>28324500.AR</t>
  </si>
  <si>
    <t>plocha pod vyhlídkou se sítí a skluzavkou:22</t>
  </si>
  <si>
    <t>plocha pod vyhlídkou:17</t>
  </si>
  <si>
    <t>Kladení plastových vegetačních tvárnic, lože z kameniva fr. 4-8 tl. 30 mm, plocha do 50 m2</t>
  </si>
  <si>
    <t>596921211R00</t>
  </si>
  <si>
    <t>Základní zabezpečení plochy proti poničení po dobu tuhnutí EPDM povrchu. Montáž a demontáž oplocení, umístění výstražných cedulí, fyzická ostraha 24/7. Započteno pro veškeré EPDM plochy v rámci stavby.</t>
  </si>
  <si>
    <t>Kryt sportovních ploch polyuretanový, zabezpečení plochy</t>
  </si>
  <si>
    <t>589-02VL</t>
  </si>
  <si>
    <t>Zvýšená pracnost a časová náročnost oproti rovné ploše.</t>
  </si>
  <si>
    <t>Kryt sportovních ploch polyuretanový, příplatek za pokládku na šikmé plochy a zídku</t>
  </si>
  <si>
    <t>Dětské hřiště - barevný mix béžová 50% + šedá 50%:2,9</t>
  </si>
  <si>
    <t>Dětské hřiště - barevný mix béžová 50% + hnědá 50%:4,3+14,9</t>
  </si>
  <si>
    <t>Vodopropustnost 12 000 mm/hod dle ČSN EN 12616. Detailní popis materiálu a způsobu provádění viz. PD a TZ SO 01.</t>
  </si>
  <si>
    <t>Kryt sportovních ploch polyuretanový, HIC 1,5 m, 25 mm SBR + 10 mm EPDM, celkem 35 mm</t>
  </si>
  <si>
    <t>589-01VL</t>
  </si>
  <si>
    <t>šikmá plocha na dětském hřišti:(4,3+14,9)*0,15*1,6*1,1</t>
  </si>
  <si>
    <t>Kamenivo drcené 32/63, JHM</t>
  </si>
  <si>
    <t>583427603R</t>
  </si>
  <si>
    <t>šikmá plocha na dětském hřišti:4,3+14,9</t>
  </si>
  <si>
    <t>Zřízení podkladu z kameniva drceného frakce 32 - 63 mm, tloušťky 150 mm</t>
  </si>
  <si>
    <t>564751111T00</t>
  </si>
  <si>
    <t>POJÍZDNÉ PLOCHY, BET. DL. 200x200x80 mm:(16,3-0,08)*0,1</t>
  </si>
  <si>
    <t>Započítána 10% plochy - využít stávající.</t>
  </si>
  <si>
    <t>Dlažba 200 x 200 x 80 mm přírodní</t>
  </si>
  <si>
    <t>5924511910R</t>
  </si>
  <si>
    <t>POJÍZDNÉ PLOCHY, BET. DL. 200x200x80 mm:16,3-0,08</t>
  </si>
  <si>
    <t>s provedením lože z kameniva drceného, s vyplněním spár, s dvojitým hutněním vibrováním, a se smetením přebytečného materiálu na krajnici. S dodáním hmot pro lože a výplň spár.</t>
  </si>
  <si>
    <t>Kladení zámkové dlažby tl. 8 cm do drtě tl. 4 cm</t>
  </si>
  <si>
    <t>596215040R00</t>
  </si>
  <si>
    <t>9,4-7</t>
  </si>
  <si>
    <t>Dlažba skladebná pro nevidomé 200 x 100 x 60 mm, červená</t>
  </si>
  <si>
    <t>592451151R</t>
  </si>
  <si>
    <t>CHODNÍK, BET. DL. ŠEDÁ, 200x200x60 mm, OPRAVA STÁVAJÍCÍ DL.:64,7*0,1</t>
  </si>
  <si>
    <t>Dlažba 200 x 200 x 60 mm přírodní</t>
  </si>
  <si>
    <t>5924511900R</t>
  </si>
  <si>
    <t>SIGNÁLNÍ A VAROVNÉ PÁSY:9,4-7</t>
  </si>
  <si>
    <t>CHODNÍK, BET. DL. ŠEDÁ, 200x200x60 mm, OPRAVA STÁVAJÍCÍ DL.:64,7</t>
  </si>
  <si>
    <t>Kladení zámkové dlažby tloušťky 60 mm, do lože z drtě tloušťky 30 mm</t>
  </si>
  <si>
    <t>596215020T00</t>
  </si>
  <si>
    <t>POJÍZDNÉ PLOCHY, BET. DL. 200x200x80 mm:16,3/2</t>
  </si>
  <si>
    <t>Podklad ze štěrkodrti s rozprostřením a zhutněním. Započítána 1/2 plochy - využít stávající.</t>
  </si>
  <si>
    <t>Podklad ze štěrkodrti po zhutnění tloušťky 15 cm, štěrkodrť frakce 0-32 mm</t>
  </si>
  <si>
    <t>564851111RT2</t>
  </si>
  <si>
    <t>259,3*1,02</t>
  </si>
  <si>
    <t>Kostka dlažební žulová štípaná, drobná 80 až 100 mm, třída I</t>
  </si>
  <si>
    <t>58380120.AR</t>
  </si>
  <si>
    <t>uznatelné náklady:-(54,7+42,8)</t>
  </si>
  <si>
    <t>522,4-165,6</t>
  </si>
  <si>
    <t>Kladení dlažby z drobných kostek, lože z kameniva tloušťky 50 mm</t>
  </si>
  <si>
    <t>591211111T00</t>
  </si>
  <si>
    <t>žul. dl. kostka 80/100:259,3</t>
  </si>
  <si>
    <t>CHODNÍK, BET. DL. ŠEDÁ, 200x200x60 mm, OPRAVA STÁVAJÍCÍ DL.:64,7/2</t>
  </si>
  <si>
    <t>Podklad ze štěrkodrti po zhutnění tloušťky 20 cm, štěrkodrť frakce 0-32 mm</t>
  </si>
  <si>
    <t>564861111RT2</t>
  </si>
  <si>
    <t>Bednění pro masivní dř. schody v šikmé bet. desce u dětského hřiště.</t>
  </si>
  <si>
    <t>Bednění schodnic křivočarých - odstranění</t>
  </si>
  <si>
    <t>433351136R00</t>
  </si>
  <si>
    <t>Bednění schodnic křivočarých - zřízení</t>
  </si>
  <si>
    <t>433351135R00</t>
  </si>
  <si>
    <t>KZ 05 … KAMENNÁ ZÍDKA:11,71*0,5*0,55</t>
  </si>
  <si>
    <t>KZ 04 … KAMENNÁ ZÍDKA:7,13*0,5*0,55</t>
  </si>
  <si>
    <t>KZ 03 … KAMENNÁ ZÍDKA:11,3*0,5*0,55</t>
  </si>
  <si>
    <t>KZ 02 … KAMENNÁ ZÍDKA:11,950*0,5*0,55</t>
  </si>
  <si>
    <t>KZ 01 … KAMENNÁ ZÍDKA:17,71*0,5*0,55</t>
  </si>
  <si>
    <t>V HORNÍ ČÁSTI POUŽÍVAT VĚTŠÍ ROVINATÉ FORMÁTY, UMOŽŇUJÍCÍ VYUŽÍVAT ZÍDKY TAKÉ K SEZENÍ</t>
  </si>
  <si>
    <t>Příplatek za jednostranné lícování nadzákladového zdiva</t>
  </si>
  <si>
    <t>311211128R00</t>
  </si>
  <si>
    <t>Zdění nadzákladové stěny z lomového kamene</t>
  </si>
  <si>
    <t>311211126T00</t>
  </si>
  <si>
    <t>ztracené bednění u dojezdu tubusové skluzavky:3,36*0,5*1,05</t>
  </si>
  <si>
    <t>Stěna z tvárnic ztraceného bednění, tl. 400 mm, zalití tvárnic betonem C 16/20</t>
  </si>
  <si>
    <t>311112140RT2</t>
  </si>
  <si>
    <t>ztracené bednění kolem bagru na pískovišti:9,43*0,5*1,05</t>
  </si>
  <si>
    <t>ztracené bednění kolem pískoviště:42,66*0,25*1,05</t>
  </si>
  <si>
    <t>Stěna z tvárnic ztraceného bednění, tl. 250 mm, zalití tvárnic betonem C 16/20</t>
  </si>
  <si>
    <t>311112125RT2</t>
  </si>
  <si>
    <t>KZ 05 … KAMENNÁ ZÍDKA:11,71*0,1</t>
  </si>
  <si>
    <t>KZ 04 … KAMENNÁ ZÍDKA:7,13*0,1</t>
  </si>
  <si>
    <t>KZ 03 … KAMENNÁ ZÍDKA:11,3*0,1</t>
  </si>
  <si>
    <t>KZ 02 … KAMENNÁ ZÍDKA:11,950*0,1</t>
  </si>
  <si>
    <t>KZ 01 … KAMENNÁ ZÍDKA:17,71*0,1</t>
  </si>
  <si>
    <t>Lože trativodu z kameniva drobného těženého</t>
  </si>
  <si>
    <t>212572121R00</t>
  </si>
  <si>
    <t>ztracené bednění kolem bagru na pískovišti:9,43*0,35*0,1</t>
  </si>
  <si>
    <t>ztracené bednění kolem pískoviště:42,66*0,35*0,1</t>
  </si>
  <si>
    <t xml:space="preserve">Beton podkladní pod základové konstrukce, prostý </t>
  </si>
  <si>
    <t>271313511R00</t>
  </si>
  <si>
    <t>KZ 05 … KAMENNÁ ZÍDKA:(15,58/0,25)*0,6*0,62*0,001</t>
  </si>
  <si>
    <t>KZ 04 … KAMENNÁ ZÍDKA:(7,37/0,25)*0,6*0,62*0,001</t>
  </si>
  <si>
    <t>KZ 03 … KAMENNÁ ZÍDKA:(11,54/0,25)*0,6*0,62*0,001</t>
  </si>
  <si>
    <t>KZ 02 … KAMENNÁ ZÍDKA:(12,17/0,25)*0,6*0,62*0,001</t>
  </si>
  <si>
    <t>KZ 01 … KAMENNÁ ZÍDKA:(18,1/0,25)*0,6*0,62*0,001</t>
  </si>
  <si>
    <t>Do čerstvého betonu vložit do hloubky 200 mm svislou výztuž pr. 10 mm, l=600 mm, po 250 mm</t>
  </si>
  <si>
    <t>Výztuž základových pasů z betonářské oceli  B500B (10 505)</t>
  </si>
  <si>
    <t>274361821R00</t>
  </si>
  <si>
    <t>KZ 05 … KAMENNÁ ZÍDKA:15,58*0,7*0,6</t>
  </si>
  <si>
    <t>KZ 04 … KAMENNÁ ZÍDKA:7,37*0,7*0,6</t>
  </si>
  <si>
    <t>KZ 03 … KAMENNÁ ZÍDKA:11,54*0,7*0,6</t>
  </si>
  <si>
    <t>KZ 02 … KAMENNÁ ZÍDKA:12,17*0,7*0,6</t>
  </si>
  <si>
    <t>KZ 01 … KAMENNÁ ZÍDKA:18,1*0,7*0,6</t>
  </si>
  <si>
    <t>Beton základových pasů prostý C 16/20</t>
  </si>
  <si>
    <t>274313611R00</t>
  </si>
  <si>
    <t>šikmá plocha pryže:4,3+14,9</t>
  </si>
  <si>
    <t>Příplatek za výztuž základových desek, svařované sítě, ohýbání a tvarování</t>
  </si>
  <si>
    <t>273-02VL</t>
  </si>
  <si>
    <t>šikmá plocha pryže:(4,3+14,9)*3,033*0,001*1,2</t>
  </si>
  <si>
    <t>Výztuž základových desek ze svařovaných sítí, KH 20, drát d 6,0 mm, oko 150 x 150 mm</t>
  </si>
  <si>
    <t>273361921RT5</t>
  </si>
  <si>
    <t>ztratné 20%:3,84*0,2</t>
  </si>
  <si>
    <t>šikmá plocha pryže:(4,3+14,9)*0,2</t>
  </si>
  <si>
    <t>Položka obsahuje nákup a dopravu betonu C 20/25 S1, manipulaci s betonem, betonáž a ruční tvarování šikmé plochy navrženého tvaru vč. manipulace.</t>
  </si>
  <si>
    <t>Beton C 20/25 realizovaný na šikmé ploše, dětské hřiště</t>
  </si>
  <si>
    <t>273-01VL</t>
  </si>
  <si>
    <t>DŘEVĚNÁ VYHLÍDKA SE SÍTÍ A SKLUZAVKOU:425*0,001</t>
  </si>
  <si>
    <t>DŘEVĚNÁ VYHLÍDKA:243*0,001</t>
  </si>
  <si>
    <t>DŘEVĚNÝ MOSTEK:125*0,001</t>
  </si>
  <si>
    <t>Výztuž základových patek z betonářské oceli B500B (10 505)</t>
  </si>
  <si>
    <t>275361821R00</t>
  </si>
  <si>
    <t>DŘEVĚNÁ VYHLÍDKA SE SÍTÍ A SKLUZAVKOU:7*1</t>
  </si>
  <si>
    <t>DŘEVĚNÁ VYHLÍDKA:4*1</t>
  </si>
  <si>
    <t>Bednění sloupů oblých - jednorázové, spirálové, průměr 500 mm</t>
  </si>
  <si>
    <t>332351131RT8</t>
  </si>
  <si>
    <t>DŘEVĚNÝ MOSTEK (HORNÍCH 0,5 m):2*(2*2,3+2*0,5)*0,5</t>
  </si>
  <si>
    <t>Bednění stěn základových patek - odstranění</t>
  </si>
  <si>
    <t>275351216R00</t>
  </si>
  <si>
    <t>bednění svislé nebo šikmé (odkloněné), půdorysně přímé nebo zalomené, stěn základových patek ve volných nebo zapažených jámách, rýhách, šachtách, včetně případných vzpěr</t>
  </si>
  <si>
    <t>Bednění stěn základových patek - zřízení</t>
  </si>
  <si>
    <t>275351215R00</t>
  </si>
  <si>
    <t>DŘEVĚNÁ VYHLÍDKA SE SÍTÍ A SKLUZAVKOU:7*0,9*0,9*0,6+7*pi*0,25^2*1</t>
  </si>
  <si>
    <t>DŘEVĚNÁ VYHLÍDKA:4*0,9*0,9*0,6+4*pi*0,25^2*1</t>
  </si>
  <si>
    <t>DŘEVĚNÝ MOSTEK:2*2,3*0,5*0,94</t>
  </si>
  <si>
    <t>Železobeton základových patek vodostavební C 35/45, XC4 odolnost proti korozi způsobené karbonatací</t>
  </si>
  <si>
    <t>275323711RT4</t>
  </si>
  <si>
    <t>DŠ 01 … DŘEVĚNÉ VÝLEZOVÉ ŠPALKY V TRÁVĚ:11*1,25*0,15</t>
  </si>
  <si>
    <t>HP 14 … KOSOČTVERCOVÝ PŘÍSTŘEŠEK:4*0,4*0,4*0,4</t>
  </si>
  <si>
    <t>HP 13 … OBDÉLNÍKOVÝ PŘÍSTŘEŠEK:2*0,4*0,4*0,4</t>
  </si>
  <si>
    <t>HP 12 … TROJÚHELNÍKOVÝ PŘÍSTŘEŠEK:4*0,4*0,4*0,4</t>
  </si>
  <si>
    <t>HP 11 … ŠEPTANDA:2*2*0,5*0,5*0,6</t>
  </si>
  <si>
    <t>HP 10 … KOLOTOČ (TALÍŘ):0,4*0,4*0,5</t>
  </si>
  <si>
    <t>HP 04 … TERÉNNÍ SKLUZAVKA:1,25*0,3*0,7+1,25*0,3*0,35</t>
  </si>
  <si>
    <t>HP 03 … TUNELOVÁ SKLUZAVKA:1,2*0,4*0,6+0,5*0,5*0,5</t>
  </si>
  <si>
    <t>HP 02 … DOMEČEK S LAVICÍ A JEŘÁBEM:1*0,5*0,5*0,6</t>
  </si>
  <si>
    <t>HP 01 … DVOJITÁ HOUPAČKA V KOMBINACI SE SEDÁKEM:6*0,75*0,45*0,455</t>
  </si>
  <si>
    <t>Beton základových patek prostý C 25/30</t>
  </si>
  <si>
    <t>275313711R00</t>
  </si>
  <si>
    <t>MO 14 … STOJAN NA KOLO (3 ks):3*2*0,3*0,3*0,3</t>
  </si>
  <si>
    <t>MO 13 … INFORMAČNÍ TABULE NÁVŠTĚVNÍHO ŘÁDU MALÁ (3 ks):3*0,6*0,5*0,4</t>
  </si>
  <si>
    <t>MO 12 … INFORMAČNÍ TABULE NÁVŠTĚVNÍHO ŘÁDU VELKÁ (1 ks):1*0,5*0,4</t>
  </si>
  <si>
    <t>MO 11 … ODPADKOVÝ KOŠ BEZ POPELNÍKU (4 ks):4*0,5*0,45*0,3</t>
  </si>
  <si>
    <t>MO 10 … KOŠ PRO TŘÍDĚNÝ ODPAD S POPELNÍKEM (2 ks):2*1,2*0,5*0,3</t>
  </si>
  <si>
    <t>MO 09 … OCELOVÝ LAKOVANÝ SEDACÍ SET PRO 4 OSOBY (1 ks):4*0,4*0,4*0,4</t>
  </si>
  <si>
    <t>MO 08 … OCELOVÝ LAKOVANÝ SEDACÍ SET PRO 6 OSOB (1 ks):6*0,4*0,4*0,4</t>
  </si>
  <si>
    <t>MO 06 … MOHUTNÁ SEDACÍ A LEHACÍ LAVICE BEZ OPĚRADLA (1 ks):4*0,3*0,3*0,3</t>
  </si>
  <si>
    <t>MO 05 … ATYPICKÉ LEHÁTKO NA KAMENNÝCH ZÍDKÁCH (2 ks):2*6*0,3*0,3*0,45</t>
  </si>
  <si>
    <t>MO 04 … LEHÁTKO (8 ks):8*2*0,25*0,6*0,25</t>
  </si>
  <si>
    <t>MO 03 … LAVIČKA BEZ OPĚRADLA (8 ks):8*2*0,25*0,45*0,25</t>
  </si>
  <si>
    <t>MO 02 … STŮL (4 ks):4*2*0,25*0,8*0,25</t>
  </si>
  <si>
    <t>MO 01 … LAVIČKA S OPĚRADLEM (17 ks):17*2*0,25*0,7*0,25</t>
  </si>
  <si>
    <t>Beton základových patek prostý C 16/20</t>
  </si>
  <si>
    <t>275313611R00</t>
  </si>
  <si>
    <t>Základy,zvláštní zakládání</t>
  </si>
  <si>
    <t>plocha pod vyhlídkou se sítí a skluzavkou:22*0,15</t>
  </si>
  <si>
    <t>plocha pod vyhlídkou:17*0,15</t>
  </si>
  <si>
    <t>Kůra mulčovací VL</t>
  </si>
  <si>
    <t>10391100R</t>
  </si>
  <si>
    <t>Mulčování rostlin tl. do 0,15 m, svah do 1:2</t>
  </si>
  <si>
    <t>184921097R00</t>
  </si>
  <si>
    <t>ŠD5:1,736</t>
  </si>
  <si>
    <t>ŠD3:2,702</t>
  </si>
  <si>
    <t>ŠD1:3,055</t>
  </si>
  <si>
    <t>Š3:2,859</t>
  </si>
  <si>
    <t>Š2:3,040</t>
  </si>
  <si>
    <t>Š1:1,257</t>
  </si>
  <si>
    <t>Zásyp sypaninou s vodorovnou přepravou k místu zásypu, uložením ve vrstvách a zhutněním. Zásyp rušených šachet - skruží, které zůstanou v zemině.</t>
  </si>
  <si>
    <t>POL2_0</t>
  </si>
  <si>
    <t>Zásyp jam,rýh a šachet štěrkopískem</t>
  </si>
  <si>
    <t>174100050RA0</t>
  </si>
  <si>
    <t>Úprava pláně v zářezech v hor. 1-4, se zhutněním</t>
  </si>
  <si>
    <t>neuznatelné žul. kostky:(356,8-97,5)*0,13</t>
  </si>
  <si>
    <t>Hloubení nezapažených jam strojně:45,6017</t>
  </si>
  <si>
    <t>Ruční výkop jam, rýh a šachet:21,1978</t>
  </si>
  <si>
    <t>Poplatek za skládku horniny 1- 4, č. dle katal. odpadů 17 05 04</t>
  </si>
  <si>
    <t>199000002R00</t>
  </si>
  <si>
    <t>Uložení sypaniny na skl.-sypanina na výšku přes 2m</t>
  </si>
  <si>
    <t>171201201R00</t>
  </si>
  <si>
    <t>Vodorovné přemístění výkopku po suchu, bez ohledu na druh dopravního prostředku, bez naložení výkopku, avšak se složením bez rozhrnutí. Přesun přebytečné zeminy na skládku.</t>
  </si>
  <si>
    <t>Vodorovné přemístění výkopku z hor.1-4 do 10000 m</t>
  </si>
  <si>
    <t>HP 01 … DVOJITÁ HOUPAČKA V KOMBINACI SE SEDÁKEM:6*0,75*0,45*0,98</t>
  </si>
  <si>
    <t>DŘEVĚNÁ VYHLÍDKA SE SÍTÍ A SKLUZAVKOU:7*0,9*0,9*1,6</t>
  </si>
  <si>
    <t>DŘEVĚNÁ VYHLÍDKA:4*0,9*0,9*1,6</t>
  </si>
  <si>
    <t>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t>
  </si>
  <si>
    <t>Hloubení nezapažených jam v hornině 3, do 50 m3, strojně</t>
  </si>
  <si>
    <t>131201110T00</t>
  </si>
  <si>
    <t>DŠ 01 … DŘEVĚNÉ VÝLEZOVÉ ŠPALKY V TRÁVĚ:11*1,25*0,5</t>
  </si>
  <si>
    <t>HP 14 … KOSOČTVERCOVÝ PŘÍSTŘEŠEK:4*0,4*0,4*1</t>
  </si>
  <si>
    <t>HP 13 … OBDÉLNÍKOVÝ PŘÍSTŘEŠEK:2*0,4*0,4*1</t>
  </si>
  <si>
    <t>HP 12 … TROJÚHELNÍKOVÝ PŘÍSTŘEŠEK:4*0,4*0,4*1</t>
  </si>
  <si>
    <t>HP 11 … ŠEPTANDA:2*2*0,5*0,5*0,7+11*0,3*0,55+7,1*0,3*0,55</t>
  </si>
  <si>
    <t>HP 10 … KOLOTOČ (TALÍŘ):0,4*0,4*0,9</t>
  </si>
  <si>
    <t>HP 09 … PRUŽINOVÉ HOUPADLO DVOJITÉ:0,7*0,7*0,61</t>
  </si>
  <si>
    <t>HP 08 … PRUŽINOVÉ HOUPADLO (VČELA):0,7*0,7*0,6</t>
  </si>
  <si>
    <t>HP 07 … DĚTSKÝ STŮL SE 4 ŠPALKY:4*0,4*0,4*0,515</t>
  </si>
  <si>
    <t>HP 06 … BAGR NA PÍSEK:0,6*0,6*0,8</t>
  </si>
  <si>
    <t>HP 04 … TERÉNNÍ SKLUZAVKA:1,25*0,3*1,15+1,25*0,3*0,75</t>
  </si>
  <si>
    <t>HP 03 … TUNELOVÁ SKLUZAVKA:1,2*0,4*0,85+0,5*0,5*1</t>
  </si>
  <si>
    <t>HP 02 … DOMEČEK S LAVICÍ A JEŘÁBEM:1*0,5*0,5*1+5*0,3*0,3*0,5+4*0,2*0,2*0,5+1*0,97*0,48*0,5</t>
  </si>
  <si>
    <t>S přehozením na vzdálenost do 5 m nebo s naložením na ruční dopravní prostředek.</t>
  </si>
  <si>
    <t>Ruční výkop jam, rýh a šachet v hornině tř. 3</t>
  </si>
  <si>
    <t>Odkopávky nezapažené v hor. 3 do 10000 m3</t>
  </si>
  <si>
    <t>122201103R00</t>
  </si>
  <si>
    <t>obruby:-(9+4,9)</t>
  </si>
  <si>
    <t>uznatelné náklady:</t>
  </si>
  <si>
    <t>obruby:110,3-14,5</t>
  </si>
  <si>
    <t>celkem za SO:</t>
  </si>
  <si>
    <t>s vybouráním lože, s přemístěním hmot na skládku na vzdálenost do 3 m nebo naložením na dopravní prostředek</t>
  </si>
  <si>
    <t>Vytrhání obrubníků chodníkových a parkových</t>
  </si>
  <si>
    <t>113201111R00</t>
  </si>
  <si>
    <t>obruby:-(5,7+4,5+8,2)</t>
  </si>
  <si>
    <t>obruby:92,2-17</t>
  </si>
  <si>
    <t>Vytrhání obrub obrubníků silničních</t>
  </si>
  <si>
    <t>113202111R00</t>
  </si>
  <si>
    <t>ROZEBRÁNÍ BET. DLAŽBY VČ. ODSTRANĚNÍ PODKLADNÍCH VRSTEV:-(7+17,4+9+84,3+2,8+19,1+1,1+18,7)</t>
  </si>
  <si>
    <t>ROZEBRÁNÍ BET. DLAŽBY VČ. ODSTRANĚNÍ PODKLADNÍCH VRSTEV:176,4-14,7</t>
  </si>
  <si>
    <t>Odstranění podkladu plochy do 50 m2, kamenivo drcené, tloušťky 350 mm</t>
  </si>
  <si>
    <t>113107535T00</t>
  </si>
  <si>
    <t>REZEBRÁNÍ BET. S PONECHÁNÍM PODKLADNÍCH VRSTEV:113,4-39,7</t>
  </si>
  <si>
    <t>Rozebrání dlažeb, panelů s přemístěním hmot na skládku na vzdálenost do 3 m nebo s naložením na dopravní prostředek</t>
  </si>
  <si>
    <t>Rozebrání dlažeb z betonových dlaždic na sucho</t>
  </si>
  <si>
    <t>113106121R00</t>
  </si>
  <si>
    <t>veřejné prostranství na ulici Kremláčkova</t>
  </si>
  <si>
    <t>SO 01 Zp. pl., drobné stavby a vybavení | PŘÍMÉ DOPROVODNÉ VÝDAJE</t>
  </si>
  <si>
    <t>050 Projekty</t>
  </si>
  <si>
    <t>SO_04</t>
  </si>
  <si>
    <t>018 Třebíč, Park Kremláčkova</t>
  </si>
  <si>
    <t>Vod. přípojka, PŘÍMÉ HLAVNÍ VÝDAJE</t>
  </si>
  <si>
    <t>SO_03</t>
  </si>
  <si>
    <t>Nakl. s dešť. vodami, NEUZNATELNÉ VÝDAJE</t>
  </si>
  <si>
    <t>Nakl. s dešť. vodami, PŘÍMÉ HL. VÝDAJE</t>
  </si>
  <si>
    <t>Poplatek za recyklaci asfaltu, kusovost do 1600 cm2, (skup.170302)</t>
  </si>
  <si>
    <t>979999995R00</t>
  </si>
  <si>
    <t>pochozí fošny:31*(2*0,165+2*0,04*5,5)</t>
  </si>
  <si>
    <t>podkladní hranol:8*5,5*2*0,04*2*0,07</t>
  </si>
  <si>
    <t>Přesun hmot pro truhlářské konstr., výšky do 6 m</t>
  </si>
  <si>
    <t>998766101R00</t>
  </si>
  <si>
    <t>pochozí fošny:30,3*0,04*1,15</t>
  </si>
  <si>
    <t>podkladní hranol:8*5,5*0,04*0,07*1,15</t>
  </si>
  <si>
    <t>Řezivo sušené hoblované, akát, tl. 40 mm, š. nad 150 mm, 2,5 až 4,0 m</t>
  </si>
  <si>
    <t>60501-VL</t>
  </si>
  <si>
    <t>Včetně položení podkladního roštu na rovný pevný povrch přes pryžovou podložku tl. min. 5 mm, položení palubek a upevnění nerezovými šrouby A4. Bez povrchové úpravy nátěrem. Spáry max. 8 mm.</t>
  </si>
  <si>
    <t>Položení podlahy terasy z prken, na podkladní rošt</t>
  </si>
  <si>
    <t>766441111T00</t>
  </si>
  <si>
    <t>Konstrukce truhlářské</t>
  </si>
  <si>
    <t>766</t>
  </si>
  <si>
    <t>suť odhlalená při zemních prací (předpoklad):20*1*0,5*2500*0,001</t>
  </si>
  <si>
    <t>Nakládání suti na dopravní prostředky - komunikace</t>
  </si>
  <si>
    <t>979087212R00</t>
  </si>
  <si>
    <t>suť odhlalená při zemních prací (předpoklad):20*1*0,5</t>
  </si>
  <si>
    <t>Bourání základů z betonu prostého</t>
  </si>
  <si>
    <t>961044111R00</t>
  </si>
  <si>
    <t>MO 17 - NEREZOVÉ PÍTKO (1 ks):4</t>
  </si>
  <si>
    <t>Chemické kotvy do betonu, hl. 110 mm, M 12, ampule</t>
  </si>
  <si>
    <t>953981103R00</t>
  </si>
  <si>
    <t>HP 05 … VODNÍ HOUPAČKA SE 2 STOLY, 137x404x107 cm</t>
  </si>
  <si>
    <t>MO 15 … NEREZOVÉ PÍTKO, 330×330×845 mm</t>
  </si>
  <si>
    <t>(10,3)/0,3*0,5*0,614*0,001*1,1</t>
  </si>
  <si>
    <t>(10,3)*0,15*64*0,001*1,1</t>
  </si>
  <si>
    <t>Obruba z oc. pásoviny 8/150 mm. Kotvit navařenou oc. výztuží o 10 mm délky 400 mm po á 500 mm, 100 mm navařit na pásovinu a 300 mm zatlouct do země.</t>
  </si>
  <si>
    <t>SCH 02 … KAMENNÉ SCHODY - lože:21,0*0,1*1,7*1,15</t>
  </si>
  <si>
    <t>SCH 01 … KAMENNÉ SCHODY - lože:23,1*0,1*1,7*1,15</t>
  </si>
  <si>
    <t>Kamenivo těžené 4/8, JHM</t>
  </si>
  <si>
    <t>583324801R</t>
  </si>
  <si>
    <t>SCH 02 … KAMENNÉ SCHODY:21</t>
  </si>
  <si>
    <t>SCH 01 … KAMENNÉ SCHODY:23,1</t>
  </si>
  <si>
    <t>Zřízení podkladu ze štěrkopísku po zhutnění tloušťky 100 mm</t>
  </si>
  <si>
    <t>564231111T00</t>
  </si>
  <si>
    <t>kostky v trávě pod mobiliářem:33,5/2,25*0,6</t>
  </si>
  <si>
    <t>Kostka dlažební žulová štípaná, velká 150 až 170 mm, třída I</t>
  </si>
  <si>
    <t>58380156R</t>
  </si>
  <si>
    <t>kostky v trávě pod mobiliářem:33,5</t>
  </si>
  <si>
    <t>Plochy pod mobiliářem v trávníku, spáry 50 mm, zásyp směsí drc. kam. 0/4 25 % a substrátu 75 % a zatravnění.</t>
  </si>
  <si>
    <t>Kladení dlažby velké kostky,lože z kamen.tl. 5 cm</t>
  </si>
  <si>
    <t>591111111R00</t>
  </si>
  <si>
    <t>24,54*0,03*1,7*1,1</t>
  </si>
  <si>
    <t>ODEČET ZA LOŽE V RÁMCI DLAŽBY:-64*0,3*0,3</t>
  </si>
  <si>
    <t>POCHOZÍ DŘEVĚNÁ PLOCHA:30,3</t>
  </si>
  <si>
    <t>V ploše vodorovné nebo ve sklonu do 1:5. Bez dodávky materiálu.</t>
  </si>
  <si>
    <t>Zřízení podkladu pod dlažbu komunikací ze štěrkodrti, tloušťky do 100 mm</t>
  </si>
  <si>
    <t>451577987T00</t>
  </si>
  <si>
    <t>POVRCH DĚTSKÉHO HŘIŠTĚ, PÍSEK FR. 0/4, HLUBOKÝ:4,9*0,8*1,65*1,1</t>
  </si>
  <si>
    <t>POVRCH DĚTSKÉHO HŘIŠTĚ, PÍSEK FR. 0/4:142,2*0,3*1,65*1,1</t>
  </si>
  <si>
    <t>Písek s certifikací dle vyhlášky č.238/2011.</t>
  </si>
  <si>
    <t>Kamenivo drcené 0/4, VYS</t>
  </si>
  <si>
    <t>583420463R</t>
  </si>
  <si>
    <t>HLUBŠÍ ČÁST:4,9*2</t>
  </si>
  <si>
    <t>POVRCH DĚTSKÉHO HŘIŠTĚ, PÍSEK:142,2</t>
  </si>
  <si>
    <t>Zřízení podkladu ze štěrkopísku tloušťky 300 mm</t>
  </si>
  <si>
    <t>564281111T00</t>
  </si>
  <si>
    <t>POCHOZÍ DŘEVĚNÁ PLOCHA - PODKLAD ROŠTU:64*0,3*0,3*1,05</t>
  </si>
  <si>
    <t>POVRCH DĚTSKÉHO HŘIŠTĚ, PÍSEK:142,2*1,05</t>
  </si>
  <si>
    <t>Kladení dlaždic kom.pro pěší, lože z kameniva těž., včetně dlaždic betonových 30/30/4 cm</t>
  </si>
  <si>
    <t>596811111RT6</t>
  </si>
  <si>
    <t>Podklad ze štěrkodrti po zhutnění tloušťky 10 cm, štěrkodrť frakce 0-63 mm</t>
  </si>
  <si>
    <t>564831111RT4</t>
  </si>
  <si>
    <t>Dětské hřiště - barevný mix béžová 50% + šedá 50%:29,6+78,5</t>
  </si>
  <si>
    <t>Dětské hřiště - barevný mix béžová 50% + hnědá 50%:11,8</t>
  </si>
  <si>
    <t>spáry u kostek pod mobiliářem (25% fr 0/4):33,5*0,0165*1,65*1,15</t>
  </si>
  <si>
    <t>pryž:(142-4,3-14,9-2,9)*0,02*1,65*1,15</t>
  </si>
  <si>
    <t>583420462R</t>
  </si>
  <si>
    <t>odečet za pryž na zídce:-2,9</t>
  </si>
  <si>
    <t>odečet za pryž na bet. desce:-4,3-14,9</t>
  </si>
  <si>
    <t>pryž:142</t>
  </si>
  <si>
    <t>Podklad nebo podsyp ze štěrkopísku s rozprostřením, vlhčením a zhutněním.</t>
  </si>
  <si>
    <t>Zřízení podkladu ze štěrkopísku po zhutnění, tloušťky 20 mm</t>
  </si>
  <si>
    <t>564201111T00</t>
  </si>
  <si>
    <t>mlatové plochy:375,8-25,5</t>
  </si>
  <si>
    <t>Detailní popis materiálu a způsobu provádění viz. PD a TZ SO 01.</t>
  </si>
  <si>
    <t>Min. vodopropustnost mlatového materiálu 2,10 x 10-4 cm/s, min. pevnost ve smyku 64,4 kPa, zatížení 7,5t, spotřeba materiálu 100 kg/m2, objemová hmotnost po zhutnění 2,199 t/m3. Výše uvedené podmínky musí mlatový materiál splňovat bez použití pojiv a stabilizátorů. Mlatový materiál nesmí obsahovat barviva a recykláty, musí se jednat o 100% přírodní materiál.</t>
  </si>
  <si>
    <t>Materiál pro mlatový povrch, šedý, DIN 18035-5, propustný, fr. 0/5, tloušťky 40 mm</t>
  </si>
  <si>
    <t>58302-VL</t>
  </si>
  <si>
    <t>Zřízení mlatového krytu tloušťky 40 mm</t>
  </si>
  <si>
    <t>564922104T00</t>
  </si>
  <si>
    <t>Materiál pro podklad pod mlatový povrch, dynamická vrstva fr. 0/16, tloušťky 60 mm</t>
  </si>
  <si>
    <t>58301-VL</t>
  </si>
  <si>
    <t>Zřízení podkladu ze štěrkopísku po zhutnění tloušťky 60 mm</t>
  </si>
  <si>
    <t>564211112T00</t>
  </si>
  <si>
    <t>kruh kolem houpaček:42,8*1,02</t>
  </si>
  <si>
    <t>kruh kolem pískoviště:54,7*1,02</t>
  </si>
  <si>
    <t>kruh kolem houpaček:42,8</t>
  </si>
  <si>
    <t>kruh kolem pískoviště:54,7</t>
  </si>
  <si>
    <t>S provedením lože do 50 mm, s vyplněním spár, s dvojím beraněním a se smetením přebytečného materiálu na krajnici.</t>
  </si>
  <si>
    <t>pochozí dř. plocha:30,3</t>
  </si>
  <si>
    <t>žul. dl. kostka 80/100:54,7+42,8</t>
  </si>
  <si>
    <t>Podklad ze štěrkodrti s rozprostřením a zhutněním.</t>
  </si>
  <si>
    <t>SCH 02 … KAMENNÉ SCHODY:13*1,5</t>
  </si>
  <si>
    <t>SCH 01 … KAMENNÉ SCHODY:0,8+19*1,5</t>
  </si>
  <si>
    <t>Schody z lomového kamene upraveného a kopáků hrubých do lože z drc. kam, v. stupně 250-300 mm, š. stupně 300-400 mm. Délka 1000-1500 mm. Měřící jednotkou je m délky stupně. Součástí je vyměření schodů na místě, vytvoření lože, dodání bloků a jejich osazení v terénu.</t>
  </si>
  <si>
    <t>Schody z lom. kamene do lože z drc. kam.</t>
  </si>
  <si>
    <t>434-01VL</t>
  </si>
  <si>
    <t>MO 15 … NEREZOVÉ PÍTKO (1 ks):0,4*0,4*0,4</t>
  </si>
  <si>
    <t>keře ve svahu:849</t>
  </si>
  <si>
    <t>trávník luční ve svahu:1158</t>
  </si>
  <si>
    <t>trávník parkový ve svahu:596</t>
  </si>
  <si>
    <t>Příplatek za upevnění geotextilie, sklon povrchu do 1:2, 10 skob/10 m2</t>
  </si>
  <si>
    <t>568-02VL</t>
  </si>
  <si>
    <t>keře ve svahu:849*1,1</t>
  </si>
  <si>
    <t>trávník luční ve svahu:1158*1,1</t>
  </si>
  <si>
    <t>trávník parkový ve svahu:596*1,1</t>
  </si>
  <si>
    <t>Geotextilie kokosová 700 g/m2</t>
  </si>
  <si>
    <t>67313126R</t>
  </si>
  <si>
    <t>Zřízení vrstvy z geotextilie, sklon povrchu do 1:2, šířky do 3 m</t>
  </si>
  <si>
    <t>568-01VL</t>
  </si>
  <si>
    <t>PLOCHY POD MOBILIÁŘEM V TRÁVNÍKU:33,5</t>
  </si>
  <si>
    <t>POCHOZÍ DŘ. PLOCHA:30,3</t>
  </si>
  <si>
    <t>DOPADOVÁ BEZPEČNOSTNÍ LITÁ PRYŽ:142</t>
  </si>
  <si>
    <t>STEZKA PRO PĚŠÍ, MLAT. POVRCH:375,8-25,5</t>
  </si>
  <si>
    <t>STEZKA PRO PĚŠÍ, ŽULOVÁ KOSTKA 80/100:54,7+42,8</t>
  </si>
  <si>
    <t>Úprava pláně v zářezech se zhutněním - ručně</t>
  </si>
  <si>
    <t>181101111R00</t>
  </si>
  <si>
    <t>odečet za neuznatelné žul. kostky:-(356,8-97,5)*0,13</t>
  </si>
  <si>
    <t>dodání zeminy po rušných dl. plochách:-(7+17,4+9+84,3+2,8+19,1+1,1+18,7+2,3)*0,4</t>
  </si>
  <si>
    <t>NÁSYP = TERÉNNÍ MODELACE. ODEČTENO Z EL. PD:-(535,19-253,52)</t>
  </si>
  <si>
    <t>Ruční výkop jam:8,65971</t>
  </si>
  <si>
    <t>VÝKOP PRO ZPEVNĚNÉ PLOCHY A K-CE + TERÉNNÍ MODELACE (BEZ ORNICE V TL. 150 mm). ODEČTENO Z EL. PD:2829,54-204,4</t>
  </si>
  <si>
    <t>ORNICE SKRYTÁ NA MÍSTĚ:-(6120,2-891,3)*0,15</t>
  </si>
  <si>
    <t>NAVRÁCENÍ ORNICE V TL. 200 mm:(4929,6-686,2)*0,2</t>
  </si>
  <si>
    <t>Vodorovné přemístění výkopku po suchu, bez ohledu na druh dopravního prostředku, bez naložení výkopku, avšak se složením bez rozhrnutí.</t>
  </si>
  <si>
    <t>Chybějící ornice (64,345 m3) bude poskytnuta bezplatně investorem.</t>
  </si>
  <si>
    <t>Vodorovné přemístění výkopku z hor.1-4 do 1000 m</t>
  </si>
  <si>
    <t>162301102R00</t>
  </si>
  <si>
    <t>Nakládání výkopku z hor. 1 ÷ 4 v množství do 100 m3</t>
  </si>
  <si>
    <t>nakládka ornice na dočasné skládce:(6120,2-891,3)*0,15</t>
  </si>
  <si>
    <t>Nakládání výkopku z hor. 1 ÷ 4 v množství nad 100 m3</t>
  </si>
  <si>
    <t>167101102R00</t>
  </si>
  <si>
    <t>((6120,2-891,3)*0,15)*2</t>
  </si>
  <si>
    <t>Vodorovné přemístění výkopku po suchu, bez ohledu na druh dopravního prostředku, bez naložení výkopku, avšak se složením bez rozhrnutí. Přesun ornice na dočasnou skládku a dovoz zpět.</t>
  </si>
  <si>
    <t>Vodorovné přemístění výkopku z hor.1-4 do 500 m</t>
  </si>
  <si>
    <t>dodání zeminy po rušných dl. plochách:(7+17,4+9+84,3+2,8+19,1+1,1+18,7+2,3)*0,4</t>
  </si>
  <si>
    <t>NÁSYP = TERÉNNÍ MODELACE. ODEČTENO Z EL. PD:535,19-253,52</t>
  </si>
  <si>
    <t>Vodorovné přemístění výkopku z hor.1-4 do 50 m</t>
  </si>
  <si>
    <t>162201102R00</t>
  </si>
  <si>
    <t>Hutnění boků násypů z hornin soudržných a sypkých pro jakýkoliv sklon a pro jakoukoliv délku a míru zhutnění svahu.</t>
  </si>
  <si>
    <t>Hutnění boků násypů</t>
  </si>
  <si>
    <t>Svahování trvalých svahů do projektovaných profilů s potřebným přemístěním výkopku při svahování v násypech.</t>
  </si>
  <si>
    <t>Svahování násypů</t>
  </si>
  <si>
    <t>182201101R00</t>
  </si>
  <si>
    <t>Zásyp jam, rýh, šachet se zhutněním</t>
  </si>
  <si>
    <t>Uložení sypaniny do násypů s rozprostřením sypaniny ve vrstvách a s hrubým urovnáním.</t>
  </si>
  <si>
    <t>Uložení sypaniny do násypů zhutněných na 96% PS</t>
  </si>
  <si>
    <t>171101102R00</t>
  </si>
  <si>
    <t>HP 05 … VODNÍ HOUPAČKA SE 2 STOLY:0,68*0,56*0,64+9*0,3*0,3*0,6+4*0,2*0,2*0,6</t>
  </si>
  <si>
    <t>SCH 02 … KAMENNÉ SCHODY:21,0*0,15</t>
  </si>
  <si>
    <t>SCH 01 … KAMENNÉ SCHODY:23,1*0,2</t>
  </si>
  <si>
    <t>Odkopávky a prokopávky nezapažené s přehozením výkopku na vzdálenost do 3 m nebo s naložením na dopravní prostředek.</t>
  </si>
  <si>
    <t>(6120,2-891,3)*0,15</t>
  </si>
  <si>
    <t>Sejmutí ornice nebo lesní půdy s vodorovným přemístěním na hromady v místě upotřebení nebo na dočasné či trvalé skládky se složením.</t>
  </si>
  <si>
    <t>Sejmutí ornice s přemístěním do 50 m</t>
  </si>
  <si>
    <t>9+4,9</t>
  </si>
  <si>
    <t>přídlažba:8,4+5,3</t>
  </si>
  <si>
    <t>obruby:5,7+4,5+8,2</t>
  </si>
  <si>
    <t>Rozebrání dlažeb:7+17,4+9+84,3+2,8+19,1+1,1+18,7</t>
  </si>
  <si>
    <t>FRÉZOVÁNÍ ASF. POVRCHU VČ. ODSTRANĚNÍ PODKLADNÍCH VRSTEV:37,9</t>
  </si>
  <si>
    <t>ROZEBRÁNÍ BET. DLAŽBY VČ. ODSTRANĚNÍ PODKLADNÍCH VRSTEV:7+17,4+9+84,3+2,8+19,1+1,1+18,7</t>
  </si>
  <si>
    <t>Frézování živičného krytu plochy do 500 m2, pruh šířky do 750 mm, tloušťky 100 mm</t>
  </si>
  <si>
    <t>113151119T00</t>
  </si>
  <si>
    <t>Frézování živičného krytu plochy do 500 m2, pruh šířky do 750 mm, tloušťky 50 mm</t>
  </si>
  <si>
    <t>113151114T00</t>
  </si>
  <si>
    <t>SO 01 Zp. pl., drobné stavby a vybavení | PŘÍMÉ HLAVNÍ VÝDAJE</t>
  </si>
  <si>
    <t xml:space="preserve">Poznámky k rozpočtu: </t>
  </si>
  <si>
    <t xml:space="preserve">Nedílnou součástí tohoto výkazu výměr (rozpočtu) je projektová dokumentace. Nelze provést cenovou nabídku bez </t>
  </si>
  <si>
    <t>porovnání s projektovou dokumentací.</t>
  </si>
  <si>
    <t>Veškeré položky jsou v cenové soustavě RTS 24/I. Je-li v číslu položky uvedena zkratka "VL", jedná se o položku,</t>
  </si>
  <si>
    <t>která není v databázi RTS obsažena a má cenovou soustavu vlastní.</t>
  </si>
  <si>
    <t>Dodání a montáž. Specifikace viz. PD.</t>
  </si>
  <si>
    <t>Dodání a montáž podzemního kontejneru, betonová jímka 3 m3, 1850 x 1850 x 1585</t>
  </si>
  <si>
    <t>jednořádek žul. kostek 8/10:259,7*1,01</t>
  </si>
  <si>
    <t>18,3*1,02</t>
  </si>
  <si>
    <t>28,4*1,02</t>
  </si>
  <si>
    <t>Osazení stojatého obrubníku betonového, s boční opěrou, do lože z betonu C 12/15, včetně obrubníku nájezdového CSB H 15 1000/150/150</t>
  </si>
  <si>
    <t>lože kontejnerů:9*2,85</t>
  </si>
  <si>
    <t>Podklad ze štěrkopísku po zhutnění tloušťky 20 cm</t>
  </si>
  <si>
    <t>564261111R00</t>
  </si>
  <si>
    <t>SIGNÁLNÍ A VAROVNÉ PÁSY:7</t>
  </si>
  <si>
    <t>Dlažba skladebná pro nevidomé 200 x 100 x 60 mm červená</t>
  </si>
  <si>
    <t>CHODNÍK, BET. DL. ŠEDÁ, 200x200x60:35,5*0,2</t>
  </si>
  <si>
    <t>Započítána 20% plochy - využít stávající.</t>
  </si>
  <si>
    <t>CHODNÍK, BET. DL. ŠEDÁ, 200x200x60:35,5</t>
  </si>
  <si>
    <t>ŽULOVÁ DLAŽEBNÍ KOSTKA 80/100:165,6*1,02</t>
  </si>
  <si>
    <t>ŽULOVÁ DLAŽEBNÍ KOSTKA 80/100:165,6</t>
  </si>
  <si>
    <t>STEZKA PRO PĚŠÍ, ŽULOVÁ KOSTKA 80/100:165,6</t>
  </si>
  <si>
    <t>obsyp kontejnerů:1,665</t>
  </si>
  <si>
    <t>Zásyp sypaninou s vodorovnou přepravou k místu zásypu, uložením ve vrstvách a zhutněním.</t>
  </si>
  <si>
    <t>podzemní kontejnery:46,17</t>
  </si>
  <si>
    <t>obsyp zeminou po obvodu kontejnerů:5,6</t>
  </si>
  <si>
    <t>Zásyp sypaninou z jakékoliv horniny s uložením výkopku po vrstvách, se zhutněním.</t>
  </si>
  <si>
    <t>podzemní kontejnery:9*2,85*1,8</t>
  </si>
  <si>
    <t>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 Bude využita pro násypy v rámci I. etapy.</t>
  </si>
  <si>
    <t>14,5</t>
  </si>
  <si>
    <t>neuznatelné žul. kostky:165,6*0,13</t>
  </si>
  <si>
    <t>obruby:17</t>
  </si>
  <si>
    <t>ROZEBRÁNÍ BET. DLAŽBY VČ. ODSTRANĚNÍ PODKLADNÍCH VRSTEV:14,7</t>
  </si>
  <si>
    <t>REZEBRÁNÍ BET. DLAŽBY S PONECHÁNÍM PODKLADNÍCH VRSTEV:39,7</t>
  </si>
  <si>
    <t>SO 01 Zp. plochy, drobné stavby a vybavení - I. et. | PŘÍMÉ DOPR. VÝDAJE</t>
  </si>
  <si>
    <t>SCH 04 … KAMENNÉ SCHODY:17,4</t>
  </si>
  <si>
    <t>SCH 03 … KAMENNÉ SCHODY:22,7</t>
  </si>
  <si>
    <t>mlatové plochy:25,5</t>
  </si>
  <si>
    <t>STEZKA PRO PĚŠÍ, MLAT. POVRCH:25,5</t>
  </si>
  <si>
    <t>SCH 04 … KAMENNÉ SCHODY:0,9+1,5*20</t>
  </si>
  <si>
    <t>SCH 03 … KAMENNÉ SCHODY:0,9+1,5*18</t>
  </si>
  <si>
    <t>keře ve svahu:73</t>
  </si>
  <si>
    <t>trávník luční ve svahu:317</t>
  </si>
  <si>
    <t>keře ve svahu:73*1,1</t>
  </si>
  <si>
    <t>trávník luční ve svahu:317*1,1</t>
  </si>
  <si>
    <t>nakládka ornice na dočasné skládce:891,3*0,15</t>
  </si>
  <si>
    <t>891,3*0,15*2</t>
  </si>
  <si>
    <t>Vodorovné přemístění výkopku po suchu, bez ohledu na druh dopravního prostředku, bez naložení výkopku, avšak se složením bez rozhrnutí. Přesun ornice na dočasnou skládku a dovoz zpět. Chybějící ornici (3,55m3) dodá investor z vlastních zásob.</t>
  </si>
  <si>
    <t>NÁSYP = TERÉNNÍ MODELACE. ODEČTENO Z EL. PD:253,52</t>
  </si>
  <si>
    <t>Vodorovné přemístění výkopku po suchu, bez ohledu na druh dopravního prostředku, bez naložení výkopku, avšak se složením bez rozhrnutí. Chybějící zemina do násypů (62,6m3) bude dodána z výkopu pro kontejnery.</t>
  </si>
  <si>
    <t>SCH 04 … KAMENNÉ SCHODY:17,4*0,2</t>
  </si>
  <si>
    <t>SCH 03 … KAMENNÉ SCHODY:22,7*0,2</t>
  </si>
  <si>
    <t>odečet za neuznatelné žul. kostky:-165,6*0,13</t>
  </si>
  <si>
    <t>VÝKOP PRO ZP. PLOCHY + TERÉNNÍ MODELACE (BEZ ORNICE V TL. 150 mm). ODEČTENO Z EL. PD:204,4</t>
  </si>
  <si>
    <t>891,3*0,15</t>
  </si>
  <si>
    <t>SO 01 Zp. plochy, drobné stavby a vybavení - I. et. | PŘÍMÉ HLAVNÍ VÝDAJE</t>
  </si>
  <si>
    <t>Soubor</t>
  </si>
  <si>
    <t>Vytvoření geometrických plánů potrvrzených KÚ</t>
  </si>
  <si>
    <t>005241020R</t>
  </si>
  <si>
    <t>Náklady na provedení skutečného zaměření stavby v rozsahu nezbytném pro zápis změny do katastru nemovitostí. Součástí zaměření bude zaměření nových IS, ploch a vybavení, vč.dodávní akceptačního protokolu.</t>
  </si>
  <si>
    <t xml:space="preserve">Geodetické zaměření skutečného provedení  </t>
  </si>
  <si>
    <t>Náklady na vyhotovení dokumentace skutečného provedení stavby a její předání objednateli v požadované formě počtu paré.</t>
  </si>
  <si>
    <t xml:space="preserve">Dokumentace skutečného provedení </t>
  </si>
  <si>
    <t>005241010R</t>
  </si>
  <si>
    <t>mlatové plochy:2</t>
  </si>
  <si>
    <t>pryžové plochy:1</t>
  </si>
  <si>
    <t>Pokud je v žádosti o podporu deklarováno, že součinitel odtoku zpevněných propustných povrchů (nových či vyměněných) po dokončení stavby bude prokazován terénní zkouškou, je povinnou přílohou Závěrečné zprávy o realizaci projektu kontrola funkčnosti – terénní zkouška zpevněného propustného povrchu po dokončení stavby. Zkouška se provádí v souladu s ČSN EN ISO 22282-5 a ČSN 75 9010, dle metodiky "Dimenzování a kontrola funkčnosti zpevněných propustných povrchů s retenčním tělesem". Součástí takové ZoR bude i výpočet (odvození / převod) součinitele odtoku z koeficientu vsaku terénní zkoušky. Výsledné hodnoty terénní zkoušky zpevněného propustného povrchu po dokončení stavby musí splňovat parametry specifického kritéria přijatelnosti pro výměnu či vznik propustných povrchů. Požadována je minimálně 1 zkouška na 200 m2 povrchu.</t>
  </si>
  <si>
    <t>Terénní zkouška zpevněného propustného povrchu po dokončení stavby v souladu s ČSN EN ISO 22282-5 a ČSN 75 9010, s výpočtem (odvozením / převodem) součinitele odtoku z koeficientu vsaku terénní zkoušky).</t>
  </si>
  <si>
    <t>Terénní zkouška zpevněného propustného povrchu, po dokončení řešené plochy</t>
  </si>
  <si>
    <t>0052112-VL.R</t>
  </si>
  <si>
    <t xml:space="preserve">Zajištění všech zkoušek a atestů </t>
  </si>
  <si>
    <t>0052111-VL.R</t>
  </si>
  <si>
    <t>Zřízení a likvidace provizorního ohrazení výkopu.</t>
  </si>
  <si>
    <t xml:space="preserve">Provizorní ohrazení výkopu </t>
  </si>
  <si>
    <t>0052110-VL.R</t>
  </si>
  <si>
    <t xml:space="preserve">Manipulační a provozní řád nádrže </t>
  </si>
  <si>
    <t>005219-VLR</t>
  </si>
  <si>
    <t>Dodání provozních řádů k navrženým plochám bez grafického návrhu.</t>
  </si>
  <si>
    <t>Provozní řády</t>
  </si>
  <si>
    <t>005218-VLR</t>
  </si>
  <si>
    <t xml:space="preserve">Bezpečnostní a hygienická opatření na staveništi </t>
  </si>
  <si>
    <t>005211080R</t>
  </si>
  <si>
    <t>Atypické herní konstrukce musí projít certifikací odbornou společností dle ČSN EN 1176-1 (např. TÜV SÜD).</t>
  </si>
  <si>
    <t>Zajištění certifikace atypických herních prvků</t>
  </si>
  <si>
    <t>005217-VLR</t>
  </si>
  <si>
    <t>Vypracování fotodokumentace požadovaného děje a konstrukcí v požadovaných časových intervalech v dig. formátu.</t>
  </si>
  <si>
    <t>Vypracování fotodokumentace</t>
  </si>
  <si>
    <t>005216-VLR</t>
  </si>
  <si>
    <t>Doklad o odzkoušení funkčnosti všech osazených armatur, protokol o provedení tlakové zkoušky, propláchnutí a desinfekci potrubí, kontrola funkčnosti identifikačního vodiče, zkouška vodotěsnosti kanalizačního potrubí, šachet a nádrží, protokol o inspekci kanalizačního potrubí kamerou.</t>
  </si>
  <si>
    <t>Provedení potřebných zkoušek a rozborů</t>
  </si>
  <si>
    <t>005215-VLR</t>
  </si>
  <si>
    <t>Zajištění bezpečného a bezbariérového přístupu k objekům BD. Zajištění příjezdu do garáží BD.</t>
  </si>
  <si>
    <t>Zajištění bezpečného a bezbariérového přístupu</t>
  </si>
  <si>
    <t>005214-VLR</t>
  </si>
  <si>
    <t>Poplatky a zajištění výluk na propojení inž. sítí</t>
  </si>
  <si>
    <t>005213-VLR</t>
  </si>
  <si>
    <t>Ostatní inženýrská činnost - aktualizace existencí sítí, jednání s DOSS a dalšími dotčenými subjekty pro potřeby provádění stavby.</t>
  </si>
  <si>
    <t>Ostatní inženýrská činnost</t>
  </si>
  <si>
    <t>005212-VLR</t>
  </si>
  <si>
    <t xml:space="preserve">Užívání veřejných ploch a prostranství  </t>
  </si>
  <si>
    <t>005211040R</t>
  </si>
  <si>
    <t>Hutnící zkoušky na pláni a štěrkových vrstvách, základová spára.</t>
  </si>
  <si>
    <t>Zkoušky a ostatní měření - hutnící zkoušky</t>
  </si>
  <si>
    <t>005211-VLR</t>
  </si>
  <si>
    <t>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 Zejména označení výjezdů ze staveniště na silnici.</t>
  </si>
  <si>
    <t xml:space="preserve">Dočasná dopravní opatření </t>
  </si>
  <si>
    <t>005211030R</t>
  </si>
  <si>
    <t>Ochrana stávaj. inženýrských sítí na staveništi</t>
  </si>
  <si>
    <t>005211020R</t>
  </si>
  <si>
    <t>Koordinace stavebních a technologických dodávek stavby.</t>
  </si>
  <si>
    <t>Koordinační činnost</t>
  </si>
  <si>
    <t>005124010R</t>
  </si>
  <si>
    <t>Odstranění objektů zařízení staveniště a jejich odvoz. Položka zahrnuje i náklady na úpravu povrchů po odstranění zařízení staveniště a úklid ploch, na kterých bylo zařízení staveniště provozováno. Část vymezená oplocením a všechny ostatní používané plochy budou vyklizené, vyčištěné, travnaté plochy posečené, vyhrabané.</t>
  </si>
  <si>
    <t>Odstranění zařízení staveniště</t>
  </si>
  <si>
    <t>005121030R</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</si>
  <si>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vč. WC. Bezokladný úklid znečištěných komunikací. Přesuny oplocení a přesuny materiálu potřebného k vytvoření provizorních a dočasných zpevněných ploch a koridorů realizovaných běhěm stavby pro umožnění výstavby vč. dodání materiálu pro dočasně zp. plochy.</t>
  </si>
  <si>
    <t xml:space="preserve">Provoz zařízení staveniště </t>
  </si>
  <si>
    <t>005121020R</t>
  </si>
  <si>
    <t>Případná příprava území pro objekty zařízení staveniště a vlastní vybudování objektů zařízení staveniště. Buňky, mobilní WC, oplocení. Zahrnuje i poplatky za zábory veřejných ploch.</t>
  </si>
  <si>
    <t>Vybudování zařízení staveniště</t>
  </si>
  <si>
    <t>005121010R</t>
  </si>
  <si>
    <t>Účast geologa/geotechnika/statika během stavby. Kopané sondy. Včetně upřesňujících rozborů zemin pro určení těžitelnosti dle aktuální stavu staveniště a zhodnocení základové spáry.</t>
  </si>
  <si>
    <t xml:space="preserve">Průzkumné práce </t>
  </si>
  <si>
    <t>004111010R</t>
  </si>
  <si>
    <t>Zaměření a vytyčení stávajících inženýrských sítí v místě stavby z hlediska jejich ochrany při provádění stavby.</t>
  </si>
  <si>
    <t>Vytyčení inženýrských sítí</t>
  </si>
  <si>
    <t>005111021R</t>
  </si>
  <si>
    <t>Vytyčení stavby a geodetické práce během stavby.</t>
  </si>
  <si>
    <t>Vytyčení stavby</t>
  </si>
  <si>
    <t>005111020R</t>
  </si>
  <si>
    <t>Dle vyhl. 499/2006 v platném znění nejsou součástí PD, dokumentace pro pomocné práce a konstrukce, výrobně technická dokumentace, dokumentace výrobků dodaných na stavbu, výkresy prefabrikátů a montážní dokumentace.</t>
  </si>
  <si>
    <t>Výrobní dokumentace pro vybrané části stavby. Především pro vyhlídku se sítí a skluzavkou.</t>
  </si>
  <si>
    <t xml:space="preserve">Vypracování projektové dokumentace </t>
  </si>
  <si>
    <t>004111020R</t>
  </si>
  <si>
    <t>Park Kremláčkova, Třebíč | Vedlejší rozpočtové náklady</t>
  </si>
  <si>
    <t>které nelze jinak nacenit. Jejich cena byla stanovena dle průměrných aktuálních cen materiálů a práce.</t>
  </si>
  <si>
    <t xml:space="preserve">dostupnou CS, jelikož nejsou v CS obsaženy nebo se jedná o specifické práce, materiály a dodávky, </t>
  </si>
  <si>
    <t xml:space="preserve">která není v databázi RTS obsažena a má cenovou soustavu vlastní. Tyto položky není možné navázat na běžně </t>
  </si>
  <si>
    <t>Pojištění materiálu použitého na stavbě, zabezpečení materiálu na stavbě proti poškození a proti krádeži</t>
  </si>
  <si>
    <t>Zahrnuje náklady na dopravu strojů a zařízení od výrobce (obchodní organizace) až na místo první skládky na staveništi.</t>
  </si>
  <si>
    <t>Mimostaveništní doprava</t>
  </si>
  <si>
    <t>0051207 VL</t>
  </si>
  <si>
    <t>Zajištění otevřených výkopů a lávek pro osoby po dobu provádění výkopů SO 04 vč. dodání potřebného materiálu</t>
  </si>
  <si>
    <t>Bezpečnostní prvky</t>
  </si>
  <si>
    <t>0051206 VL</t>
  </si>
  <si>
    <t>Zaškolení obsluhy a údržby</t>
  </si>
  <si>
    <t>Školení</t>
  </si>
  <si>
    <t>0051205 VL</t>
  </si>
  <si>
    <t>Zhotovitel předá sadu manuálů a návodů k obsluze všech prvků zařízení v českém jazyce</t>
  </si>
  <si>
    <t>Návody a manuály</t>
  </si>
  <si>
    <t>0051204 VL</t>
  </si>
  <si>
    <t>0051203 VL</t>
  </si>
  <si>
    <t>0051202 VL</t>
  </si>
  <si>
    <t>0051201 VL</t>
  </si>
  <si>
    <t>Bezpečnostní tabulky a instrukce, bezpečnostní značení</t>
  </si>
  <si>
    <t>Účast na koordinačních jednáních, kontrolních dnech</t>
  </si>
  <si>
    <t>Geodetické zaměření SO 04 na podkladu katastrální mapy (CD se soubory ve formátu dgn, dxf nebo dwg a tisk) ve trojím vyhotovení</t>
  </si>
  <si>
    <t>Revize a vypracování revizní zprávy</t>
  </si>
  <si>
    <t>005231010R</t>
  </si>
  <si>
    <t>0052302 VL</t>
  </si>
  <si>
    <t>Přepojení rozvodu VO a jeho dočasné úpravy</t>
  </si>
  <si>
    <t>0052301 VL</t>
  </si>
  <si>
    <t>Stožárová zkušební zemnící svorka pro zemnič FeZn O10 mm vč. upevňovacího materiálu (vše v povrch. úpravě odolávající dlouhodobě povětrnostním vlivům)</t>
  </si>
  <si>
    <t>Montáž zemnící svorky na kovové konstr. vč. pásku, včetně dodávky svorky pro FeZn 10 mm</t>
  </si>
  <si>
    <t>650111723RT2</t>
  </si>
  <si>
    <t>Uložení uzem. drátu v zemi FeZn do 10 mm, včetně dodávky drátu FeZn 10 mm</t>
  </si>
  <si>
    <t>650111146RT2</t>
  </si>
  <si>
    <t>Uložení uzem. pásku v zemi do 120 mm2, včetně dodávky pásku FeZn 30 x 4 mm</t>
  </si>
  <si>
    <t>650111141RT2</t>
  </si>
  <si>
    <t>Materiál pro ukončení kabelu ve stožáru, v rozváděči vč. montáže</t>
  </si>
  <si>
    <t>6501401 VL</t>
  </si>
  <si>
    <t>Válcová pojistka</t>
  </si>
  <si>
    <t>35801 VL</t>
  </si>
  <si>
    <t>Montáž pojistky válcové do 25 A</t>
  </si>
  <si>
    <t>650061121R00</t>
  </si>
  <si>
    <t>Elektroinstalace</t>
  </si>
  <si>
    <t>M65</t>
  </si>
  <si>
    <t>Finální úprava terénu / povrchu - kompletace, dlažby</t>
  </si>
  <si>
    <t>4606203 VL</t>
  </si>
  <si>
    <t>Finální úprava terénu / povrchu - zatravnění</t>
  </si>
  <si>
    <t>4606201 VL</t>
  </si>
  <si>
    <t>Provizorní úprava terénu v přírodní hornině 3</t>
  </si>
  <si>
    <t>460620013R00</t>
  </si>
  <si>
    <t>Vyrovnání povrchu kabelové rýhy, rozvinutí a uložení výstražné fólie z PVC do rýhy.</t>
  </si>
  <si>
    <t>Fólie výstražná z PVC, šířka 33 cm</t>
  </si>
  <si>
    <t>Zemní práce při montážích</t>
  </si>
  <si>
    <t>M46</t>
  </si>
  <si>
    <t>Příplatek na provedení křížení s jinými inž. sítěmi v kolizním místě vč. projednání se správcem, uložení vedení do chráničky (vč. dodání chráničky délky do O160 mm), odkopání vedení v místě křížení, obsypání cizího vedení pískem vč. dodání písku, zához výkopu a zhutnění</t>
  </si>
  <si>
    <t>Příplatek na provedení křížení s jinými, sítěmi v kolizním místě</t>
  </si>
  <si>
    <t>2301901 VL</t>
  </si>
  <si>
    <t>Utěsnění konce prostupu O110 mm montážní pěnou vč. dodání PU pěny</t>
  </si>
  <si>
    <t>Utěsnění chráničky DN 100</t>
  </si>
  <si>
    <t>230194003R00</t>
  </si>
  <si>
    <t>Trubka kabelová chránička d 40</t>
  </si>
  <si>
    <t>3457114720R</t>
  </si>
  <si>
    <t>Uložení chráničky ve výkopu, HDPE/LDPE d 40 mm</t>
  </si>
  <si>
    <t>230191003R00</t>
  </si>
  <si>
    <t>Trubka kabelová chránička d 75</t>
  </si>
  <si>
    <t>3457114703R</t>
  </si>
  <si>
    <t>Uložení chráničky ve výkopu, HDPE/LDPE d 75 mm</t>
  </si>
  <si>
    <t>230191011R00</t>
  </si>
  <si>
    <t>Podružný el. inst. materiál</t>
  </si>
  <si>
    <t>34501 VL</t>
  </si>
  <si>
    <t>2100702 VL</t>
  </si>
  <si>
    <t>2100701 VL</t>
  </si>
  <si>
    <t>Kabel CYKY 3Cx1,5, včetně dodávky kabelu</t>
  </si>
  <si>
    <t>2108105 VL</t>
  </si>
  <si>
    <t>Kabel CYKY 4Bx10, včetně dodávky kabelu</t>
  </si>
  <si>
    <t>2108102 VL</t>
  </si>
  <si>
    <t>35802 VL</t>
  </si>
  <si>
    <t>Jistič, montáž</t>
  </si>
  <si>
    <t>210120421R00</t>
  </si>
  <si>
    <t>Demontáž stávající rozvodnice VO na pozici SPTOM1</t>
  </si>
  <si>
    <t>2101902-03 VL</t>
  </si>
  <si>
    <t>Rozvodnice SPTOM1 - pilířový rozvaděč 2S IP44, IK10 V=1120/Š=540/H=200mm s vestavěnou rozvodnicí pro povrchovou montáž 2x12M, IP 65, V=460/Š=340/H=160mm, průhledné dveře. Dvířka pilířové rozvodnice budou osazena jednobodovým energetickým zámkem. Včetně osazení na pozici dle výkresové dokumentace SO 02.</t>
  </si>
  <si>
    <t>Rozvodnice SPTOM1 - pilířový rozvaděč</t>
  </si>
  <si>
    <t>2101902-02 VL</t>
  </si>
  <si>
    <t>LED svítidlo VO - typ "C"</t>
  </si>
  <si>
    <t>34802-04 VL</t>
  </si>
  <si>
    <t>LED svítidlo VO - typ "B"</t>
  </si>
  <si>
    <t>34802-03 VL</t>
  </si>
  <si>
    <t>LED svítidlo VO - typ "Aa"</t>
  </si>
  <si>
    <t>34802-02 VL</t>
  </si>
  <si>
    <t>LED svítidlo VO - typ "A"</t>
  </si>
  <si>
    <t>34802-01 VL</t>
  </si>
  <si>
    <t>LED svítidlo VO - typ "C":2</t>
  </si>
  <si>
    <t>LED svítidlo VO - typ "B":1</t>
  </si>
  <si>
    <t>LED svítidlo VO - typ "Aa":4</t>
  </si>
  <si>
    <t>LED svítidlo VO - typ "A":9</t>
  </si>
  <si>
    <t>Svítidlo veřejného osvětlení parkové</t>
  </si>
  <si>
    <t>210202115R00</t>
  </si>
  <si>
    <t>Stožárová elektrovýzbroj pro 1 jištěný okruh</t>
  </si>
  <si>
    <t>2102007 VL</t>
  </si>
  <si>
    <t>Kónický ocelový osvětlovací stožár, jmenovité nadzemní výšky 6 m</t>
  </si>
  <si>
    <t>31602 VL</t>
  </si>
  <si>
    <t>Montáž, kónický ocelový osvětlovací stožár, jmenovité nadzemní výšky 6 m</t>
  </si>
  <si>
    <t>2102005 VL</t>
  </si>
  <si>
    <t>Kónický ocelový osvětlovací stožár, jmenovité nadzemní výšky 5 m</t>
  </si>
  <si>
    <t>31601 VL</t>
  </si>
  <si>
    <t>Montáž, kónický ocelový osvětlovací stožár, jmenovité nadzemní výšky 5 m</t>
  </si>
  <si>
    <t>2102002-04 VL</t>
  </si>
  <si>
    <t>Kónický ocelový osvětlovací stožár, jmenovité nadzemní výšky 4 m</t>
  </si>
  <si>
    <t>Montáž, kónický ocelový osvětlovací stožár, jmenovité nadzemní výšky 4 m</t>
  </si>
  <si>
    <t>2102004 VL</t>
  </si>
  <si>
    <t>Odstranění doprav.značek se sloupky, s bet.patkami</t>
  </si>
  <si>
    <t>966006132R00</t>
  </si>
  <si>
    <t>Kompletní základ sadového osvětl. stožáru jmenovité výšky do 6 m v zeleni vč. výkopu jámy 0,747 m3 , urovnání dna a přemístění výkopku do 3 m od okraje jámy nebo naložení na dopravní prostředek, zabezpečení výkopu proti sesuvu včetně materiálu, dodání a osazení stožárového pouzdra (trubka PVC-U O250x4,9 mm délky 900 mm), betonování základu bez bednění 0,121 m3  betonování základu do bednění betonování základu do bednění 0,079 m3 vč. zhot. a dodání bednění, dodání 0,207 m3 betonu C25/30 XF-2, zapískování dříku ve stožárovém pouzdře vč. dodání 0,011 m3 písku, dodání a osazení 2 ks plastových ohebných trubek O40 mm délky 1 m, zásyp 0,556 m3 jámy vykopanou zeminou, zhutnění záhozu, naložení, odvoz a likvidace 0,191 m3 přebytečné zeminy a sutě v souladu se zákonem o odpadech (0,747-0,556) - bez definitivní úpravy povrchu</t>
  </si>
  <si>
    <t>Kompletní základ sadového osvětl. stožáru, jmenovité výšky do 6 m</t>
  </si>
  <si>
    <t>2753102 VL</t>
  </si>
  <si>
    <t>Kompletní základ sadového osvětl. stožáru jmenovité výšky do 5 m v zeleni vč. výkopu jámy 0,61 m3 , urovnání dna a přemístění výkopku do 3 m od okraje jámy nebo naložení na dopravní prostředek, zabezpečení výkopu proti sesuvu včetně materiálu, dodání a osazení stožárového pouzdra (trubka PVC-U O200x4,9 mm délky 900 mm), betonování základu bez bednění 0,094 m3  betonování základu do bednění betonování základu do bednění 0,03 m3 vč. zhot. a dodání bednění, dodání 0,13 m3 betonu C25/30 XF-2, zapískování dříku ve stožárovém pouzdře vč. dodání 0,011 m3 písku, dodání a osazení 2 ks plastových ohebných trubek O40 mm délky 1 m, zásyp 0,495 m3 jámy vykopanou zeminou, zhutnění záhozu, naložení, odvoz a likvidace 0,115 m3 přebytečné zeminy a sutě v souladu se zákonem o odpadech (0,61-0,495) - bez definitivní úpravy povrchu</t>
  </si>
  <si>
    <t>Kompletní základ sadového osvětl. stožáru, jmenovité výšky do 5 m</t>
  </si>
  <si>
    <t>2753101 VL</t>
  </si>
  <si>
    <t>1741001 VL</t>
  </si>
  <si>
    <t>Dočasné zajištění kabelů - do počtu 3 kabelů</t>
  </si>
  <si>
    <t>119001421R00</t>
  </si>
  <si>
    <t>Kabelové lože včetně podsypu</t>
  </si>
  <si>
    <t>1312004 VL</t>
  </si>
  <si>
    <t>1312003 VL</t>
  </si>
  <si>
    <t>1312001 VL</t>
  </si>
  <si>
    <t>Hloubení nezapažených kabelových rýh ručně, včetně urovnání dna, s přemístěním výkopku do vzdálenosti 3m od okraje výkopu šířky 35cm, hloubky 50cm v hornině třídy 3 (platí pro výkopy u křížení / v ochranných pásmech ostatních sítí)</t>
  </si>
  <si>
    <t>1396002 VL</t>
  </si>
  <si>
    <t>Sejmutí drnu tl. do 10 cm s nařezáním, vyrýpnutím, zvednutím, přemístěním a složením na vzdálenost do 50 m nebo s naložením na dopravní prostředek.</t>
  </si>
  <si>
    <t>Sejmutí drnu tl. do 10 cm, s přemístěním do 50 m</t>
  </si>
  <si>
    <t>111301111R00</t>
  </si>
  <si>
    <t>SO 02 Veřejné osvětlení | PŘÍMÉ DOPR. VÝDAJE</t>
  </si>
  <si>
    <t>Trasy nn a uzemnění jsou společné s VO viz. SO02. V tomto výkazu jsou uvedeny trasy nad rámec SO02.</t>
  </si>
  <si>
    <t>6501405-01 VL</t>
  </si>
  <si>
    <t>Kabel CYKY 4Bx6, včetně dodávky kabelu</t>
  </si>
  <si>
    <t>2108109-01 VL</t>
  </si>
  <si>
    <t>Kabel CYKY 4Bx4, včetně dodávky kabelu</t>
  </si>
  <si>
    <t>2108105-02 VL</t>
  </si>
  <si>
    <t>D+M Pilířový elektroměrový rozvaděč</t>
  </si>
  <si>
    <t>2101905-02 VL</t>
  </si>
  <si>
    <t>D+M, Zemní rozvaděč RPZ1</t>
  </si>
  <si>
    <t>2101905-01 VL</t>
  </si>
  <si>
    <t>SO 05 Přípojka el. NN | PŘÍMÉ DOPR. VÝDAJE</t>
  </si>
  <si>
    <t>Přesun hmot pro sadovnické a krajin. úpravy do 5km</t>
  </si>
  <si>
    <t>998231311R00</t>
  </si>
  <si>
    <t>Travobylinná směs</t>
  </si>
  <si>
    <t>00501 VL</t>
  </si>
  <si>
    <t>Založení trávníku lučního výsevem ve svahu do 1:1</t>
  </si>
  <si>
    <t>180401213R00</t>
  </si>
  <si>
    <t>Založení trávníku lučního výsevem v rovině</t>
  </si>
  <si>
    <t>180401211R00</t>
  </si>
  <si>
    <t>Směs travní parková I. běžná zátěž PROFI</t>
  </si>
  <si>
    <t>00572400R</t>
  </si>
  <si>
    <t>Založení trávníku parkového výsevem svah do 1:1</t>
  </si>
  <si>
    <t>180402113R00</t>
  </si>
  <si>
    <t>Založení trávníku parkového výsevem v rovině</t>
  </si>
  <si>
    <t>180402111R00</t>
  </si>
  <si>
    <t>Obdělání půdy válením, na svahu 1:2</t>
  </si>
  <si>
    <t>183403261R00</t>
  </si>
  <si>
    <t>Obdělání půdy válením, v rovině</t>
  </si>
  <si>
    <t>183403161R00</t>
  </si>
  <si>
    <t>2x</t>
  </si>
  <si>
    <t>Obdělání půdy hrabáním, na svahu 1:2</t>
  </si>
  <si>
    <t>183403253R00</t>
  </si>
  <si>
    <t>Obdělání půdy hrabáním, v rovině</t>
  </si>
  <si>
    <t>183403153R00</t>
  </si>
  <si>
    <t>Obdělání půdy kultivátorováním na svahu 1:2</t>
  </si>
  <si>
    <t>183403115R00</t>
  </si>
  <si>
    <t>183403114R00</t>
  </si>
  <si>
    <t>Rozprostření ornice, svah, tl. 15-20 cm, nad 500m2</t>
  </si>
  <si>
    <t>182301133R00</t>
  </si>
  <si>
    <t>Rozprostření ornice, rovina, tl.15-20 cm,nad 500m2</t>
  </si>
  <si>
    <t>181301113R00</t>
  </si>
  <si>
    <t>Zhot. závlahové mísy u solitérních dřevin na svahu</t>
  </si>
  <si>
    <t>184215432</t>
  </si>
  <si>
    <t>Zhot. závlahové mísy u solitérních dřevin v rovině</t>
  </si>
  <si>
    <t>184215412</t>
  </si>
  <si>
    <t>Ošetřování vysazených dřevin soliterních, svah 1:1</t>
  </si>
  <si>
    <t>184801123R00</t>
  </si>
  <si>
    <t>Ošetřování vysazených dřevin soliterních, v rovině</t>
  </si>
  <si>
    <t>184801121R00</t>
  </si>
  <si>
    <t>vč. zabezpečení</t>
  </si>
  <si>
    <t>Mulčování rostlin tl. do 0,1 m, svah do 1:1</t>
  </si>
  <si>
    <t>184921095R00</t>
  </si>
  <si>
    <t>Mulčování rostlin tl. do 0,1 m rovina</t>
  </si>
  <si>
    <t>184921093R00</t>
  </si>
  <si>
    <t>Typha minima, velikost P11</t>
  </si>
  <si>
    <t>02641 VL</t>
  </si>
  <si>
    <t>Scirpus lacustris, velikost P11</t>
  </si>
  <si>
    <t>02640 VL</t>
  </si>
  <si>
    <t>Sagittaria sagittifolia, velikost P11</t>
  </si>
  <si>
    <t>02639 VL</t>
  </si>
  <si>
    <t>Ceratophyllum submersum, velikost P11</t>
  </si>
  <si>
    <t>02638 VL</t>
  </si>
  <si>
    <t>Butomus umbellatus, velikost P11</t>
  </si>
  <si>
    <t>02637 VL</t>
  </si>
  <si>
    <t>Alisma plantago-aquatica, velikost P11</t>
  </si>
  <si>
    <t>02636 VL</t>
  </si>
  <si>
    <t>Salvia nemorosa 'Ostfriesland', velikost P11</t>
  </si>
  <si>
    <t>02635 VL</t>
  </si>
  <si>
    <t>Rudbeckia fulgida 'Goldstrum', velikost P11</t>
  </si>
  <si>
    <t>02634 VL</t>
  </si>
  <si>
    <t>Nepeta x faassenii, velikost P11</t>
  </si>
  <si>
    <t>02633 VL</t>
  </si>
  <si>
    <t>Leucanthemum maximum 'Sněhurka', velikost P11</t>
  </si>
  <si>
    <t>02632 VL</t>
  </si>
  <si>
    <t>Iberis semperflorens, velikost P11</t>
  </si>
  <si>
    <t>02631 VL</t>
  </si>
  <si>
    <t>Geranium cantabrigiense, velikost P11</t>
  </si>
  <si>
    <t>02630 VL</t>
  </si>
  <si>
    <t>Coreopsis verticillata, velikost P11</t>
  </si>
  <si>
    <t>02629 VL</t>
  </si>
  <si>
    <t>Bergenia cordifolia, velikost P11</t>
  </si>
  <si>
    <t>02628 VL</t>
  </si>
  <si>
    <t>Achillea filipendulina 'Summer Gold', velikost P11</t>
  </si>
  <si>
    <t>02627 VL</t>
  </si>
  <si>
    <t>Květinová skalka zakrytá kameny do 50 %</t>
  </si>
  <si>
    <t>180802112R00</t>
  </si>
  <si>
    <t>Výsadba trvalek</t>
  </si>
  <si>
    <t>183204112R00</t>
  </si>
  <si>
    <t>Založení záhonu na svahu 1 : 2, hor. 1 - 2</t>
  </si>
  <si>
    <t>183205131R00</t>
  </si>
  <si>
    <t>Založení záhonu v rovině/svah 1 : 5, hor. 1 - 2</t>
  </si>
  <si>
    <t>183205111R00</t>
  </si>
  <si>
    <t>Weigela 'Minuet', velikost K2,5</t>
  </si>
  <si>
    <t>02626 VL</t>
  </si>
  <si>
    <t>Weigela 'Candida', velikost K2,5</t>
  </si>
  <si>
    <t>02625 VL</t>
  </si>
  <si>
    <t>Viburnum lantana, velikost K2,5</t>
  </si>
  <si>
    <t>02624 VL</t>
  </si>
  <si>
    <t>Tamarix tetranda, velikost K2,5</t>
  </si>
  <si>
    <t>02623 VL</t>
  </si>
  <si>
    <t>Spiraea cinerea 'Grefsheim', velikost K2,5</t>
  </si>
  <si>
    <t>02622 VL</t>
  </si>
  <si>
    <t>Prunus laurocerasus 'Otto Luyken', velikost K2,5</t>
  </si>
  <si>
    <t>02621 VL</t>
  </si>
  <si>
    <t>Prunus laurocerasus 'Mount Vernon', velikost K2,5</t>
  </si>
  <si>
    <t>02620 VL</t>
  </si>
  <si>
    <t>Prunus laurocerasus 'Caucasica', velikost K2,5</t>
  </si>
  <si>
    <t>02619 VL</t>
  </si>
  <si>
    <t>Lonicera nitida 'Meingrun', velikost K2,5</t>
  </si>
  <si>
    <t>02618 VL</t>
  </si>
  <si>
    <t>Ligustrum vulgare 'Atrovirens', velikost K2,5</t>
  </si>
  <si>
    <t>02617 VL</t>
  </si>
  <si>
    <t>Ligustrum vulgare, velikost K2,5</t>
  </si>
  <si>
    <t>02616 VL</t>
  </si>
  <si>
    <t>Kolkwitzia amabilis, velikost K2,5</t>
  </si>
  <si>
    <t>02615 VL</t>
  </si>
  <si>
    <t>Hippophae rhamnoides, velikost K2,5</t>
  </si>
  <si>
    <t>02614 VL</t>
  </si>
  <si>
    <t>Euonymus europaeus, velikost K2,5</t>
  </si>
  <si>
    <t>02613 VL</t>
  </si>
  <si>
    <t>Cornus mas, velikost K2,5</t>
  </si>
  <si>
    <t>02612 VL</t>
  </si>
  <si>
    <t>Cornus sanguinea 'Winter Beauty', velikost K2,5</t>
  </si>
  <si>
    <t>02611 VL</t>
  </si>
  <si>
    <t>Výsadba dřevin s balem D do 20 cm, na svahu 1:1</t>
  </si>
  <si>
    <t>184102131R00</t>
  </si>
  <si>
    <t>Výsadba dřevin s balem D do 20 cm, v rovině</t>
  </si>
  <si>
    <t>184102111R00</t>
  </si>
  <si>
    <t>Pinus sylvestris', velikost ZB, 200-220</t>
  </si>
  <si>
    <t>02610 VL</t>
  </si>
  <si>
    <t>Tilia x europaea 'Pallida', velikost ZB, 16-18</t>
  </si>
  <si>
    <t>02609 VL</t>
  </si>
  <si>
    <t>Sorbus aria 'Lutescens', velikost ZB, 16-18</t>
  </si>
  <si>
    <t>02608 VL</t>
  </si>
  <si>
    <t>Malus 'Royalty', velikost ZB, 16-18</t>
  </si>
  <si>
    <t>02607 VL</t>
  </si>
  <si>
    <t>Carpinus betulus, velikost ZB, 16-18</t>
  </si>
  <si>
    <t>02606 VL</t>
  </si>
  <si>
    <t>Betula pendula, velikost ZB, 16-18</t>
  </si>
  <si>
    <t>02605 VL</t>
  </si>
  <si>
    <t>Aesculus x carnea 'Briotii', velikost ZB, 16-18</t>
  </si>
  <si>
    <t>02604 VL</t>
  </si>
  <si>
    <t>Acer platanoides 'Cleveland', velikost ZB, 16-18</t>
  </si>
  <si>
    <t>02603 VL</t>
  </si>
  <si>
    <t>Acer campestre 'Red Shine', velikost ZB, 16-18</t>
  </si>
  <si>
    <t>02602 VL</t>
  </si>
  <si>
    <t>Acer campestre 'Elegant', velikost ZB, 16-18</t>
  </si>
  <si>
    <t>02601 VL</t>
  </si>
  <si>
    <t>Kůly, příčky a úvazky ke stromům</t>
  </si>
  <si>
    <t>60801 VL</t>
  </si>
  <si>
    <t>ukotvení dřeviny třemi kůly délky do 2 m</t>
  </si>
  <si>
    <t>Ukotvení dřeviny kůly D do 10 cm, dl. do 2 m</t>
  </si>
  <si>
    <t>184202111R00</t>
  </si>
  <si>
    <t>Zemina zahradní, tříděná 0/8</t>
  </si>
  <si>
    <t>5832012R</t>
  </si>
  <si>
    <t>Substrát zahradnický B VL</t>
  </si>
  <si>
    <t>10371500R</t>
  </si>
  <si>
    <t>Výsadba dřevin s balem D do 80 cm, na svahu 1:1</t>
  </si>
  <si>
    <t>184102136R00</t>
  </si>
  <si>
    <t>Výsadba dřevin s balem D do 80 cm, v rovině</t>
  </si>
  <si>
    <t>184102116R00</t>
  </si>
  <si>
    <t>Hloub. jamek bez výměny půdy do 0,02 m3, svah 1:1</t>
  </si>
  <si>
    <t>183105112R00</t>
  </si>
  <si>
    <t>Hloub. jamek bez výměny půdy do 0,02 m3, svah 1:5</t>
  </si>
  <si>
    <t>183101112R00</t>
  </si>
  <si>
    <t>Hloubení jamek 50% výměny půdy do 1 m3, svah 1:2</t>
  </si>
  <si>
    <t>183102221R00</t>
  </si>
  <si>
    <t>Hloub. jamek s výměnou 50% půdy do 1 m3 sv.1:5</t>
  </si>
  <si>
    <t>183101221R00</t>
  </si>
  <si>
    <t>Plošná úprava terénu, nerovnosti do 15 cm svah 1:2</t>
  </si>
  <si>
    <t>182001122R00</t>
  </si>
  <si>
    <t>Plošná úprava terénu, nerovnosti do 15 cm v rovině</t>
  </si>
  <si>
    <t>182001121R00</t>
  </si>
  <si>
    <t>Odstranění dřevin výš.nad 1m, svah 1:2, s pařezem</t>
  </si>
  <si>
    <t>111212132R00</t>
  </si>
  <si>
    <t>Odstranění dřevin výš.nad 1m, svah 1:5, s pařezem</t>
  </si>
  <si>
    <t>111212131R00</t>
  </si>
  <si>
    <t>Herbicid s účinnou látkou Glyfosát, bal. 1 l</t>
  </si>
  <si>
    <t>25234000.AR</t>
  </si>
  <si>
    <t>Chem. odplevelení před založ. postřikem, svah 1:2</t>
  </si>
  <si>
    <t>184802211R00</t>
  </si>
  <si>
    <t>Chem. odplevelení před založ. postřikem, v rovině</t>
  </si>
  <si>
    <t>184802111R00</t>
  </si>
  <si>
    <t>Ochrana stromu bedněním - odstranění</t>
  </si>
  <si>
    <t>184807112R00</t>
  </si>
  <si>
    <t>Ochrana stromu bedněním - zřízení</t>
  </si>
  <si>
    <t>184807111R00</t>
  </si>
  <si>
    <t>Voda pro zálivku</t>
  </si>
  <si>
    <t>08113910R</t>
  </si>
  <si>
    <t>Zalití rostlin vodou plochy nad 20 m2</t>
  </si>
  <si>
    <t>185804312R00</t>
  </si>
  <si>
    <t>Dovoz vody pro zálivku rostlin do 6 km</t>
  </si>
  <si>
    <t>185851111R00</t>
  </si>
  <si>
    <t>3x ročně</t>
  </si>
  <si>
    <t>Vypletí záhonu květin na svahu 1:2</t>
  </si>
  <si>
    <t>185804231R00</t>
  </si>
  <si>
    <t>7x ročně</t>
  </si>
  <si>
    <t>Vypletí dřevin ve skupinách na svahu 1:2</t>
  </si>
  <si>
    <t>185804234R00</t>
  </si>
  <si>
    <t>Vypletí dřevin ve skupinách v rovině</t>
  </si>
  <si>
    <t>185804214R00</t>
  </si>
  <si>
    <t>10x ročně</t>
  </si>
  <si>
    <t>Pokosení trávníku parkov. svah do 1:2, odvoz 20 km</t>
  </si>
  <si>
    <t>111104212R00</t>
  </si>
  <si>
    <t>Pokosení trávníku parkov. svah do 1:5, odvoz 20 km</t>
  </si>
  <si>
    <t>111104211R00</t>
  </si>
  <si>
    <t>2x ročně</t>
  </si>
  <si>
    <t>Pokosení trávníku lučního svah do 1:2, odvoz 20 km</t>
  </si>
  <si>
    <t>111104312R00</t>
  </si>
  <si>
    <t>Pokosení trávníku lučního svah do 1:5, odvoz 20 km</t>
  </si>
  <si>
    <t>111104311R00</t>
  </si>
  <si>
    <t>Hnojivo trávníkové</t>
  </si>
  <si>
    <t>25191158R</t>
  </si>
  <si>
    <t>hnojivem na široko 3x</t>
  </si>
  <si>
    <t>Hnojení umělým hnojivem na svahu 1:2</t>
  </si>
  <si>
    <t>185802123R00</t>
  </si>
  <si>
    <t>Hnojení umělým hnojivem v rovině</t>
  </si>
  <si>
    <t>185802113R00</t>
  </si>
  <si>
    <t>183451412</t>
  </si>
  <si>
    <t>183451411</t>
  </si>
  <si>
    <t>5x ročně</t>
  </si>
  <si>
    <t>Odstranění odkvetlých částí trvalek</t>
  </si>
  <si>
    <t>185804252R00</t>
  </si>
  <si>
    <t>Znovuuvázání dřeviny ke stávajícímu kůlu</t>
  </si>
  <si>
    <t>184911111R00</t>
  </si>
  <si>
    <t>1848001 VL</t>
  </si>
  <si>
    <t>Chem.odplevel. po založ.,postřik hnízdově,svah 1:2</t>
  </si>
  <si>
    <t>184802623R00</t>
  </si>
  <si>
    <t>Chem. odplevel. po založ.,postřik hnízdově, rovina</t>
  </si>
  <si>
    <t>184802613R00</t>
  </si>
  <si>
    <t>1x ročně</t>
  </si>
  <si>
    <t>1842001 VL</t>
  </si>
  <si>
    <t>SO 06 Vegetační úpravy - I. etapa | PŘÍMÉ HLAVNÍ VÝDAJE</t>
  </si>
  <si>
    <t>SO 06 Vegetační úpravy - II. etapa | PŘÍMÉ HLAVNÍ VÝDAJE</t>
  </si>
  <si>
    <t>SO 06 Vegetační úpravy - následná péče 1. rok | NEUZNATELNÉ VÝDAJE</t>
  </si>
  <si>
    <t>SO 06 Vegetační úpravy - následná péče 2. rok | NEUZNATELNÉ VÝDAJE</t>
  </si>
  <si>
    <t>SO 06 Vegetační úpravy - následná péče 3. rok | NEUZNATELNÉ VÝDAJE</t>
  </si>
  <si>
    <t>4x ročně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</si>
</sst>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č&quot;_-;\-* #,##0.00\ &quot;Kč&quot;_-;_-* &quot;-&quot;??\ &quot;Kč&quot;_-;_-@_-"/>
    <numFmt numFmtId="164" formatCode="#,##0.00000"/>
  </numFmts>
  <fonts count="39">
    <font>
      <sz val="10"/>
      <name val="Arial CE"/>
      <charset val="238"/>
    </font>
    <font>
      <sz val="11"/>
      <color theme="1"/>
      <name val="Calibri"/>
      <family val="2"/>
      <charset val="238"/>
      <scheme val="minor"/>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9"/>
      <name val="Arial CE"/>
      <charset val="238"/>
    </font>
    <font>
      <sz val="10"/>
      <name val="Arial"/>
      <family val="2"/>
      <charset val="238"/>
    </font>
    <font>
      <sz val="9"/>
      <name val="Arial"/>
      <family val="2"/>
      <charset val="238"/>
    </font>
    <font>
      <sz val="11"/>
      <color indexed="8"/>
      <name val="Calibri"/>
      <family val="2"/>
      <charset val="238"/>
    </font>
    <font>
      <sz val="10"/>
      <name val="Arial CE"/>
    </font>
    <font>
      <i/>
      <sz val="8"/>
      <name val="Arial CE"/>
      <family val="2"/>
      <charset val="238"/>
    </font>
    <font>
      <i/>
      <sz val="9"/>
      <name val="Arial CE"/>
    </font>
    <font>
      <sz val="10"/>
      <color indexed="9"/>
      <name val="Arial CE"/>
      <family val="2"/>
      <charset val="238"/>
    </font>
    <font>
      <b/>
      <sz val="10"/>
      <name val="Arial"/>
      <family val="2"/>
      <charset val="238"/>
    </font>
    <font>
      <b/>
      <i/>
      <sz val="10"/>
      <name val="Arial"/>
      <family val="2"/>
      <charset val="238"/>
    </font>
    <font>
      <sz val="8"/>
      <color indexed="9"/>
      <name val="Arial"/>
      <family val="2"/>
      <charset val="238"/>
    </font>
    <font>
      <sz val="8"/>
      <color indexed="12"/>
      <name val="Arial"/>
      <family val="2"/>
      <charset val="238"/>
    </font>
    <font>
      <sz val="10"/>
      <color indexed="12"/>
      <name val="Arial"/>
      <family val="2"/>
      <charset val="238"/>
    </font>
    <font>
      <sz val="10"/>
      <color indexed="9"/>
      <name val="Arial CE"/>
    </font>
    <font>
      <sz val="8"/>
      <name val="Arial"/>
      <family val="2"/>
      <charset val="238"/>
    </font>
    <font>
      <u/>
      <sz val="10"/>
      <name val="Arial"/>
      <family val="2"/>
      <charset val="238"/>
    </font>
    <font>
      <b/>
      <u/>
      <sz val="10"/>
      <name val="Arial"/>
      <family val="2"/>
      <charset val="238"/>
    </font>
    <font>
      <b/>
      <u/>
      <sz val="12"/>
      <name val="Arial"/>
      <family val="2"/>
      <charset val="238"/>
    </font>
    <font>
      <sz val="8"/>
      <name val="Arial CE"/>
      <family val="2"/>
      <charset val="238"/>
    </font>
    <font>
      <sz val="8"/>
      <color indexed="12"/>
      <name val="Arial CE"/>
      <charset val="238"/>
    </font>
    <font>
      <sz val="8"/>
      <color indexed="17"/>
      <name val="Arial CE"/>
      <charset val="238"/>
    </font>
  </fonts>
  <fills count="10">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9CCFF"/>
        <bgColor indexed="64"/>
      </patternFill>
    </fill>
    <fill>
      <patternFill patternType="solid">
        <fgColor indexed="22"/>
        <bgColor indexed="64"/>
      </patternFill>
    </fill>
    <fill>
      <patternFill patternType="solid">
        <fgColor indexed="9"/>
        <bgColor indexed="40"/>
      </patternFill>
    </fill>
  </fills>
  <borders count="7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s>
  <cellStyleXfs count="7">
    <xf numFmtId="0" fontId="0" fillId="0" borderId="0"/>
    <xf numFmtId="0" fontId="2" fillId="0" borderId="0"/>
    <xf numFmtId="0" fontId="19" fillId="0" borderId="0"/>
    <xf numFmtId="0" fontId="1" fillId="0" borderId="0"/>
    <xf numFmtId="44" fontId="21" fillId="0" borderId="0" applyFont="0" applyFill="0" applyBorder="0" applyAlignment="0" applyProtection="0"/>
    <xf numFmtId="0" fontId="19" fillId="0" borderId="0"/>
    <xf numFmtId="0" fontId="22" fillId="0" borderId="0"/>
  </cellStyleXfs>
  <cellXfs count="412">
    <xf numFmtId="0" fontId="0" fillId="0" borderId="0" xfId="0"/>
    <xf numFmtId="14" fontId="4" fillId="0" borderId="0" xfId="0" applyNumberFormat="1" applyFont="1" applyAlignment="1">
      <alignment horizontal="left"/>
    </xf>
    <xf numFmtId="0" fontId="3" fillId="0" borderId="0" xfId="0" applyFont="1" applyAlignment="1">
      <alignment horizontal="center"/>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6" xfId="0" applyBorder="1" applyAlignment="1">
      <alignment horizontal="left" vertical="center"/>
    </xf>
    <xf numFmtId="0" fontId="0" fillId="0" borderId="1" xfId="0" applyBorder="1" applyAlignment="1">
      <alignment horizontal="right"/>
    </xf>
    <xf numFmtId="0" fontId="9" fillId="0" borderId="6" xfId="0" applyFont="1" applyBorder="1" applyAlignment="1">
      <alignment horizontal="right" vertical="center"/>
    </xf>
    <xf numFmtId="0" fontId="0" fillId="0" borderId="6" xfId="0" applyBorder="1" applyAlignment="1">
      <alignment horizontal="right" vertical="center"/>
    </xf>
    <xf numFmtId="0" fontId="9" fillId="0" borderId="1" xfId="0" applyFont="1" applyBorder="1"/>
    <xf numFmtId="0" fontId="9" fillId="0" borderId="0" xfId="0" applyFont="1"/>
    <xf numFmtId="0" fontId="9" fillId="0" borderId="6" xfId="0" applyFont="1" applyBorder="1" applyAlignment="1">
      <alignment vertical="center"/>
    </xf>
    <xf numFmtId="0" fontId="0" fillId="0" borderId="6" xfId="0" applyBorder="1" applyAlignment="1">
      <alignment vertical="center"/>
    </xf>
    <xf numFmtId="0" fontId="9" fillId="0" borderId="2" xfId="0" applyFont="1" applyBorder="1" applyAlignment="1">
      <alignment horizontal="right"/>
    </xf>
    <xf numFmtId="0" fontId="9" fillId="0" borderId="6" xfId="0" applyFont="1" applyBorder="1" applyAlignment="1">
      <alignment vertical="top"/>
    </xf>
    <xf numFmtId="14" fontId="9" fillId="0" borderId="6" xfId="0" applyNumberFormat="1" applyFont="1" applyBorder="1" applyAlignment="1">
      <alignment horizontal="center" vertical="top"/>
    </xf>
    <xf numFmtId="0" fontId="9" fillId="0" borderId="1" xfId="0" applyFont="1" applyBorder="1" applyAlignment="1">
      <alignment horizontal="left" vertical="center" indent="1"/>
    </xf>
    <xf numFmtId="0" fontId="9" fillId="0" borderId="9" xfId="0" applyFont="1" applyBorder="1" applyAlignment="1">
      <alignment horizontal="left" vertical="center" indent="1"/>
    </xf>
    <xf numFmtId="1" fontId="9" fillId="0" borderId="10" xfId="0" applyNumberFormat="1" applyFont="1" applyBorder="1" applyAlignment="1">
      <alignment horizontal="right" vertical="center"/>
    </xf>
    <xf numFmtId="0" fontId="0" fillId="0" borderId="6" xfId="0" applyBorder="1" applyAlignment="1">
      <alignment horizontal="left" vertical="center" indent="1"/>
    </xf>
    <xf numFmtId="0" fontId="9" fillId="0" borderId="6" xfId="0" applyFont="1" applyBorder="1" applyAlignment="1">
      <alignment horizontal="left" vertical="center"/>
    </xf>
    <xf numFmtId="0" fontId="0" fillId="0" borderId="1" xfId="0" applyBorder="1" applyAlignment="1">
      <alignment horizontal="left" vertical="center" indent="1"/>
    </xf>
    <xf numFmtId="0" fontId="0" fillId="0" borderId="9" xfId="0" applyBorder="1" applyAlignment="1">
      <alignment horizontal="left" vertical="center" indent="1"/>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7" xfId="0" applyBorder="1" applyAlignment="1">
      <alignment horizontal="left" vertical="top" indent="1"/>
    </xf>
    <xf numFmtId="0" fontId="0" fillId="0" borderId="18" xfId="0" applyBorder="1" applyAlignment="1">
      <alignment vertical="top"/>
    </xf>
    <xf numFmtId="0" fontId="9" fillId="0" borderId="18" xfId="0" applyFont="1" applyBorder="1" applyAlignment="1">
      <alignment horizontal="left" vertical="top"/>
    </xf>
    <xf numFmtId="0" fontId="9"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5"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9" fillId="0" borderId="6" xfId="0" applyNumberFormat="1" applyFont="1" applyBorder="1" applyAlignment="1">
      <alignment horizontal="left" vertical="center"/>
    </xf>
    <xf numFmtId="0" fontId="10" fillId="3" borderId="1" xfId="0" applyFont="1" applyFill="1" applyBorder="1" applyAlignment="1">
      <alignment horizontal="left" vertical="center" indent="1"/>
    </xf>
    <xf numFmtId="0" fontId="0" fillId="3" borderId="1"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xf numFmtId="49" fontId="9" fillId="3" borderId="6" xfId="0" applyNumberFormat="1" applyFont="1" applyFill="1" applyBorder="1" applyAlignment="1">
      <alignment horizontal="left" vertical="center"/>
    </xf>
    <xf numFmtId="0" fontId="9" fillId="3" borderId="6" xfId="0" applyFont="1" applyFill="1" applyBorder="1"/>
    <xf numFmtId="0" fontId="9" fillId="3" borderId="8" xfId="0" applyFont="1" applyFill="1" applyBorder="1"/>
    <xf numFmtId="49" fontId="9" fillId="0" borderId="6" xfId="0" applyNumberFormat="1" applyFont="1" applyBorder="1" applyAlignment="1">
      <alignment horizontal="right" vertical="center"/>
    </xf>
    <xf numFmtId="49" fontId="0" fillId="0" borderId="0" xfId="0" applyNumberFormat="1"/>
    <xf numFmtId="4" fontId="0" fillId="0" borderId="0" xfId="0" applyNumberFormat="1"/>
    <xf numFmtId="3" fontId="0" fillId="0" borderId="26" xfId="0" applyNumberFormat="1" applyBorder="1"/>
    <xf numFmtId="3" fontId="0" fillId="4" borderId="30" xfId="0" applyNumberFormat="1" applyFill="1" applyBorder="1"/>
    <xf numFmtId="3" fontId="8" fillId="3" borderId="27" xfId="0" applyNumberFormat="1" applyFont="1" applyFill="1" applyBorder="1" applyAlignment="1">
      <alignment vertical="center"/>
    </xf>
    <xf numFmtId="3" fontId="8" fillId="3" borderId="18" xfId="0" applyNumberFormat="1" applyFont="1" applyFill="1" applyBorder="1" applyAlignment="1">
      <alignment vertical="center"/>
    </xf>
    <xf numFmtId="3" fontId="8" fillId="3" borderId="18" xfId="0" applyNumberFormat="1" applyFont="1" applyFill="1" applyBorder="1" applyAlignment="1">
      <alignment vertical="center" wrapText="1"/>
    </xf>
    <xf numFmtId="3" fontId="8" fillId="3" borderId="28" xfId="0" applyNumberFormat="1" applyFont="1" applyFill="1" applyBorder="1" applyAlignment="1">
      <alignment horizontal="center" vertical="center" wrapText="1"/>
    </xf>
    <xf numFmtId="3" fontId="0" fillId="0" borderId="31" xfId="0" applyNumberFormat="1" applyBorder="1"/>
    <xf numFmtId="3" fontId="0" fillId="0" borderId="29" xfId="0" applyNumberFormat="1" applyBorder="1"/>
    <xf numFmtId="0" fontId="3" fillId="0" borderId="0" xfId="0" applyFont="1" applyAlignment="1">
      <alignment horizontal="center" shrinkToFit="1"/>
    </xf>
    <xf numFmtId="3" fontId="11" fillId="3" borderId="28" xfId="0" applyNumberFormat="1" applyFont="1" applyFill="1" applyBorder="1" applyAlignment="1">
      <alignment horizontal="center" vertical="center" wrapText="1" shrinkToFit="1"/>
    </xf>
    <xf numFmtId="3" fontId="8" fillId="3" borderId="28" xfId="0" applyNumberFormat="1" applyFont="1" applyFill="1" applyBorder="1" applyAlignment="1">
      <alignment horizontal="center" vertical="center" wrapText="1" shrinkToFit="1"/>
    </xf>
    <xf numFmtId="3" fontId="4" fillId="0" borderId="29" xfId="0" applyNumberFormat="1" applyFont="1" applyBorder="1" applyAlignment="1">
      <alignment horizontal="right" wrapText="1" shrinkToFit="1"/>
    </xf>
    <xf numFmtId="3" fontId="4"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5" fillId="3" borderId="11" xfId="0" applyFont="1" applyFill="1" applyBorder="1" applyAlignment="1">
      <alignment horizontal="left" vertical="center" indent="1"/>
    </xf>
    <xf numFmtId="0" fontId="6" fillId="3" borderId="7" xfId="0" applyFont="1" applyFill="1" applyBorder="1" applyAlignment="1">
      <alignment horizontal="left" vertical="center"/>
    </xf>
    <xf numFmtId="0" fontId="0" fillId="3" borderId="7" xfId="0" applyFill="1" applyBorder="1" applyAlignment="1">
      <alignment horizontal="left" vertical="center"/>
    </xf>
    <xf numFmtId="4" fontId="5"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9" fillId="3" borderId="13" xfId="0" applyNumberFormat="1" applyFont="1" applyFill="1" applyBorder="1" applyAlignment="1">
      <alignment horizontal="left" vertical="center"/>
    </xf>
    <xf numFmtId="0" fontId="7" fillId="0" borderId="0" xfId="0" applyFont="1"/>
    <xf numFmtId="0" fontId="16" fillId="0" borderId="26" xfId="0" applyFont="1" applyBorder="1" applyAlignment="1">
      <alignment horizontal="center" vertical="center" wrapText="1"/>
    </xf>
    <xf numFmtId="0" fontId="8" fillId="0" borderId="26" xfId="0" applyFont="1" applyBorder="1" applyAlignment="1">
      <alignment vertical="center"/>
    </xf>
    <xf numFmtId="0" fontId="8" fillId="0" borderId="26" xfId="0" applyFont="1" applyBorder="1"/>
    <xf numFmtId="0" fontId="16" fillId="3" borderId="34" xfId="0" applyFont="1" applyFill="1" applyBorder="1" applyAlignment="1">
      <alignment horizontal="center" vertical="center" wrapText="1"/>
    </xf>
    <xf numFmtId="49" fontId="8" fillId="0" borderId="15" xfId="0" applyNumberFormat="1" applyFont="1" applyBorder="1" applyAlignment="1">
      <alignment vertical="center"/>
    </xf>
    <xf numFmtId="49" fontId="0" fillId="0" borderId="1" xfId="0" applyNumberFormat="1" applyBorder="1"/>
    <xf numFmtId="49" fontId="0" fillId="0" borderId="36" xfId="0" applyNumberFormat="1" applyBorder="1" applyAlignment="1">
      <alignment vertical="center"/>
    </xf>
    <xf numFmtId="49" fontId="0" fillId="0" borderId="37" xfId="0" applyNumberForma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3" borderId="42" xfId="0" applyFill="1" applyBorder="1"/>
    <xf numFmtId="49" fontId="0" fillId="3" borderId="39" xfId="0" applyNumberFormat="1" applyFill="1" applyBorder="1"/>
    <xf numFmtId="0" fontId="0" fillId="3" borderId="39" xfId="0" applyFill="1" applyBorder="1"/>
    <xf numFmtId="0" fontId="0" fillId="3" borderId="38" xfId="0" applyFill="1" applyBorder="1"/>
    <xf numFmtId="0" fontId="17" fillId="0" borderId="0" xfId="0" applyFont="1"/>
    <xf numFmtId="0" fontId="17" fillId="0" borderId="26" xfId="0" applyFont="1" applyBorder="1" applyAlignment="1">
      <alignment vertical="top"/>
    </xf>
    <xf numFmtId="49" fontId="18" fillId="0" borderId="0" xfId="0" applyNumberFormat="1" applyFont="1" applyAlignment="1">
      <alignment wrapText="1"/>
    </xf>
    <xf numFmtId="0" fontId="0" fillId="3" borderId="45" xfId="0" applyFill="1" applyBorder="1" applyAlignment="1">
      <alignment vertical="top"/>
    </xf>
    <xf numFmtId="0" fontId="0" fillId="3" borderId="46" xfId="0" applyFill="1" applyBorder="1" applyAlignment="1">
      <alignment wrapText="1"/>
    </xf>
    <xf numFmtId="0" fontId="17" fillId="0" borderId="33" xfId="0" applyFont="1" applyBorder="1" applyAlignment="1">
      <alignment vertical="top" shrinkToFit="1"/>
    </xf>
    <xf numFmtId="0" fontId="17" fillId="0" borderId="26" xfId="0" applyFont="1" applyBorder="1" applyAlignment="1">
      <alignment vertical="top" shrinkToFit="1"/>
    </xf>
    <xf numFmtId="4" fontId="17" fillId="0" borderId="33" xfId="0" applyNumberFormat="1" applyFont="1" applyBorder="1" applyAlignment="1">
      <alignment vertical="top" shrinkToFit="1"/>
    </xf>
    <xf numFmtId="0" fontId="0" fillId="3" borderId="47" xfId="0" applyFill="1" applyBorder="1" applyAlignment="1">
      <alignment wrapText="1"/>
    </xf>
    <xf numFmtId="0" fontId="0" fillId="3" borderId="48" xfId="0" applyFill="1" applyBorder="1" applyAlignment="1">
      <alignment vertical="top"/>
    </xf>
    <xf numFmtId="4" fontId="0" fillId="3" borderId="45" xfId="0" applyNumberFormat="1" applyFill="1" applyBorder="1" applyAlignment="1">
      <alignment vertical="top"/>
    </xf>
    <xf numFmtId="0" fontId="17" fillId="0" borderId="10" xfId="0" applyFont="1" applyBorder="1" applyAlignment="1">
      <alignment vertical="top"/>
    </xf>
    <xf numFmtId="0" fontId="17" fillId="0" borderId="33" xfId="0" applyFont="1" applyBorder="1" applyAlignment="1">
      <alignment horizontal="left" vertical="top" wrapText="1"/>
    </xf>
    <xf numFmtId="0" fontId="0" fillId="0" borderId="39" xfId="0" applyBorder="1" applyAlignment="1">
      <alignment horizontal="left" vertical="center"/>
    </xf>
    <xf numFmtId="0" fontId="0" fillId="0" borderId="39" xfId="0" applyBorder="1"/>
    <xf numFmtId="0" fontId="0" fillId="0" borderId="1" xfId="0" applyBorder="1" applyAlignment="1">
      <alignment horizontal="left" indent="1"/>
    </xf>
    <xf numFmtId="0" fontId="0" fillId="0" borderId="0" xfId="0" applyAlignment="1">
      <alignment horizontal="left"/>
    </xf>
    <xf numFmtId="0" fontId="0" fillId="0" borderId="0" xfId="0" applyAlignment="1">
      <alignment horizontal="left" vertical="center"/>
    </xf>
    <xf numFmtId="1" fontId="9" fillId="0" borderId="6" xfId="0" applyNumberFormat="1" applyFont="1" applyBorder="1" applyAlignment="1">
      <alignment horizontal="right" vertical="center"/>
    </xf>
    <xf numFmtId="0" fontId="9" fillId="0" borderId="45" xfId="0" applyFont="1" applyBorder="1" applyAlignment="1">
      <alignment horizontal="left" vertical="center"/>
    </xf>
    <xf numFmtId="0" fontId="9" fillId="0" borderId="45" xfId="0" applyFont="1" applyBorder="1"/>
    <xf numFmtId="49" fontId="7" fillId="3" borderId="0" xfId="0" applyNumberFormat="1" applyFont="1" applyFill="1" applyAlignment="1">
      <alignment horizontal="left" vertical="center"/>
    </xf>
    <xf numFmtId="0" fontId="9" fillId="3" borderId="0" xfId="0" applyFont="1" applyFill="1" applyAlignment="1">
      <alignment horizontal="left" vertical="center"/>
    </xf>
    <xf numFmtId="49" fontId="9" fillId="0" borderId="0" xfId="0" applyNumberFormat="1" applyFont="1" applyAlignment="1">
      <alignment horizontal="left" vertical="center"/>
    </xf>
    <xf numFmtId="0" fontId="9" fillId="0" borderId="0" xfId="0" applyFont="1" applyAlignment="1">
      <alignment vertical="center"/>
    </xf>
    <xf numFmtId="0" fontId="0" fillId="0" borderId="0" xfId="0" applyAlignment="1">
      <alignment horizontal="right" vertical="center"/>
    </xf>
    <xf numFmtId="0" fontId="9" fillId="0" borderId="0" xfId="0" applyFont="1" applyAlignment="1">
      <alignment horizontal="left" vertical="center"/>
    </xf>
    <xf numFmtId="1" fontId="9" fillId="0" borderId="48" xfId="0" applyNumberFormat="1" applyFont="1" applyBorder="1" applyAlignment="1">
      <alignment horizontal="right" vertical="center"/>
    </xf>
    <xf numFmtId="0" fontId="0" fillId="0" borderId="39" xfId="0" applyBorder="1" applyAlignment="1">
      <alignment horizontal="left" vertical="center" indent="1"/>
    </xf>
    <xf numFmtId="1" fontId="0" fillId="0" borderId="0" xfId="0" applyNumberFormat="1" applyAlignment="1">
      <alignment horizontal="left" vertical="center"/>
    </xf>
    <xf numFmtId="4" fontId="0" fillId="0" borderId="0" xfId="0" applyNumberFormat="1" applyAlignment="1">
      <alignment horizontal="left" vertical="center"/>
    </xf>
    <xf numFmtId="0" fontId="0" fillId="0" borderId="0" xfId="0" applyAlignment="1">
      <alignment horizontal="center" vertical="center"/>
    </xf>
    <xf numFmtId="0" fontId="0" fillId="0" borderId="0" xfId="0" applyAlignment="1">
      <alignment horizontal="center"/>
    </xf>
    <xf numFmtId="49" fontId="8" fillId="0" borderId="15" xfId="0" applyNumberFormat="1" applyFont="1" applyBorder="1" applyAlignment="1">
      <alignment horizontal="center" vertical="center"/>
    </xf>
    <xf numFmtId="0" fontId="16" fillId="3" borderId="48" xfId="0" applyFont="1" applyFill="1" applyBorder="1" applyAlignment="1">
      <alignment vertical="center" wrapText="1"/>
    </xf>
    <xf numFmtId="0" fontId="16" fillId="3" borderId="44" xfId="0" applyFont="1" applyFill="1" applyBorder="1" applyAlignment="1">
      <alignment vertical="center" wrapText="1"/>
    </xf>
    <xf numFmtId="0" fontId="16" fillId="3" borderId="39" xfId="0" applyFont="1" applyFill="1" applyBorder="1" applyAlignment="1">
      <alignment vertical="center" wrapText="1"/>
    </xf>
    <xf numFmtId="0" fontId="16" fillId="3" borderId="45" xfId="0" applyFont="1" applyFill="1" applyBorder="1" applyAlignment="1">
      <alignment horizontal="center" vertical="center" wrapText="1"/>
    </xf>
    <xf numFmtId="1" fontId="8" fillId="0" borderId="45" xfId="0" applyNumberFormat="1" applyFont="1" applyBorder="1" applyAlignment="1">
      <alignment horizontal="center" vertical="center"/>
    </xf>
    <xf numFmtId="1" fontId="8" fillId="5" borderId="45" xfId="0" applyNumberFormat="1" applyFont="1" applyFill="1" applyBorder="1" applyAlignment="1">
      <alignment horizontal="center" vertical="center"/>
    </xf>
    <xf numFmtId="0" fontId="17" fillId="0" borderId="35" xfId="0" applyFont="1" applyBorder="1" applyAlignment="1">
      <alignment horizontal="left" vertical="top" wrapText="1"/>
    </xf>
    <xf numFmtId="0" fontId="0" fillId="5" borderId="34" xfId="0" applyFill="1" applyBorder="1" applyAlignment="1">
      <alignment horizontal="center" vertical="center"/>
    </xf>
    <xf numFmtId="3" fontId="17" fillId="0" borderId="33" xfId="0" applyNumberFormat="1" applyFont="1" applyBorder="1" applyAlignment="1">
      <alignment horizontal="center" vertical="top" shrinkToFit="1"/>
    </xf>
    <xf numFmtId="164" fontId="17" fillId="0" borderId="33" xfId="0" applyNumberFormat="1" applyFont="1" applyBorder="1" applyAlignment="1">
      <alignment horizontal="center" vertical="top" shrinkToFit="1"/>
    </xf>
    <xf numFmtId="4" fontId="17" fillId="0" borderId="33" xfId="0" applyNumberFormat="1" applyFont="1" applyBorder="1" applyAlignment="1">
      <alignment horizontal="right" vertical="top" shrinkToFit="1"/>
    </xf>
    <xf numFmtId="0" fontId="17" fillId="0" borderId="33" xfId="0" applyFont="1" applyBorder="1" applyAlignment="1">
      <alignment horizontal="center" vertical="center" shrinkToFit="1"/>
    </xf>
    <xf numFmtId="49" fontId="0" fillId="6" borderId="48" xfId="0" applyNumberFormat="1" applyFill="1" applyBorder="1" applyAlignment="1">
      <alignment horizontal="left" vertical="top"/>
    </xf>
    <xf numFmtId="49" fontId="0" fillId="6" borderId="39" xfId="0" applyNumberFormat="1" applyFill="1" applyBorder="1" applyAlignment="1">
      <alignment horizontal="center" vertical="center"/>
    </xf>
    <xf numFmtId="49" fontId="0" fillId="6" borderId="39" xfId="0" applyNumberFormat="1" applyFill="1" applyBorder="1" applyAlignment="1">
      <alignment horizontal="center" vertical="top"/>
    </xf>
    <xf numFmtId="49" fontId="0" fillId="6" borderId="39" xfId="0" applyNumberFormat="1" applyFill="1" applyBorder="1" applyAlignment="1">
      <alignment horizontal="right" vertical="top"/>
    </xf>
    <xf numFmtId="4" fontId="0" fillId="6" borderId="44" xfId="0" applyNumberFormat="1" applyFill="1" applyBorder="1" applyAlignment="1">
      <alignment horizontal="right" vertical="top"/>
    </xf>
    <xf numFmtId="0" fontId="0" fillId="6" borderId="48" xfId="0" applyFill="1" applyBorder="1" applyAlignment="1">
      <alignment horizontal="center" vertical="center"/>
    </xf>
    <xf numFmtId="0" fontId="17" fillId="0" borderId="26" xfId="0" applyFont="1" applyBorder="1" applyAlignment="1">
      <alignment horizontal="center" vertical="center"/>
    </xf>
    <xf numFmtId="49" fontId="0" fillId="6" borderId="48" xfId="0" applyNumberFormat="1" applyFill="1" applyBorder="1" applyAlignment="1">
      <alignment horizontal="center" vertical="center"/>
    </xf>
    <xf numFmtId="0" fontId="0" fillId="5" borderId="47" xfId="0" applyFill="1" applyBorder="1" applyAlignment="1">
      <alignment horizontal="center" vertical="center"/>
    </xf>
    <xf numFmtId="49" fontId="0" fillId="5" borderId="47" xfId="0" applyNumberFormat="1" applyFill="1" applyBorder="1" applyAlignment="1">
      <alignment horizontal="center" vertical="center"/>
    </xf>
    <xf numFmtId="49" fontId="0" fillId="5" borderId="47" xfId="0" applyNumberFormat="1" applyFill="1" applyBorder="1" applyAlignment="1">
      <alignment vertical="center"/>
    </xf>
    <xf numFmtId="0" fontId="17" fillId="0" borderId="10" xfId="0" applyFont="1" applyBorder="1" applyAlignment="1">
      <alignment horizontal="center" vertical="center"/>
    </xf>
    <xf numFmtId="0" fontId="17" fillId="0" borderId="35" xfId="0" applyFont="1" applyBorder="1" applyAlignment="1">
      <alignment horizontal="center" vertical="center" shrinkToFit="1"/>
    </xf>
    <xf numFmtId="4" fontId="17" fillId="0" borderId="35" xfId="0" applyNumberFormat="1" applyFont="1" applyBorder="1" applyAlignment="1">
      <alignment horizontal="right" vertical="top" shrinkToFit="1"/>
    </xf>
    <xf numFmtId="4" fontId="8" fillId="0" borderId="45" xfId="0" applyNumberFormat="1" applyFont="1" applyBorder="1" applyAlignment="1">
      <alignment horizontal="right" vertical="center"/>
    </xf>
    <xf numFmtId="4" fontId="8" fillId="5" borderId="45" xfId="0" applyNumberFormat="1" applyFont="1" applyFill="1" applyBorder="1" applyAlignment="1">
      <alignment horizontal="right" vertical="center"/>
    </xf>
    <xf numFmtId="49" fontId="0" fillId="0" borderId="0" xfId="0" applyNumberFormat="1" applyAlignment="1">
      <alignment horizontal="center" vertical="center"/>
    </xf>
    <xf numFmtId="49" fontId="0" fillId="0" borderId="0" xfId="0" applyNumberFormat="1" applyAlignment="1">
      <alignment horizontal="left" vertical="top"/>
    </xf>
    <xf numFmtId="49" fontId="0" fillId="0" borderId="0" xfId="0" applyNumberFormat="1" applyAlignment="1">
      <alignment horizontal="center" vertical="top"/>
    </xf>
    <xf numFmtId="49" fontId="0" fillId="0" borderId="0" xfId="0" applyNumberFormat="1" applyAlignment="1">
      <alignment horizontal="right" vertical="top"/>
    </xf>
    <xf numFmtId="4" fontId="0" fillId="0" borderId="0" xfId="0" applyNumberFormat="1" applyAlignment="1">
      <alignment horizontal="right" vertical="top"/>
    </xf>
    <xf numFmtId="0" fontId="17" fillId="0" borderId="0" xfId="0" applyFont="1" applyAlignment="1">
      <alignment horizontal="center" vertical="center"/>
    </xf>
    <xf numFmtId="0" fontId="17"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horizontal="center" vertical="center" shrinkToFit="1"/>
    </xf>
    <xf numFmtId="3" fontId="17" fillId="0" borderId="0" xfId="0" applyNumberFormat="1" applyFont="1" applyAlignment="1">
      <alignment horizontal="center" vertical="top" shrinkToFit="1"/>
    </xf>
    <xf numFmtId="4" fontId="17" fillId="0" borderId="0" xfId="0" applyNumberFormat="1" applyFont="1" applyAlignment="1">
      <alignment horizontal="right" vertical="top" shrinkToFit="1"/>
    </xf>
    <xf numFmtId="164" fontId="17" fillId="0" borderId="35" xfId="0" applyNumberFormat="1" applyFont="1" applyBorder="1" applyAlignment="1">
      <alignment horizontal="center" vertical="top" shrinkToFit="1"/>
    </xf>
    <xf numFmtId="0" fontId="0" fillId="0" borderId="14" xfId="0" applyBorder="1"/>
    <xf numFmtId="49" fontId="0" fillId="0" borderId="1" xfId="0" applyNumberFormat="1" applyBorder="1" applyAlignment="1">
      <alignment horizontal="left" vertical="center" indent="1"/>
    </xf>
    <xf numFmtId="0" fontId="9" fillId="0" borderId="49" xfId="0" applyFont="1" applyBorder="1" applyAlignment="1">
      <alignment horizontal="left" vertical="center" indent="1"/>
    </xf>
    <xf numFmtId="49" fontId="9" fillId="7" borderId="6" xfId="0" applyNumberFormat="1" applyFont="1" applyFill="1" applyBorder="1" applyAlignment="1">
      <alignment horizontal="right" vertical="center"/>
    </xf>
    <xf numFmtId="49" fontId="9" fillId="7" borderId="0" xfId="0" applyNumberFormat="1" applyFont="1" applyFill="1" applyAlignment="1">
      <alignment horizontal="left" vertical="center"/>
    </xf>
    <xf numFmtId="4" fontId="17" fillId="0" borderId="33" xfId="0" applyNumberFormat="1" applyFont="1" applyFill="1" applyBorder="1" applyAlignment="1">
      <alignment horizontal="right" vertical="top" shrinkToFit="1"/>
    </xf>
    <xf numFmtId="0" fontId="22" fillId="0" borderId="0" xfId="6"/>
    <xf numFmtId="0" fontId="22" fillId="0" borderId="0" xfId="6" applyAlignment="1">
      <alignment horizontal="right"/>
    </xf>
    <xf numFmtId="0" fontId="22" fillId="0" borderId="0" xfId="6" applyBorder="1"/>
    <xf numFmtId="0" fontId="22" fillId="0" borderId="0" xfId="6" applyBorder="1" applyAlignment="1">
      <alignment horizontal="right"/>
    </xf>
    <xf numFmtId="0" fontId="23" fillId="0" borderId="0" xfId="6" applyFont="1" applyBorder="1" applyAlignment="1"/>
    <xf numFmtId="4" fontId="24" fillId="0" borderId="0" xfId="6" applyNumberFormat="1" applyFont="1" applyBorder="1"/>
    <xf numFmtId="0" fontId="24" fillId="0" borderId="0" xfId="6" applyFont="1" applyBorder="1"/>
    <xf numFmtId="3" fontId="24" fillId="0" borderId="0" xfId="6" applyNumberFormat="1" applyFont="1" applyBorder="1" applyAlignment="1">
      <alignment horizontal="right"/>
    </xf>
    <xf numFmtId="0" fontId="23" fillId="0" borderId="0" xfId="6" applyFont="1" applyAlignment="1"/>
    <xf numFmtId="3" fontId="22" fillId="0" borderId="0" xfId="6" applyNumberFormat="1"/>
    <xf numFmtId="0" fontId="25" fillId="0" borderId="0" xfId="6" applyFont="1"/>
    <xf numFmtId="4" fontId="26" fillId="8" borderId="45" xfId="6" applyNumberFormat="1" applyFont="1" applyFill="1" applyBorder="1"/>
    <xf numFmtId="4" fontId="19" fillId="8" borderId="44" xfId="6" applyNumberFormat="1" applyFont="1" applyFill="1" applyBorder="1" applyAlignment="1">
      <alignment horizontal="right"/>
    </xf>
    <xf numFmtId="4" fontId="19" fillId="8" borderId="39" xfId="6" applyNumberFormat="1" applyFont="1" applyFill="1" applyBorder="1" applyAlignment="1">
      <alignment horizontal="right"/>
    </xf>
    <xf numFmtId="0" fontId="19" fillId="8" borderId="39" xfId="6" applyFont="1" applyFill="1" applyBorder="1" applyAlignment="1">
      <alignment horizontal="center"/>
    </xf>
    <xf numFmtId="0" fontId="27" fillId="8" borderId="48" xfId="6" applyFont="1" applyFill="1" applyBorder="1"/>
    <xf numFmtId="49" fontId="27" fillId="8" borderId="45" xfId="6" applyNumberFormat="1" applyFont="1" applyFill="1" applyBorder="1" applyAlignment="1">
      <alignment horizontal="left"/>
    </xf>
    <xf numFmtId="0" fontId="19" fillId="8" borderId="45" xfId="6" applyFont="1" applyFill="1" applyBorder="1" applyAlignment="1">
      <alignment horizontal="center"/>
    </xf>
    <xf numFmtId="0" fontId="28" fillId="0" borderId="0" xfId="6" applyFont="1" applyAlignment="1">
      <alignment wrapText="1"/>
    </xf>
    <xf numFmtId="0" fontId="29" fillId="0" borderId="51" xfId="0" applyFont="1" applyBorder="1" applyAlignment="1">
      <alignment horizontal="right"/>
    </xf>
    <xf numFmtId="0" fontId="29" fillId="9" borderId="26" xfId="6" applyFont="1" applyFill="1" applyBorder="1" applyAlignment="1">
      <alignment horizontal="left" wrapText="1"/>
    </xf>
    <xf numFmtId="4" fontId="29" fillId="9" borderId="52" xfId="6" applyNumberFormat="1" applyFont="1" applyFill="1" applyBorder="1" applyAlignment="1">
      <alignment horizontal="right" wrapText="1"/>
    </xf>
    <xf numFmtId="49" fontId="20" fillId="0" borderId="33" xfId="6" applyNumberFormat="1" applyFont="1" applyBorder="1" applyAlignment="1">
      <alignment horizontal="right"/>
    </xf>
    <xf numFmtId="0" fontId="20" fillId="0" borderId="33" xfId="6" applyFont="1" applyBorder="1" applyAlignment="1">
      <alignment horizontal="center"/>
    </xf>
    <xf numFmtId="0" fontId="31" fillId="0" borderId="0" xfId="6" applyFont="1"/>
    <xf numFmtId="4" fontId="32" fillId="0" borderId="47" xfId="6" applyNumberFormat="1" applyFont="1" applyBorder="1"/>
    <xf numFmtId="4" fontId="32" fillId="0" borderId="47" xfId="6" applyNumberFormat="1" applyFont="1" applyBorder="1" applyAlignment="1">
      <alignment horizontal="right"/>
    </xf>
    <xf numFmtId="49" fontId="32" fillId="0" borderId="47" xfId="6" applyNumberFormat="1" applyFont="1" applyBorder="1" applyAlignment="1">
      <alignment horizontal="center" shrinkToFit="1"/>
    </xf>
    <xf numFmtId="0" fontId="32" fillId="0" borderId="47" xfId="6" applyFont="1" applyBorder="1" applyAlignment="1">
      <alignment vertical="top" wrapText="1"/>
    </xf>
    <xf numFmtId="49" fontId="32" fillId="0" borderId="47" xfId="6" applyNumberFormat="1" applyFont="1" applyBorder="1" applyAlignment="1">
      <alignment horizontal="left" vertical="top"/>
    </xf>
    <xf numFmtId="0" fontId="32" fillId="0" borderId="47" xfId="6" applyFont="1" applyBorder="1" applyAlignment="1">
      <alignment horizontal="center" vertical="top"/>
    </xf>
    <xf numFmtId="0" fontId="22" fillId="0" borderId="0" xfId="6" applyNumberFormat="1"/>
    <xf numFmtId="0" fontId="19" fillId="0" borderId="44" xfId="6" applyNumberFormat="1" applyFont="1" applyBorder="1"/>
    <xf numFmtId="0" fontId="19" fillId="0" borderId="39" xfId="6" applyNumberFormat="1" applyFont="1" applyBorder="1" applyAlignment="1">
      <alignment horizontal="right"/>
    </xf>
    <xf numFmtId="0" fontId="19" fillId="0" borderId="39" xfId="6" applyFont="1" applyBorder="1" applyAlignment="1">
      <alignment horizontal="center"/>
    </xf>
    <xf numFmtId="0" fontId="26" fillId="0" borderId="48" xfId="6" applyFont="1" applyBorder="1"/>
    <xf numFmtId="49" fontId="26" fillId="0" borderId="33" xfId="6" applyNumberFormat="1" applyFont="1" applyBorder="1" applyAlignment="1">
      <alignment horizontal="left"/>
    </xf>
    <xf numFmtId="0" fontId="26" fillId="0" borderId="33" xfId="6" applyFont="1" applyBorder="1" applyAlignment="1">
      <alignment horizontal="center"/>
    </xf>
    <xf numFmtId="16" fontId="22" fillId="0" borderId="0" xfId="6" applyNumberFormat="1"/>
    <xf numFmtId="0" fontId="20" fillId="8" borderId="45" xfId="6" applyFont="1" applyFill="1" applyBorder="1" applyAlignment="1">
      <alignment horizontal="center"/>
    </xf>
    <xf numFmtId="0" fontId="20" fillId="8" borderId="44" xfId="6" applyFont="1" applyFill="1" applyBorder="1" applyAlignment="1">
      <alignment horizontal="center"/>
    </xf>
    <xf numFmtId="0" fontId="20" fillId="8" borderId="44" xfId="6" applyNumberFormat="1" applyFont="1" applyFill="1" applyBorder="1" applyAlignment="1">
      <alignment horizontal="center"/>
    </xf>
    <xf numFmtId="49" fontId="20" fillId="8" borderId="45" xfId="6" applyNumberFormat="1" applyFont="1" applyFill="1" applyBorder="1"/>
    <xf numFmtId="0" fontId="19" fillId="0" borderId="0" xfId="6" applyFont="1" applyAlignment="1"/>
    <xf numFmtId="0" fontId="19" fillId="0" borderId="0" xfId="6" applyFont="1"/>
    <xf numFmtId="0" fontId="19" fillId="0" borderId="0" xfId="6" applyFont="1" applyAlignment="1">
      <alignment horizontal="right"/>
    </xf>
    <xf numFmtId="0" fontId="20" fillId="0" borderId="0" xfId="6" applyFont="1"/>
    <xf numFmtId="0" fontId="19" fillId="0" borderId="50" xfId="6" applyFont="1" applyBorder="1"/>
    <xf numFmtId="0" fontId="26" fillId="0" borderId="50" xfId="6" applyFont="1" applyBorder="1"/>
    <xf numFmtId="0" fontId="19" fillId="0" borderId="59" xfId="6" applyFont="1" applyBorder="1"/>
    <xf numFmtId="0" fontId="19" fillId="0" borderId="60" xfId="6" applyFont="1" applyBorder="1" applyAlignment="1">
      <alignment horizontal="left"/>
    </xf>
    <xf numFmtId="0" fontId="20" fillId="0" borderId="61" xfId="6" applyFont="1" applyBorder="1" applyAlignment="1">
      <alignment horizontal="right"/>
    </xf>
    <xf numFmtId="0" fontId="19" fillId="0" borderId="60" xfId="6" applyFont="1" applyBorder="1"/>
    <xf numFmtId="0" fontId="26" fillId="0" borderId="60" xfId="6" applyFont="1" applyBorder="1"/>
    <xf numFmtId="0" fontId="33" fillId="0" borderId="0" xfId="6" applyFont="1" applyAlignment="1">
      <alignment horizontal="centerContinuous"/>
    </xf>
    <xf numFmtId="0" fontId="33" fillId="0" borderId="0" xfId="6" applyFont="1" applyAlignment="1">
      <alignment horizontal="right"/>
    </xf>
    <xf numFmtId="0" fontId="34" fillId="0" borderId="0" xfId="6" applyFont="1" applyAlignment="1">
      <alignment horizontal="centerContinuous"/>
    </xf>
    <xf numFmtId="0" fontId="9" fillId="5" borderId="48" xfId="0" applyFont="1" applyFill="1" applyBorder="1" applyAlignment="1">
      <alignment vertical="center"/>
    </xf>
    <xf numFmtId="49" fontId="0" fillId="5" borderId="39" xfId="0" applyNumberFormat="1" applyFill="1" applyBorder="1" applyAlignment="1"/>
    <xf numFmtId="0" fontId="0" fillId="5" borderId="39" xfId="0" applyFill="1" applyBorder="1"/>
    <xf numFmtId="4" fontId="12" fillId="5" borderId="44" xfId="0" applyNumberFormat="1" applyFont="1" applyFill="1" applyBorder="1" applyAlignment="1">
      <alignment horizontal="right" vertical="center"/>
    </xf>
    <xf numFmtId="0" fontId="0" fillId="0" borderId="0" xfId="0" applyAlignment="1"/>
    <xf numFmtId="0" fontId="0" fillId="0" borderId="0" xfId="0" applyAlignment="1">
      <alignment vertical="justify"/>
    </xf>
    <xf numFmtId="4" fontId="32" fillId="7" borderId="47" xfId="6" applyNumberFormat="1" applyFont="1" applyFill="1" applyBorder="1" applyAlignment="1">
      <alignment horizontal="right"/>
    </xf>
    <xf numFmtId="0" fontId="23" fillId="0" borderId="0" xfId="6" applyFont="1"/>
    <xf numFmtId="4" fontId="24" fillId="0" borderId="0" xfId="6" applyNumberFormat="1" applyFont="1"/>
    <xf numFmtId="0" fontId="24" fillId="0" borderId="0" xfId="6" applyFont="1"/>
    <xf numFmtId="3" fontId="24" fillId="0" borderId="0" xfId="6" applyNumberFormat="1" applyFont="1" applyAlignment="1">
      <alignment horizontal="right"/>
    </xf>
    <xf numFmtId="0" fontId="19" fillId="0" borderId="44" xfId="6" applyFont="1" applyBorder="1"/>
    <xf numFmtId="0" fontId="19" fillId="0" borderId="39" xfId="6" applyFont="1" applyBorder="1" applyAlignment="1">
      <alignment horizontal="right"/>
    </xf>
    <xf numFmtId="49" fontId="0" fillId="0" borderId="0" xfId="0" applyNumberFormat="1" applyAlignment="1">
      <alignment horizontal="left" wrapText="1"/>
    </xf>
    <xf numFmtId="49" fontId="0" fillId="0" borderId="0" xfId="0" applyNumberFormat="1" applyAlignment="1">
      <alignment horizontal="left" vertical="top" wrapText="1"/>
    </xf>
    <xf numFmtId="0" fontId="17" fillId="0" borderId="35" xfId="0" applyFont="1" applyBorder="1" applyAlignment="1">
      <alignment vertical="top" shrinkToFit="1"/>
    </xf>
    <xf numFmtId="0" fontId="17" fillId="0" borderId="10" xfId="0" applyFont="1" applyBorder="1" applyAlignment="1">
      <alignment vertical="top" shrinkToFit="1"/>
    </xf>
    <xf numFmtId="4" fontId="17" fillId="0" borderId="35" xfId="0" applyNumberFormat="1" applyFont="1" applyBorder="1" applyAlignment="1">
      <alignment vertical="top" shrinkToFit="1"/>
    </xf>
    <xf numFmtId="4" fontId="17" fillId="7" borderId="35" xfId="0" applyNumberFormat="1" applyFont="1" applyFill="1" applyBorder="1" applyAlignment="1" applyProtection="1">
      <alignment vertical="top" shrinkToFit="1"/>
      <protection locked="0"/>
    </xf>
    <xf numFmtId="164" fontId="17" fillId="0" borderId="35" xfId="0" applyNumberFormat="1" applyFont="1" applyBorder="1" applyAlignment="1">
      <alignment vertical="top" shrinkToFit="1"/>
    </xf>
    <xf numFmtId="4" fontId="17" fillId="7" borderId="33" xfId="0" applyNumberFormat="1" applyFont="1" applyFill="1" applyBorder="1" applyAlignment="1" applyProtection="1">
      <alignment vertical="top" shrinkToFit="1"/>
      <protection locked="0"/>
    </xf>
    <xf numFmtId="164" fontId="17" fillId="0" borderId="33" xfId="0" applyNumberFormat="1" applyFont="1" applyBorder="1" applyAlignment="1">
      <alignment vertical="top" shrinkToFit="1"/>
    </xf>
    <xf numFmtId="0" fontId="0" fillId="3" borderId="35" xfId="0" applyFill="1" applyBorder="1" applyAlignment="1">
      <alignment vertical="top" shrinkToFit="1"/>
    </xf>
    <xf numFmtId="0" fontId="0" fillId="3" borderId="10" xfId="0" applyFill="1" applyBorder="1" applyAlignment="1">
      <alignment vertical="top" shrinkToFit="1"/>
    </xf>
    <xf numFmtId="4" fontId="0" fillId="3" borderId="35" xfId="0" applyNumberFormat="1" applyFill="1" applyBorder="1" applyAlignment="1">
      <alignment vertical="top" shrinkToFit="1"/>
    </xf>
    <xf numFmtId="164" fontId="0" fillId="3" borderId="35" xfId="0" applyNumberFormat="1" applyFill="1" applyBorder="1" applyAlignment="1">
      <alignment vertical="top" shrinkToFit="1"/>
    </xf>
    <xf numFmtId="0" fontId="0" fillId="3" borderId="35" xfId="0" applyFill="1" applyBorder="1" applyAlignment="1">
      <alignment horizontal="left" vertical="top" wrapText="1"/>
    </xf>
    <xf numFmtId="0" fontId="0" fillId="3" borderId="10" xfId="0" applyFill="1" applyBorder="1" applyAlignment="1">
      <alignment vertical="top"/>
    </xf>
    <xf numFmtId="164" fontId="37" fillId="0" borderId="33" xfId="0" applyNumberFormat="1" applyFont="1" applyBorder="1" applyAlignment="1">
      <alignment vertical="top" wrapText="1" shrinkToFit="1"/>
    </xf>
    <xf numFmtId="0" fontId="37" fillId="0" borderId="33" xfId="0" applyFont="1" applyBorder="1" applyAlignment="1">
      <alignment vertical="top" wrapText="1" shrinkToFit="1"/>
    </xf>
    <xf numFmtId="0" fontId="37" fillId="0" borderId="33" xfId="0" quotePrefix="1" applyFont="1" applyBorder="1" applyAlignment="1">
      <alignment horizontal="left" vertical="top" wrapText="1"/>
    </xf>
    <xf numFmtId="164" fontId="0" fillId="3" borderId="45" xfId="0" applyNumberFormat="1" applyFill="1" applyBorder="1" applyAlignment="1">
      <alignment vertical="top"/>
    </xf>
    <xf numFmtId="49" fontId="0" fillId="3" borderId="45" xfId="0" applyNumberFormat="1" applyFill="1" applyBorder="1" applyAlignment="1">
      <alignment vertical="top"/>
    </xf>
    <xf numFmtId="49" fontId="0" fillId="3" borderId="48" xfId="0" applyNumberFormat="1" applyFill="1" applyBorder="1" applyAlignment="1">
      <alignment vertical="top"/>
    </xf>
    <xf numFmtId="0" fontId="0" fillId="3" borderId="47" xfId="0" applyFill="1" applyBorder="1"/>
    <xf numFmtId="0" fontId="0" fillId="3" borderId="34" xfId="0" applyFill="1" applyBorder="1"/>
    <xf numFmtId="49" fontId="0" fillId="3" borderId="47" xfId="0" applyNumberFormat="1" applyFill="1" applyBorder="1"/>
    <xf numFmtId="0" fontId="0" fillId="3" borderId="44" xfId="0" applyFill="1" applyBorder="1"/>
    <xf numFmtId="0" fontId="0" fillId="3" borderId="45" xfId="0" applyFill="1" applyBorder="1"/>
    <xf numFmtId="49" fontId="0" fillId="0" borderId="39" xfId="0" applyNumberFormat="1" applyBorder="1" applyAlignment="1">
      <alignment vertical="center"/>
    </xf>
    <xf numFmtId="0" fontId="0" fillId="0" borderId="45" xfId="0" applyBorder="1" applyAlignment="1">
      <alignment vertical="center"/>
    </xf>
    <xf numFmtId="4" fontId="12" fillId="5" borderId="44" xfId="0" applyNumberFormat="1" applyFont="1" applyFill="1" applyBorder="1" applyAlignment="1">
      <alignment horizontal="center" vertical="center"/>
    </xf>
    <xf numFmtId="0" fontId="17" fillId="0" borderId="35" xfId="0" applyNumberFormat="1" applyFont="1" applyBorder="1" applyAlignment="1">
      <alignment horizontal="left" vertical="top" wrapText="1"/>
    </xf>
    <xf numFmtId="0" fontId="17" fillId="0" borderId="10" xfId="0" applyNumberFormat="1" applyFont="1" applyBorder="1" applyAlignment="1">
      <alignment vertical="top"/>
    </xf>
    <xf numFmtId="0" fontId="17" fillId="0" borderId="33" xfId="0" applyNumberFormat="1" applyFont="1" applyBorder="1" applyAlignment="1">
      <alignment horizontal="left" vertical="top" wrapText="1"/>
    </xf>
    <xf numFmtId="0" fontId="17" fillId="0" borderId="26" xfId="0" applyNumberFormat="1" applyFont="1" applyBorder="1" applyAlignment="1">
      <alignment vertical="top"/>
    </xf>
    <xf numFmtId="0" fontId="0" fillId="3" borderId="35" xfId="0" applyNumberFormat="1" applyFill="1" applyBorder="1" applyAlignment="1">
      <alignment horizontal="left" vertical="top" wrapText="1"/>
    </xf>
    <xf numFmtId="0" fontId="0" fillId="3" borderId="10" xfId="0" applyNumberFormat="1" applyFill="1" applyBorder="1" applyAlignment="1">
      <alignment vertical="top"/>
    </xf>
    <xf numFmtId="0" fontId="37" fillId="0" borderId="33" xfId="0" applyNumberFormat="1" applyFont="1" applyBorder="1" applyAlignment="1">
      <alignment vertical="top" wrapText="1" shrinkToFit="1"/>
    </xf>
    <xf numFmtId="0" fontId="37" fillId="0" borderId="33" xfId="0" quotePrefix="1" applyNumberFormat="1" applyFont="1" applyBorder="1" applyAlignment="1">
      <alignment horizontal="left" vertical="top" wrapText="1"/>
    </xf>
    <xf numFmtId="49" fontId="0" fillId="3" borderId="39" xfId="0" applyNumberFormat="1" applyFill="1" applyBorder="1" applyAlignment="1"/>
    <xf numFmtId="0" fontId="0" fillId="0" borderId="45" xfId="0" applyFont="1" applyBorder="1" applyAlignment="1">
      <alignment vertical="center"/>
    </xf>
    <xf numFmtId="0" fontId="0" fillId="0" borderId="0" xfId="0" applyAlignment="1">
      <alignment vertical="top"/>
    </xf>
    <xf numFmtId="0" fontId="0" fillId="3" borderId="71" xfId="0" applyFill="1" applyBorder="1" applyAlignment="1">
      <alignment vertical="top"/>
    </xf>
    <xf numFmtId="0" fontId="0" fillId="3" borderId="70" xfId="0" applyFill="1" applyBorder="1" applyAlignment="1">
      <alignment vertical="top"/>
    </xf>
    <xf numFmtId="4" fontId="0" fillId="3" borderId="71" xfId="0" applyNumberFormat="1" applyFill="1" applyBorder="1" applyAlignment="1">
      <alignment vertical="top"/>
    </xf>
    <xf numFmtId="164" fontId="0" fillId="3" borderId="71" xfId="0" applyNumberFormat="1" applyFill="1" applyBorder="1" applyAlignment="1">
      <alignment vertical="top"/>
    </xf>
    <xf numFmtId="49" fontId="0" fillId="3" borderId="71" xfId="0" applyNumberFormat="1" applyFill="1" applyBorder="1" applyAlignment="1">
      <alignment vertical="top"/>
    </xf>
    <xf numFmtId="49" fontId="0" fillId="3" borderId="70" xfId="0" applyNumberFormat="1" applyFill="1" applyBorder="1" applyAlignment="1">
      <alignment vertical="top"/>
    </xf>
    <xf numFmtId="0" fontId="0" fillId="3" borderId="72" xfId="0" applyFill="1" applyBorder="1" applyAlignment="1">
      <alignment wrapText="1"/>
    </xf>
    <xf numFmtId="0" fontId="0" fillId="3" borderId="72" xfId="0" applyFill="1" applyBorder="1"/>
    <xf numFmtId="0" fontId="0" fillId="3" borderId="67" xfId="0" applyFill="1" applyBorder="1"/>
    <xf numFmtId="49" fontId="0" fillId="3" borderId="72" xfId="0" applyNumberFormat="1" applyFill="1" applyBorder="1"/>
    <xf numFmtId="0" fontId="0" fillId="3" borderId="68" xfId="0" applyFill="1" applyBorder="1"/>
    <xf numFmtId="0" fontId="0" fillId="3" borderId="69" xfId="0" applyFill="1" applyBorder="1"/>
    <xf numFmtId="49" fontId="0" fillId="3" borderId="69" xfId="0" applyNumberFormat="1" applyFill="1" applyBorder="1"/>
    <xf numFmtId="49" fontId="0" fillId="3" borderId="69" xfId="0" applyNumberFormat="1" applyFill="1" applyBorder="1" applyAlignment="1"/>
    <xf numFmtId="0" fontId="0" fillId="3" borderId="71" xfId="0" applyFill="1" applyBorder="1"/>
    <xf numFmtId="49" fontId="0" fillId="0" borderId="69" xfId="0" applyNumberFormat="1" applyBorder="1" applyAlignment="1">
      <alignment vertical="center"/>
    </xf>
    <xf numFmtId="0" fontId="0" fillId="0" borderId="71" xfId="0" applyFont="1" applyBorder="1" applyAlignment="1">
      <alignment vertical="center"/>
    </xf>
    <xf numFmtId="0" fontId="9" fillId="5" borderId="70" xfId="0" applyFont="1" applyFill="1" applyBorder="1" applyAlignment="1">
      <alignment vertical="center"/>
    </xf>
    <xf numFmtId="49" fontId="0" fillId="5" borderId="69" xfId="0" applyNumberFormat="1" applyFill="1" applyBorder="1" applyAlignment="1"/>
    <xf numFmtId="0" fontId="0" fillId="5" borderId="69" xfId="0" applyFill="1" applyBorder="1"/>
    <xf numFmtId="4" fontId="12" fillId="5" borderId="68" xfId="0" applyNumberFormat="1" applyFont="1" applyFill="1" applyBorder="1"/>
    <xf numFmtId="0" fontId="4" fillId="2" borderId="0" xfId="0" applyFont="1" applyFill="1" applyAlignment="1">
      <alignment horizontal="left" wrapText="1"/>
    </xf>
    <xf numFmtId="0" fontId="9" fillId="0" borderId="6" xfId="0" applyFont="1" applyBorder="1" applyAlignment="1">
      <alignment horizontal="center"/>
    </xf>
    <xf numFmtId="0" fontId="0" fillId="0" borderId="18" xfId="0" applyBorder="1" applyAlignment="1">
      <alignment horizontal="center"/>
    </xf>
    <xf numFmtId="4" fontId="14" fillId="0" borderId="0" xfId="0" applyNumberFormat="1" applyFont="1" applyAlignment="1">
      <alignment horizontal="right" vertical="center" indent="1"/>
    </xf>
    <xf numFmtId="0" fontId="0" fillId="0" borderId="0" xfId="0" applyAlignment="1">
      <alignment horizontal="right" indent="1"/>
    </xf>
    <xf numFmtId="0" fontId="0" fillId="0" borderId="2" xfId="0" applyBorder="1" applyAlignment="1">
      <alignment horizontal="right" indent="1"/>
    </xf>
    <xf numFmtId="4" fontId="13" fillId="3" borderId="7" xfId="0" applyNumberFormat="1" applyFont="1" applyFill="1" applyBorder="1" applyAlignment="1">
      <alignment horizontal="right" vertical="center"/>
    </xf>
    <xf numFmtId="2" fontId="13" fillId="3" borderId="7" xfId="0" applyNumberFormat="1" applyFont="1" applyFill="1" applyBorder="1" applyAlignment="1">
      <alignment horizontal="right" vertical="center"/>
    </xf>
    <xf numFmtId="49" fontId="9" fillId="7" borderId="0" xfId="0" applyNumberFormat="1" applyFont="1" applyFill="1" applyAlignment="1">
      <alignment horizontal="left" vertical="center"/>
    </xf>
    <xf numFmtId="49" fontId="9" fillId="7" borderId="6" xfId="0" applyNumberFormat="1" applyFont="1" applyFill="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4" fontId="12" fillId="0" borderId="10" xfId="0" applyNumberFormat="1" applyFont="1" applyBorder="1" applyAlignment="1">
      <alignment horizontal="right" vertical="center"/>
    </xf>
    <xf numFmtId="4" fontId="12" fillId="0" borderId="6" xfId="0" applyNumberFormat="1" applyFont="1" applyBorder="1" applyAlignment="1">
      <alignment horizontal="right" vertical="center"/>
    </xf>
    <xf numFmtId="4" fontId="12" fillId="0" borderId="18" xfId="0" applyNumberFormat="1" applyFont="1" applyBorder="1" applyAlignment="1">
      <alignment horizontal="right" vertical="center"/>
    </xf>
    <xf numFmtId="4" fontId="12" fillId="0" borderId="48" xfId="0" applyNumberFormat="1" applyFont="1" applyBorder="1" applyAlignment="1">
      <alignment vertical="center"/>
    </xf>
    <xf numFmtId="4" fontId="12" fillId="0" borderId="39" xfId="0" applyNumberFormat="1" applyFont="1" applyBorder="1" applyAlignment="1">
      <alignment vertical="center"/>
    </xf>
    <xf numFmtId="4" fontId="14" fillId="0" borderId="2" xfId="0" applyNumberFormat="1" applyFont="1" applyBorder="1" applyAlignment="1">
      <alignment horizontal="right" vertical="center" indent="1"/>
    </xf>
    <xf numFmtId="4" fontId="12" fillId="0" borderId="45" xfId="0" applyNumberFormat="1" applyFont="1" applyBorder="1" applyAlignment="1">
      <alignment horizontal="right" vertical="center" indent="1"/>
    </xf>
    <xf numFmtId="49" fontId="9" fillId="7" borderId="18" xfId="0" applyNumberFormat="1" applyFont="1" applyFill="1" applyBorder="1" applyAlignment="1">
      <alignment horizontal="left" vertical="center"/>
    </xf>
    <xf numFmtId="4" fontId="12" fillId="0" borderId="48" xfId="0" applyNumberFormat="1" applyFont="1" applyBorder="1" applyAlignment="1">
      <alignment horizontal="right" vertical="center"/>
    </xf>
    <xf numFmtId="4" fontId="12" fillId="0" borderId="39" xfId="0" applyNumberFormat="1" applyFont="1" applyBorder="1" applyAlignment="1">
      <alignment horizontal="right" vertical="center"/>
    </xf>
    <xf numFmtId="49" fontId="9" fillId="3" borderId="0" xfId="0" applyNumberFormat="1" applyFont="1" applyFill="1" applyAlignment="1">
      <alignment horizontal="center" vertical="center"/>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49" fontId="8" fillId="0" borderId="48" xfId="0" applyNumberFormat="1" applyFont="1" applyBorder="1" applyAlignment="1">
      <alignment horizontal="left" vertical="center" wrapText="1"/>
    </xf>
    <xf numFmtId="49" fontId="8" fillId="0" borderId="39" xfId="0" applyNumberFormat="1" applyFont="1" applyBorder="1" applyAlignment="1">
      <alignment horizontal="left" vertical="center" wrapText="1"/>
    </xf>
    <xf numFmtId="49" fontId="8" fillId="0" borderId="44" xfId="0" applyNumberFormat="1" applyFont="1" applyBorder="1" applyAlignment="1">
      <alignment horizontal="left" vertical="center" wrapText="1"/>
    </xf>
    <xf numFmtId="49" fontId="7" fillId="3" borderId="18" xfId="0" applyNumberFormat="1"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1" fontId="0" fillId="0" borderId="0" xfId="0" applyNumberFormat="1" applyAlignment="1">
      <alignment horizontal="right" indent="1"/>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0" fontId="8" fillId="5" borderId="48" xfId="0" applyFont="1" applyFill="1" applyBorder="1" applyAlignment="1">
      <alignment horizontal="left" vertical="center"/>
    </xf>
    <xf numFmtId="0" fontId="8" fillId="5" borderId="39" xfId="0" applyFont="1" applyFill="1" applyBorder="1" applyAlignment="1">
      <alignment horizontal="left" vertical="center"/>
    </xf>
    <xf numFmtId="0" fontId="8" fillId="5" borderId="44" xfId="0" applyFont="1" applyFill="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7" fillId="0" borderId="0" xfId="0" applyFont="1" applyAlignment="1">
      <alignment horizontal="center"/>
    </xf>
    <xf numFmtId="49" fontId="0" fillId="0" borderId="36" xfId="0" applyNumberFormat="1" applyBorder="1" applyAlignment="1">
      <alignment vertical="center"/>
    </xf>
    <xf numFmtId="0" fontId="0" fillId="0" borderId="36" xfId="0" applyBorder="1" applyAlignment="1">
      <alignment vertical="center"/>
    </xf>
    <xf numFmtId="0" fontId="0" fillId="0" borderId="43" xfId="0" applyBorder="1" applyAlignment="1">
      <alignment vertical="center"/>
    </xf>
    <xf numFmtId="49" fontId="0" fillId="0" borderId="37" xfId="0" applyNumberFormat="1" applyBorder="1" applyAlignment="1">
      <alignment vertical="center"/>
    </xf>
    <xf numFmtId="0" fontId="0" fillId="0" borderId="37" xfId="0" applyBorder="1" applyAlignment="1">
      <alignment vertical="center"/>
    </xf>
    <xf numFmtId="0" fontId="0" fillId="0" borderId="44" xfId="0" applyBorder="1" applyAlignment="1">
      <alignment vertical="center"/>
    </xf>
    <xf numFmtId="0" fontId="38" fillId="0" borderId="26" xfId="0" applyNumberFormat="1" applyFont="1" applyBorder="1" applyAlignment="1">
      <alignment horizontal="left" vertical="top" wrapText="1"/>
    </xf>
    <xf numFmtId="0" fontId="38" fillId="0" borderId="0" xfId="0" applyNumberFormat="1" applyFont="1" applyBorder="1" applyAlignment="1">
      <alignment vertical="top" wrapText="1" shrinkToFit="1"/>
    </xf>
    <xf numFmtId="164" fontId="38" fillId="0" borderId="0" xfId="0" applyNumberFormat="1" applyFont="1" applyBorder="1" applyAlignment="1">
      <alignment vertical="top" wrapText="1" shrinkToFit="1"/>
    </xf>
    <xf numFmtId="4" fontId="38" fillId="0" borderId="0" xfId="0" applyNumberFormat="1" applyFont="1" applyBorder="1" applyAlignment="1">
      <alignment vertical="top" wrapText="1" shrinkToFit="1"/>
    </xf>
    <xf numFmtId="4" fontId="38" fillId="0" borderId="51" xfId="0" applyNumberFormat="1" applyFont="1" applyBorder="1" applyAlignment="1">
      <alignment vertical="top" wrapText="1" shrinkToFit="1"/>
    </xf>
    <xf numFmtId="0" fontId="0" fillId="0" borderId="0" xfId="0" applyAlignment="1">
      <alignment vertical="top"/>
    </xf>
    <xf numFmtId="0" fontId="0" fillId="0" borderId="0" xfId="0" applyAlignment="1">
      <alignment horizontal="left" vertical="top" wrapText="1"/>
    </xf>
    <xf numFmtId="0" fontId="0" fillId="7" borderId="34" xfId="0" applyFill="1" applyBorder="1" applyAlignment="1" applyProtection="1">
      <alignment vertical="top" wrapText="1"/>
      <protection locked="0"/>
    </xf>
    <xf numFmtId="0" fontId="0" fillId="7" borderId="18" xfId="0" applyFill="1" applyBorder="1" applyAlignment="1" applyProtection="1">
      <alignment vertical="top" wrapText="1"/>
      <protection locked="0"/>
    </xf>
    <xf numFmtId="0" fontId="0" fillId="7" borderId="18" xfId="0" applyFill="1" applyBorder="1" applyAlignment="1" applyProtection="1">
      <alignment horizontal="left" vertical="top" wrapText="1"/>
      <protection locked="0"/>
    </xf>
    <xf numFmtId="0" fontId="0" fillId="7" borderId="65" xfId="0" applyFill="1" applyBorder="1" applyAlignment="1" applyProtection="1">
      <alignment vertical="top" wrapText="1"/>
      <protection locked="0"/>
    </xf>
    <xf numFmtId="0" fontId="0" fillId="7" borderId="26" xfId="0" applyFill="1" applyBorder="1" applyAlignment="1" applyProtection="1">
      <alignment vertical="top" wrapText="1"/>
      <protection locked="0"/>
    </xf>
    <xf numFmtId="0" fontId="0" fillId="7" borderId="0" xfId="0" applyFill="1" applyBorder="1" applyAlignment="1" applyProtection="1">
      <alignment vertical="top" wrapText="1"/>
      <protection locked="0"/>
    </xf>
    <xf numFmtId="0" fontId="0" fillId="7" borderId="0" xfId="0" applyFill="1" applyBorder="1" applyAlignment="1" applyProtection="1">
      <alignment horizontal="left" vertical="top" wrapText="1"/>
      <protection locked="0"/>
    </xf>
    <xf numFmtId="0" fontId="0" fillId="7" borderId="51" xfId="0" applyFill="1" applyBorder="1" applyAlignment="1" applyProtection="1">
      <alignment vertical="top" wrapText="1"/>
      <protection locked="0"/>
    </xf>
    <xf numFmtId="0" fontId="0" fillId="7" borderId="10" xfId="0" applyFill="1" applyBorder="1" applyAlignment="1" applyProtection="1">
      <alignment vertical="top" wrapText="1"/>
      <protection locked="0"/>
    </xf>
    <xf numFmtId="0" fontId="0" fillId="7" borderId="6" xfId="0" applyFill="1" applyBorder="1" applyAlignment="1" applyProtection="1">
      <alignment vertical="top" wrapText="1"/>
      <protection locked="0"/>
    </xf>
    <xf numFmtId="0" fontId="0" fillId="7" borderId="6" xfId="0" applyFill="1" applyBorder="1" applyAlignment="1" applyProtection="1">
      <alignment horizontal="left" vertical="top" wrapText="1"/>
      <protection locked="0"/>
    </xf>
    <xf numFmtId="0" fontId="0" fillId="7" borderId="64" xfId="0" applyFill="1" applyBorder="1" applyAlignment="1" applyProtection="1">
      <alignment vertical="top" wrapText="1"/>
      <protection locked="0"/>
    </xf>
    <xf numFmtId="49" fontId="0" fillId="0" borderId="39" xfId="0" applyNumberFormat="1" applyBorder="1" applyAlignment="1">
      <alignment vertical="center"/>
    </xf>
    <xf numFmtId="0" fontId="0" fillId="0" borderId="39" xfId="0" applyBorder="1" applyAlignment="1">
      <alignment vertical="center"/>
    </xf>
    <xf numFmtId="0" fontId="38" fillId="0" borderId="26" xfId="0" applyFont="1" applyBorder="1" applyAlignment="1">
      <alignment horizontal="left" vertical="top" wrapText="1"/>
    </xf>
    <xf numFmtId="0" fontId="38" fillId="0" borderId="0" xfId="0" applyFont="1" applyAlignment="1">
      <alignment vertical="top" wrapText="1" shrinkToFit="1"/>
    </xf>
    <xf numFmtId="164" fontId="38" fillId="0" borderId="0" xfId="0" applyNumberFormat="1" applyFont="1" applyAlignment="1">
      <alignment vertical="top" wrapText="1" shrinkToFit="1"/>
    </xf>
    <xf numFmtId="4" fontId="38" fillId="0" borderId="0" xfId="0" applyNumberFormat="1" applyFont="1" applyAlignment="1">
      <alignment vertical="top" wrapText="1" shrinkToFit="1"/>
    </xf>
    <xf numFmtId="0" fontId="0" fillId="7" borderId="0" xfId="0" applyFill="1" applyAlignment="1" applyProtection="1">
      <alignment vertical="top" wrapText="1"/>
      <protection locked="0"/>
    </xf>
    <xf numFmtId="0" fontId="0" fillId="7" borderId="0" xfId="0" applyFill="1" applyAlignment="1" applyProtection="1">
      <alignment horizontal="left" vertical="top" wrapText="1"/>
      <protection locked="0"/>
    </xf>
    <xf numFmtId="0" fontId="0" fillId="0" borderId="0" xfId="0" applyAlignment="1">
      <alignment wrapText="1"/>
    </xf>
    <xf numFmtId="0" fontId="38" fillId="0" borderId="10" xfId="0" applyNumberFormat="1" applyFont="1" applyBorder="1" applyAlignment="1">
      <alignment horizontal="left" vertical="top" wrapText="1"/>
    </xf>
    <xf numFmtId="0" fontId="38" fillId="0" borderId="6" xfId="0" applyNumberFormat="1" applyFont="1" applyBorder="1" applyAlignment="1">
      <alignment vertical="top" wrapText="1" shrinkToFit="1"/>
    </xf>
    <xf numFmtId="164" fontId="38" fillId="0" borderId="6" xfId="0" applyNumberFormat="1" applyFont="1" applyBorder="1" applyAlignment="1">
      <alignment vertical="top" wrapText="1" shrinkToFit="1"/>
    </xf>
    <xf numFmtId="4" fontId="38" fillId="0" borderId="6" xfId="0" applyNumberFormat="1" applyFont="1" applyBorder="1" applyAlignment="1">
      <alignment vertical="top" wrapText="1" shrinkToFit="1"/>
    </xf>
    <xf numFmtId="4" fontId="38" fillId="0" borderId="64" xfId="0" applyNumberFormat="1" applyFont="1" applyBorder="1" applyAlignment="1">
      <alignment vertical="top" wrapText="1" shrinkToFit="1"/>
    </xf>
    <xf numFmtId="0" fontId="0" fillId="7" borderId="67" xfId="0" applyFill="1" applyBorder="1" applyAlignment="1" applyProtection="1">
      <alignment vertical="top" wrapText="1"/>
      <protection locked="0"/>
    </xf>
    <xf numFmtId="0" fontId="0" fillId="7" borderId="66" xfId="0" applyFill="1" applyBorder="1" applyAlignment="1" applyProtection="1">
      <alignment vertical="top" wrapText="1"/>
      <protection locked="0"/>
    </xf>
    <xf numFmtId="0" fontId="0" fillId="7" borderId="66" xfId="0" applyFill="1" applyBorder="1" applyAlignment="1" applyProtection="1">
      <alignment horizontal="left" vertical="top" wrapText="1"/>
      <protection locked="0"/>
    </xf>
    <xf numFmtId="49" fontId="0" fillId="0" borderId="69" xfId="0" applyNumberFormat="1" applyBorder="1" applyAlignment="1">
      <alignment vertical="center"/>
    </xf>
    <xf numFmtId="0" fontId="0" fillId="0" borderId="69" xfId="0" applyBorder="1" applyAlignment="1">
      <alignment vertical="center"/>
    </xf>
    <xf numFmtId="0" fontId="0" fillId="0" borderId="68" xfId="0" applyBorder="1" applyAlignment="1">
      <alignment vertical="center"/>
    </xf>
    <xf numFmtId="49" fontId="29" fillId="9" borderId="54" xfId="6" applyNumberFormat="1" applyFont="1" applyFill="1" applyBorder="1" applyAlignment="1">
      <alignment horizontal="left" wrapText="1"/>
    </xf>
    <xf numFmtId="49" fontId="30" fillId="0" borderId="53" xfId="0" applyNumberFormat="1" applyFont="1" applyBorder="1" applyAlignment="1">
      <alignment horizontal="left" wrapText="1"/>
    </xf>
    <xf numFmtId="0" fontId="36" fillId="0" borderId="0" xfId="0" applyFont="1" applyAlignment="1">
      <alignment horizontal="left" vertical="top" wrapText="1"/>
    </xf>
    <xf numFmtId="0" fontId="35" fillId="0" borderId="0" xfId="6" applyFont="1" applyAlignment="1">
      <alignment horizontal="center"/>
    </xf>
    <xf numFmtId="0" fontId="19" fillId="0" borderId="63" xfId="6" applyFont="1" applyBorder="1" applyAlignment="1">
      <alignment horizontal="center"/>
    </xf>
    <xf numFmtId="0" fontId="19" fillId="0" borderId="62" xfId="6" applyFont="1" applyBorder="1" applyAlignment="1">
      <alignment horizontal="center"/>
    </xf>
    <xf numFmtId="49" fontId="19" fillId="0" borderId="58" xfId="6" applyNumberFormat="1" applyFont="1" applyBorder="1" applyAlignment="1">
      <alignment horizontal="center"/>
    </xf>
    <xf numFmtId="0" fontId="19" fillId="0" borderId="57" xfId="6" applyFont="1" applyBorder="1" applyAlignment="1">
      <alignment horizontal="center"/>
    </xf>
    <xf numFmtId="0" fontId="19" fillId="0" borderId="56" xfId="6" applyFont="1" applyBorder="1" applyAlignment="1">
      <alignment horizontal="center" shrinkToFit="1"/>
    </xf>
    <xf numFmtId="0" fontId="19" fillId="0" borderId="50" xfId="6" applyFont="1" applyBorder="1" applyAlignment="1">
      <alignment horizontal="center" shrinkToFit="1"/>
    </xf>
    <xf numFmtId="0" fontId="19" fillId="0" borderId="55" xfId="6" applyFont="1" applyBorder="1" applyAlignment="1">
      <alignment horizontal="center" shrinkToFit="1"/>
    </xf>
  </cellXfs>
  <cellStyles count="7">
    <cellStyle name="měny 2" xfId="4"/>
    <cellStyle name="Normální" xfId="0" builtinId="0"/>
    <cellStyle name="normální 2" xfId="1"/>
    <cellStyle name="normální 2 2" xfId="3"/>
    <cellStyle name="normální 2 3" xfId="5"/>
    <cellStyle name="Normální 3" xfId="2"/>
    <cellStyle name="normální_POL.XLS" xfId="6"/>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calcChain" Target="calcChain.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s\Downloads\SO%2003%20NAKL&#193;D&#193;N&#205;%20S%20DE&#352;&#356;OV&#221;MI%20VODAMI\SO%2003%20Nakl.%20s%20de&#353;&#357;ov&#253;mi%20vodami%20-%20v&#253;kaz%20v&#253;m&#283;r,%20NEUZNATELN&#201;%20V&#221;DAJE_p&#345;esunuto_z_doprovodn&#253;ch.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les\Downloads\New%20folder\SO%2005%20P&#345;&#237;pojka%20el.%20NN%20-%20v&#253;kaz%20v&#253;m&#283;r,%20P&#344;&#205;M&#201;%20DOPR.%20V&#221;DAJ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es\Downloads\New%20folder\SO06%20NV%201.rok%20v&#253;kaz.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les\Downloads\New%20folder\SO06%20NV%202.rok%20v&#253;kaz.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les\Downloads\New%20folder\SO06%20NV%203.rok%20v&#253;kaz.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les\Downloads\New%20folder\SO06%20PHV%20I.et.%20v&#253;kaz.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s\Downloads\New%20folder\SO06%20PHV%20II.et.%20v&#253;kaz.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rojektov&#225;n&#237;/2023/Revitalizace%20ve&#345;ejn&#233;ho%20prostranstv&#237;%20Kreml&#225;&#269;kova/Park%20Kreml&#225;&#269;kova_flash%20disk%202025/Park%20Kreml&#225;&#269;kova_aktualizace%202025/G.%20V&#221;KAZY%20V&#221;M&#282;R/Vedlej&#353;&#237;%20rozpo&#269;tov&#233;%20n&#225;klady%20-%20v&#253;kaz%20v&#253;m&#283;r_&#345;&#237;jen%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s\Downloads\SO%2003%20NAKL&#193;D&#193;N&#205;%20S%20DE&#352;&#356;OV&#221;MI%20VODAMI\SO%2003%20Nakl.%20s%20de&#353;&#357;ov&#253;mi%20vodami%20-%20v&#253;kaz%20v&#253;m&#283;r,%20P&#344;&#205;M&#201;%20HLAVN&#205;%20V&#221;DAJ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s\Downloads\SO%2004%20VODOVODN&#205;%20P&#344;&#205;POJKA\SO%2004%20Vod.%20p&#345;&#237;pojka%20-%20v&#253;kaz%20v&#253;m&#283;r,%20P&#344;&#205;M&#201;%20HLAVN&#205;%20V&#221;DAJ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vitel\Templates\Rozpocty\Sablon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s\Downloads\SO%2001%20ZPEVN&#282;N&#201;%20PLOCHY,%20DROBN&#201;%20STAVBY%20A%20VYBAVEN&#205;\SO%2001%20-%20I.%20et.-%20v&#253;kaz%20v&#253;m&#283;r,%20P&#344;&#205;M&#201;%20DOPR.%20V&#221;DAJE_oprava%20II.%20v&#253;z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les\Downloads\SO%2001%20ZPEVN&#282;N&#201;%20PLOCHY,%20DROBN&#201;%20STAVBY%20A%20VYBAVEN&#205;\SO%2001%20-%20v&#253;kaz%20v&#253;m&#283;r,%20P&#344;&#205;M&#201;%20DOPR.%20V&#221;DAJE_oprava%20II.%20v&#253;zv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les\Downloads\SO%2001%20ZPEVN&#282;N&#201;%20PLOCHY,%20DROBN&#201;%20STAVBY%20A%20VYBAVEN&#205;\SO%2001%20-%20I.%20et.-v&#253;kaz%20v&#253;m&#283;r,%20P&#344;&#205;M&#201;%20HLAVN&#205;%20V&#221;DAJE_oprava%20II.%20v&#253;zv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les\Downloads\SO%2001%20ZPEVN&#282;N&#201;%20PLOCHY,%20DROBN&#201;%20STAVBY%20A%20VYBAVEN&#205;\SO%2001%20-%20v&#253;kaz%20v&#253;m&#283;r,%20P&#344;&#205;M&#201;%20HLAVN&#205;%20V&#221;DAJE_oprava%20II.%20v&#253;zv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jektov&#225;n&#237;/2023/Revitalizace%20ve&#345;ejn&#233;ho%20prostranstv&#237;%20Kreml&#225;&#269;kova/Park%20Kreml&#225;&#269;kova_flash%20disk%202025/Dokumentace_aktualizace%202025/F.%20ROZPO&#268;ET%20STAVBY/ZM&#282;NY%20listopad%202025/SO%2002%20VO%20-%20v&#253;kaz%20v&#253;m&#283;r,%20P&#344;&#205;M&#201;%20DOPR.%20V&#221;DA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s>
    <sheetDataSet>
      <sheetData sheetId="0">
        <row r="5">
          <cell r="A5" t="str">
            <v>018</v>
          </cell>
          <cell r="C5" t="str">
            <v>Třebíč, Park Kremláčkova</v>
          </cell>
        </row>
        <row r="7">
          <cell r="A7" t="str">
            <v>050</v>
          </cell>
          <cell r="C7" t="str">
            <v>Projekty</v>
          </cell>
        </row>
        <row r="30">
          <cell r="C30">
            <v>21</v>
          </cell>
        </row>
        <row r="32">
          <cell r="C32">
            <v>0</v>
          </cell>
        </row>
      </sheetData>
      <sheetData sheetId="1">
        <row r="1">
          <cell r="H1" t="str">
            <v>SO_03</v>
          </cell>
        </row>
        <row r="12">
          <cell r="E12">
            <v>0</v>
          </cell>
          <cell r="F12">
            <v>0</v>
          </cell>
          <cell r="G12">
            <v>0</v>
          </cell>
          <cell r="H12">
            <v>0</v>
          </cell>
          <cell r="I12">
            <v>0</v>
          </cell>
        </row>
        <row r="25">
          <cell r="H25">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 val="Rozpočet Pol"/>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s>
    <sheetDataSet>
      <sheetData sheetId="0">
        <row r="5">
          <cell r="A5" t="str">
            <v>018</v>
          </cell>
          <cell r="C5" t="str">
            <v>Třebíč, Park Kremláčkova</v>
          </cell>
        </row>
        <row r="7">
          <cell r="A7" t="str">
            <v>050</v>
          </cell>
          <cell r="C7" t="str">
            <v>Projekty</v>
          </cell>
        </row>
        <row r="30">
          <cell r="C30">
            <v>21</v>
          </cell>
        </row>
        <row r="32">
          <cell r="C32">
            <v>0</v>
          </cell>
        </row>
      </sheetData>
      <sheetData sheetId="1">
        <row r="1">
          <cell r="H1" t="str">
            <v>SO_03</v>
          </cell>
        </row>
        <row r="14">
          <cell r="E14">
            <v>720</v>
          </cell>
          <cell r="F14">
            <v>0</v>
          </cell>
          <cell r="G14">
            <v>0</v>
          </cell>
          <cell r="H14">
            <v>0</v>
          </cell>
          <cell r="I14">
            <v>0</v>
          </cell>
        </row>
        <row r="27">
          <cell r="H27">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s>
    <sheetDataSet>
      <sheetData sheetId="0">
        <row r="5">
          <cell r="A5" t="str">
            <v>018</v>
          </cell>
          <cell r="C5" t="str">
            <v>Třebíč, Park Kremláčkova</v>
          </cell>
        </row>
        <row r="7">
          <cell r="A7" t="str">
            <v>050</v>
          </cell>
          <cell r="C7" t="str">
            <v>Projekty</v>
          </cell>
        </row>
        <row r="30">
          <cell r="C30">
            <v>21</v>
          </cell>
        </row>
        <row r="32">
          <cell r="C32">
            <v>0</v>
          </cell>
        </row>
      </sheetData>
      <sheetData sheetId="1">
        <row r="1">
          <cell r="H1" t="str">
            <v>SO_04</v>
          </cell>
        </row>
        <row r="14">
          <cell r="E14">
            <v>0</v>
          </cell>
          <cell r="F14">
            <v>0</v>
          </cell>
          <cell r="G14">
            <v>0</v>
          </cell>
          <cell r="H14">
            <v>0</v>
          </cell>
          <cell r="I14">
            <v>0</v>
          </cell>
        </row>
        <row r="27">
          <cell r="H2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76</v>
          </cell>
        </row>
        <row r="26">
          <cell r="G26">
            <v>15.96</v>
          </cell>
        </row>
        <row r="27">
          <cell r="G27">
            <v>0</v>
          </cell>
        </row>
        <row r="29">
          <cell r="J29" t="str">
            <v>CZK</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Stavba"/>
      <sheetName val="VzorPolozky"/>
    </sheetNames>
    <sheetDataSet>
      <sheetData sheetId="0" refreshError="1"/>
      <sheetData sheetId="1">
        <row r="23">
          <cell r="G23">
            <v>0</v>
          </cell>
        </row>
        <row r="24">
          <cell r="G24">
            <v>0</v>
          </cell>
        </row>
        <row r="25">
          <cell r="G25">
            <v>0</v>
          </cell>
        </row>
        <row r="26">
          <cell r="G26">
            <v>0</v>
          </cell>
        </row>
        <row r="27">
          <cell r="G27">
            <v>0</v>
          </cell>
        </row>
        <row r="29">
          <cell r="J29" t="str">
            <v>CZK</v>
          </cell>
        </row>
      </sheetData>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2.75"/>
  <sheetData>
    <row r="1" spans="1:7">
      <c r="A1" s="20" t="s">
        <v>36</v>
      </c>
    </row>
    <row r="2" spans="1:7" ht="57.75" customHeight="1">
      <c r="A2" s="310" t="s">
        <v>37</v>
      </c>
      <c r="B2" s="310"/>
      <c r="C2" s="310"/>
      <c r="D2" s="310"/>
      <c r="E2" s="310"/>
      <c r="F2" s="310"/>
      <c r="G2" s="310"/>
    </row>
  </sheetData>
  <mergeCells count="1">
    <mergeCell ref="A2:G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outlinePr summaryBelow="0"/>
  </sheetPr>
  <dimension ref="A1:BH144"/>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1700</v>
      </c>
      <c r="D2" s="399"/>
      <c r="E2" s="399"/>
      <c r="F2" s="399"/>
      <c r="G2" s="400"/>
      <c r="AE2" t="s">
        <v>56</v>
      </c>
    </row>
    <row r="3" spans="1:60" ht="24.95" customHeight="1">
      <c r="A3" s="305" t="s">
        <v>7</v>
      </c>
      <c r="B3" s="304"/>
      <c r="C3" s="398" t="s">
        <v>1258</v>
      </c>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SUMIF(AE9:AE22,"&lt;&gt;NOR",G9:G22)</f>
        <v>0</v>
      </c>
      <c r="H8" s="291"/>
      <c r="I8" s="291">
        <f>SUM(I9:I22)</f>
        <v>0</v>
      </c>
      <c r="J8" s="291"/>
      <c r="K8" s="291">
        <f>SUM(K9:K22)</f>
        <v>0</v>
      </c>
      <c r="L8" s="291"/>
      <c r="M8" s="291">
        <f>SUM(M9:M22)</f>
        <v>0</v>
      </c>
      <c r="N8" s="289"/>
      <c r="O8" s="289">
        <f>SUM(O9:O22)</f>
        <v>1.4867999999999999</v>
      </c>
      <c r="P8" s="289"/>
      <c r="Q8" s="289">
        <f>SUM(Q9:Q22)</f>
        <v>0</v>
      </c>
      <c r="R8" s="289"/>
      <c r="S8" s="289"/>
      <c r="T8" s="290"/>
      <c r="U8" s="289">
        <f>SUM(U9:U22)</f>
        <v>610.29</v>
      </c>
      <c r="AE8" t="s">
        <v>78</v>
      </c>
    </row>
    <row r="9" spans="1:60" outlineLevel="1">
      <c r="A9" s="100">
        <v>1</v>
      </c>
      <c r="B9" s="281" t="s">
        <v>1699</v>
      </c>
      <c r="C9" s="280" t="s">
        <v>1698</v>
      </c>
      <c r="D9" s="104" t="s">
        <v>114</v>
      </c>
      <c r="E9" s="257">
        <v>170</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0.20899999999999999</v>
      </c>
      <c r="U9" s="104">
        <f>ROUND(E9*T9,2)</f>
        <v>35.53</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22.5" outlineLevel="1">
      <c r="A10" s="100"/>
      <c r="B10" s="281"/>
      <c r="C10" s="362" t="s">
        <v>1697</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Sejmutí drnu tl. do 10 cm s nařezáním, vyrýpnutím, zvednutím, přemístěním a složením na vzdálenost do 50 m nebo s naložením na dopravní prostředek.</v>
      </c>
      <c r="BB10" s="99"/>
      <c r="BC10" s="99"/>
      <c r="BD10" s="99"/>
      <c r="BE10" s="99"/>
      <c r="BF10" s="99"/>
      <c r="BG10" s="99"/>
      <c r="BH10" s="99"/>
    </row>
    <row r="11" spans="1:60" outlineLevel="1">
      <c r="A11" s="100">
        <v>2</v>
      </c>
      <c r="B11" s="281" t="s">
        <v>269</v>
      </c>
      <c r="C11" s="280" t="s">
        <v>1236</v>
      </c>
      <c r="D11" s="104" t="s">
        <v>113</v>
      </c>
      <c r="E11" s="257">
        <v>0.36</v>
      </c>
      <c r="F11" s="256">
        <v>0</v>
      </c>
      <c r="G11" s="106">
        <f>ROUND(E11*F11,2)</f>
        <v>0</v>
      </c>
      <c r="H11" s="106"/>
      <c r="I11" s="106">
        <f>ROUND(E11*H11,2)</f>
        <v>0</v>
      </c>
      <c r="J11" s="106"/>
      <c r="K11" s="106">
        <f>ROUND(E11*J11,2)</f>
        <v>0</v>
      </c>
      <c r="L11" s="106">
        <v>21</v>
      </c>
      <c r="M11" s="106">
        <f>G11*(1+L11/100)</f>
        <v>0</v>
      </c>
      <c r="N11" s="104">
        <v>0</v>
      </c>
      <c r="O11" s="104">
        <f>ROUND(E11*N11,5)</f>
        <v>0</v>
      </c>
      <c r="P11" s="104">
        <v>0</v>
      </c>
      <c r="Q11" s="104">
        <f>ROUND(E11*P11,5)</f>
        <v>0</v>
      </c>
      <c r="R11" s="104"/>
      <c r="S11" s="104"/>
      <c r="T11" s="105">
        <v>3.5329999999999999</v>
      </c>
      <c r="U11" s="104">
        <f>ROUND(E11*T11,2)</f>
        <v>1.27</v>
      </c>
      <c r="V11" s="99"/>
      <c r="W11" s="99"/>
      <c r="X11" s="99"/>
      <c r="Y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33.75" outlineLevel="1">
      <c r="A12" s="100"/>
      <c r="B12" s="281"/>
      <c r="C12" s="362" t="s">
        <v>697</v>
      </c>
      <c r="D12" s="363"/>
      <c r="E12" s="364"/>
      <c r="F12" s="365"/>
      <c r="G12" s="36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80</v>
      </c>
      <c r="AF12" s="99"/>
      <c r="AG12" s="99"/>
      <c r="AH12" s="99"/>
      <c r="AI12" s="99"/>
      <c r="AJ12" s="99"/>
      <c r="AK12" s="99"/>
      <c r="AL12" s="99"/>
      <c r="AM12" s="99"/>
      <c r="AN12" s="99"/>
      <c r="AO12" s="99"/>
      <c r="AP12" s="99"/>
      <c r="AQ12" s="99"/>
      <c r="AR12" s="99"/>
      <c r="AS12" s="99"/>
      <c r="AT12" s="99"/>
      <c r="AU12" s="99"/>
      <c r="AV12" s="99"/>
      <c r="AW12" s="99"/>
      <c r="AX12" s="99"/>
      <c r="AY12" s="99"/>
      <c r="AZ12" s="99"/>
      <c r="BA12" s="101" t="str">
        <f>C12</f>
        <v>Hloubení nezapažených jam ručně pro ostatní konstrukce s přemístěním výkopku do vzdálenosti 3 m od okraje jámy, včetně zásypu, zhutnění a urovnání povrchu ostatních konstrukcí - rozvodnice SPTOM1 v hornině třídy 3</v>
      </c>
      <c r="BB12" s="99"/>
      <c r="BC12" s="99"/>
      <c r="BD12" s="99"/>
      <c r="BE12" s="99"/>
      <c r="BF12" s="99"/>
      <c r="BG12" s="99"/>
      <c r="BH12" s="99"/>
    </row>
    <row r="13" spans="1:60" outlineLevel="1">
      <c r="A13" s="100">
        <v>3</v>
      </c>
      <c r="B13" s="281" t="s">
        <v>1696</v>
      </c>
      <c r="C13" s="280" t="s">
        <v>1236</v>
      </c>
      <c r="D13" s="104" t="s">
        <v>114</v>
      </c>
      <c r="E13" s="257">
        <v>5</v>
      </c>
      <c r="F13" s="256">
        <v>0</v>
      </c>
      <c r="G13" s="106">
        <f>ROUND(E13*F13,2)</f>
        <v>0</v>
      </c>
      <c r="H13" s="106"/>
      <c r="I13" s="106">
        <f>ROUND(E13*H13,2)</f>
        <v>0</v>
      </c>
      <c r="J13" s="106"/>
      <c r="K13" s="106">
        <f>ROUND(E13*J13,2)</f>
        <v>0</v>
      </c>
      <c r="L13" s="106">
        <v>21</v>
      </c>
      <c r="M13" s="106">
        <f>G13*(1+L13/100)</f>
        <v>0</v>
      </c>
      <c r="N13" s="104">
        <v>0</v>
      </c>
      <c r="O13" s="104">
        <f>ROUND(E13*N13,5)</f>
        <v>0</v>
      </c>
      <c r="P13" s="104">
        <v>0</v>
      </c>
      <c r="Q13" s="104">
        <f>ROUND(E13*P13,5)</f>
        <v>0</v>
      </c>
      <c r="R13" s="104"/>
      <c r="S13" s="104"/>
      <c r="T13" s="105">
        <v>3.5329999999999999</v>
      </c>
      <c r="U13" s="104">
        <f>ROUND(E13*T13,2)</f>
        <v>17.670000000000002</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ht="33.75" outlineLevel="1">
      <c r="A14" s="100"/>
      <c r="B14" s="281"/>
      <c r="C14" s="362" t="s">
        <v>1695</v>
      </c>
      <c r="D14" s="363"/>
      <c r="E14" s="364"/>
      <c r="F14" s="365"/>
      <c r="G14" s="36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80</v>
      </c>
      <c r="AF14" s="99"/>
      <c r="AG14" s="99"/>
      <c r="AH14" s="99"/>
      <c r="AI14" s="99"/>
      <c r="AJ14" s="99"/>
      <c r="AK14" s="99"/>
      <c r="AL14" s="99"/>
      <c r="AM14" s="99"/>
      <c r="AN14" s="99"/>
      <c r="AO14" s="99"/>
      <c r="AP14" s="99"/>
      <c r="AQ14" s="99"/>
      <c r="AR14" s="99"/>
      <c r="AS14" s="99"/>
      <c r="AT14" s="99"/>
      <c r="AU14" s="99"/>
      <c r="AV14" s="99"/>
      <c r="AW14" s="99"/>
      <c r="AX14" s="99"/>
      <c r="AY14" s="99"/>
      <c r="AZ14" s="99"/>
      <c r="BA14" s="101" t="str">
        <f>C14</f>
        <v>Hloubení nezapažených kabelových rýh ručně, včetně urovnání dna, s přemístěním výkopku do vzdálenosti 3m od okraje výkopu šířky 35cm, hloubky 50cm v hornině třídy 3 (platí pro výkopy u křížení / v ochranných pásmech ostatních sítí)</v>
      </c>
      <c r="BB14" s="99"/>
      <c r="BC14" s="99"/>
      <c r="BD14" s="99"/>
      <c r="BE14" s="99"/>
      <c r="BF14" s="99"/>
      <c r="BG14" s="99"/>
      <c r="BH14" s="99"/>
    </row>
    <row r="15" spans="1:60" ht="22.5" outlineLevel="1">
      <c r="A15" s="100">
        <v>4</v>
      </c>
      <c r="B15" s="281" t="s">
        <v>1694</v>
      </c>
      <c r="C15" s="280" t="s">
        <v>1220</v>
      </c>
      <c r="D15" s="104" t="s">
        <v>114</v>
      </c>
      <c r="E15" s="257">
        <v>160</v>
      </c>
      <c r="F15" s="256">
        <v>0</v>
      </c>
      <c r="G15" s="106">
        <f>ROUND(E15*F15,2)</f>
        <v>0</v>
      </c>
      <c r="H15" s="106"/>
      <c r="I15" s="106">
        <f>ROUND(E15*H15,2)</f>
        <v>0</v>
      </c>
      <c r="J15" s="106"/>
      <c r="K15" s="106">
        <f>ROUND(E15*J15,2)</f>
        <v>0</v>
      </c>
      <c r="L15" s="106">
        <v>21</v>
      </c>
      <c r="M15" s="106">
        <f>G15*(1+L15/100)</f>
        <v>0</v>
      </c>
      <c r="N15" s="104">
        <v>0</v>
      </c>
      <c r="O15" s="104">
        <f>ROUND(E15*N15,5)</f>
        <v>0</v>
      </c>
      <c r="P15" s="104">
        <v>0</v>
      </c>
      <c r="Q15" s="104">
        <f>ROUND(E15*P15,5)</f>
        <v>0</v>
      </c>
      <c r="R15" s="104"/>
      <c r="S15" s="104"/>
      <c r="T15" s="105">
        <v>0.26666000000000001</v>
      </c>
      <c r="U15" s="104">
        <f>ROUND(E15*T15,2)</f>
        <v>42.67</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ht="22.5" outlineLevel="1">
      <c r="A16" s="100"/>
      <c r="B16" s="281"/>
      <c r="C16" s="362" t="s">
        <v>696</v>
      </c>
      <c r="D16" s="363"/>
      <c r="E16" s="364"/>
      <c r="F16" s="365"/>
      <c r="G16" s="36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80</v>
      </c>
      <c r="AF16" s="99"/>
      <c r="AG16" s="99"/>
      <c r="AH16" s="99"/>
      <c r="AI16" s="99"/>
      <c r="AJ16" s="99"/>
      <c r="AK16" s="99"/>
      <c r="AL16" s="99"/>
      <c r="AM16" s="99"/>
      <c r="AN16" s="99"/>
      <c r="AO16" s="99"/>
      <c r="AP16" s="99"/>
      <c r="AQ16" s="99"/>
      <c r="AR16" s="99"/>
      <c r="AS16" s="99"/>
      <c r="AT16" s="99"/>
      <c r="AU16" s="99"/>
      <c r="AV16" s="99"/>
      <c r="AW16" s="99"/>
      <c r="AX16" s="99"/>
      <c r="AY16" s="99"/>
      <c r="AZ16" s="99"/>
      <c r="BA16" s="101" t="str">
        <f>C16</f>
        <v>Hloubení nezapažených kabelových rýh strojně, včetně urovnání dna, s přemístěním výkopku do vzdálenosti 3m od okraje výkopu šířky 35cm, hloubky 50cm v hornině třídy 3</v>
      </c>
      <c r="BB16" s="99"/>
      <c r="BC16" s="99"/>
      <c r="BD16" s="99"/>
      <c r="BE16" s="99"/>
      <c r="BF16" s="99"/>
      <c r="BG16" s="99"/>
      <c r="BH16" s="99"/>
    </row>
    <row r="17" spans="1:60" ht="22.5" outlineLevel="1">
      <c r="A17" s="100">
        <v>5</v>
      </c>
      <c r="B17" s="281" t="s">
        <v>1693</v>
      </c>
      <c r="C17" s="280" t="s">
        <v>695</v>
      </c>
      <c r="D17" s="104" t="s">
        <v>131</v>
      </c>
      <c r="E17" s="257">
        <v>450</v>
      </c>
      <c r="F17" s="256">
        <v>0</v>
      </c>
      <c r="G17" s="106">
        <f>ROUND(E17*F17,2)</f>
        <v>0</v>
      </c>
      <c r="H17" s="106"/>
      <c r="I17" s="106">
        <f>ROUND(E17*H17,2)</f>
        <v>0</v>
      </c>
      <c r="J17" s="106"/>
      <c r="K17" s="106">
        <f>ROUND(E17*J17,2)</f>
        <v>0</v>
      </c>
      <c r="L17" s="106">
        <v>21</v>
      </c>
      <c r="M17" s="106">
        <f>G17*(1+L17/100)</f>
        <v>0</v>
      </c>
      <c r="N17" s="104">
        <v>0</v>
      </c>
      <c r="O17" s="104">
        <f>ROUND(E17*N17,5)</f>
        <v>0</v>
      </c>
      <c r="P17" s="104">
        <v>0</v>
      </c>
      <c r="Q17" s="104">
        <f>ROUND(E17*P17,5)</f>
        <v>0</v>
      </c>
      <c r="R17" s="104"/>
      <c r="S17" s="104"/>
      <c r="T17" s="105">
        <v>0.26666000000000001</v>
      </c>
      <c r="U17" s="104">
        <f>ROUND(E17*T17,2)</f>
        <v>120</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v>6</v>
      </c>
      <c r="B18" s="281" t="s">
        <v>1692</v>
      </c>
      <c r="C18" s="280" t="s">
        <v>1691</v>
      </c>
      <c r="D18" s="104" t="s">
        <v>131</v>
      </c>
      <c r="E18" s="257">
        <v>470</v>
      </c>
      <c r="F18" s="256">
        <v>0</v>
      </c>
      <c r="G18" s="106">
        <f>ROUND(E18*F18,2)</f>
        <v>0</v>
      </c>
      <c r="H18" s="106"/>
      <c r="I18" s="106">
        <f>ROUND(E18*H18,2)</f>
        <v>0</v>
      </c>
      <c r="J18" s="106"/>
      <c r="K18" s="106">
        <f>ROUND(E18*J18,2)</f>
        <v>0</v>
      </c>
      <c r="L18" s="106">
        <v>21</v>
      </c>
      <c r="M18" s="106">
        <f>G18*(1+L18/100)</f>
        <v>0</v>
      </c>
      <c r="N18" s="104">
        <v>0</v>
      </c>
      <c r="O18" s="104">
        <f>ROUND(E18*N18,5)</f>
        <v>0</v>
      </c>
      <c r="P18" s="104">
        <v>0</v>
      </c>
      <c r="Q18" s="104">
        <f>ROUND(E18*P18,5)</f>
        <v>0</v>
      </c>
      <c r="R18" s="104"/>
      <c r="S18" s="104"/>
      <c r="T18" s="105">
        <v>0.26666000000000001</v>
      </c>
      <c r="U18" s="104">
        <f>ROUND(E18*T18,2)</f>
        <v>125.33</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ht="22.5" outlineLevel="1">
      <c r="A19" s="100"/>
      <c r="B19" s="281"/>
      <c r="C19" s="362" t="s">
        <v>135</v>
      </c>
      <c r="D19" s="363"/>
      <c r="E19" s="364"/>
      <c r="F19" s="365"/>
      <c r="G19" s="36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80</v>
      </c>
      <c r="AF19" s="99"/>
      <c r="AG19" s="99"/>
      <c r="AH19" s="99"/>
      <c r="AI19" s="99"/>
      <c r="AJ19" s="99"/>
      <c r="AK19" s="99"/>
      <c r="AL19" s="99"/>
      <c r="AM19" s="99"/>
      <c r="AN19" s="99"/>
      <c r="AO19" s="99"/>
      <c r="AP19" s="99"/>
      <c r="AQ19" s="99"/>
      <c r="AR19" s="99"/>
      <c r="AS19" s="99"/>
      <c r="AT19" s="99"/>
      <c r="AU19" s="99"/>
      <c r="AV19" s="99"/>
      <c r="AW19" s="99"/>
      <c r="AX19" s="99"/>
      <c r="AY19" s="99"/>
      <c r="AZ19" s="99"/>
      <c r="BA19" s="101" t="str">
        <f>C19</f>
        <v>Kabelové lože včetně podsypu, zhutnění a urovnání povrchu z prohozeného výkopku tloušťky 5 cm nad kabel bez zakrytí, šířky do 65 cm</v>
      </c>
      <c r="BB19" s="99"/>
      <c r="BC19" s="99"/>
      <c r="BD19" s="99"/>
      <c r="BE19" s="99"/>
      <c r="BF19" s="99"/>
      <c r="BG19" s="99"/>
      <c r="BH19" s="99"/>
    </row>
    <row r="20" spans="1:60" outlineLevel="1">
      <c r="A20" s="100">
        <v>7</v>
      </c>
      <c r="B20" s="281" t="s">
        <v>1690</v>
      </c>
      <c r="C20" s="280" t="s">
        <v>1689</v>
      </c>
      <c r="D20" s="104" t="s">
        <v>131</v>
      </c>
      <c r="E20" s="257">
        <v>60</v>
      </c>
      <c r="F20" s="256">
        <v>0</v>
      </c>
      <c r="G20" s="106">
        <f>ROUND(E20*F20,2)</f>
        <v>0</v>
      </c>
      <c r="H20" s="106"/>
      <c r="I20" s="106">
        <f>ROUND(E20*H20,2)</f>
        <v>0</v>
      </c>
      <c r="J20" s="106"/>
      <c r="K20" s="106">
        <f>ROUND(E20*J20,2)</f>
        <v>0</v>
      </c>
      <c r="L20" s="106">
        <v>21</v>
      </c>
      <c r="M20" s="106">
        <f>G20*(1+L20/100)</f>
        <v>0</v>
      </c>
      <c r="N20" s="104">
        <v>2.478E-2</v>
      </c>
      <c r="O20" s="104">
        <f>ROUND(E20*N20,5)</f>
        <v>1.4867999999999999</v>
      </c>
      <c r="P20" s="104">
        <v>0</v>
      </c>
      <c r="Q20" s="104">
        <f>ROUND(E20*P20,5)</f>
        <v>0</v>
      </c>
      <c r="R20" s="104"/>
      <c r="S20" s="104"/>
      <c r="T20" s="105">
        <v>0.54700000000000004</v>
      </c>
      <c r="U20" s="104">
        <f>ROUND(E20*T20,2)</f>
        <v>32.82</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ht="22.5" outlineLevel="1">
      <c r="A21" s="100"/>
      <c r="B21" s="281"/>
      <c r="C21" s="362" t="s">
        <v>694</v>
      </c>
      <c r="D21" s="363"/>
      <c r="E21" s="364"/>
      <c r="F21" s="365"/>
      <c r="G21" s="366"/>
      <c r="H21" s="106"/>
      <c r="I21" s="106"/>
      <c r="J21" s="106"/>
      <c r="K21" s="106"/>
      <c r="L21" s="106"/>
      <c r="M21" s="106"/>
      <c r="N21" s="104"/>
      <c r="O21" s="104"/>
      <c r="P21" s="104"/>
      <c r="Q21" s="104"/>
      <c r="R21" s="104"/>
      <c r="S21" s="104"/>
      <c r="T21" s="105"/>
      <c r="U21" s="104"/>
      <c r="V21" s="99"/>
      <c r="W21" s="99"/>
      <c r="X21" s="99"/>
      <c r="Y21" s="99"/>
      <c r="Z21" s="99"/>
      <c r="AA21" s="99"/>
      <c r="AB21" s="99"/>
      <c r="AC21" s="99"/>
      <c r="AD21" s="99"/>
      <c r="AE21" s="99" t="s">
        <v>80</v>
      </c>
      <c r="AF21" s="99"/>
      <c r="AG21" s="99"/>
      <c r="AH21" s="99"/>
      <c r="AI21" s="99"/>
      <c r="AJ21" s="99"/>
      <c r="AK21" s="99"/>
      <c r="AL21" s="99"/>
      <c r="AM21" s="99"/>
      <c r="AN21" s="99"/>
      <c r="AO21" s="99"/>
      <c r="AP21" s="99"/>
      <c r="AQ21" s="99"/>
      <c r="AR21" s="99"/>
      <c r="AS21" s="99"/>
      <c r="AT21" s="99"/>
      <c r="AU21" s="99"/>
      <c r="AV21" s="99"/>
      <c r="AW21" s="99"/>
      <c r="AX21" s="99"/>
      <c r="AY21" s="99"/>
      <c r="AZ21" s="99"/>
      <c r="BA21" s="101" t="str">
        <f>C21</f>
        <v>Provizorní zajištění inženýrských sítí ve výkopech pomocí drátů, dřevěných a plastových prvků apod. - kabelů při souběhu</v>
      </c>
      <c r="BB21" s="99"/>
      <c r="BC21" s="99"/>
      <c r="BD21" s="99"/>
      <c r="BE21" s="99"/>
      <c r="BF21" s="99"/>
      <c r="BG21" s="99"/>
      <c r="BH21" s="99"/>
    </row>
    <row r="22" spans="1:60" outlineLevel="1">
      <c r="A22" s="100">
        <v>8</v>
      </c>
      <c r="B22" s="281" t="s">
        <v>1688</v>
      </c>
      <c r="C22" s="280" t="s">
        <v>132</v>
      </c>
      <c r="D22" s="104" t="s">
        <v>131</v>
      </c>
      <c r="E22" s="257">
        <v>470</v>
      </c>
      <c r="F22" s="256">
        <v>0</v>
      </c>
      <c r="G22" s="106">
        <f>ROUND(E22*F22,2)</f>
        <v>0</v>
      </c>
      <c r="H22" s="106"/>
      <c r="I22" s="106">
        <f>ROUND(E22*H22,2)</f>
        <v>0</v>
      </c>
      <c r="J22" s="106"/>
      <c r="K22" s="106">
        <f>ROUND(E22*J22,2)</f>
        <v>0</v>
      </c>
      <c r="L22" s="106">
        <v>21</v>
      </c>
      <c r="M22" s="106">
        <f>G22*(1+L22/100)</f>
        <v>0</v>
      </c>
      <c r="N22" s="104">
        <v>0</v>
      </c>
      <c r="O22" s="104">
        <f>ROUND(E22*N22,5)</f>
        <v>0</v>
      </c>
      <c r="P22" s="104">
        <v>0</v>
      </c>
      <c r="Q22" s="104">
        <f>ROUND(E22*P22,5)</f>
        <v>0</v>
      </c>
      <c r="R22" s="104"/>
      <c r="S22" s="104"/>
      <c r="T22" s="105">
        <v>0.5</v>
      </c>
      <c r="U22" s="104">
        <f>ROUND(E22*T22,2)</f>
        <v>235</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c r="A23" s="263" t="s">
        <v>149</v>
      </c>
      <c r="B23" s="283" t="s">
        <v>218</v>
      </c>
      <c r="C23" s="282" t="s">
        <v>1189</v>
      </c>
      <c r="D23" s="258"/>
      <c r="E23" s="261"/>
      <c r="F23" s="260"/>
      <c r="G23" s="260">
        <f>SUMIF(AE24:AE27,"&lt;&gt;NOR",G24:G27)</f>
        <v>0</v>
      </c>
      <c r="H23" s="260"/>
      <c r="I23" s="260">
        <f>SUM(I24:I27)</f>
        <v>0</v>
      </c>
      <c r="J23" s="260"/>
      <c r="K23" s="260">
        <f>SUM(K24:K27)</f>
        <v>0</v>
      </c>
      <c r="L23" s="260"/>
      <c r="M23" s="260">
        <f>SUM(M24:M27)</f>
        <v>0</v>
      </c>
      <c r="N23" s="258"/>
      <c r="O23" s="258">
        <f>SUM(O24:O27)</f>
        <v>4.8</v>
      </c>
      <c r="P23" s="258"/>
      <c r="Q23" s="258">
        <f>SUM(Q24:Q27)</f>
        <v>0</v>
      </c>
      <c r="R23" s="258"/>
      <c r="S23" s="258"/>
      <c r="T23" s="259"/>
      <c r="U23" s="258">
        <f>SUM(U24:U27)</f>
        <v>13.6</v>
      </c>
      <c r="AE23" t="s">
        <v>78</v>
      </c>
    </row>
    <row r="24" spans="1:60" ht="22.5" outlineLevel="1">
      <c r="A24" s="100">
        <v>9</v>
      </c>
      <c r="B24" s="281" t="s">
        <v>1687</v>
      </c>
      <c r="C24" s="280" t="s">
        <v>1686</v>
      </c>
      <c r="D24" s="104" t="s">
        <v>111</v>
      </c>
      <c r="E24" s="257">
        <v>14</v>
      </c>
      <c r="F24" s="256">
        <v>0</v>
      </c>
      <c r="G24" s="106">
        <f>ROUND(E24*F24,2)</f>
        <v>0</v>
      </c>
      <c r="H24" s="106"/>
      <c r="I24" s="106">
        <f>ROUND(E24*H24,2)</f>
        <v>0</v>
      </c>
      <c r="J24" s="106"/>
      <c r="K24" s="106">
        <f>ROUND(E24*J24,2)</f>
        <v>0</v>
      </c>
      <c r="L24" s="106">
        <v>21</v>
      </c>
      <c r="M24" s="106">
        <f>G24*(1+L24/100)</f>
        <v>0</v>
      </c>
      <c r="N24" s="104">
        <v>0.3</v>
      </c>
      <c r="O24" s="104">
        <f>ROUND(E24*N24,5)</f>
        <v>4.2</v>
      </c>
      <c r="P24" s="104">
        <v>0</v>
      </c>
      <c r="Q24" s="104">
        <f>ROUND(E24*P24,5)</f>
        <v>0</v>
      </c>
      <c r="R24" s="104"/>
      <c r="S24" s="104"/>
      <c r="T24" s="105">
        <v>0.85</v>
      </c>
      <c r="U24" s="104">
        <f>ROUND(E24*T24,2)</f>
        <v>11.9</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ht="101.25" outlineLevel="1">
      <c r="A25" s="100"/>
      <c r="B25" s="281"/>
      <c r="C25" s="362" t="s">
        <v>1685</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Kompletní základ sadového osvětl. stožáru jmenovité výšky do 5 m v zeleni vč. výkopu jámy 0,61 m3 , urovnání dna a přemístění výkopku do 3 m od okraje jámy nebo naložení na dopravní prostředek, zabezpečení výkopu proti sesuvu včetně materiálu, dodání a osazení stožárového pouzdra (trubka PVC-U O200x4,9 mm délky 900 mm), betonování základu bez bednění 0,094 m3  betonování základu do bednění betonování základu do bednění 0,03 m3 vč. zhot. a dodání bednění, dodání 0,13 m3 betonu C25/30 XF-2, zapískování dříku ve stožárovém pouzdře vč. dodání 0,011 m3 písku, dodání a osazení 2 ks plastových ohebných trubek O40 mm délky 1 m, zásyp 0,495 m3 jámy vykopanou zeminou, zhutnění záhozu, naložení, odvoz a likvidace 0,115 m3 přebytečné zeminy a sutě v souladu se zákonem o odpadech (0,61-0,495) - bez definitivní úpravy povrchu</v>
      </c>
      <c r="BB25" s="99"/>
      <c r="BC25" s="99"/>
      <c r="BD25" s="99"/>
      <c r="BE25" s="99"/>
      <c r="BF25" s="99"/>
      <c r="BG25" s="99"/>
      <c r="BH25" s="99"/>
    </row>
    <row r="26" spans="1:60" ht="22.5" outlineLevel="1">
      <c r="A26" s="100">
        <v>10</v>
      </c>
      <c r="B26" s="281" t="s">
        <v>1684</v>
      </c>
      <c r="C26" s="280" t="s">
        <v>1683</v>
      </c>
      <c r="D26" s="104" t="s">
        <v>111</v>
      </c>
      <c r="E26" s="257">
        <v>2</v>
      </c>
      <c r="F26" s="256">
        <v>0</v>
      </c>
      <c r="G26" s="106">
        <f>ROUND(E26*F26,2)</f>
        <v>0</v>
      </c>
      <c r="H26" s="106"/>
      <c r="I26" s="106">
        <f>ROUND(E26*H26,2)</f>
        <v>0</v>
      </c>
      <c r="J26" s="106"/>
      <c r="K26" s="106">
        <f>ROUND(E26*J26,2)</f>
        <v>0</v>
      </c>
      <c r="L26" s="106">
        <v>21</v>
      </c>
      <c r="M26" s="106">
        <f>G26*(1+L26/100)</f>
        <v>0</v>
      </c>
      <c r="N26" s="104">
        <v>0.3</v>
      </c>
      <c r="O26" s="104">
        <f>ROUND(E26*N26,5)</f>
        <v>0.6</v>
      </c>
      <c r="P26" s="104">
        <v>0</v>
      </c>
      <c r="Q26" s="104">
        <f>ROUND(E26*P26,5)</f>
        <v>0</v>
      </c>
      <c r="R26" s="104"/>
      <c r="S26" s="104"/>
      <c r="T26" s="105">
        <v>0.85</v>
      </c>
      <c r="U26" s="104">
        <f>ROUND(E26*T26,2)</f>
        <v>1.7</v>
      </c>
      <c r="V26" s="99"/>
      <c r="W26" s="99"/>
      <c r="X26" s="99"/>
      <c r="Y26" s="99"/>
      <c r="Z26" s="99"/>
      <c r="AA26" s="99"/>
      <c r="AB26" s="99"/>
      <c r="AC26" s="99"/>
      <c r="AD26" s="99"/>
      <c r="AE26" s="99" t="s">
        <v>79</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ht="101.25" outlineLevel="1">
      <c r="A27" s="100"/>
      <c r="B27" s="281"/>
      <c r="C27" s="362" t="s">
        <v>1682</v>
      </c>
      <c r="D27" s="363"/>
      <c r="E27" s="364"/>
      <c r="F27" s="365"/>
      <c r="G27" s="366"/>
      <c r="H27" s="106"/>
      <c r="I27" s="106"/>
      <c r="J27" s="106"/>
      <c r="K27" s="106"/>
      <c r="L27" s="106"/>
      <c r="M27" s="106"/>
      <c r="N27" s="104"/>
      <c r="O27" s="104"/>
      <c r="P27" s="104"/>
      <c r="Q27" s="104"/>
      <c r="R27" s="104"/>
      <c r="S27" s="104"/>
      <c r="T27" s="105"/>
      <c r="U27" s="104"/>
      <c r="V27" s="99"/>
      <c r="W27" s="99"/>
      <c r="X27" s="99"/>
      <c r="Y27" s="99"/>
      <c r="Z27" s="99"/>
      <c r="AA27" s="99"/>
      <c r="AB27" s="99"/>
      <c r="AC27" s="99"/>
      <c r="AD27" s="99"/>
      <c r="AE27" s="99" t="s">
        <v>80</v>
      </c>
      <c r="AF27" s="99"/>
      <c r="AG27" s="99"/>
      <c r="AH27" s="99"/>
      <c r="AI27" s="99"/>
      <c r="AJ27" s="99"/>
      <c r="AK27" s="99"/>
      <c r="AL27" s="99"/>
      <c r="AM27" s="99"/>
      <c r="AN27" s="99"/>
      <c r="AO27" s="99"/>
      <c r="AP27" s="99"/>
      <c r="AQ27" s="99"/>
      <c r="AR27" s="99"/>
      <c r="AS27" s="99"/>
      <c r="AT27" s="99"/>
      <c r="AU27" s="99"/>
      <c r="AV27" s="99"/>
      <c r="AW27" s="99"/>
      <c r="AX27" s="99"/>
      <c r="AY27" s="99"/>
      <c r="AZ27" s="99"/>
      <c r="BA27" s="101" t="str">
        <f>C27</f>
        <v>Kompletní základ sadového osvětl. stožáru jmenovité výšky do 6 m v zeleni vč. výkopu jámy 0,747 m3 , urovnání dna a přemístění výkopku do 3 m od okraje jámy nebo naložení na dopravní prostředek, zabezpečení výkopu proti sesuvu včetně materiálu, dodání a osazení stožárového pouzdra (trubka PVC-U O250x4,9 mm délky 900 mm), betonování základu bez bednění 0,121 m3  betonování základu do bednění betonování základu do bednění 0,079 m3 vč. zhot. a dodání bednění, dodání 0,207 m3 betonu C25/30 XF-2, zapískování dříku ve stožárovém pouzdře vč. dodání 0,011 m3 písku, dodání a osazení 2 ks plastových ohebných trubek O40 mm délky 1 m, zásyp 0,556 m3 jámy vykopanou zeminou, zhutnění záhozu, naložení, odvoz a likvidace 0,191 m3 přebytečné zeminy a sutě v souladu se zákonem o odpadech (0,747-0,556) - bez definitivní úpravy povrchu</v>
      </c>
      <c r="BB27" s="99"/>
      <c r="BC27" s="99"/>
      <c r="BD27" s="99"/>
      <c r="BE27" s="99"/>
      <c r="BF27" s="99"/>
      <c r="BG27" s="99"/>
      <c r="BH27" s="99"/>
    </row>
    <row r="28" spans="1:60">
      <c r="A28" s="263" t="s">
        <v>149</v>
      </c>
      <c r="B28" s="283" t="s">
        <v>979</v>
      </c>
      <c r="C28" s="282" t="s">
        <v>978</v>
      </c>
      <c r="D28" s="258"/>
      <c r="E28" s="261"/>
      <c r="F28" s="260"/>
      <c r="G28" s="260">
        <f>SUMIF(AE29:AE30,"&lt;&gt;NOR",G29:G30)</f>
        <v>0</v>
      </c>
      <c r="H28" s="260"/>
      <c r="I28" s="260">
        <f>SUM(I29:I30)</f>
        <v>0</v>
      </c>
      <c r="J28" s="260"/>
      <c r="K28" s="260">
        <f>SUM(K29:K30)</f>
        <v>0</v>
      </c>
      <c r="L28" s="260"/>
      <c r="M28" s="260">
        <f>SUM(M29:M30)</f>
        <v>0</v>
      </c>
      <c r="N28" s="258"/>
      <c r="O28" s="258">
        <f>SUM(O29:O30)</f>
        <v>0</v>
      </c>
      <c r="P28" s="258"/>
      <c r="Q28" s="258">
        <f>SUM(Q29:Q30)</f>
        <v>0</v>
      </c>
      <c r="R28" s="258"/>
      <c r="S28" s="258"/>
      <c r="T28" s="259"/>
      <c r="U28" s="258">
        <f>SUM(U29:U30)</f>
        <v>0.2</v>
      </c>
      <c r="AE28" t="s">
        <v>78</v>
      </c>
    </row>
    <row r="29" spans="1:60" ht="22.5" outlineLevel="1">
      <c r="A29" s="100">
        <v>11</v>
      </c>
      <c r="B29" s="281" t="s">
        <v>928</v>
      </c>
      <c r="C29" s="280" t="s">
        <v>927</v>
      </c>
      <c r="D29" s="104" t="s">
        <v>178</v>
      </c>
      <c r="E29" s="257">
        <v>1</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0.2</v>
      </c>
      <c r="U29" s="104">
        <f>ROUND(E29*T29,2)</f>
        <v>0.2</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c r="B30" s="281"/>
      <c r="C30" s="362" t="s">
        <v>689</v>
      </c>
      <c r="D30" s="363"/>
      <c r="E30" s="364"/>
      <c r="F30" s="365"/>
      <c r="G30" s="36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80</v>
      </c>
      <c r="AF30" s="99"/>
      <c r="AG30" s="99"/>
      <c r="AH30" s="99"/>
      <c r="AI30" s="99"/>
      <c r="AJ30" s="99"/>
      <c r="AK30" s="99"/>
      <c r="AL30" s="99"/>
      <c r="AM30" s="99"/>
      <c r="AN30" s="99"/>
      <c r="AO30" s="99"/>
      <c r="AP30" s="99"/>
      <c r="AQ30" s="99"/>
      <c r="AR30" s="99"/>
      <c r="AS30" s="99"/>
      <c r="AT30" s="99"/>
      <c r="AU30" s="99"/>
      <c r="AV30" s="99"/>
      <c r="AW30" s="99"/>
      <c r="AX30" s="99"/>
      <c r="AY30" s="99"/>
      <c r="AZ30" s="99"/>
      <c r="BA30" s="101" t="str">
        <f>C30</f>
        <v>Přikotvení stávající značky na nový sloup VO (parkoviště u BD)</v>
      </c>
      <c r="BB30" s="99"/>
      <c r="BC30" s="99"/>
      <c r="BD30" s="99"/>
      <c r="BE30" s="99"/>
      <c r="BF30" s="99"/>
      <c r="BG30" s="99"/>
      <c r="BH30" s="99"/>
    </row>
    <row r="31" spans="1:60">
      <c r="A31" s="263" t="s">
        <v>149</v>
      </c>
      <c r="B31" s="283" t="s">
        <v>835</v>
      </c>
      <c r="C31" s="282" t="s">
        <v>834</v>
      </c>
      <c r="D31" s="258"/>
      <c r="E31" s="261"/>
      <c r="F31" s="260"/>
      <c r="G31" s="260">
        <f>SUMIF(AE32:AE33,"&lt;&gt;NOR",G32:G33)</f>
        <v>0</v>
      </c>
      <c r="H31" s="260"/>
      <c r="I31" s="260">
        <f>SUM(I32:I33)</f>
        <v>0</v>
      </c>
      <c r="J31" s="260"/>
      <c r="K31" s="260">
        <f>SUM(K32:K33)</f>
        <v>0</v>
      </c>
      <c r="L31" s="260"/>
      <c r="M31" s="260">
        <f>SUM(M32:M33)</f>
        <v>0</v>
      </c>
      <c r="N31" s="258"/>
      <c r="O31" s="258">
        <f>SUM(O32:O33)</f>
        <v>0</v>
      </c>
      <c r="P31" s="258"/>
      <c r="Q31" s="258">
        <f>SUM(Q32:Q33)</f>
        <v>8.2000000000000003E-2</v>
      </c>
      <c r="R31" s="258"/>
      <c r="S31" s="258"/>
      <c r="T31" s="259"/>
      <c r="U31" s="258">
        <f>SUM(U32:U33)</f>
        <v>0.59</v>
      </c>
      <c r="AE31" t="s">
        <v>78</v>
      </c>
    </row>
    <row r="32" spans="1:60" outlineLevel="1">
      <c r="A32" s="100">
        <v>12</v>
      </c>
      <c r="B32" s="281" t="s">
        <v>1681</v>
      </c>
      <c r="C32" s="280" t="s">
        <v>1680</v>
      </c>
      <c r="D32" s="104" t="s">
        <v>178</v>
      </c>
      <c r="E32" s="257">
        <v>1</v>
      </c>
      <c r="F32" s="256">
        <v>0</v>
      </c>
      <c r="G32" s="106">
        <f>ROUND(E32*F32,2)</f>
        <v>0</v>
      </c>
      <c r="H32" s="106"/>
      <c r="I32" s="106">
        <f>ROUND(E32*H32,2)</f>
        <v>0</v>
      </c>
      <c r="J32" s="106"/>
      <c r="K32" s="106">
        <f>ROUND(E32*J32,2)</f>
        <v>0</v>
      </c>
      <c r="L32" s="106">
        <v>21</v>
      </c>
      <c r="M32" s="106">
        <f>G32*(1+L32/100)</f>
        <v>0</v>
      </c>
      <c r="N32" s="104">
        <v>0</v>
      </c>
      <c r="O32" s="104">
        <f>ROUND(E32*N32,5)</f>
        <v>0</v>
      </c>
      <c r="P32" s="104">
        <v>8.2000000000000003E-2</v>
      </c>
      <c r="Q32" s="104">
        <f>ROUND(E32*P32,5)</f>
        <v>8.2000000000000003E-2</v>
      </c>
      <c r="R32" s="104"/>
      <c r="S32" s="104"/>
      <c r="T32" s="105">
        <v>0.58799999999999997</v>
      </c>
      <c r="U32" s="104">
        <f>ROUND(E32*T32,2)</f>
        <v>0.59</v>
      </c>
      <c r="V32" s="99"/>
      <c r="W32" s="99"/>
      <c r="X32" s="99"/>
      <c r="Y32" s="99"/>
      <c r="Z32" s="99"/>
      <c r="AA32" s="99"/>
      <c r="AB32" s="99"/>
      <c r="AC32" s="99"/>
      <c r="AD32" s="99"/>
      <c r="AE32" s="99" t="s">
        <v>79</v>
      </c>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c r="B33" s="281"/>
      <c r="C33" s="362" t="s">
        <v>690</v>
      </c>
      <c r="D33" s="363"/>
      <c r="E33" s="364"/>
      <c r="F33" s="365"/>
      <c r="G33" s="366"/>
      <c r="H33" s="106"/>
      <c r="I33" s="106"/>
      <c r="J33" s="106"/>
      <c r="K33" s="106"/>
      <c r="L33" s="106"/>
      <c r="M33" s="106"/>
      <c r="N33" s="104"/>
      <c r="O33" s="104"/>
      <c r="P33" s="104"/>
      <c r="Q33" s="104"/>
      <c r="R33" s="104"/>
      <c r="S33" s="104"/>
      <c r="T33" s="105"/>
      <c r="U33" s="104"/>
      <c r="V33" s="99"/>
      <c r="W33" s="99"/>
      <c r="X33" s="99"/>
      <c r="Y33" s="99"/>
      <c r="Z33" s="99"/>
      <c r="AA33" s="99"/>
      <c r="AB33" s="99"/>
      <c r="AC33" s="99"/>
      <c r="AD33" s="99"/>
      <c r="AE33" s="99" t="s">
        <v>80</v>
      </c>
      <c r="AF33" s="99"/>
      <c r="AG33" s="99"/>
      <c r="AH33" s="99"/>
      <c r="AI33" s="99"/>
      <c r="AJ33" s="99"/>
      <c r="AK33" s="99"/>
      <c r="AL33" s="99"/>
      <c r="AM33" s="99"/>
      <c r="AN33" s="99"/>
      <c r="AO33" s="99"/>
      <c r="AP33" s="99"/>
      <c r="AQ33" s="99"/>
      <c r="AR33" s="99"/>
      <c r="AS33" s="99"/>
      <c r="AT33" s="99"/>
      <c r="AU33" s="99"/>
      <c r="AV33" s="99"/>
      <c r="AW33" s="99"/>
      <c r="AX33" s="99"/>
      <c r="AY33" s="99"/>
      <c r="AZ33" s="99"/>
      <c r="BA33" s="101" t="str">
        <f>C33</f>
        <v>Demontáž dopravní značky vč. odstranění bet. základu (parkoviště u BD)</v>
      </c>
      <c r="BB33" s="99"/>
      <c r="BC33" s="99"/>
      <c r="BD33" s="99"/>
      <c r="BE33" s="99"/>
      <c r="BF33" s="99"/>
      <c r="BG33" s="99"/>
      <c r="BH33" s="99"/>
    </row>
    <row r="34" spans="1:60">
      <c r="A34" s="263" t="s">
        <v>149</v>
      </c>
      <c r="B34" s="283" t="s">
        <v>157</v>
      </c>
      <c r="C34" s="282" t="s">
        <v>156</v>
      </c>
      <c r="D34" s="258"/>
      <c r="E34" s="261"/>
      <c r="F34" s="260"/>
      <c r="G34" s="260">
        <f>SUMIF(AE35:AE70,"&lt;&gt;NOR",G35:G70)</f>
        <v>0</v>
      </c>
      <c r="H34" s="260"/>
      <c r="I34" s="260">
        <f>SUM(I35:I70)</f>
        <v>0</v>
      </c>
      <c r="J34" s="260"/>
      <c r="K34" s="260">
        <f>SUM(K35:K70)</f>
        <v>0</v>
      </c>
      <c r="L34" s="260"/>
      <c r="M34" s="260">
        <f>SUM(M35:M70)</f>
        <v>0</v>
      </c>
      <c r="N34" s="258"/>
      <c r="O34" s="258">
        <f>SUM(O35:O70)</f>
        <v>2.2605899999999997</v>
      </c>
      <c r="P34" s="258"/>
      <c r="Q34" s="258">
        <f>SUM(Q35:Q70)</f>
        <v>0</v>
      </c>
      <c r="R34" s="258"/>
      <c r="S34" s="258"/>
      <c r="T34" s="259"/>
      <c r="U34" s="258">
        <f>SUM(U35:U70)</f>
        <v>122.46000000000001</v>
      </c>
      <c r="AE34" t="s">
        <v>78</v>
      </c>
    </row>
    <row r="35" spans="1:60" ht="22.5" outlineLevel="1">
      <c r="A35" s="100">
        <v>13</v>
      </c>
      <c r="B35" s="281" t="s">
        <v>1679</v>
      </c>
      <c r="C35" s="280" t="s">
        <v>1678</v>
      </c>
      <c r="D35" s="104" t="s">
        <v>178</v>
      </c>
      <c r="E35" s="257">
        <v>1</v>
      </c>
      <c r="F35" s="256">
        <v>0</v>
      </c>
      <c r="G35" s="106">
        <f>ROUND(E35*F35,2)</f>
        <v>0</v>
      </c>
      <c r="H35" s="106"/>
      <c r="I35" s="106">
        <f>ROUND(E35*H35,2)</f>
        <v>0</v>
      </c>
      <c r="J35" s="106"/>
      <c r="K35" s="106">
        <f>ROUND(E35*J35,2)</f>
        <v>0</v>
      </c>
      <c r="L35" s="106">
        <v>21</v>
      </c>
      <c r="M35" s="106">
        <f>G35*(1+L35/100)</f>
        <v>0</v>
      </c>
      <c r="N35" s="104">
        <v>0</v>
      </c>
      <c r="O35" s="104">
        <f>ROUND(E35*N35,5)</f>
        <v>0</v>
      </c>
      <c r="P35" s="104">
        <v>0</v>
      </c>
      <c r="Q35" s="104">
        <f>ROUND(E35*P35,5)</f>
        <v>0</v>
      </c>
      <c r="R35" s="104"/>
      <c r="S35" s="104"/>
      <c r="T35" s="105">
        <v>1.68333</v>
      </c>
      <c r="U35" s="104">
        <f>ROUND(E35*T35,2)</f>
        <v>1.68</v>
      </c>
      <c r="V35" s="99"/>
      <c r="W35" s="99"/>
      <c r="X35" s="99"/>
      <c r="Y35" s="99"/>
      <c r="Z35" s="99"/>
      <c r="AA35" s="99"/>
      <c r="AB35" s="99"/>
      <c r="AC35" s="99"/>
      <c r="AD35" s="99"/>
      <c r="AE35" s="99" t="s">
        <v>79</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ht="22.5" outlineLevel="1">
      <c r="A36" s="100">
        <v>14</v>
      </c>
      <c r="B36" s="281" t="s">
        <v>1674</v>
      </c>
      <c r="C36" s="280" t="s">
        <v>1677</v>
      </c>
      <c r="D36" s="104" t="s">
        <v>178</v>
      </c>
      <c r="E36" s="257">
        <v>1</v>
      </c>
      <c r="F36" s="256">
        <v>0</v>
      </c>
      <c r="G36" s="106">
        <f>ROUND(E36*F36,2)</f>
        <v>0</v>
      </c>
      <c r="H36" s="106"/>
      <c r="I36" s="106">
        <f>ROUND(E36*H36,2)</f>
        <v>0</v>
      </c>
      <c r="J36" s="106"/>
      <c r="K36" s="106">
        <f>ROUND(E36*J36,2)</f>
        <v>0</v>
      </c>
      <c r="L36" s="106">
        <v>21</v>
      </c>
      <c r="M36" s="106">
        <f>G36*(1+L36/100)</f>
        <v>0</v>
      </c>
      <c r="N36" s="104">
        <v>0.11600000000000001</v>
      </c>
      <c r="O36" s="104">
        <f>ROUND(E36*N36,5)</f>
        <v>0.11600000000000001</v>
      </c>
      <c r="P36" s="104">
        <v>0</v>
      </c>
      <c r="Q36" s="104">
        <f>ROUND(E36*P36,5)</f>
        <v>0</v>
      </c>
      <c r="R36" s="104"/>
      <c r="S36" s="104"/>
      <c r="T36" s="105">
        <v>0</v>
      </c>
      <c r="U36" s="104">
        <f>ROUND(E36*T36,2)</f>
        <v>0</v>
      </c>
      <c r="V36" s="99"/>
      <c r="W36" s="99"/>
      <c r="X36" s="99"/>
      <c r="Y36" s="99"/>
      <c r="Z36" s="99"/>
      <c r="AA36" s="99"/>
      <c r="AB36" s="99"/>
      <c r="AC36" s="99"/>
      <c r="AD36" s="99"/>
      <c r="AE36" s="99" t="s">
        <v>745</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ht="67.5" outlineLevel="1">
      <c r="A37" s="100"/>
      <c r="B37" s="281"/>
      <c r="C37" s="362" t="s">
        <v>710</v>
      </c>
      <c r="D37" s="363"/>
      <c r="E37" s="364"/>
      <c r="F37" s="365"/>
      <c r="G37" s="36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t="s">
        <v>80</v>
      </c>
      <c r="AF37" s="99"/>
      <c r="AG37" s="99"/>
      <c r="AH37" s="99"/>
      <c r="AI37" s="99"/>
      <c r="AJ37" s="99"/>
      <c r="AK37" s="99"/>
      <c r="AL37" s="99"/>
      <c r="AM37" s="99"/>
      <c r="AN37" s="99"/>
      <c r="AO37" s="99"/>
      <c r="AP37" s="99"/>
      <c r="AQ37" s="99"/>
      <c r="AR37" s="99"/>
      <c r="AS37" s="99"/>
      <c r="AT37" s="99"/>
      <c r="AU37" s="99"/>
      <c r="AV37" s="99"/>
      <c r="AW37" s="99"/>
      <c r="AX37" s="99"/>
      <c r="AY37" s="99"/>
      <c r="AZ37" s="99"/>
      <c r="BA37" s="101" t="str">
        <f>C37</f>
        <v>Kónický ocelový osvětlovací stožár jmenovité nadzemní výšky 4 m (ve výkresové části označení osvětlení „B“) v provedení s dříkem určeným k vetknutí do země (průměr dříku v horní části 76 mm, průměr dříku spodní části 134, délka dříku určená k vetknutí do země 0,8 m, celková délka dříku 4,8 m, tloušťka stěny dříku min. 3 mm, zapuštěná dvířka min. 85x300 mm, výška dvířek 600 mm nad úrovní vetknutí, celý stožár oboustranně žárově zinkovaný). Včetně povrchového nátěru barvy RAL 7043 pololesk.</v>
      </c>
      <c r="BB37" s="99"/>
      <c r="BC37" s="99"/>
      <c r="BD37" s="99"/>
      <c r="BE37" s="99"/>
      <c r="BF37" s="99"/>
      <c r="BG37" s="99"/>
      <c r="BH37" s="99"/>
    </row>
    <row r="38" spans="1:60" ht="22.5" outlineLevel="1">
      <c r="A38" s="100">
        <v>15</v>
      </c>
      <c r="B38" s="281" t="s">
        <v>1676</v>
      </c>
      <c r="C38" s="280" t="s">
        <v>1675</v>
      </c>
      <c r="D38" s="104" t="s">
        <v>178</v>
      </c>
      <c r="E38" s="257">
        <v>13</v>
      </c>
      <c r="F38" s="256">
        <v>0</v>
      </c>
      <c r="G38" s="106">
        <f>ROUND(E38*F38,2)</f>
        <v>0</v>
      </c>
      <c r="H38" s="106"/>
      <c r="I38" s="106">
        <f>ROUND(E38*H38,2)</f>
        <v>0</v>
      </c>
      <c r="J38" s="106"/>
      <c r="K38" s="106">
        <f>ROUND(E38*J38,2)</f>
        <v>0</v>
      </c>
      <c r="L38" s="106">
        <v>21</v>
      </c>
      <c r="M38" s="106">
        <f>G38*(1+L38/100)</f>
        <v>0</v>
      </c>
      <c r="N38" s="104">
        <v>0</v>
      </c>
      <c r="O38" s="104">
        <f>ROUND(E38*N38,5)</f>
        <v>0</v>
      </c>
      <c r="P38" s="104">
        <v>0</v>
      </c>
      <c r="Q38" s="104">
        <f>ROUND(E38*P38,5)</f>
        <v>0</v>
      </c>
      <c r="R38" s="104"/>
      <c r="S38" s="104"/>
      <c r="T38" s="105">
        <v>1.68333</v>
      </c>
      <c r="U38" s="104">
        <f>ROUND(E38*T38,2)</f>
        <v>21.88</v>
      </c>
      <c r="V38" s="99"/>
      <c r="W38" s="99"/>
      <c r="X38" s="99"/>
      <c r="Y38" s="99"/>
      <c r="Z38" s="99"/>
      <c r="AA38" s="99"/>
      <c r="AB38" s="99"/>
      <c r="AC38" s="99"/>
      <c r="AD38" s="99"/>
      <c r="AE38" s="99" t="s">
        <v>79</v>
      </c>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ht="22.5" outlineLevel="1">
      <c r="A39" s="100">
        <v>16</v>
      </c>
      <c r="B39" s="281" t="s">
        <v>1674</v>
      </c>
      <c r="C39" s="280" t="s">
        <v>1673</v>
      </c>
      <c r="D39" s="104" t="s">
        <v>178</v>
      </c>
      <c r="E39" s="257">
        <v>13</v>
      </c>
      <c r="F39" s="256">
        <v>0</v>
      </c>
      <c r="G39" s="106">
        <f>ROUND(E39*F39,2)</f>
        <v>0</v>
      </c>
      <c r="H39" s="106"/>
      <c r="I39" s="106">
        <f>ROUND(E39*H39,2)</f>
        <v>0</v>
      </c>
      <c r="J39" s="106"/>
      <c r="K39" s="106">
        <f>ROUND(E39*J39,2)</f>
        <v>0</v>
      </c>
      <c r="L39" s="106">
        <v>21</v>
      </c>
      <c r="M39" s="106">
        <f>G39*(1+L39/100)</f>
        <v>0</v>
      </c>
      <c r="N39" s="104">
        <v>0.11600000000000001</v>
      </c>
      <c r="O39" s="104">
        <f>ROUND(E39*N39,5)</f>
        <v>1.508</v>
      </c>
      <c r="P39" s="104">
        <v>0</v>
      </c>
      <c r="Q39" s="104">
        <f>ROUND(E39*P39,5)</f>
        <v>0</v>
      </c>
      <c r="R39" s="104"/>
      <c r="S39" s="104"/>
      <c r="T39" s="105">
        <v>0</v>
      </c>
      <c r="U39" s="104">
        <f>ROUND(E39*T39,2)</f>
        <v>0</v>
      </c>
      <c r="V39" s="99"/>
      <c r="W39" s="99"/>
      <c r="X39" s="99"/>
      <c r="Y39" s="99"/>
      <c r="Z39" s="99"/>
      <c r="AA39" s="99"/>
      <c r="AB39" s="99"/>
      <c r="AC39" s="99"/>
      <c r="AD39" s="99"/>
      <c r="AE39" s="99" t="s">
        <v>745</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ht="67.5" outlineLevel="1">
      <c r="A40" s="100"/>
      <c r="B40" s="281"/>
      <c r="C40" s="362" t="s">
        <v>709</v>
      </c>
      <c r="D40" s="363"/>
      <c r="E40" s="364"/>
      <c r="F40" s="365"/>
      <c r="G40" s="366"/>
      <c r="H40" s="106"/>
      <c r="I40" s="106"/>
      <c r="J40" s="106"/>
      <c r="K40" s="106"/>
      <c r="L40" s="106"/>
      <c r="M40" s="106"/>
      <c r="N40" s="104"/>
      <c r="O40" s="104"/>
      <c r="P40" s="104"/>
      <c r="Q40" s="104"/>
      <c r="R40" s="104"/>
      <c r="S40" s="104"/>
      <c r="T40" s="105"/>
      <c r="U40" s="104"/>
      <c r="V40" s="99"/>
      <c r="W40" s="99"/>
      <c r="X40" s="99"/>
      <c r="Y40" s="99"/>
      <c r="Z40" s="99"/>
      <c r="AA40" s="99"/>
      <c r="AB40" s="99"/>
      <c r="AC40" s="99"/>
      <c r="AD40" s="99"/>
      <c r="AE40" s="99" t="s">
        <v>80</v>
      </c>
      <c r="AF40" s="99"/>
      <c r="AG40" s="99"/>
      <c r="AH40" s="99"/>
      <c r="AI40" s="99"/>
      <c r="AJ40" s="99"/>
      <c r="AK40" s="99"/>
      <c r="AL40" s="99"/>
      <c r="AM40" s="99"/>
      <c r="AN40" s="99"/>
      <c r="AO40" s="99"/>
      <c r="AP40" s="99"/>
      <c r="AQ40" s="99"/>
      <c r="AR40" s="99"/>
      <c r="AS40" s="99"/>
      <c r="AT40" s="99"/>
      <c r="AU40" s="99"/>
      <c r="AV40" s="99"/>
      <c r="AW40" s="99"/>
      <c r="AX40" s="99"/>
      <c r="AY40" s="99"/>
      <c r="AZ40" s="99"/>
      <c r="BA40" s="101" t="str">
        <f>C40</f>
        <v>Kónický ocelový osvětlovací stožár jmenovité nadzemní výšky 5 m (ve výkresové části označení osvětlení „A“ a "Aa") v provedení s dříkem určeným k vetknutí do země (průměr dříku v horní části 76 mm, průměr dříku spodní části 146 mm, délka dříku určená k vetknutí do země 0,8 m, celková délka dříku 5,8 m, tloušťka stěny dříku min. 3 mm, zapuštěná dvířka min. 85x300 mm, výška dvířek 600 mm nad úrovní vetknutí, celý stožár oboustranně žárově zinkovaný). Včetně povrchového nátěru barvy RAL 7043 pololesk.</v>
      </c>
      <c r="BB40" s="99"/>
      <c r="BC40" s="99"/>
      <c r="BD40" s="99"/>
      <c r="BE40" s="99"/>
      <c r="BF40" s="99"/>
      <c r="BG40" s="99"/>
      <c r="BH40" s="99"/>
    </row>
    <row r="41" spans="1:60" ht="22.5" outlineLevel="1">
      <c r="A41" s="100">
        <v>17</v>
      </c>
      <c r="B41" s="281" t="s">
        <v>1672</v>
      </c>
      <c r="C41" s="280" t="s">
        <v>1671</v>
      </c>
      <c r="D41" s="104" t="s">
        <v>178</v>
      </c>
      <c r="E41" s="257">
        <v>2</v>
      </c>
      <c r="F41" s="256">
        <v>0</v>
      </c>
      <c r="G41" s="106">
        <f>ROUND(E41*F41,2)</f>
        <v>0</v>
      </c>
      <c r="H41" s="106"/>
      <c r="I41" s="106">
        <f>ROUND(E41*H41,2)</f>
        <v>0</v>
      </c>
      <c r="J41" s="106"/>
      <c r="K41" s="106">
        <f>ROUND(E41*J41,2)</f>
        <v>0</v>
      </c>
      <c r="L41" s="106">
        <v>21</v>
      </c>
      <c r="M41" s="106">
        <f>G41*(1+L41/100)</f>
        <v>0</v>
      </c>
      <c r="N41" s="104">
        <v>0</v>
      </c>
      <c r="O41" s="104">
        <f>ROUND(E41*N41,5)</f>
        <v>0</v>
      </c>
      <c r="P41" s="104">
        <v>0</v>
      </c>
      <c r="Q41" s="104">
        <f>ROUND(E41*P41,5)</f>
        <v>0</v>
      </c>
      <c r="R41" s="104"/>
      <c r="S41" s="104"/>
      <c r="T41" s="105">
        <v>1.68333</v>
      </c>
      <c r="U41" s="104">
        <f>ROUND(E41*T41,2)</f>
        <v>3.37</v>
      </c>
      <c r="V41" s="99"/>
      <c r="W41" s="99"/>
      <c r="X41" s="99"/>
      <c r="Y41" s="99"/>
      <c r="Z41" s="99"/>
      <c r="AA41" s="99"/>
      <c r="AB41" s="99"/>
      <c r="AC41" s="99"/>
      <c r="AD41" s="99"/>
      <c r="AE41" s="99" t="s">
        <v>79</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ht="22.5" outlineLevel="1">
      <c r="A42" s="100">
        <v>18</v>
      </c>
      <c r="B42" s="281" t="s">
        <v>1670</v>
      </c>
      <c r="C42" s="280" t="s">
        <v>1669</v>
      </c>
      <c r="D42" s="104" t="s">
        <v>178</v>
      </c>
      <c r="E42" s="257">
        <v>2</v>
      </c>
      <c r="F42" s="256">
        <v>0</v>
      </c>
      <c r="G42" s="106">
        <f>ROUND(E42*F42,2)</f>
        <v>0</v>
      </c>
      <c r="H42" s="106"/>
      <c r="I42" s="106">
        <f>ROUND(E42*H42,2)</f>
        <v>0</v>
      </c>
      <c r="J42" s="106"/>
      <c r="K42" s="106">
        <f>ROUND(E42*J42,2)</f>
        <v>0</v>
      </c>
      <c r="L42" s="106">
        <v>21</v>
      </c>
      <c r="M42" s="106">
        <f>G42*(1+L42/100)</f>
        <v>0</v>
      </c>
      <c r="N42" s="104">
        <v>0.11600000000000001</v>
      </c>
      <c r="O42" s="104">
        <f>ROUND(E42*N42,5)</f>
        <v>0.23200000000000001</v>
      </c>
      <c r="P42" s="104">
        <v>0</v>
      </c>
      <c r="Q42" s="104">
        <f>ROUND(E42*P42,5)</f>
        <v>0</v>
      </c>
      <c r="R42" s="104"/>
      <c r="S42" s="104"/>
      <c r="T42" s="105">
        <v>0</v>
      </c>
      <c r="U42" s="104">
        <f>ROUND(E42*T42,2)</f>
        <v>0</v>
      </c>
      <c r="V42" s="99"/>
      <c r="W42" s="99"/>
      <c r="X42" s="99"/>
      <c r="Y42" s="99"/>
      <c r="Z42" s="99"/>
      <c r="AA42" s="99"/>
      <c r="AB42" s="99"/>
      <c r="AC42" s="99"/>
      <c r="AD42" s="99"/>
      <c r="AE42" s="99" t="s">
        <v>745</v>
      </c>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ht="67.5" outlineLevel="1">
      <c r="A43" s="100"/>
      <c r="B43" s="281"/>
      <c r="C43" s="362" t="s">
        <v>708</v>
      </c>
      <c r="D43" s="363"/>
      <c r="E43" s="364"/>
      <c r="F43" s="365"/>
      <c r="G43" s="36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80</v>
      </c>
      <c r="AF43" s="99"/>
      <c r="AG43" s="99"/>
      <c r="AH43" s="99"/>
      <c r="AI43" s="99"/>
      <c r="AJ43" s="99"/>
      <c r="AK43" s="99"/>
      <c r="AL43" s="99"/>
      <c r="AM43" s="99"/>
      <c r="AN43" s="99"/>
      <c r="AO43" s="99"/>
      <c r="AP43" s="99"/>
      <c r="AQ43" s="99"/>
      <c r="AR43" s="99"/>
      <c r="AS43" s="99"/>
      <c r="AT43" s="99"/>
      <c r="AU43" s="99"/>
      <c r="AV43" s="99"/>
      <c r="AW43" s="99"/>
      <c r="AX43" s="99"/>
      <c r="AY43" s="99"/>
      <c r="AZ43" s="99"/>
      <c r="BA43" s="101" t="str">
        <f>C43</f>
        <v>Kónický ocelový osvětlovací stožár jmenovité nadzemní výšky 6 m (ve výkresové části označení osvětlení „C“) v provedení s dříkem určeným k vetknutí do země (průměr dříku v horní části 76 mm, průměr dříku spodní části 162 mm, délka dříku určená k vetknutí do země 1 m, celková délka dříku 7 m, tloušťka stěny dříku min. 3 mm, zapuštěná dvířka min. 85x300 mm, výška dvířek 600 mm nad úrovní vetknutí, celý stožár oboustranně žárově zinkovaný). Včetně povrchového nátěru barvy RAL 7043 pololesk.</v>
      </c>
      <c r="BB43" s="99"/>
      <c r="BC43" s="99"/>
      <c r="BD43" s="99"/>
      <c r="BE43" s="99"/>
      <c r="BF43" s="99"/>
      <c r="BG43" s="99"/>
      <c r="BH43" s="99"/>
    </row>
    <row r="44" spans="1:60" outlineLevel="1">
      <c r="A44" s="100">
        <v>19</v>
      </c>
      <c r="B44" s="281" t="s">
        <v>1668</v>
      </c>
      <c r="C44" s="280" t="s">
        <v>1667</v>
      </c>
      <c r="D44" s="104" t="s">
        <v>178</v>
      </c>
      <c r="E44" s="257">
        <v>16</v>
      </c>
      <c r="F44" s="256">
        <v>0</v>
      </c>
      <c r="G44" s="106">
        <f>ROUND(E44*F44,2)</f>
        <v>0</v>
      </c>
      <c r="H44" s="106"/>
      <c r="I44" s="106">
        <f>ROUND(E44*H44,2)</f>
        <v>0</v>
      </c>
      <c r="J44" s="106"/>
      <c r="K44" s="106">
        <f>ROUND(E44*J44,2)</f>
        <v>0</v>
      </c>
      <c r="L44" s="106">
        <v>21</v>
      </c>
      <c r="M44" s="106">
        <f>G44*(1+L44/100)</f>
        <v>0</v>
      </c>
      <c r="N44" s="104">
        <v>0</v>
      </c>
      <c r="O44" s="104">
        <f>ROUND(E44*N44,5)</f>
        <v>0</v>
      </c>
      <c r="P44" s="104">
        <v>0</v>
      </c>
      <c r="Q44" s="104">
        <f>ROUND(E44*P44,5)</f>
        <v>0</v>
      </c>
      <c r="R44" s="104"/>
      <c r="S44" s="104"/>
      <c r="T44" s="105">
        <v>1.3666700000000001</v>
      </c>
      <c r="U44" s="104">
        <f>ROUND(E44*T44,2)</f>
        <v>21.87</v>
      </c>
      <c r="V44" s="99"/>
      <c r="W44" s="99"/>
      <c r="X44" s="99"/>
      <c r="Y44" s="99"/>
      <c r="Z44" s="99"/>
      <c r="AA44" s="99"/>
      <c r="AB44" s="99"/>
      <c r="AC44" s="99"/>
      <c r="AD44" s="99"/>
      <c r="AE44" s="99" t="s">
        <v>79</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ht="56.25" outlineLevel="1">
      <c r="A45" s="100"/>
      <c r="B45" s="281"/>
      <c r="C45" s="362" t="s">
        <v>707</v>
      </c>
      <c r="D45" s="363"/>
      <c r="E45" s="364"/>
      <c r="F45" s="365"/>
      <c r="G45" s="36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80</v>
      </c>
      <c r="AF45" s="99"/>
      <c r="AG45" s="99"/>
      <c r="AH45" s="99"/>
      <c r="AI45" s="99"/>
      <c r="AJ45" s="99"/>
      <c r="AK45" s="99"/>
      <c r="AL45" s="99"/>
      <c r="AM45" s="99"/>
      <c r="AN45" s="99"/>
      <c r="AO45" s="99"/>
      <c r="AP45" s="99"/>
      <c r="AQ45" s="99"/>
      <c r="AR45" s="99"/>
      <c r="AS45" s="99"/>
      <c r="AT45" s="99"/>
      <c r="AU45" s="99"/>
      <c r="AV45" s="99"/>
      <c r="AW45" s="99"/>
      <c r="AX45" s="99"/>
      <c r="AY45" s="99"/>
      <c r="AZ45" s="99"/>
      <c r="BA45" s="101" t="str">
        <f>C45</f>
        <v>Stožárová elektrovýzbroj pro 1 jištěný okruh (min. IP2X) s pojistk. odpínačem pro válcovou pojistku velikosti 10 x 38 mm, upevnění elektrovýzbroje na šroub uvnitř stožáru, velikost elektrovýzbroje přizpůsobená vnitřnímu prostoru uvnitř stožáru a velikosti dvířek (stožáry specifikované v položkách č. 1 až č. 3), nosná konstrukce a svorky v povrchové úpravě odolávající korozi, čtyřsvorková, připojení až 3 kabelů s žílami Cu/Al průřezu do 4x25 mm2 včetně.</v>
      </c>
      <c r="BB45" s="99"/>
      <c r="BC45" s="99"/>
      <c r="BD45" s="99"/>
      <c r="BE45" s="99"/>
      <c r="BF45" s="99"/>
      <c r="BG45" s="99"/>
      <c r="BH45" s="99"/>
    </row>
    <row r="46" spans="1:60" outlineLevel="1">
      <c r="A46" s="100">
        <v>20</v>
      </c>
      <c r="B46" s="281" t="s">
        <v>1666</v>
      </c>
      <c r="C46" s="280" t="s">
        <v>1665</v>
      </c>
      <c r="D46" s="104" t="s">
        <v>178</v>
      </c>
      <c r="E46" s="257">
        <v>16</v>
      </c>
      <c r="F46" s="256">
        <v>0</v>
      </c>
      <c r="G46" s="106">
        <f>ROUND(E46*F46,2)</f>
        <v>0</v>
      </c>
      <c r="H46" s="106"/>
      <c r="I46" s="106">
        <f>ROUND(E46*H46,2)</f>
        <v>0</v>
      </c>
      <c r="J46" s="106"/>
      <c r="K46" s="106">
        <f>ROUND(E46*J46,2)</f>
        <v>0</v>
      </c>
      <c r="L46" s="106">
        <v>21</v>
      </c>
      <c r="M46" s="106">
        <f>G46*(1+L46/100)</f>
        <v>0</v>
      </c>
      <c r="N46" s="104">
        <v>0</v>
      </c>
      <c r="O46" s="104">
        <f>ROUND(E46*N46,5)</f>
        <v>0</v>
      </c>
      <c r="P46" s="104">
        <v>0</v>
      </c>
      <c r="Q46" s="104">
        <f>ROUND(E46*P46,5)</f>
        <v>0</v>
      </c>
      <c r="R46" s="104"/>
      <c r="S46" s="104"/>
      <c r="T46" s="105">
        <v>1.1439999999999999</v>
      </c>
      <c r="U46" s="104">
        <f>ROUND(E46*T46,2)</f>
        <v>18.3</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c r="B47" s="281"/>
      <c r="C47" s="285" t="s">
        <v>1664</v>
      </c>
      <c r="D47" s="284"/>
      <c r="E47" s="264">
        <v>9</v>
      </c>
      <c r="F47" s="106"/>
      <c r="G47" s="106"/>
      <c r="H47" s="106"/>
      <c r="I47" s="106"/>
      <c r="J47" s="106"/>
      <c r="K47" s="106"/>
      <c r="L47" s="106"/>
      <c r="M47" s="106"/>
      <c r="N47" s="104"/>
      <c r="O47" s="104"/>
      <c r="P47" s="104"/>
      <c r="Q47" s="104"/>
      <c r="R47" s="104"/>
      <c r="S47" s="104"/>
      <c r="T47" s="105"/>
      <c r="U47" s="104"/>
      <c r="V47" s="99"/>
      <c r="W47" s="99"/>
      <c r="X47" s="99"/>
      <c r="Y47" s="99"/>
      <c r="Z47" s="99"/>
      <c r="AA47" s="99"/>
      <c r="AB47" s="99"/>
      <c r="AC47" s="99"/>
      <c r="AD47" s="99"/>
      <c r="AE47" s="99" t="s">
        <v>725</v>
      </c>
      <c r="AF47" s="99">
        <v>0</v>
      </c>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outlineLevel="1">
      <c r="A48" s="100"/>
      <c r="B48" s="281"/>
      <c r="C48" s="285" t="s">
        <v>1663</v>
      </c>
      <c r="D48" s="284"/>
      <c r="E48" s="264">
        <v>4</v>
      </c>
      <c r="F48" s="106"/>
      <c r="G48" s="106"/>
      <c r="H48" s="106"/>
      <c r="I48" s="106"/>
      <c r="J48" s="106"/>
      <c r="K48" s="106"/>
      <c r="L48" s="106"/>
      <c r="M48" s="106"/>
      <c r="N48" s="104"/>
      <c r="O48" s="104"/>
      <c r="P48" s="104"/>
      <c r="Q48" s="104"/>
      <c r="R48" s="104"/>
      <c r="S48" s="104"/>
      <c r="T48" s="105"/>
      <c r="U48" s="104"/>
      <c r="V48" s="99"/>
      <c r="W48" s="99"/>
      <c r="X48" s="99"/>
      <c r="Y48" s="99"/>
      <c r="Z48" s="99"/>
      <c r="AA48" s="99"/>
      <c r="AB48" s="99"/>
      <c r="AC48" s="99"/>
      <c r="AD48" s="99"/>
      <c r="AE48" s="99" t="s">
        <v>725</v>
      </c>
      <c r="AF48" s="99">
        <v>0</v>
      </c>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outlineLevel="1">
      <c r="A49" s="100"/>
      <c r="B49" s="281"/>
      <c r="C49" s="285" t="s">
        <v>1662</v>
      </c>
      <c r="D49" s="284"/>
      <c r="E49" s="264">
        <v>1</v>
      </c>
      <c r="F49" s="106"/>
      <c r="G49" s="106"/>
      <c r="H49" s="106"/>
      <c r="I49" s="106"/>
      <c r="J49" s="106"/>
      <c r="K49" s="106"/>
      <c r="L49" s="106"/>
      <c r="M49" s="106"/>
      <c r="N49" s="104"/>
      <c r="O49" s="104"/>
      <c r="P49" s="104"/>
      <c r="Q49" s="104"/>
      <c r="R49" s="104"/>
      <c r="S49" s="104"/>
      <c r="T49" s="105"/>
      <c r="U49" s="104"/>
      <c r="V49" s="99"/>
      <c r="W49" s="99"/>
      <c r="X49" s="99"/>
      <c r="Y49" s="99"/>
      <c r="Z49" s="99"/>
      <c r="AA49" s="99"/>
      <c r="AB49" s="99"/>
      <c r="AC49" s="99"/>
      <c r="AD49" s="99"/>
      <c r="AE49" s="99" t="s">
        <v>725</v>
      </c>
      <c r="AF49" s="99">
        <v>0</v>
      </c>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outlineLevel="1">
      <c r="A50" s="100"/>
      <c r="B50" s="281"/>
      <c r="C50" s="285" t="s">
        <v>1661</v>
      </c>
      <c r="D50" s="284"/>
      <c r="E50" s="264">
        <v>2</v>
      </c>
      <c r="F50" s="106"/>
      <c r="G50" s="106"/>
      <c r="H50" s="106"/>
      <c r="I50" s="106"/>
      <c r="J50" s="106"/>
      <c r="K50" s="106"/>
      <c r="L50" s="106"/>
      <c r="M50" s="106"/>
      <c r="N50" s="104"/>
      <c r="O50" s="104"/>
      <c r="P50" s="104"/>
      <c r="Q50" s="104"/>
      <c r="R50" s="104"/>
      <c r="S50" s="104"/>
      <c r="T50" s="105"/>
      <c r="U50" s="104"/>
      <c r="V50" s="99"/>
      <c r="W50" s="99"/>
      <c r="X50" s="99"/>
      <c r="Y50" s="99"/>
      <c r="Z50" s="99"/>
      <c r="AA50" s="99"/>
      <c r="AB50" s="99"/>
      <c r="AC50" s="99"/>
      <c r="AD50" s="99"/>
      <c r="AE50" s="99" t="s">
        <v>725</v>
      </c>
      <c r="AF50" s="99">
        <v>0</v>
      </c>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v>21</v>
      </c>
      <c r="B51" s="281" t="s">
        <v>1660</v>
      </c>
      <c r="C51" s="280" t="s">
        <v>1659</v>
      </c>
      <c r="D51" s="104" t="s">
        <v>178</v>
      </c>
      <c r="E51" s="257">
        <v>9</v>
      </c>
      <c r="F51" s="256">
        <v>0</v>
      </c>
      <c r="G51" s="106">
        <f>ROUND(E51*F51,2)</f>
        <v>0</v>
      </c>
      <c r="H51" s="106"/>
      <c r="I51" s="106">
        <f>ROUND(E51*H51,2)</f>
        <v>0</v>
      </c>
      <c r="J51" s="106"/>
      <c r="K51" s="106">
        <f>ROUND(E51*J51,2)</f>
        <v>0</v>
      </c>
      <c r="L51" s="106">
        <v>21</v>
      </c>
      <c r="M51" s="106">
        <f>G51*(1+L51/100)</f>
        <v>0</v>
      </c>
      <c r="N51" s="104">
        <v>2.1299999999999999E-3</v>
      </c>
      <c r="O51" s="104">
        <f>ROUND(E51*N51,5)</f>
        <v>1.917E-2</v>
      </c>
      <c r="P51" s="104">
        <v>0</v>
      </c>
      <c r="Q51" s="104">
        <f>ROUND(E51*P51,5)</f>
        <v>0</v>
      </c>
      <c r="R51" s="104"/>
      <c r="S51" s="104"/>
      <c r="T51" s="105">
        <v>0</v>
      </c>
      <c r="U51" s="104">
        <f>ROUND(E51*T51,2)</f>
        <v>0</v>
      </c>
      <c r="V51" s="99"/>
      <c r="W51" s="99"/>
      <c r="X51" s="99"/>
      <c r="Y51" s="99"/>
      <c r="Z51" s="99"/>
      <c r="AA51" s="99"/>
      <c r="AB51" s="99"/>
      <c r="AC51" s="99"/>
      <c r="AD51" s="99"/>
      <c r="AE51" s="99" t="s">
        <v>745</v>
      </c>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ht="22.5" outlineLevel="1">
      <c r="A52" s="100"/>
      <c r="B52" s="281"/>
      <c r="C52" s="362" t="s">
        <v>705</v>
      </c>
      <c r="D52" s="363"/>
      <c r="E52" s="364"/>
      <c r="F52" s="365"/>
      <c r="G52" s="366"/>
      <c r="H52" s="106"/>
      <c r="I52" s="106"/>
      <c r="J52" s="106"/>
      <c r="K52" s="106"/>
      <c r="L52" s="106"/>
      <c r="M52" s="106"/>
      <c r="N52" s="104"/>
      <c r="O52" s="104"/>
      <c r="P52" s="104"/>
      <c r="Q52" s="104"/>
      <c r="R52" s="104"/>
      <c r="S52" s="104"/>
      <c r="T52" s="105"/>
      <c r="U52" s="104"/>
      <c r="V52" s="99"/>
      <c r="W52" s="99"/>
      <c r="X52" s="99"/>
      <c r="Y52" s="99"/>
      <c r="Z52" s="99"/>
      <c r="AA52" s="99"/>
      <c r="AB52" s="99"/>
      <c r="AC52" s="99"/>
      <c r="AD52" s="99"/>
      <c r="AE52" s="99" t="s">
        <v>80</v>
      </c>
      <c r="AF52" s="99"/>
      <c r="AG52" s="99"/>
      <c r="AH52" s="99"/>
      <c r="AI52" s="99"/>
      <c r="AJ52" s="99"/>
      <c r="AK52" s="99"/>
      <c r="AL52" s="99"/>
      <c r="AM52" s="99"/>
      <c r="AN52" s="99"/>
      <c r="AO52" s="99"/>
      <c r="AP52" s="99"/>
      <c r="AQ52" s="99"/>
      <c r="AR52" s="99"/>
      <c r="AS52" s="99"/>
      <c r="AT52" s="99"/>
      <c r="AU52" s="99"/>
      <c r="AV52" s="99"/>
      <c r="AW52" s="99"/>
      <c r="AX52" s="99"/>
      <c r="AY52" s="99"/>
      <c r="AZ52" s="99"/>
      <c r="BA52" s="101" t="str">
        <f>C52</f>
        <v>LED svítidlo VO - typ "A" na sloupu 5m - 11W (WSC) - přesná specifikace viz technická zpráva SO 02 - kap. 5.1.</v>
      </c>
      <c r="BB52" s="99"/>
      <c r="BC52" s="99"/>
      <c r="BD52" s="99"/>
      <c r="BE52" s="99"/>
      <c r="BF52" s="99"/>
      <c r="BG52" s="99"/>
      <c r="BH52" s="99"/>
    </row>
    <row r="53" spans="1:60" outlineLevel="1">
      <c r="A53" s="100">
        <v>22</v>
      </c>
      <c r="B53" s="281" t="s">
        <v>1658</v>
      </c>
      <c r="C53" s="280" t="s">
        <v>1657</v>
      </c>
      <c r="D53" s="104" t="s">
        <v>178</v>
      </c>
      <c r="E53" s="257">
        <v>4</v>
      </c>
      <c r="F53" s="256">
        <v>0</v>
      </c>
      <c r="G53" s="106">
        <f>ROUND(E53*F53,2)</f>
        <v>0</v>
      </c>
      <c r="H53" s="106"/>
      <c r="I53" s="106">
        <f>ROUND(E53*H53,2)</f>
        <v>0</v>
      </c>
      <c r="J53" s="106"/>
      <c r="K53" s="106">
        <f>ROUND(E53*J53,2)</f>
        <v>0</v>
      </c>
      <c r="L53" s="106">
        <v>21</v>
      </c>
      <c r="M53" s="106">
        <f>G53*(1+L53/100)</f>
        <v>0</v>
      </c>
      <c r="N53" s="104">
        <v>2.1299999999999999E-3</v>
      </c>
      <c r="O53" s="104">
        <f>ROUND(E53*N53,5)</f>
        <v>8.5199999999999998E-3</v>
      </c>
      <c r="P53" s="104">
        <v>0</v>
      </c>
      <c r="Q53" s="104">
        <f>ROUND(E53*P53,5)</f>
        <v>0</v>
      </c>
      <c r="R53" s="104"/>
      <c r="S53" s="104"/>
      <c r="T53" s="105">
        <v>0</v>
      </c>
      <c r="U53" s="104">
        <f>ROUND(E53*T53,2)</f>
        <v>0</v>
      </c>
      <c r="V53" s="99"/>
      <c r="W53" s="99"/>
      <c r="X53" s="99"/>
      <c r="Y53" s="99"/>
      <c r="Z53" s="99"/>
      <c r="AA53" s="99"/>
      <c r="AB53" s="99"/>
      <c r="AC53" s="99"/>
      <c r="AD53" s="99"/>
      <c r="AE53" s="99" t="s">
        <v>745</v>
      </c>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ht="22.5" outlineLevel="1">
      <c r="A54" s="100"/>
      <c r="B54" s="281"/>
      <c r="C54" s="362" t="s">
        <v>704</v>
      </c>
      <c r="D54" s="363"/>
      <c r="E54" s="364"/>
      <c r="F54" s="365"/>
      <c r="G54" s="36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80</v>
      </c>
      <c r="AF54" s="99"/>
      <c r="AG54" s="99"/>
      <c r="AH54" s="99"/>
      <c r="AI54" s="99"/>
      <c r="AJ54" s="99"/>
      <c r="AK54" s="99"/>
      <c r="AL54" s="99"/>
      <c r="AM54" s="99"/>
      <c r="AN54" s="99"/>
      <c r="AO54" s="99"/>
      <c r="AP54" s="99"/>
      <c r="AQ54" s="99"/>
      <c r="AR54" s="99"/>
      <c r="AS54" s="99"/>
      <c r="AT54" s="99"/>
      <c r="AU54" s="99"/>
      <c r="AV54" s="99"/>
      <c r="AW54" s="99"/>
      <c r="AX54" s="99"/>
      <c r="AY54" s="99"/>
      <c r="AZ54" s="99"/>
      <c r="BA54" s="101" t="str">
        <f>C54</f>
        <v>LED svítidlo VO - typ "Aa" na sloupu 5m - 11W (EWR) - přesná specifikace viz technická zpráva SO 02 - kap. 5.1.</v>
      </c>
      <c r="BB54" s="99"/>
      <c r="BC54" s="99"/>
      <c r="BD54" s="99"/>
      <c r="BE54" s="99"/>
      <c r="BF54" s="99"/>
      <c r="BG54" s="99"/>
      <c r="BH54" s="99"/>
    </row>
    <row r="55" spans="1:60" outlineLevel="1">
      <c r="A55" s="100">
        <v>23</v>
      </c>
      <c r="B55" s="281" t="s">
        <v>1656</v>
      </c>
      <c r="C55" s="280" t="s">
        <v>1655</v>
      </c>
      <c r="D55" s="104" t="s">
        <v>178</v>
      </c>
      <c r="E55" s="257">
        <v>1</v>
      </c>
      <c r="F55" s="256">
        <v>0</v>
      </c>
      <c r="G55" s="106">
        <f>ROUND(E55*F55,2)</f>
        <v>0</v>
      </c>
      <c r="H55" s="106"/>
      <c r="I55" s="106">
        <f>ROUND(E55*H55,2)</f>
        <v>0</v>
      </c>
      <c r="J55" s="106"/>
      <c r="K55" s="106">
        <f>ROUND(E55*J55,2)</f>
        <v>0</v>
      </c>
      <c r="L55" s="106">
        <v>21</v>
      </c>
      <c r="M55" s="106">
        <f>G55*(1+L55/100)</f>
        <v>0</v>
      </c>
      <c r="N55" s="104">
        <v>2.1299999999999999E-3</v>
      </c>
      <c r="O55" s="104">
        <f>ROUND(E55*N55,5)</f>
        <v>2.1299999999999999E-3</v>
      </c>
      <c r="P55" s="104">
        <v>0</v>
      </c>
      <c r="Q55" s="104">
        <f>ROUND(E55*P55,5)</f>
        <v>0</v>
      </c>
      <c r="R55" s="104"/>
      <c r="S55" s="104"/>
      <c r="T55" s="105">
        <v>0</v>
      </c>
      <c r="U55" s="104">
        <f>ROUND(E55*T55,2)</f>
        <v>0</v>
      </c>
      <c r="V55" s="99"/>
      <c r="W55" s="99"/>
      <c r="X55" s="99"/>
      <c r="Y55" s="99"/>
      <c r="Z55" s="99"/>
      <c r="AA55" s="99"/>
      <c r="AB55" s="99"/>
      <c r="AC55" s="99"/>
      <c r="AD55" s="99"/>
      <c r="AE55" s="99" t="s">
        <v>745</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ht="22.5" outlineLevel="1">
      <c r="A56" s="100"/>
      <c r="B56" s="281"/>
      <c r="C56" s="362" t="s">
        <v>703</v>
      </c>
      <c r="D56" s="363"/>
      <c r="E56" s="364"/>
      <c r="F56" s="365"/>
      <c r="G56" s="36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80</v>
      </c>
      <c r="AF56" s="99"/>
      <c r="AG56" s="99"/>
      <c r="AH56" s="99"/>
      <c r="AI56" s="99"/>
      <c r="AJ56" s="99"/>
      <c r="AK56" s="99"/>
      <c r="AL56" s="99"/>
      <c r="AM56" s="99"/>
      <c r="AN56" s="99"/>
      <c r="AO56" s="99"/>
      <c r="AP56" s="99"/>
      <c r="AQ56" s="99"/>
      <c r="AR56" s="99"/>
      <c r="AS56" s="99"/>
      <c r="AT56" s="99"/>
      <c r="AU56" s="99"/>
      <c r="AV56" s="99"/>
      <c r="AW56" s="99"/>
      <c r="AX56" s="99"/>
      <c r="AY56" s="99"/>
      <c r="AZ56" s="99"/>
      <c r="BA56" s="101" t="str">
        <f>C56</f>
        <v>LED svítidlo VO - typ "B" na sloupu 4m - 11W (WSC) - přesná specifikace viz technická zpráva SO 02 - kap. 5.1.</v>
      </c>
      <c r="BB56" s="99"/>
      <c r="BC56" s="99"/>
      <c r="BD56" s="99"/>
      <c r="BE56" s="99"/>
      <c r="BF56" s="99"/>
      <c r="BG56" s="99"/>
      <c r="BH56" s="99"/>
    </row>
    <row r="57" spans="1:60" outlineLevel="1">
      <c r="A57" s="100">
        <v>24</v>
      </c>
      <c r="B57" s="281" t="s">
        <v>1654</v>
      </c>
      <c r="C57" s="280" t="s">
        <v>1653</v>
      </c>
      <c r="D57" s="104" t="s">
        <v>178</v>
      </c>
      <c r="E57" s="257">
        <v>2</v>
      </c>
      <c r="F57" s="256">
        <v>0</v>
      </c>
      <c r="G57" s="106">
        <f>ROUND(E57*F57,2)</f>
        <v>0</v>
      </c>
      <c r="H57" s="106"/>
      <c r="I57" s="106">
        <f>ROUND(E57*H57,2)</f>
        <v>0</v>
      </c>
      <c r="J57" s="106"/>
      <c r="K57" s="106">
        <f>ROUND(E57*J57,2)</f>
        <v>0</v>
      </c>
      <c r="L57" s="106">
        <v>21</v>
      </c>
      <c r="M57" s="106">
        <f>G57*(1+L57/100)</f>
        <v>0</v>
      </c>
      <c r="N57" s="104">
        <v>2.1299999999999999E-3</v>
      </c>
      <c r="O57" s="104">
        <f>ROUND(E57*N57,5)</f>
        <v>4.2599999999999999E-3</v>
      </c>
      <c r="P57" s="104">
        <v>0</v>
      </c>
      <c r="Q57" s="104">
        <f>ROUND(E57*P57,5)</f>
        <v>0</v>
      </c>
      <c r="R57" s="104"/>
      <c r="S57" s="104"/>
      <c r="T57" s="105">
        <v>0</v>
      </c>
      <c r="U57" s="104">
        <f>ROUND(E57*T57,2)</f>
        <v>0</v>
      </c>
      <c r="V57" s="99"/>
      <c r="W57" s="99"/>
      <c r="X57" s="99"/>
      <c r="Y57" s="99"/>
      <c r="Z57" s="99"/>
      <c r="AA57" s="99"/>
      <c r="AB57" s="99"/>
      <c r="AC57" s="99"/>
      <c r="AD57" s="99"/>
      <c r="AE57" s="99" t="s">
        <v>745</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ht="22.5" outlineLevel="1">
      <c r="A58" s="100"/>
      <c r="B58" s="281"/>
      <c r="C58" s="362" t="s">
        <v>702</v>
      </c>
      <c r="D58" s="363"/>
      <c r="E58" s="364"/>
      <c r="F58" s="365"/>
      <c r="G58" s="36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80</v>
      </c>
      <c r="AF58" s="99"/>
      <c r="AG58" s="99"/>
      <c r="AH58" s="99"/>
      <c r="AI58" s="99"/>
      <c r="AJ58" s="99"/>
      <c r="AK58" s="99"/>
      <c r="AL58" s="99"/>
      <c r="AM58" s="99"/>
      <c r="AN58" s="99"/>
      <c r="AO58" s="99"/>
      <c r="AP58" s="99"/>
      <c r="AQ58" s="99"/>
      <c r="AR58" s="99"/>
      <c r="AS58" s="99"/>
      <c r="AT58" s="99"/>
      <c r="AU58" s="99"/>
      <c r="AV58" s="99"/>
      <c r="AW58" s="99"/>
      <c r="AX58" s="99"/>
      <c r="AY58" s="99"/>
      <c r="AZ58" s="99"/>
      <c r="BA58" s="101" t="str">
        <f>C58</f>
        <v>LED svítidlo VO - typ "C" na sloupu 6m - 14W (EWR) - přesná specifikace viz technická zpráva SO 02 - kap. 5.1.</v>
      </c>
      <c r="BB58" s="99"/>
      <c r="BC58" s="99"/>
      <c r="BD58" s="99"/>
      <c r="BE58" s="99"/>
      <c r="BF58" s="99"/>
      <c r="BG58" s="99"/>
      <c r="BH58" s="99"/>
    </row>
    <row r="59" spans="1:60" outlineLevel="1">
      <c r="A59" s="100">
        <v>25</v>
      </c>
      <c r="B59" s="281" t="s">
        <v>1652</v>
      </c>
      <c r="C59" s="280" t="s">
        <v>1651</v>
      </c>
      <c r="D59" s="104" t="s">
        <v>178</v>
      </c>
      <c r="E59" s="257">
        <v>1</v>
      </c>
      <c r="F59" s="256">
        <v>0</v>
      </c>
      <c r="G59" s="106">
        <f>ROUND(E59*F59,2)</f>
        <v>0</v>
      </c>
      <c r="H59" s="106"/>
      <c r="I59" s="106">
        <f>ROUND(E59*H59,2)</f>
        <v>0</v>
      </c>
      <c r="J59" s="106"/>
      <c r="K59" s="106">
        <f>ROUND(E59*J59,2)</f>
        <v>0</v>
      </c>
      <c r="L59" s="106">
        <v>21</v>
      </c>
      <c r="M59" s="106">
        <f>G59*(1+L59/100)</f>
        <v>0</v>
      </c>
      <c r="N59" s="104">
        <v>0</v>
      </c>
      <c r="O59" s="104">
        <f>ROUND(E59*N59,5)</f>
        <v>0</v>
      </c>
      <c r="P59" s="104">
        <v>0</v>
      </c>
      <c r="Q59" s="104">
        <f>ROUND(E59*P59,5)</f>
        <v>0</v>
      </c>
      <c r="R59" s="104"/>
      <c r="S59" s="104"/>
      <c r="T59" s="105">
        <v>0.67500000000000004</v>
      </c>
      <c r="U59" s="104">
        <f>ROUND(E59*T59,2)</f>
        <v>0.68</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ht="45" outlineLevel="1">
      <c r="A60" s="100"/>
      <c r="B60" s="281"/>
      <c r="C60" s="362" t="s">
        <v>1650</v>
      </c>
      <c r="D60" s="363"/>
      <c r="E60" s="364"/>
      <c r="F60" s="365"/>
      <c r="G60" s="36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80</v>
      </c>
      <c r="AF60" s="99"/>
      <c r="AG60" s="99"/>
      <c r="AH60" s="99"/>
      <c r="AI60" s="99"/>
      <c r="AJ60" s="99"/>
      <c r="AK60" s="99"/>
      <c r="AL60" s="99"/>
      <c r="AM60" s="99"/>
      <c r="AN60" s="99"/>
      <c r="AO60" s="99"/>
      <c r="AP60" s="99"/>
      <c r="AQ60" s="99"/>
      <c r="AR60" s="99"/>
      <c r="AS60" s="99"/>
      <c r="AT60" s="99"/>
      <c r="AU60" s="99"/>
      <c r="AV60" s="99"/>
      <c r="AW60" s="99"/>
      <c r="AX60" s="99"/>
      <c r="AY60" s="99"/>
      <c r="AZ60" s="99"/>
      <c r="BA60" s="101" t="str">
        <f>C60</f>
        <v>Rozvodnice SPTOM1 - pilířový rozvaděč 2S IP44, IK10 V=1120/Š=540/H=200mm s vestavěnou rozvodnicí pro povrchovou montáž 2x12M, IP 65, V=460/Š=340/H=160mm, průhledné dveře. Dvířka pilířové rozvodnice budou osazena jednobodovým energetickým zámkem. Včetně osazení na pozici dle výkresové dokumentace SO 02.</v>
      </c>
      <c r="BB60" s="99"/>
      <c r="BC60" s="99"/>
      <c r="BD60" s="99"/>
      <c r="BE60" s="99"/>
      <c r="BF60" s="99"/>
      <c r="BG60" s="99"/>
      <c r="BH60" s="99"/>
    </row>
    <row r="61" spans="1:60" ht="22.5" outlineLevel="1">
      <c r="A61" s="100">
        <v>26</v>
      </c>
      <c r="B61" s="281" t="s">
        <v>1649</v>
      </c>
      <c r="C61" s="280" t="s">
        <v>1648</v>
      </c>
      <c r="D61" s="104" t="s">
        <v>178</v>
      </c>
      <c r="E61" s="257">
        <v>1</v>
      </c>
      <c r="F61" s="256">
        <v>0</v>
      </c>
      <c r="G61" s="106">
        <f>ROUND(E61*F61,2)</f>
        <v>0</v>
      </c>
      <c r="H61" s="106"/>
      <c r="I61" s="106">
        <f>ROUND(E61*H61,2)</f>
        <v>0</v>
      </c>
      <c r="J61" s="106"/>
      <c r="K61" s="106">
        <f>ROUND(E61*J61,2)</f>
        <v>0</v>
      </c>
      <c r="L61" s="106">
        <v>21</v>
      </c>
      <c r="M61" s="106">
        <f>G61*(1+L61/100)</f>
        <v>0</v>
      </c>
      <c r="N61" s="104">
        <v>0</v>
      </c>
      <c r="O61" s="104">
        <f>ROUND(E61*N61,5)</f>
        <v>0</v>
      </c>
      <c r="P61" s="104">
        <v>0</v>
      </c>
      <c r="Q61" s="104">
        <f>ROUND(E61*P61,5)</f>
        <v>0</v>
      </c>
      <c r="R61" s="104"/>
      <c r="S61" s="104"/>
      <c r="T61" s="105">
        <v>0.67500000000000004</v>
      </c>
      <c r="U61" s="104">
        <f>ROUND(E61*T61,2)</f>
        <v>0.68</v>
      </c>
      <c r="V61" s="99"/>
      <c r="W61" s="99"/>
      <c r="X61" s="99"/>
      <c r="Y61" s="99"/>
      <c r="Z61" s="99"/>
      <c r="AA61" s="99"/>
      <c r="AB61" s="99"/>
      <c r="AC61" s="99"/>
      <c r="AD61" s="99"/>
      <c r="AE61" s="99" t="s">
        <v>79</v>
      </c>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ht="33.75" outlineLevel="1">
      <c r="A62" s="100"/>
      <c r="B62" s="281"/>
      <c r="C62" s="362" t="s">
        <v>700</v>
      </c>
      <c r="D62" s="363"/>
      <c r="E62" s="364"/>
      <c r="F62" s="365"/>
      <c r="G62" s="366"/>
      <c r="H62" s="106"/>
      <c r="I62" s="106"/>
      <c r="J62" s="106"/>
      <c r="K62" s="106"/>
      <c r="L62" s="106"/>
      <c r="M62" s="106"/>
      <c r="N62" s="104"/>
      <c r="O62" s="104"/>
      <c r="P62" s="104"/>
      <c r="Q62" s="104"/>
      <c r="R62" s="104"/>
      <c r="S62" s="104"/>
      <c r="T62" s="105"/>
      <c r="U62" s="104"/>
      <c r="V62" s="99"/>
      <c r="W62" s="99"/>
      <c r="X62" s="99"/>
      <c r="Y62" s="99"/>
      <c r="Z62" s="99"/>
      <c r="AA62" s="99"/>
      <c r="AB62" s="99"/>
      <c r="AC62" s="99"/>
      <c r="AD62" s="99"/>
      <c r="AE62" s="99" t="s">
        <v>80</v>
      </c>
      <c r="AF62" s="99"/>
      <c r="AG62" s="99"/>
      <c r="AH62" s="99"/>
      <c r="AI62" s="99"/>
      <c r="AJ62" s="99"/>
      <c r="AK62" s="99"/>
      <c r="AL62" s="99"/>
      <c r="AM62" s="99"/>
      <c r="AN62" s="99"/>
      <c r="AO62" s="99"/>
      <c r="AP62" s="99"/>
      <c r="AQ62" s="99"/>
      <c r="AR62" s="99"/>
      <c r="AS62" s="99"/>
      <c r="AT62" s="99"/>
      <c r="AU62" s="99"/>
      <c r="AV62" s="99"/>
      <c r="AW62" s="99"/>
      <c r="AX62" s="99"/>
      <c r="AY62" s="99"/>
      <c r="AZ62" s="99"/>
      <c r="BA62" s="101" t="str">
        <f>C62</f>
        <v>Demontáž stávající rozvodnice VO na pozici SPTOM1, která bude nahrazena novou rozvodnicí viz předchozí položka. Odpojení stávajících vývodů/přívodu, které budou použiti pro zapojení do nové rozvodnice</v>
      </c>
      <c r="BB62" s="99"/>
      <c r="BC62" s="99"/>
      <c r="BD62" s="99"/>
      <c r="BE62" s="99"/>
      <c r="BF62" s="99"/>
      <c r="BG62" s="99"/>
      <c r="BH62" s="99"/>
    </row>
    <row r="63" spans="1:60" outlineLevel="1">
      <c r="A63" s="100">
        <v>27</v>
      </c>
      <c r="B63" s="281" t="s">
        <v>1647</v>
      </c>
      <c r="C63" s="280" t="s">
        <v>1646</v>
      </c>
      <c r="D63" s="104" t="s">
        <v>178</v>
      </c>
      <c r="E63" s="257">
        <v>12</v>
      </c>
      <c r="F63" s="256">
        <v>0</v>
      </c>
      <c r="G63" s="106">
        <f t="shared" ref="G63:G70" si="0">ROUND(E63*F63,2)</f>
        <v>0</v>
      </c>
      <c r="H63" s="106"/>
      <c r="I63" s="106">
        <f t="shared" ref="I63:I70" si="1">ROUND(E63*H63,2)</f>
        <v>0</v>
      </c>
      <c r="J63" s="106"/>
      <c r="K63" s="106">
        <f t="shared" ref="K63:K70" si="2">ROUND(E63*J63,2)</f>
        <v>0</v>
      </c>
      <c r="L63" s="106">
        <v>21</v>
      </c>
      <c r="M63" s="106">
        <f t="shared" ref="M63:M70" si="3">G63*(1+L63/100)</f>
        <v>0</v>
      </c>
      <c r="N63" s="104">
        <v>0</v>
      </c>
      <c r="O63" s="104">
        <f t="shared" ref="O63:O70" si="4">ROUND(E63*N63,5)</f>
        <v>0</v>
      </c>
      <c r="P63" s="104">
        <v>0</v>
      </c>
      <c r="Q63" s="104">
        <f t="shared" ref="Q63:Q70" si="5">ROUND(E63*P63,5)</f>
        <v>0</v>
      </c>
      <c r="R63" s="104"/>
      <c r="S63" s="104"/>
      <c r="T63" s="105">
        <v>0.42</v>
      </c>
      <c r="U63" s="104">
        <f t="shared" ref="U63:U70" si="6">ROUND(E63*T63,2)</f>
        <v>5.04</v>
      </c>
      <c r="V63" s="99"/>
      <c r="W63" s="99"/>
      <c r="X63" s="99"/>
      <c r="Y63" s="99"/>
      <c r="Z63" s="99"/>
      <c r="AA63" s="99"/>
      <c r="AB63" s="99"/>
      <c r="AC63" s="99"/>
      <c r="AD63" s="99"/>
      <c r="AE63" s="99" t="s">
        <v>79</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outlineLevel="1">
      <c r="A64" s="100">
        <v>28</v>
      </c>
      <c r="B64" s="281" t="s">
        <v>1608</v>
      </c>
      <c r="C64" s="280" t="s">
        <v>699</v>
      </c>
      <c r="D64" s="104" t="s">
        <v>178</v>
      </c>
      <c r="E64" s="257">
        <v>3</v>
      </c>
      <c r="F64" s="256">
        <v>0</v>
      </c>
      <c r="G64" s="106">
        <f t="shared" si="0"/>
        <v>0</v>
      </c>
      <c r="H64" s="106"/>
      <c r="I64" s="106">
        <f t="shared" si="1"/>
        <v>0</v>
      </c>
      <c r="J64" s="106"/>
      <c r="K64" s="106">
        <f t="shared" si="2"/>
        <v>0</v>
      </c>
      <c r="L64" s="106">
        <v>21</v>
      </c>
      <c r="M64" s="106">
        <f t="shared" si="3"/>
        <v>0</v>
      </c>
      <c r="N64" s="104">
        <v>1.8000000000000001E-4</v>
      </c>
      <c r="O64" s="104">
        <f t="shared" si="4"/>
        <v>5.4000000000000001E-4</v>
      </c>
      <c r="P64" s="104">
        <v>0</v>
      </c>
      <c r="Q64" s="104">
        <f t="shared" si="5"/>
        <v>0</v>
      </c>
      <c r="R64" s="104"/>
      <c r="S64" s="104"/>
      <c r="T64" s="105">
        <v>0</v>
      </c>
      <c r="U64" s="104">
        <f t="shared" si="6"/>
        <v>0</v>
      </c>
      <c r="V64" s="99"/>
      <c r="W64" s="99"/>
      <c r="X64" s="99"/>
      <c r="Y64" s="99"/>
      <c r="Z64" s="99"/>
      <c r="AA64" s="99"/>
      <c r="AB64" s="99"/>
      <c r="AC64" s="99"/>
      <c r="AD64" s="99"/>
      <c r="AE64" s="99" t="s">
        <v>745</v>
      </c>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row>
    <row r="65" spans="1:60" outlineLevel="1">
      <c r="A65" s="100">
        <v>29</v>
      </c>
      <c r="B65" s="281" t="s">
        <v>1645</v>
      </c>
      <c r="C65" s="280" t="s">
        <v>698</v>
      </c>
      <c r="D65" s="104" t="s">
        <v>178</v>
      </c>
      <c r="E65" s="257">
        <v>9</v>
      </c>
      <c r="F65" s="256">
        <v>0</v>
      </c>
      <c r="G65" s="106">
        <f t="shared" si="0"/>
        <v>0</v>
      </c>
      <c r="H65" s="106"/>
      <c r="I65" s="106">
        <f t="shared" si="1"/>
        <v>0</v>
      </c>
      <c r="J65" s="106"/>
      <c r="K65" s="106">
        <f t="shared" si="2"/>
        <v>0</v>
      </c>
      <c r="L65" s="106">
        <v>21</v>
      </c>
      <c r="M65" s="106">
        <f t="shared" si="3"/>
        <v>0</v>
      </c>
      <c r="N65" s="104">
        <v>1.8000000000000001E-4</v>
      </c>
      <c r="O65" s="104">
        <f t="shared" si="4"/>
        <v>1.6199999999999999E-3</v>
      </c>
      <c r="P65" s="104">
        <v>0</v>
      </c>
      <c r="Q65" s="104">
        <f t="shared" si="5"/>
        <v>0</v>
      </c>
      <c r="R65" s="104"/>
      <c r="S65" s="104"/>
      <c r="T65" s="105">
        <v>0</v>
      </c>
      <c r="U65" s="104">
        <f t="shared" si="6"/>
        <v>0</v>
      </c>
      <c r="V65" s="99"/>
      <c r="W65" s="99"/>
      <c r="X65" s="99"/>
      <c r="Y65" s="99"/>
      <c r="Z65" s="99"/>
      <c r="AA65" s="99"/>
      <c r="AB65" s="99"/>
      <c r="AC65" s="99"/>
      <c r="AD65" s="99"/>
      <c r="AE65" s="99" t="s">
        <v>745</v>
      </c>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outlineLevel="1">
      <c r="A66" s="100">
        <v>30</v>
      </c>
      <c r="B66" s="281" t="s">
        <v>1644</v>
      </c>
      <c r="C66" s="280" t="s">
        <v>1643</v>
      </c>
      <c r="D66" s="104" t="s">
        <v>131</v>
      </c>
      <c r="E66" s="257">
        <v>490</v>
      </c>
      <c r="F66" s="256">
        <v>0</v>
      </c>
      <c r="G66" s="106">
        <f t="shared" si="0"/>
        <v>0</v>
      </c>
      <c r="H66" s="106"/>
      <c r="I66" s="106">
        <f t="shared" si="1"/>
        <v>0</v>
      </c>
      <c r="J66" s="106"/>
      <c r="K66" s="106">
        <f t="shared" si="2"/>
        <v>0</v>
      </c>
      <c r="L66" s="106">
        <v>21</v>
      </c>
      <c r="M66" s="106">
        <f t="shared" si="3"/>
        <v>0</v>
      </c>
      <c r="N66" s="104">
        <v>6.4000000000000005E-4</v>
      </c>
      <c r="O66" s="104">
        <f t="shared" si="4"/>
        <v>0.31359999999999999</v>
      </c>
      <c r="P66" s="104">
        <v>0</v>
      </c>
      <c r="Q66" s="104">
        <f t="shared" si="5"/>
        <v>0</v>
      </c>
      <c r="R66" s="104"/>
      <c r="S66" s="104"/>
      <c r="T66" s="105">
        <v>6.2700000000000006E-2</v>
      </c>
      <c r="U66" s="104">
        <f t="shared" si="6"/>
        <v>30.72</v>
      </c>
      <c r="V66" s="99"/>
      <c r="W66" s="99"/>
      <c r="X66" s="99"/>
      <c r="Y66" s="99"/>
      <c r="Z66" s="99"/>
      <c r="AA66" s="99"/>
      <c r="AB66" s="99"/>
      <c r="AC66" s="99"/>
      <c r="AD66" s="99"/>
      <c r="AE66" s="99" t="s">
        <v>79</v>
      </c>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outlineLevel="1">
      <c r="A67" s="100">
        <v>31</v>
      </c>
      <c r="B67" s="281" t="s">
        <v>1642</v>
      </c>
      <c r="C67" s="280" t="s">
        <v>1641</v>
      </c>
      <c r="D67" s="104" t="s">
        <v>131</v>
      </c>
      <c r="E67" s="257">
        <v>85</v>
      </c>
      <c r="F67" s="256">
        <v>0</v>
      </c>
      <c r="G67" s="106">
        <f t="shared" si="0"/>
        <v>0</v>
      </c>
      <c r="H67" s="106"/>
      <c r="I67" s="106">
        <f t="shared" si="1"/>
        <v>0</v>
      </c>
      <c r="J67" s="106"/>
      <c r="K67" s="106">
        <f t="shared" si="2"/>
        <v>0</v>
      </c>
      <c r="L67" s="106">
        <v>21</v>
      </c>
      <c r="M67" s="106">
        <f t="shared" si="3"/>
        <v>0</v>
      </c>
      <c r="N67" s="104">
        <v>6.4000000000000005E-4</v>
      </c>
      <c r="O67" s="104">
        <f t="shared" si="4"/>
        <v>5.4399999999999997E-2</v>
      </c>
      <c r="P67" s="104">
        <v>0</v>
      </c>
      <c r="Q67" s="104">
        <f t="shared" si="5"/>
        <v>0</v>
      </c>
      <c r="R67" s="104"/>
      <c r="S67" s="104"/>
      <c r="T67" s="105">
        <v>6.2700000000000006E-2</v>
      </c>
      <c r="U67" s="104">
        <f t="shared" si="6"/>
        <v>5.33</v>
      </c>
      <c r="V67" s="99"/>
      <c r="W67" s="99"/>
      <c r="X67" s="99"/>
      <c r="Y67" s="99"/>
      <c r="Z67" s="99"/>
      <c r="AA67" s="99"/>
      <c r="AB67" s="99"/>
      <c r="AC67" s="99"/>
      <c r="AD67" s="99"/>
      <c r="AE67" s="99" t="s">
        <v>79</v>
      </c>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outlineLevel="1">
      <c r="A68" s="100">
        <v>32</v>
      </c>
      <c r="B68" s="281" t="s">
        <v>1640</v>
      </c>
      <c r="C68" s="280" t="s">
        <v>139</v>
      </c>
      <c r="D68" s="104" t="s">
        <v>178</v>
      </c>
      <c r="E68" s="257">
        <v>16</v>
      </c>
      <c r="F68" s="256">
        <v>0</v>
      </c>
      <c r="G68" s="106">
        <f t="shared" si="0"/>
        <v>0</v>
      </c>
      <c r="H68" s="106"/>
      <c r="I68" s="106">
        <f t="shared" si="1"/>
        <v>0</v>
      </c>
      <c r="J68" s="106"/>
      <c r="K68" s="106">
        <f t="shared" si="2"/>
        <v>0</v>
      </c>
      <c r="L68" s="106">
        <v>21</v>
      </c>
      <c r="M68" s="106">
        <f t="shared" si="3"/>
        <v>0</v>
      </c>
      <c r="N68" s="104">
        <v>0</v>
      </c>
      <c r="O68" s="104">
        <f t="shared" si="4"/>
        <v>0</v>
      </c>
      <c r="P68" s="104">
        <v>0</v>
      </c>
      <c r="Q68" s="104">
        <f t="shared" si="5"/>
        <v>0</v>
      </c>
      <c r="R68" s="104"/>
      <c r="S68" s="104"/>
      <c r="T68" s="105">
        <v>0.35866999999999999</v>
      </c>
      <c r="U68" s="104">
        <f t="shared" si="6"/>
        <v>5.74</v>
      </c>
      <c r="V68" s="99"/>
      <c r="W68" s="99"/>
      <c r="X68" s="99"/>
      <c r="Y68" s="99"/>
      <c r="Z68" s="99"/>
      <c r="AA68" s="99"/>
      <c r="AB68" s="99"/>
      <c r="AC68" s="99"/>
      <c r="AD68" s="99"/>
      <c r="AE68" s="99" t="s">
        <v>79</v>
      </c>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outlineLevel="1">
      <c r="A69" s="100">
        <v>33</v>
      </c>
      <c r="B69" s="281" t="s">
        <v>1639</v>
      </c>
      <c r="C69" s="280" t="s">
        <v>138</v>
      </c>
      <c r="D69" s="104" t="s">
        <v>178</v>
      </c>
      <c r="E69" s="257">
        <v>20</v>
      </c>
      <c r="F69" s="256">
        <v>0</v>
      </c>
      <c r="G69" s="106">
        <f t="shared" si="0"/>
        <v>0</v>
      </c>
      <c r="H69" s="106"/>
      <c r="I69" s="106">
        <f t="shared" si="1"/>
        <v>0</v>
      </c>
      <c r="J69" s="106"/>
      <c r="K69" s="106">
        <f t="shared" si="2"/>
        <v>0</v>
      </c>
      <c r="L69" s="106">
        <v>21</v>
      </c>
      <c r="M69" s="106">
        <f t="shared" si="3"/>
        <v>0</v>
      </c>
      <c r="N69" s="104">
        <v>0</v>
      </c>
      <c r="O69" s="104">
        <f t="shared" si="4"/>
        <v>0</v>
      </c>
      <c r="P69" s="104">
        <v>0</v>
      </c>
      <c r="Q69" s="104">
        <f t="shared" si="5"/>
        <v>0</v>
      </c>
      <c r="R69" s="104"/>
      <c r="S69" s="104"/>
      <c r="T69" s="105">
        <v>0.35866999999999999</v>
      </c>
      <c r="U69" s="104">
        <f t="shared" si="6"/>
        <v>7.17</v>
      </c>
      <c r="V69" s="99"/>
      <c r="W69" s="99"/>
      <c r="X69" s="99"/>
      <c r="Y69" s="99"/>
      <c r="Z69" s="99"/>
      <c r="AA69" s="99"/>
      <c r="AB69" s="99"/>
      <c r="AC69" s="99"/>
      <c r="AD69" s="99"/>
      <c r="AE69" s="99" t="s">
        <v>79</v>
      </c>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outlineLevel="1">
      <c r="A70" s="100">
        <v>34</v>
      </c>
      <c r="B70" s="281" t="s">
        <v>1638</v>
      </c>
      <c r="C70" s="280" t="s">
        <v>1637</v>
      </c>
      <c r="D70" s="104" t="s">
        <v>123</v>
      </c>
      <c r="E70" s="257">
        <v>1</v>
      </c>
      <c r="F70" s="256">
        <v>0</v>
      </c>
      <c r="G70" s="106">
        <f t="shared" si="0"/>
        <v>0</v>
      </c>
      <c r="H70" s="106"/>
      <c r="I70" s="106">
        <f t="shared" si="1"/>
        <v>0</v>
      </c>
      <c r="J70" s="106"/>
      <c r="K70" s="106">
        <f t="shared" si="2"/>
        <v>0</v>
      </c>
      <c r="L70" s="106">
        <v>21</v>
      </c>
      <c r="M70" s="106">
        <f t="shared" si="3"/>
        <v>0</v>
      </c>
      <c r="N70" s="104">
        <v>3.5E-4</v>
      </c>
      <c r="O70" s="104">
        <f t="shared" si="4"/>
        <v>3.5E-4</v>
      </c>
      <c r="P70" s="104">
        <v>0</v>
      </c>
      <c r="Q70" s="104">
        <f t="shared" si="5"/>
        <v>0</v>
      </c>
      <c r="R70" s="104"/>
      <c r="S70" s="104"/>
      <c r="T70" s="105">
        <v>0</v>
      </c>
      <c r="U70" s="104">
        <f t="shared" si="6"/>
        <v>0</v>
      </c>
      <c r="V70" s="99"/>
      <c r="W70" s="99"/>
      <c r="X70" s="99"/>
      <c r="Y70" s="99"/>
      <c r="Z70" s="99"/>
      <c r="AA70" s="99"/>
      <c r="AB70" s="99"/>
      <c r="AC70" s="99"/>
      <c r="AD70" s="99"/>
      <c r="AE70" s="99" t="s">
        <v>745</v>
      </c>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c r="A71" s="263" t="s">
        <v>149</v>
      </c>
      <c r="B71" s="283" t="s">
        <v>148</v>
      </c>
      <c r="C71" s="282" t="s">
        <v>147</v>
      </c>
      <c r="D71" s="258"/>
      <c r="E71" s="261"/>
      <c r="F71" s="260"/>
      <c r="G71" s="260">
        <f>SUMIF(AE72:AE81,"&lt;&gt;NOR",G72:G81)</f>
        <v>0</v>
      </c>
      <c r="H71" s="260"/>
      <c r="I71" s="260">
        <f>SUM(I72:I81)</f>
        <v>0</v>
      </c>
      <c r="J71" s="260"/>
      <c r="K71" s="260">
        <f>SUM(K72:K81)</f>
        <v>0</v>
      </c>
      <c r="L71" s="260"/>
      <c r="M71" s="260">
        <f>SUM(M72:M81)</f>
        <v>0</v>
      </c>
      <c r="N71" s="258"/>
      <c r="O71" s="258">
        <f>SUM(O72:O81)</f>
        <v>0.18589999999999998</v>
      </c>
      <c r="P71" s="258"/>
      <c r="Q71" s="258">
        <f>SUM(Q72:Q81)</f>
        <v>0</v>
      </c>
      <c r="R71" s="258"/>
      <c r="S71" s="258"/>
      <c r="T71" s="259"/>
      <c r="U71" s="258">
        <f>SUM(U72:U81)</f>
        <v>77.88</v>
      </c>
      <c r="AE71" t="s">
        <v>78</v>
      </c>
    </row>
    <row r="72" spans="1:60" outlineLevel="1">
      <c r="A72" s="100">
        <v>35</v>
      </c>
      <c r="B72" s="281" t="s">
        <v>1636</v>
      </c>
      <c r="C72" s="280" t="s">
        <v>1635</v>
      </c>
      <c r="D72" s="104" t="s">
        <v>131</v>
      </c>
      <c r="E72" s="257">
        <v>490</v>
      </c>
      <c r="F72" s="256">
        <v>0</v>
      </c>
      <c r="G72" s="106">
        <f>ROUND(E72*F72,2)</f>
        <v>0</v>
      </c>
      <c r="H72" s="106"/>
      <c r="I72" s="106">
        <f>ROUND(E72*H72,2)</f>
        <v>0</v>
      </c>
      <c r="J72" s="106"/>
      <c r="K72" s="106">
        <f>ROUND(E72*J72,2)</f>
        <v>0</v>
      </c>
      <c r="L72" s="106">
        <v>21</v>
      </c>
      <c r="M72" s="106">
        <f>G72*(1+L72/100)</f>
        <v>0</v>
      </c>
      <c r="N72" s="104">
        <v>0</v>
      </c>
      <c r="O72" s="104">
        <f>ROUND(E72*N72,5)</f>
        <v>0</v>
      </c>
      <c r="P72" s="104">
        <v>0</v>
      </c>
      <c r="Q72" s="104">
        <f>ROUND(E72*P72,5)</f>
        <v>0</v>
      </c>
      <c r="R72" s="104"/>
      <c r="S72" s="104"/>
      <c r="T72" s="105">
        <v>0.14000000000000001</v>
      </c>
      <c r="U72" s="104">
        <f>ROUND(E72*T72,2)</f>
        <v>68.599999999999994</v>
      </c>
      <c r="V72" s="99"/>
      <c r="W72" s="99"/>
      <c r="X72" s="99"/>
      <c r="Y72" s="99"/>
      <c r="Z72" s="99"/>
      <c r="AA72" s="99"/>
      <c r="AB72" s="99"/>
      <c r="AC72" s="99"/>
      <c r="AD72" s="99"/>
      <c r="AE72" s="99" t="s">
        <v>79</v>
      </c>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ht="33.75" outlineLevel="1">
      <c r="A73" s="100"/>
      <c r="B73" s="281"/>
      <c r="C73" s="362" t="s">
        <v>133</v>
      </c>
      <c r="D73" s="363"/>
      <c r="E73" s="364"/>
      <c r="F73" s="365"/>
      <c r="G73" s="366"/>
      <c r="H73" s="106"/>
      <c r="I73" s="106"/>
      <c r="J73" s="106"/>
      <c r="K73" s="106"/>
      <c r="L73" s="106"/>
      <c r="M73" s="106"/>
      <c r="N73" s="104"/>
      <c r="O73" s="104"/>
      <c r="P73" s="104"/>
      <c r="Q73" s="104"/>
      <c r="R73" s="104"/>
      <c r="S73" s="104"/>
      <c r="T73" s="105"/>
      <c r="U73" s="104"/>
      <c r="V73" s="99"/>
      <c r="W73" s="99"/>
      <c r="X73" s="99"/>
      <c r="Y73" s="99"/>
      <c r="Z73" s="99"/>
      <c r="AA73" s="99"/>
      <c r="AB73" s="99"/>
      <c r="AC73" s="99"/>
      <c r="AD73" s="99"/>
      <c r="AE73" s="99" t="s">
        <v>80</v>
      </c>
      <c r="AF73" s="99"/>
      <c r="AG73" s="99"/>
      <c r="AH73" s="99"/>
      <c r="AI73" s="99"/>
      <c r="AJ73" s="99"/>
      <c r="AK73" s="99"/>
      <c r="AL73" s="99"/>
      <c r="AM73" s="99"/>
      <c r="AN73" s="99"/>
      <c r="AO73" s="99"/>
      <c r="AP73" s="99"/>
      <c r="AQ73" s="99"/>
      <c r="AR73" s="99"/>
      <c r="AS73" s="99"/>
      <c r="AT73" s="99"/>
      <c r="AU73" s="99"/>
      <c r="AV73" s="99"/>
      <c r="AW73" s="99"/>
      <c r="AX73" s="99"/>
      <c r="AY73" s="99"/>
      <c r="AZ73" s="99"/>
      <c r="BA73" s="101" t="str">
        <f>C73</f>
        <v>Dodání červené ohebné korugované chráničky HDPE/LDPE d 75 mm (včetně potřebných spojek) včetně uložení této chráničky do výkopu - uvedená výměra zahrnuje ztratné prořezem a rezervní chráničku pod komunikacemi parkoviště</v>
      </c>
      <c r="BB73" s="99"/>
      <c r="BC73" s="99"/>
      <c r="BD73" s="99"/>
      <c r="BE73" s="99"/>
      <c r="BF73" s="99"/>
      <c r="BG73" s="99"/>
      <c r="BH73" s="99"/>
    </row>
    <row r="74" spans="1:60" outlineLevel="1">
      <c r="A74" s="100">
        <v>36</v>
      </c>
      <c r="B74" s="281" t="s">
        <v>1634</v>
      </c>
      <c r="C74" s="280" t="s">
        <v>1633</v>
      </c>
      <c r="D74" s="104" t="s">
        <v>131</v>
      </c>
      <c r="E74" s="257">
        <v>490</v>
      </c>
      <c r="F74" s="256">
        <v>0</v>
      </c>
      <c r="G74" s="106">
        <f>ROUND(E74*F74,2)</f>
        <v>0</v>
      </c>
      <c r="H74" s="106"/>
      <c r="I74" s="106">
        <f>ROUND(E74*H74,2)</f>
        <v>0</v>
      </c>
      <c r="J74" s="106"/>
      <c r="K74" s="106">
        <f>ROUND(E74*J74,2)</f>
        <v>0</v>
      </c>
      <c r="L74" s="106">
        <v>21</v>
      </c>
      <c r="M74" s="106">
        <f>G74*(1+L74/100)</f>
        <v>0</v>
      </c>
      <c r="N74" s="104">
        <v>3.6999999999999999E-4</v>
      </c>
      <c r="O74" s="104">
        <f>ROUND(E74*N74,5)</f>
        <v>0.18129999999999999</v>
      </c>
      <c r="P74" s="104">
        <v>0</v>
      </c>
      <c r="Q74" s="104">
        <f>ROUND(E74*P74,5)</f>
        <v>0</v>
      </c>
      <c r="R74" s="104"/>
      <c r="S74" s="104"/>
      <c r="T74" s="105">
        <v>0</v>
      </c>
      <c r="U74" s="104">
        <f>ROUND(E74*T74,2)</f>
        <v>0</v>
      </c>
      <c r="V74" s="99"/>
      <c r="W74" s="99"/>
      <c r="X74" s="99"/>
      <c r="Y74" s="99"/>
      <c r="Z74" s="99"/>
      <c r="AA74" s="99"/>
      <c r="AB74" s="99"/>
      <c r="AC74" s="99"/>
      <c r="AD74" s="99"/>
      <c r="AE74" s="99" t="s">
        <v>745</v>
      </c>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outlineLevel="1">
      <c r="A75" s="100">
        <v>37</v>
      </c>
      <c r="B75" s="281" t="s">
        <v>1632</v>
      </c>
      <c r="C75" s="280" t="s">
        <v>1631</v>
      </c>
      <c r="D75" s="104" t="s">
        <v>131</v>
      </c>
      <c r="E75" s="257">
        <v>20</v>
      </c>
      <c r="F75" s="256">
        <v>0</v>
      </c>
      <c r="G75" s="106">
        <f>ROUND(E75*F75,2)</f>
        <v>0</v>
      </c>
      <c r="H75" s="106"/>
      <c r="I75" s="106">
        <f>ROUND(E75*H75,2)</f>
        <v>0</v>
      </c>
      <c r="J75" s="106"/>
      <c r="K75" s="106">
        <f>ROUND(E75*J75,2)</f>
        <v>0</v>
      </c>
      <c r="L75" s="106">
        <v>21</v>
      </c>
      <c r="M75" s="106">
        <f>G75*(1+L75/100)</f>
        <v>0</v>
      </c>
      <c r="N75" s="104">
        <v>0</v>
      </c>
      <c r="O75" s="104">
        <f>ROUND(E75*N75,5)</f>
        <v>0</v>
      </c>
      <c r="P75" s="104">
        <v>0</v>
      </c>
      <c r="Q75" s="104">
        <f>ROUND(E75*P75,5)</f>
        <v>0</v>
      </c>
      <c r="R75" s="104"/>
      <c r="S75" s="104"/>
      <c r="T75" s="105">
        <v>0.08</v>
      </c>
      <c r="U75" s="104">
        <f>ROUND(E75*T75,2)</f>
        <v>1.6</v>
      </c>
      <c r="V75" s="99"/>
      <c r="W75" s="99"/>
      <c r="X75" s="99"/>
      <c r="Y75" s="99"/>
      <c r="Z75" s="99"/>
      <c r="AA75" s="99"/>
      <c r="AB75" s="99"/>
      <c r="AC75" s="99"/>
      <c r="AD75" s="99"/>
      <c r="AE75" s="99" t="s">
        <v>79</v>
      </c>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ht="33.75" outlineLevel="1">
      <c r="A76" s="100"/>
      <c r="B76" s="281"/>
      <c r="C76" s="362" t="s">
        <v>693</v>
      </c>
      <c r="D76" s="363"/>
      <c r="E76" s="364"/>
      <c r="F76" s="365"/>
      <c r="G76" s="366"/>
      <c r="H76" s="106"/>
      <c r="I76" s="106"/>
      <c r="J76" s="106"/>
      <c r="K76" s="106"/>
      <c r="L76" s="106"/>
      <c r="M76" s="106"/>
      <c r="N76" s="104"/>
      <c r="O76" s="104"/>
      <c r="P76" s="104"/>
      <c r="Q76" s="104"/>
      <c r="R76" s="104"/>
      <c r="S76" s="104"/>
      <c r="T76" s="105"/>
      <c r="U76" s="104"/>
      <c r="V76" s="99"/>
      <c r="W76" s="99"/>
      <c r="X76" s="99"/>
      <c r="Y76" s="99"/>
      <c r="Z76" s="99"/>
      <c r="AA76" s="99"/>
      <c r="AB76" s="99"/>
      <c r="AC76" s="99"/>
      <c r="AD76" s="99"/>
      <c r="AE76" s="99" t="s">
        <v>80</v>
      </c>
      <c r="AF76" s="99"/>
      <c r="AG76" s="99"/>
      <c r="AH76" s="99"/>
      <c r="AI76" s="99"/>
      <c r="AJ76" s="99"/>
      <c r="AK76" s="99"/>
      <c r="AL76" s="99"/>
      <c r="AM76" s="99"/>
      <c r="AN76" s="99"/>
      <c r="AO76" s="99"/>
      <c r="AP76" s="99"/>
      <c r="AQ76" s="99"/>
      <c r="AR76" s="99"/>
      <c r="AS76" s="99"/>
      <c r="AT76" s="99"/>
      <c r="AU76" s="99"/>
      <c r="AV76" s="99"/>
      <c r="AW76" s="99"/>
      <c r="AX76" s="99"/>
      <c r="AY76" s="99"/>
      <c r="AZ76" s="99"/>
      <c r="BA76" s="101" t="str">
        <f>C76</f>
        <v>Dodání červené ohebné korugované chráničky HDPE/LDPE d 40 mm (včetně potřebných spojek) včetně uložení této chráničky do výkopu - uvedená výměra zahrnuje ztratné prořezem a rezervní chráničku pod komunikacemi parkoviště</v>
      </c>
      <c r="BB76" s="99"/>
      <c r="BC76" s="99"/>
      <c r="BD76" s="99"/>
      <c r="BE76" s="99"/>
      <c r="BF76" s="99"/>
      <c r="BG76" s="99"/>
      <c r="BH76" s="99"/>
    </row>
    <row r="77" spans="1:60" outlineLevel="1">
      <c r="A77" s="100">
        <v>38</v>
      </c>
      <c r="B77" s="281" t="s">
        <v>1630</v>
      </c>
      <c r="C77" s="280" t="s">
        <v>1629</v>
      </c>
      <c r="D77" s="104" t="s">
        <v>131</v>
      </c>
      <c r="E77" s="257">
        <v>20</v>
      </c>
      <c r="F77" s="256">
        <v>0</v>
      </c>
      <c r="G77" s="106">
        <f>ROUND(E77*F77,2)</f>
        <v>0</v>
      </c>
      <c r="H77" s="106"/>
      <c r="I77" s="106">
        <f>ROUND(E77*H77,2)</f>
        <v>0</v>
      </c>
      <c r="J77" s="106"/>
      <c r="K77" s="106">
        <f>ROUND(E77*J77,2)</f>
        <v>0</v>
      </c>
      <c r="L77" s="106">
        <v>21</v>
      </c>
      <c r="M77" s="106">
        <f>G77*(1+L77/100)</f>
        <v>0</v>
      </c>
      <c r="N77" s="104">
        <v>2.3000000000000001E-4</v>
      </c>
      <c r="O77" s="104">
        <f>ROUND(E77*N77,5)</f>
        <v>4.5999999999999999E-3</v>
      </c>
      <c r="P77" s="104">
        <v>0</v>
      </c>
      <c r="Q77" s="104">
        <f>ROUND(E77*P77,5)</f>
        <v>0</v>
      </c>
      <c r="R77" s="104"/>
      <c r="S77" s="104"/>
      <c r="T77" s="105">
        <v>0</v>
      </c>
      <c r="U77" s="104">
        <f>ROUND(E77*T77,2)</f>
        <v>0</v>
      </c>
      <c r="V77" s="99"/>
      <c r="W77" s="99"/>
      <c r="X77" s="99"/>
      <c r="Y77" s="99"/>
      <c r="Z77" s="99"/>
      <c r="AA77" s="99"/>
      <c r="AB77" s="99"/>
      <c r="AC77" s="99"/>
      <c r="AD77" s="99"/>
      <c r="AE77" s="99" t="s">
        <v>745</v>
      </c>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outlineLevel="1">
      <c r="A78" s="100">
        <v>39</v>
      </c>
      <c r="B78" s="281" t="s">
        <v>1628</v>
      </c>
      <c r="C78" s="280" t="s">
        <v>1627</v>
      </c>
      <c r="D78" s="104" t="s">
        <v>178</v>
      </c>
      <c r="E78" s="257">
        <v>37</v>
      </c>
      <c r="F78" s="256">
        <v>0</v>
      </c>
      <c r="G78" s="106">
        <f>ROUND(E78*F78,2)</f>
        <v>0</v>
      </c>
      <c r="H78" s="106"/>
      <c r="I78" s="106">
        <f>ROUND(E78*H78,2)</f>
        <v>0</v>
      </c>
      <c r="J78" s="106"/>
      <c r="K78" s="106">
        <f>ROUND(E78*J78,2)</f>
        <v>0</v>
      </c>
      <c r="L78" s="106">
        <v>21</v>
      </c>
      <c r="M78" s="106">
        <f>G78*(1+L78/100)</f>
        <v>0</v>
      </c>
      <c r="N78" s="104">
        <v>0</v>
      </c>
      <c r="O78" s="104">
        <f>ROUND(E78*N78,5)</f>
        <v>0</v>
      </c>
      <c r="P78" s="104">
        <v>0</v>
      </c>
      <c r="Q78" s="104">
        <f>ROUND(E78*P78,5)</f>
        <v>0</v>
      </c>
      <c r="R78" s="104"/>
      <c r="S78" s="104"/>
      <c r="T78" s="105">
        <v>0.14000000000000001</v>
      </c>
      <c r="U78" s="104">
        <f>ROUND(E78*T78,2)</f>
        <v>5.18</v>
      </c>
      <c r="V78" s="99"/>
      <c r="W78" s="99"/>
      <c r="X78" s="99"/>
      <c r="Y78" s="99"/>
      <c r="Z78" s="99"/>
      <c r="AA78" s="99"/>
      <c r="AB78" s="99"/>
      <c r="AC78" s="99"/>
      <c r="AD78" s="99"/>
      <c r="AE78" s="99" t="s">
        <v>79</v>
      </c>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outlineLevel="1">
      <c r="A79" s="100"/>
      <c r="B79" s="281"/>
      <c r="C79" s="362" t="s">
        <v>1626</v>
      </c>
      <c r="D79" s="363"/>
      <c r="E79" s="364"/>
      <c r="F79" s="365"/>
      <c r="G79" s="366"/>
      <c r="H79" s="106"/>
      <c r="I79" s="106"/>
      <c r="J79" s="106"/>
      <c r="K79" s="106"/>
      <c r="L79" s="106"/>
      <c r="M79" s="106"/>
      <c r="N79" s="104"/>
      <c r="O79" s="104"/>
      <c r="P79" s="104"/>
      <c r="Q79" s="104"/>
      <c r="R79" s="104"/>
      <c r="S79" s="104"/>
      <c r="T79" s="105"/>
      <c r="U79" s="104"/>
      <c r="V79" s="99"/>
      <c r="W79" s="99"/>
      <c r="X79" s="99"/>
      <c r="Y79" s="99"/>
      <c r="Z79" s="99"/>
      <c r="AA79" s="99"/>
      <c r="AB79" s="99"/>
      <c r="AC79" s="99"/>
      <c r="AD79" s="99"/>
      <c r="AE79" s="99" t="s">
        <v>80</v>
      </c>
      <c r="AF79" s="99"/>
      <c r="AG79" s="99"/>
      <c r="AH79" s="99"/>
      <c r="AI79" s="99"/>
      <c r="AJ79" s="99"/>
      <c r="AK79" s="99"/>
      <c r="AL79" s="99"/>
      <c r="AM79" s="99"/>
      <c r="AN79" s="99"/>
      <c r="AO79" s="99"/>
      <c r="AP79" s="99"/>
      <c r="AQ79" s="99"/>
      <c r="AR79" s="99"/>
      <c r="AS79" s="99"/>
      <c r="AT79" s="99"/>
      <c r="AU79" s="99"/>
      <c r="AV79" s="99"/>
      <c r="AW79" s="99"/>
      <c r="AX79" s="99"/>
      <c r="AY79" s="99"/>
      <c r="AZ79" s="99"/>
      <c r="BA79" s="101" t="str">
        <f>C79</f>
        <v>Utěsnění konce prostupu O110 mm montážní pěnou vč. dodání PU pěny</v>
      </c>
      <c r="BB79" s="99"/>
      <c r="BC79" s="99"/>
      <c r="BD79" s="99"/>
      <c r="BE79" s="99"/>
      <c r="BF79" s="99"/>
      <c r="BG79" s="99"/>
      <c r="BH79" s="99"/>
    </row>
    <row r="80" spans="1:60" ht="22.5" outlineLevel="1">
      <c r="A80" s="100">
        <v>40</v>
      </c>
      <c r="B80" s="281" t="s">
        <v>1625</v>
      </c>
      <c r="C80" s="280" t="s">
        <v>1624</v>
      </c>
      <c r="D80" s="104" t="s">
        <v>111</v>
      </c>
      <c r="E80" s="257">
        <v>5</v>
      </c>
      <c r="F80" s="256">
        <v>0</v>
      </c>
      <c r="G80" s="106">
        <f>ROUND(E80*F80,2)</f>
        <v>0</v>
      </c>
      <c r="H80" s="106"/>
      <c r="I80" s="106">
        <f>ROUND(E80*H80,2)</f>
        <v>0</v>
      </c>
      <c r="J80" s="106"/>
      <c r="K80" s="106">
        <f>ROUND(E80*J80,2)</f>
        <v>0</v>
      </c>
      <c r="L80" s="106">
        <v>21</v>
      </c>
      <c r="M80" s="106">
        <f>G80*(1+L80/100)</f>
        <v>0</v>
      </c>
      <c r="N80" s="104">
        <v>0</v>
      </c>
      <c r="O80" s="104">
        <f>ROUND(E80*N80,5)</f>
        <v>0</v>
      </c>
      <c r="P80" s="104">
        <v>0</v>
      </c>
      <c r="Q80" s="104">
        <f>ROUND(E80*P80,5)</f>
        <v>0</v>
      </c>
      <c r="R80" s="104"/>
      <c r="S80" s="104"/>
      <c r="T80" s="105">
        <v>0.5</v>
      </c>
      <c r="U80" s="104">
        <f>ROUND(E80*T80,2)</f>
        <v>2.5</v>
      </c>
      <c r="V80" s="99"/>
      <c r="W80" s="99"/>
      <c r="X80" s="99"/>
      <c r="Y80" s="99"/>
      <c r="Z80" s="99"/>
      <c r="AA80" s="99"/>
      <c r="AB80" s="99"/>
      <c r="AC80" s="99"/>
      <c r="AD80" s="99"/>
      <c r="AE80" s="99" t="s">
        <v>79</v>
      </c>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ht="33.75" outlineLevel="1">
      <c r="A81" s="100"/>
      <c r="B81" s="281"/>
      <c r="C81" s="362" t="s">
        <v>1623</v>
      </c>
      <c r="D81" s="363"/>
      <c r="E81" s="364"/>
      <c r="F81" s="365"/>
      <c r="G81" s="366"/>
      <c r="H81" s="106"/>
      <c r="I81" s="106"/>
      <c r="J81" s="106"/>
      <c r="K81" s="106"/>
      <c r="L81" s="106"/>
      <c r="M81" s="106"/>
      <c r="N81" s="104"/>
      <c r="O81" s="104"/>
      <c r="P81" s="104"/>
      <c r="Q81" s="104"/>
      <c r="R81" s="104"/>
      <c r="S81" s="104"/>
      <c r="T81" s="105"/>
      <c r="U81" s="104"/>
      <c r="V81" s="99"/>
      <c r="W81" s="99"/>
      <c r="X81" s="99"/>
      <c r="Y81" s="99"/>
      <c r="Z81" s="99"/>
      <c r="AA81" s="99"/>
      <c r="AB81" s="99"/>
      <c r="AC81" s="99"/>
      <c r="AD81" s="99"/>
      <c r="AE81" s="99" t="s">
        <v>80</v>
      </c>
      <c r="AF81" s="99"/>
      <c r="AG81" s="99"/>
      <c r="AH81" s="99"/>
      <c r="AI81" s="99"/>
      <c r="AJ81" s="99"/>
      <c r="AK81" s="99"/>
      <c r="AL81" s="99"/>
      <c r="AM81" s="99"/>
      <c r="AN81" s="99"/>
      <c r="AO81" s="99"/>
      <c r="AP81" s="99"/>
      <c r="AQ81" s="99"/>
      <c r="AR81" s="99"/>
      <c r="AS81" s="99"/>
      <c r="AT81" s="99"/>
      <c r="AU81" s="99"/>
      <c r="AV81" s="99"/>
      <c r="AW81" s="99"/>
      <c r="AX81" s="99"/>
      <c r="AY81" s="99"/>
      <c r="AZ81" s="99"/>
      <c r="BA81" s="101" t="str">
        <f>C81</f>
        <v>Příplatek na provedení křížení s jinými inž. sítěmi v kolizním místě vč. projednání se správcem, uložení vedení do chráničky (vč. dodání chráničky délky do O160 mm), odkopání vedení v místě křížení, obsypání cizího vedení pískem vč. dodání písku, zához výkopu a zhutnění</v>
      </c>
      <c r="BB81" s="99"/>
      <c r="BC81" s="99"/>
      <c r="BD81" s="99"/>
      <c r="BE81" s="99"/>
      <c r="BF81" s="99"/>
      <c r="BG81" s="99"/>
      <c r="BH81" s="99"/>
    </row>
    <row r="82" spans="1:60">
      <c r="A82" s="263" t="s">
        <v>149</v>
      </c>
      <c r="B82" s="283" t="s">
        <v>1622</v>
      </c>
      <c r="C82" s="282" t="s">
        <v>1621</v>
      </c>
      <c r="D82" s="258"/>
      <c r="E82" s="261"/>
      <c r="F82" s="260"/>
      <c r="G82" s="260">
        <f>SUMIF(AE83:AE91,"&lt;&gt;NOR",G83:G91)</f>
        <v>0</v>
      </c>
      <c r="H82" s="260"/>
      <c r="I82" s="260">
        <f>SUM(I83:I91)</f>
        <v>0</v>
      </c>
      <c r="J82" s="260"/>
      <c r="K82" s="260">
        <f>SUM(K83:K91)</f>
        <v>0</v>
      </c>
      <c r="L82" s="260"/>
      <c r="M82" s="260">
        <f>SUM(M83:M91)</f>
        <v>0</v>
      </c>
      <c r="N82" s="258"/>
      <c r="O82" s="258">
        <f>SUM(O83:O91)</f>
        <v>2.8199999999999999E-2</v>
      </c>
      <c r="P82" s="258"/>
      <c r="Q82" s="258">
        <f>SUM(Q83:Q91)</f>
        <v>0</v>
      </c>
      <c r="R82" s="258"/>
      <c r="S82" s="258"/>
      <c r="T82" s="259"/>
      <c r="U82" s="258">
        <f>SUM(U83:U91)</f>
        <v>42.28</v>
      </c>
      <c r="AE82" t="s">
        <v>78</v>
      </c>
    </row>
    <row r="83" spans="1:60" outlineLevel="1">
      <c r="A83" s="100">
        <v>41</v>
      </c>
      <c r="B83" s="281" t="s">
        <v>151</v>
      </c>
      <c r="C83" s="280" t="s">
        <v>1620</v>
      </c>
      <c r="D83" s="104" t="s">
        <v>131</v>
      </c>
      <c r="E83" s="257">
        <v>470</v>
      </c>
      <c r="F83" s="256">
        <v>0</v>
      </c>
      <c r="G83" s="106">
        <f>ROUND(E83*F83,2)</f>
        <v>0</v>
      </c>
      <c r="H83" s="106"/>
      <c r="I83" s="106">
        <f>ROUND(E83*H83,2)</f>
        <v>0</v>
      </c>
      <c r="J83" s="106"/>
      <c r="K83" s="106">
        <f>ROUND(E83*J83,2)</f>
        <v>0</v>
      </c>
      <c r="L83" s="106">
        <v>21</v>
      </c>
      <c r="M83" s="106">
        <f>G83*(1+L83/100)</f>
        <v>0</v>
      </c>
      <c r="N83" s="104">
        <v>6.0000000000000002E-5</v>
      </c>
      <c r="O83" s="104">
        <f>ROUND(E83*N83,5)</f>
        <v>2.8199999999999999E-2</v>
      </c>
      <c r="P83" s="104">
        <v>0</v>
      </c>
      <c r="Q83" s="104">
        <f>ROUND(E83*P83,5)</f>
        <v>0</v>
      </c>
      <c r="R83" s="104"/>
      <c r="S83" s="104"/>
      <c r="T83" s="105">
        <v>2.5999999999999999E-2</v>
      </c>
      <c r="U83" s="104">
        <f>ROUND(E83*T83,2)</f>
        <v>12.22</v>
      </c>
      <c r="V83" s="99"/>
      <c r="W83" s="99"/>
      <c r="X83" s="99"/>
      <c r="Y83" s="99"/>
      <c r="Z83" s="99"/>
      <c r="AA83" s="99"/>
      <c r="AB83" s="99"/>
      <c r="AC83" s="99"/>
      <c r="AD83" s="99"/>
      <c r="AE83" s="99" t="s">
        <v>79</v>
      </c>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outlineLevel="1">
      <c r="A84" s="100"/>
      <c r="B84" s="281"/>
      <c r="C84" s="362" t="s">
        <v>1619</v>
      </c>
      <c r="D84" s="363"/>
      <c r="E84" s="364"/>
      <c r="F84" s="365"/>
      <c r="G84" s="366"/>
      <c r="H84" s="106"/>
      <c r="I84" s="106"/>
      <c r="J84" s="106"/>
      <c r="K84" s="106"/>
      <c r="L84" s="106"/>
      <c r="M84" s="106"/>
      <c r="N84" s="104"/>
      <c r="O84" s="104"/>
      <c r="P84" s="104"/>
      <c r="Q84" s="104"/>
      <c r="R84" s="104"/>
      <c r="S84" s="104"/>
      <c r="T84" s="105"/>
      <c r="U84" s="104"/>
      <c r="V84" s="99"/>
      <c r="W84" s="99"/>
      <c r="X84" s="99"/>
      <c r="Y84" s="99"/>
      <c r="Z84" s="99"/>
      <c r="AA84" s="99"/>
      <c r="AB84" s="99"/>
      <c r="AC84" s="99"/>
      <c r="AD84" s="99"/>
      <c r="AE84" s="99" t="s">
        <v>80</v>
      </c>
      <c r="AF84" s="99"/>
      <c r="AG84" s="99"/>
      <c r="AH84" s="99"/>
      <c r="AI84" s="99"/>
      <c r="AJ84" s="99"/>
      <c r="AK84" s="99"/>
      <c r="AL84" s="99"/>
      <c r="AM84" s="99"/>
      <c r="AN84" s="99"/>
      <c r="AO84" s="99"/>
      <c r="AP84" s="99"/>
      <c r="AQ84" s="99"/>
      <c r="AR84" s="99"/>
      <c r="AS84" s="99"/>
      <c r="AT84" s="99"/>
      <c r="AU84" s="99"/>
      <c r="AV84" s="99"/>
      <c r="AW84" s="99"/>
      <c r="AX84" s="99"/>
      <c r="AY84" s="99"/>
      <c r="AZ84" s="99"/>
      <c r="BA84" s="101" t="str">
        <f>C84</f>
        <v>Vyrovnání povrchu kabelové rýhy, rozvinutí a uložení výstražné fólie z PVC do rýhy.</v>
      </c>
      <c r="BB84" s="99"/>
      <c r="BC84" s="99"/>
      <c r="BD84" s="99"/>
      <c r="BE84" s="99"/>
      <c r="BF84" s="99"/>
      <c r="BG84" s="99"/>
      <c r="BH84" s="99"/>
    </row>
    <row r="85" spans="1:60" outlineLevel="1">
      <c r="A85" s="100"/>
      <c r="B85" s="281"/>
      <c r="C85" s="362" t="s">
        <v>134</v>
      </c>
      <c r="D85" s="363"/>
      <c r="E85" s="364"/>
      <c r="F85" s="365"/>
      <c r="G85" s="366"/>
      <c r="H85" s="106"/>
      <c r="I85" s="106"/>
      <c r="J85" s="106"/>
      <c r="K85" s="106"/>
      <c r="L85" s="106"/>
      <c r="M85" s="106"/>
      <c r="N85" s="104"/>
      <c r="O85" s="104"/>
      <c r="P85" s="104"/>
      <c r="Q85" s="104"/>
      <c r="R85" s="104"/>
      <c r="S85" s="104"/>
      <c r="T85" s="105"/>
      <c r="U85" s="104"/>
      <c r="V85" s="99"/>
      <c r="W85" s="99"/>
      <c r="X85" s="99"/>
      <c r="Y85" s="99"/>
      <c r="Z85" s="99"/>
      <c r="AA85" s="99"/>
      <c r="AB85" s="99"/>
      <c r="AC85" s="99"/>
      <c r="AD85" s="99"/>
      <c r="AE85" s="99" t="s">
        <v>80</v>
      </c>
      <c r="AF85" s="99"/>
      <c r="AG85" s="99"/>
      <c r="AH85" s="99"/>
      <c r="AI85" s="99"/>
      <c r="AJ85" s="99"/>
      <c r="AK85" s="99"/>
      <c r="AL85" s="99"/>
      <c r="AM85" s="99"/>
      <c r="AN85" s="99"/>
      <c r="AO85" s="99"/>
      <c r="AP85" s="99"/>
      <c r="AQ85" s="99"/>
      <c r="AR85" s="99"/>
      <c r="AS85" s="99"/>
      <c r="AT85" s="99"/>
      <c r="AU85" s="99"/>
      <c r="AV85" s="99"/>
      <c r="AW85" s="99"/>
      <c r="AX85" s="99"/>
      <c r="AY85" s="99"/>
      <c r="AZ85" s="99"/>
      <c r="BA85" s="101" t="str">
        <f>C85</f>
        <v>Krytí kabelů, spojek, koncovek a odbočnic výstražnou PVC fólií šířky do 34 cm</v>
      </c>
      <c r="BB85" s="99"/>
      <c r="BC85" s="99"/>
      <c r="BD85" s="99"/>
      <c r="BE85" s="99"/>
      <c r="BF85" s="99"/>
      <c r="BG85" s="99"/>
      <c r="BH85" s="99"/>
    </row>
    <row r="86" spans="1:60" outlineLevel="1">
      <c r="A86" s="100">
        <v>42</v>
      </c>
      <c r="B86" s="281" t="s">
        <v>1618</v>
      </c>
      <c r="C86" s="280" t="s">
        <v>1617</v>
      </c>
      <c r="D86" s="104" t="s">
        <v>114</v>
      </c>
      <c r="E86" s="257">
        <v>85</v>
      </c>
      <c r="F86" s="256">
        <v>0</v>
      </c>
      <c r="G86" s="106">
        <f>ROUND(E86*F86,2)</f>
        <v>0</v>
      </c>
      <c r="H86" s="106"/>
      <c r="I86" s="106">
        <f>ROUND(E86*H86,2)</f>
        <v>0</v>
      </c>
      <c r="J86" s="106"/>
      <c r="K86" s="106">
        <f>ROUND(E86*J86,2)</f>
        <v>0</v>
      </c>
      <c r="L86" s="106">
        <v>21</v>
      </c>
      <c r="M86" s="106">
        <f>G86*(1+L86/100)</f>
        <v>0</v>
      </c>
      <c r="N86" s="104">
        <v>0</v>
      </c>
      <c r="O86" s="104">
        <f>ROUND(E86*N86,5)</f>
        <v>0</v>
      </c>
      <c r="P86" s="104">
        <v>0</v>
      </c>
      <c r="Q86" s="104">
        <f>ROUND(E86*P86,5)</f>
        <v>0</v>
      </c>
      <c r="R86" s="104"/>
      <c r="S86" s="104"/>
      <c r="T86" s="105">
        <v>0.129</v>
      </c>
      <c r="U86" s="104">
        <f>ROUND(E86*T86,2)</f>
        <v>10.97</v>
      </c>
      <c r="V86" s="99"/>
      <c r="W86" s="99"/>
      <c r="X86" s="99"/>
      <c r="Y86" s="99"/>
      <c r="Z86" s="99"/>
      <c r="AA86" s="99"/>
      <c r="AB86" s="99"/>
      <c r="AC86" s="99"/>
      <c r="AD86" s="99"/>
      <c r="AE86" s="99" t="s">
        <v>79</v>
      </c>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ht="22.5" outlineLevel="1">
      <c r="A87" s="100"/>
      <c r="B87" s="281"/>
      <c r="C87" s="362" t="s">
        <v>130</v>
      </c>
      <c r="D87" s="363"/>
      <c r="E87" s="364"/>
      <c r="F87" s="365"/>
      <c r="G87" s="366"/>
      <c r="H87" s="106"/>
      <c r="I87" s="106"/>
      <c r="J87" s="106"/>
      <c r="K87" s="106"/>
      <c r="L87" s="106"/>
      <c r="M87" s="106"/>
      <c r="N87" s="104"/>
      <c r="O87" s="104"/>
      <c r="P87" s="104"/>
      <c r="Q87" s="104"/>
      <c r="R87" s="104"/>
      <c r="S87" s="104"/>
      <c r="T87" s="105"/>
      <c r="U87" s="104"/>
      <c r="V87" s="99"/>
      <c r="W87" s="99"/>
      <c r="X87" s="99"/>
      <c r="Y87" s="99"/>
      <c r="Z87" s="99"/>
      <c r="AA87" s="99"/>
      <c r="AB87" s="99"/>
      <c r="AC87" s="99"/>
      <c r="AD87" s="99"/>
      <c r="AE87" s="99" t="s">
        <v>80</v>
      </c>
      <c r="AF87" s="99"/>
      <c r="AG87" s="99"/>
      <c r="AH87" s="99"/>
      <c r="AI87" s="99"/>
      <c r="AJ87" s="99"/>
      <c r="AK87" s="99"/>
      <c r="AL87" s="99"/>
      <c r="AM87" s="99"/>
      <c r="AN87" s="99"/>
      <c r="AO87" s="99"/>
      <c r="AP87" s="99"/>
      <c r="AQ87" s="99"/>
      <c r="AR87" s="99"/>
      <c r="AS87" s="99"/>
      <c r="AT87" s="99"/>
      <c r="AU87" s="99"/>
      <c r="AV87" s="99"/>
      <c r="AW87" s="99"/>
      <c r="AX87" s="99"/>
      <c r="AY87" s="99"/>
      <c r="AZ87" s="99"/>
      <c r="BA87" s="101" t="str">
        <f>C87</f>
        <v>Provizorní úprava terénu včetně odkopání drobných nerovností a zásypu prohlubní se zhutněním v hornině třídy 3</v>
      </c>
      <c r="BB87" s="99"/>
      <c r="BC87" s="99"/>
      <c r="BD87" s="99"/>
      <c r="BE87" s="99"/>
      <c r="BF87" s="99"/>
      <c r="BG87" s="99"/>
      <c r="BH87" s="99"/>
    </row>
    <row r="88" spans="1:60" outlineLevel="1">
      <c r="A88" s="100">
        <v>43</v>
      </c>
      <c r="B88" s="281" t="s">
        <v>1616</v>
      </c>
      <c r="C88" s="280" t="s">
        <v>1615</v>
      </c>
      <c r="D88" s="104" t="s">
        <v>114</v>
      </c>
      <c r="E88" s="257">
        <v>140</v>
      </c>
      <c r="F88" s="256">
        <v>0</v>
      </c>
      <c r="G88" s="106">
        <f>ROUND(E88*F88,2)</f>
        <v>0</v>
      </c>
      <c r="H88" s="106"/>
      <c r="I88" s="106">
        <f>ROUND(E88*H88,2)</f>
        <v>0</v>
      </c>
      <c r="J88" s="106"/>
      <c r="K88" s="106">
        <f>ROUND(E88*J88,2)</f>
        <v>0</v>
      </c>
      <c r="L88" s="106">
        <v>21</v>
      </c>
      <c r="M88" s="106">
        <f>G88*(1+L88/100)</f>
        <v>0</v>
      </c>
      <c r="N88" s="104">
        <v>0</v>
      </c>
      <c r="O88" s="104">
        <f>ROUND(E88*N88,5)</f>
        <v>0</v>
      </c>
      <c r="P88" s="104">
        <v>0</v>
      </c>
      <c r="Q88" s="104">
        <f>ROUND(E88*P88,5)</f>
        <v>0</v>
      </c>
      <c r="R88" s="104"/>
      <c r="S88" s="104"/>
      <c r="T88" s="105">
        <v>0.129</v>
      </c>
      <c r="U88" s="104">
        <f>ROUND(E88*T88,2)</f>
        <v>18.059999999999999</v>
      </c>
      <c r="V88" s="99"/>
      <c r="W88" s="99"/>
      <c r="X88" s="99"/>
      <c r="Y88" s="99"/>
      <c r="Z88" s="99"/>
      <c r="AA88" s="99"/>
      <c r="AB88" s="99"/>
      <c r="AC88" s="99"/>
      <c r="AD88" s="99"/>
      <c r="AE88" s="99" t="s">
        <v>79</v>
      </c>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ht="22.5" outlineLevel="1">
      <c r="A89" s="100"/>
      <c r="B89" s="281"/>
      <c r="C89" s="362" t="s">
        <v>692</v>
      </c>
      <c r="D89" s="363"/>
      <c r="E89" s="364"/>
      <c r="F89" s="365"/>
      <c r="G89" s="366"/>
      <c r="H89" s="106"/>
      <c r="I89" s="106"/>
      <c r="J89" s="106"/>
      <c r="K89" s="106"/>
      <c r="L89" s="106"/>
      <c r="M89" s="106"/>
      <c r="N89" s="104"/>
      <c r="O89" s="104"/>
      <c r="P89" s="104"/>
      <c r="Q89" s="104"/>
      <c r="R89" s="104"/>
      <c r="S89" s="104"/>
      <c r="T89" s="105"/>
      <c r="U89" s="104"/>
      <c r="V89" s="99"/>
      <c r="W89" s="99"/>
      <c r="X89" s="99"/>
      <c r="Y89" s="99"/>
      <c r="Z89" s="99"/>
      <c r="AA89" s="99"/>
      <c r="AB89" s="99"/>
      <c r="AC89" s="99"/>
      <c r="AD89" s="99"/>
      <c r="AE89" s="99" t="s">
        <v>80</v>
      </c>
      <c r="AF89" s="99"/>
      <c r="AG89" s="99"/>
      <c r="AH89" s="99"/>
      <c r="AI89" s="99"/>
      <c r="AJ89" s="99"/>
      <c r="AK89" s="99"/>
      <c r="AL89" s="99"/>
      <c r="AM89" s="99"/>
      <c r="AN89" s="99"/>
      <c r="AO89" s="99"/>
      <c r="AP89" s="99"/>
      <c r="AQ89" s="99"/>
      <c r="AR89" s="99"/>
      <c r="AS89" s="99"/>
      <c r="AT89" s="99"/>
      <c r="AU89" s="99"/>
      <c r="AV89" s="99"/>
      <c r="AW89" s="99"/>
      <c r="AX89" s="99"/>
      <c r="AY89" s="99"/>
      <c r="AZ89" s="99"/>
      <c r="BA89" s="101" t="str">
        <f>C89</f>
        <v>Finální úprava terénu / povrchu - zatravnění (platí pro části výkopů které nespadají pod SO vegetačních úprav nebo spevněných ploch</v>
      </c>
      <c r="BB89" s="99"/>
      <c r="BC89" s="99"/>
      <c r="BD89" s="99"/>
      <c r="BE89" s="99"/>
      <c r="BF89" s="99"/>
      <c r="BG89" s="99"/>
      <c r="BH89" s="99"/>
    </row>
    <row r="90" spans="1:60" outlineLevel="1">
      <c r="A90" s="100">
        <v>44</v>
      </c>
      <c r="B90" s="281" t="s">
        <v>1614</v>
      </c>
      <c r="C90" s="280" t="s">
        <v>1613</v>
      </c>
      <c r="D90" s="104" t="s">
        <v>114</v>
      </c>
      <c r="E90" s="257">
        <v>8</v>
      </c>
      <c r="F90" s="256">
        <v>0</v>
      </c>
      <c r="G90" s="106">
        <f>ROUND(E90*F90,2)</f>
        <v>0</v>
      </c>
      <c r="H90" s="106"/>
      <c r="I90" s="106">
        <f>ROUND(E90*H90,2)</f>
        <v>0</v>
      </c>
      <c r="J90" s="106"/>
      <c r="K90" s="106">
        <f>ROUND(E90*J90,2)</f>
        <v>0</v>
      </c>
      <c r="L90" s="106">
        <v>21</v>
      </c>
      <c r="M90" s="106">
        <f>G90*(1+L90/100)</f>
        <v>0</v>
      </c>
      <c r="N90" s="104">
        <v>0</v>
      </c>
      <c r="O90" s="104">
        <f>ROUND(E90*N90,5)</f>
        <v>0</v>
      </c>
      <c r="P90" s="104">
        <v>0</v>
      </c>
      <c r="Q90" s="104">
        <f>ROUND(E90*P90,5)</f>
        <v>0</v>
      </c>
      <c r="R90" s="104"/>
      <c r="S90" s="104"/>
      <c r="T90" s="105">
        <v>0.129</v>
      </c>
      <c r="U90" s="104">
        <f>ROUND(E90*T90,2)</f>
        <v>1.03</v>
      </c>
      <c r="V90" s="99"/>
      <c r="W90" s="99"/>
      <c r="X90" s="99"/>
      <c r="Y90" s="99"/>
      <c r="Z90" s="99"/>
      <c r="AA90" s="99"/>
      <c r="AB90" s="99"/>
      <c r="AC90" s="99"/>
      <c r="AD90" s="99"/>
      <c r="AE90" s="99" t="s">
        <v>79</v>
      </c>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ht="22.5" outlineLevel="1">
      <c r="A91" s="100"/>
      <c r="B91" s="281"/>
      <c r="C91" s="362" t="s">
        <v>691</v>
      </c>
      <c r="D91" s="363"/>
      <c r="E91" s="364"/>
      <c r="F91" s="365"/>
      <c r="G91" s="366"/>
      <c r="H91" s="106"/>
      <c r="I91" s="106"/>
      <c r="J91" s="106"/>
      <c r="K91" s="106"/>
      <c r="L91" s="106"/>
      <c r="M91" s="106"/>
      <c r="N91" s="104"/>
      <c r="O91" s="104"/>
      <c r="P91" s="104"/>
      <c r="Q91" s="104"/>
      <c r="R91" s="104"/>
      <c r="S91" s="104"/>
      <c r="T91" s="105"/>
      <c r="U91" s="104"/>
      <c r="V91" s="99"/>
      <c r="W91" s="99"/>
      <c r="X91" s="99"/>
      <c r="Y91" s="99"/>
      <c r="Z91" s="99"/>
      <c r="AA91" s="99"/>
      <c r="AB91" s="99"/>
      <c r="AC91" s="99"/>
      <c r="AD91" s="99"/>
      <c r="AE91" s="99" t="s">
        <v>80</v>
      </c>
      <c r="AF91" s="99"/>
      <c r="AG91" s="99"/>
      <c r="AH91" s="99"/>
      <c r="AI91" s="99"/>
      <c r="AJ91" s="99"/>
      <c r="AK91" s="99"/>
      <c r="AL91" s="99"/>
      <c r="AM91" s="99"/>
      <c r="AN91" s="99"/>
      <c r="AO91" s="99"/>
      <c r="AP91" s="99"/>
      <c r="AQ91" s="99"/>
      <c r="AR91" s="99"/>
      <c r="AS91" s="99"/>
      <c r="AT91" s="99"/>
      <c r="AU91" s="99"/>
      <c r="AV91" s="99"/>
      <c r="AW91" s="99"/>
      <c r="AX91" s="99"/>
      <c r="AY91" s="99"/>
      <c r="AZ91" s="99"/>
      <c r="BA91" s="101" t="str">
        <f>C91</f>
        <v>Finální úprava terénu / povrchu - kompletace dlažby (platí pro části výkopů které nespadají pod SO vegetačních úprav nebo spevněných ploch</v>
      </c>
      <c r="BB91" s="99"/>
      <c r="BC91" s="99"/>
      <c r="BD91" s="99"/>
      <c r="BE91" s="99"/>
      <c r="BF91" s="99"/>
      <c r="BG91" s="99"/>
      <c r="BH91" s="99"/>
    </row>
    <row r="92" spans="1:60">
      <c r="A92" s="263" t="s">
        <v>149</v>
      </c>
      <c r="B92" s="283" t="s">
        <v>1612</v>
      </c>
      <c r="C92" s="282" t="s">
        <v>1611</v>
      </c>
      <c r="D92" s="258"/>
      <c r="E92" s="261"/>
      <c r="F92" s="260"/>
      <c r="G92" s="260">
        <f>SUMIF(AE93:AE101,"&lt;&gt;NOR",G93:G101)</f>
        <v>0</v>
      </c>
      <c r="H92" s="260"/>
      <c r="I92" s="260">
        <f>SUM(I93:I101)</f>
        <v>0</v>
      </c>
      <c r="J92" s="260"/>
      <c r="K92" s="260">
        <f>SUM(K93:K101)</f>
        <v>0</v>
      </c>
      <c r="L92" s="260"/>
      <c r="M92" s="260">
        <f>SUM(M93:M101)</f>
        <v>0</v>
      </c>
      <c r="N92" s="258"/>
      <c r="O92" s="258">
        <f>SUM(O93:O101)</f>
        <v>0.50605</v>
      </c>
      <c r="P92" s="258"/>
      <c r="Q92" s="258">
        <f>SUM(Q93:Q101)</f>
        <v>0</v>
      </c>
      <c r="R92" s="258"/>
      <c r="S92" s="258"/>
      <c r="T92" s="259"/>
      <c r="U92" s="258">
        <f>SUM(U93:U101)</f>
        <v>72.36</v>
      </c>
      <c r="AE92" t="s">
        <v>78</v>
      </c>
    </row>
    <row r="93" spans="1:60" outlineLevel="1">
      <c r="A93" s="100">
        <v>45</v>
      </c>
      <c r="B93" s="281" t="s">
        <v>1610</v>
      </c>
      <c r="C93" s="280" t="s">
        <v>1609</v>
      </c>
      <c r="D93" s="104" t="s">
        <v>178</v>
      </c>
      <c r="E93" s="257">
        <v>16</v>
      </c>
      <c r="F93" s="256">
        <v>0</v>
      </c>
      <c r="G93" s="106">
        <f>ROUND(E93*F93,2)</f>
        <v>0</v>
      </c>
      <c r="H93" s="106"/>
      <c r="I93" s="106">
        <f>ROUND(E93*H93,2)</f>
        <v>0</v>
      </c>
      <c r="J93" s="106"/>
      <c r="K93" s="106">
        <f>ROUND(E93*J93,2)</f>
        <v>0</v>
      </c>
      <c r="L93" s="106">
        <v>21</v>
      </c>
      <c r="M93" s="106">
        <f>G93*(1+L93/100)</f>
        <v>0</v>
      </c>
      <c r="N93" s="104">
        <v>0</v>
      </c>
      <c r="O93" s="104">
        <f>ROUND(E93*N93,5)</f>
        <v>0</v>
      </c>
      <c r="P93" s="104">
        <v>0</v>
      </c>
      <c r="Q93" s="104">
        <f>ROUND(E93*P93,5)</f>
        <v>0</v>
      </c>
      <c r="R93" s="104"/>
      <c r="S93" s="104"/>
      <c r="T93" s="105">
        <v>1.2999999999999999E-2</v>
      </c>
      <c r="U93" s="104">
        <f>ROUND(E93*T93,2)</f>
        <v>0.21</v>
      </c>
      <c r="V93" s="99"/>
      <c r="W93" s="99"/>
      <c r="X93" s="99"/>
      <c r="Y93" s="99"/>
      <c r="Z93" s="99"/>
      <c r="AA93" s="99"/>
      <c r="AB93" s="99"/>
      <c r="AC93" s="99"/>
      <c r="AD93" s="99"/>
      <c r="AE93" s="99" t="s">
        <v>79</v>
      </c>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outlineLevel="1">
      <c r="A94" s="100">
        <v>46</v>
      </c>
      <c r="B94" s="281" t="s">
        <v>1608</v>
      </c>
      <c r="C94" s="280" t="s">
        <v>1607</v>
      </c>
      <c r="D94" s="104" t="s">
        <v>178</v>
      </c>
      <c r="E94" s="257">
        <v>16</v>
      </c>
      <c r="F94" s="256">
        <v>0</v>
      </c>
      <c r="G94" s="106">
        <f>ROUND(E94*F94,2)</f>
        <v>0</v>
      </c>
      <c r="H94" s="106"/>
      <c r="I94" s="106">
        <f>ROUND(E94*H94,2)</f>
        <v>0</v>
      </c>
      <c r="J94" s="106"/>
      <c r="K94" s="106">
        <f>ROUND(E94*J94,2)</f>
        <v>0</v>
      </c>
      <c r="L94" s="106">
        <v>21</v>
      </c>
      <c r="M94" s="106">
        <f>G94*(1+L94/100)</f>
        <v>0</v>
      </c>
      <c r="N94" s="104">
        <v>0</v>
      </c>
      <c r="O94" s="104">
        <f>ROUND(E94*N94,5)</f>
        <v>0</v>
      </c>
      <c r="P94" s="104">
        <v>0</v>
      </c>
      <c r="Q94" s="104">
        <f>ROUND(E94*P94,5)</f>
        <v>0</v>
      </c>
      <c r="R94" s="104"/>
      <c r="S94" s="104"/>
      <c r="T94" s="105">
        <v>0</v>
      </c>
      <c r="U94" s="104">
        <f>ROUND(E94*T94,2)</f>
        <v>0</v>
      </c>
      <c r="V94" s="99"/>
      <c r="W94" s="99"/>
      <c r="X94" s="99"/>
      <c r="Y94" s="99"/>
      <c r="Z94" s="99"/>
      <c r="AA94" s="99"/>
      <c r="AB94" s="99"/>
      <c r="AC94" s="99"/>
      <c r="AD94" s="99"/>
      <c r="AE94" s="99" t="s">
        <v>745</v>
      </c>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outlineLevel="1">
      <c r="A95" s="100"/>
      <c r="B95" s="281"/>
      <c r="C95" s="362" t="s">
        <v>706</v>
      </c>
      <c r="D95" s="363"/>
      <c r="E95" s="364"/>
      <c r="F95" s="365"/>
      <c r="G95" s="366"/>
      <c r="H95" s="106"/>
      <c r="I95" s="106"/>
      <c r="J95" s="106"/>
      <c r="K95" s="106"/>
      <c r="L95" s="106"/>
      <c r="M95" s="106"/>
      <c r="N95" s="104"/>
      <c r="O95" s="104"/>
      <c r="P95" s="104"/>
      <c r="Q95" s="104"/>
      <c r="R95" s="104"/>
      <c r="S95" s="104"/>
      <c r="T95" s="105"/>
      <c r="U95" s="104"/>
      <c r="V95" s="99"/>
      <c r="W95" s="99"/>
      <c r="X95" s="99"/>
      <c r="Y95" s="99"/>
      <c r="Z95" s="99"/>
      <c r="AA95" s="99"/>
      <c r="AB95" s="99"/>
      <c r="AC95" s="99"/>
      <c r="AD95" s="99"/>
      <c r="AE95" s="99" t="s">
        <v>80</v>
      </c>
      <c r="AF95" s="99"/>
      <c r="AG95" s="99"/>
      <c r="AH95" s="99"/>
      <c r="AI95" s="99"/>
      <c r="AJ95" s="99"/>
      <c r="AK95" s="99"/>
      <c r="AL95" s="99"/>
      <c r="AM95" s="99"/>
      <c r="AN95" s="99"/>
      <c r="AO95" s="99"/>
      <c r="AP95" s="99"/>
      <c r="AQ95" s="99"/>
      <c r="AR95" s="99"/>
      <c r="AS95" s="99"/>
      <c r="AT95" s="99"/>
      <c r="AU95" s="99"/>
      <c r="AV95" s="99"/>
      <c r="AW95" s="99"/>
      <c r="AX95" s="99"/>
      <c r="AY95" s="99"/>
      <c r="AZ95" s="99"/>
      <c r="BA95" s="101" t="str">
        <f>C95</f>
        <v>Válcová pojistka vel. 10 x 38, jmen. proud 6 A, charakteristika gG</v>
      </c>
      <c r="BB95" s="99"/>
      <c r="BC95" s="99"/>
      <c r="BD95" s="99"/>
      <c r="BE95" s="99"/>
      <c r="BF95" s="99"/>
      <c r="BG95" s="99"/>
      <c r="BH95" s="99"/>
    </row>
    <row r="96" spans="1:60" ht="22.5" outlineLevel="1">
      <c r="A96" s="100">
        <v>47</v>
      </c>
      <c r="B96" s="281" t="s">
        <v>1606</v>
      </c>
      <c r="C96" s="280" t="s">
        <v>1605</v>
      </c>
      <c r="D96" s="104" t="s">
        <v>178</v>
      </c>
      <c r="E96" s="257">
        <v>37</v>
      </c>
      <c r="F96" s="256">
        <v>0</v>
      </c>
      <c r="G96" s="106">
        <f>ROUND(E96*F96,2)</f>
        <v>0</v>
      </c>
      <c r="H96" s="106"/>
      <c r="I96" s="106">
        <f>ROUND(E96*H96,2)</f>
        <v>0</v>
      </c>
      <c r="J96" s="106"/>
      <c r="K96" s="106">
        <f>ROUND(E96*J96,2)</f>
        <v>0</v>
      </c>
      <c r="L96" s="106">
        <v>21</v>
      </c>
      <c r="M96" s="106">
        <f>G96*(1+L96/100)</f>
        <v>0</v>
      </c>
      <c r="N96" s="104">
        <v>0</v>
      </c>
      <c r="O96" s="104">
        <f>ROUND(E96*N96,5)</f>
        <v>0</v>
      </c>
      <c r="P96" s="104">
        <v>0</v>
      </c>
      <c r="Q96" s="104">
        <f>ROUND(E96*P96,5)</f>
        <v>0</v>
      </c>
      <c r="R96" s="104"/>
      <c r="S96" s="104"/>
      <c r="T96" s="105">
        <v>0.16</v>
      </c>
      <c r="U96" s="104">
        <f>ROUND(E96*T96,2)</f>
        <v>5.92</v>
      </c>
      <c r="V96" s="99"/>
      <c r="W96" s="99"/>
      <c r="X96" s="99"/>
      <c r="Y96" s="99"/>
      <c r="Z96" s="99"/>
      <c r="AA96" s="99"/>
      <c r="AB96" s="99"/>
      <c r="AC96" s="99"/>
      <c r="AD96" s="99"/>
      <c r="AE96" s="99" t="s">
        <v>79</v>
      </c>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ht="22.5" outlineLevel="1">
      <c r="A97" s="100"/>
      <c r="B97" s="281"/>
      <c r="C97" s="362" t="s">
        <v>701</v>
      </c>
      <c r="D97" s="363"/>
      <c r="E97" s="364"/>
      <c r="F97" s="365"/>
      <c r="G97" s="366"/>
      <c r="H97" s="106"/>
      <c r="I97" s="106"/>
      <c r="J97" s="106"/>
      <c r="K97" s="106"/>
      <c r="L97" s="106"/>
      <c r="M97" s="106"/>
      <c r="N97" s="104"/>
      <c r="O97" s="104"/>
      <c r="P97" s="104"/>
      <c r="Q97" s="104"/>
      <c r="R97" s="104"/>
      <c r="S97" s="104"/>
      <c r="T97" s="105"/>
      <c r="U97" s="104"/>
      <c r="V97" s="99"/>
      <c r="W97" s="99"/>
      <c r="X97" s="99"/>
      <c r="Y97" s="99"/>
      <c r="Z97" s="99"/>
      <c r="AA97" s="99"/>
      <c r="AB97" s="99"/>
      <c r="AC97" s="99"/>
      <c r="AD97" s="99"/>
      <c r="AE97" s="99" t="s">
        <v>80</v>
      </c>
      <c r="AF97" s="99"/>
      <c r="AG97" s="99"/>
      <c r="AH97" s="99"/>
      <c r="AI97" s="99"/>
      <c r="AJ97" s="99"/>
      <c r="AK97" s="99"/>
      <c r="AL97" s="99"/>
      <c r="AM97" s="99"/>
      <c r="AN97" s="99"/>
      <c r="AO97" s="99"/>
      <c r="AP97" s="99"/>
      <c r="AQ97" s="99"/>
      <c r="AR97" s="99"/>
      <c r="AS97" s="99"/>
      <c r="AT97" s="99"/>
      <c r="AU97" s="99"/>
      <c r="AV97" s="99"/>
      <c r="AW97" s="99"/>
      <c r="AX97" s="99"/>
      <c r="AY97" s="99"/>
      <c r="AZ97" s="99"/>
      <c r="BA97" s="101" t="str">
        <f>C97</f>
        <v>Materiál pro ukončení kabelu ve stožáru nebo v rozváděči - smršťovací rozdělovací hlava pro kabely 4x6 až 4x50 mm2</v>
      </c>
      <c r="BB97" s="99"/>
      <c r="BC97" s="99"/>
      <c r="BD97" s="99"/>
      <c r="BE97" s="99"/>
      <c r="BF97" s="99"/>
      <c r="BG97" s="99"/>
      <c r="BH97" s="99"/>
    </row>
    <row r="98" spans="1:60" ht="22.5" outlineLevel="1">
      <c r="A98" s="100">
        <v>48</v>
      </c>
      <c r="B98" s="281" t="s">
        <v>1604</v>
      </c>
      <c r="C98" s="280" t="s">
        <v>1603</v>
      </c>
      <c r="D98" s="104" t="s">
        <v>131</v>
      </c>
      <c r="E98" s="257">
        <v>470</v>
      </c>
      <c r="F98" s="256">
        <v>0</v>
      </c>
      <c r="G98" s="106">
        <f>ROUND(E98*F98,2)</f>
        <v>0</v>
      </c>
      <c r="H98" s="106"/>
      <c r="I98" s="106">
        <f>ROUND(E98*H98,2)</f>
        <v>0</v>
      </c>
      <c r="J98" s="106"/>
      <c r="K98" s="106">
        <f>ROUND(E98*J98,2)</f>
        <v>0</v>
      </c>
      <c r="L98" s="106">
        <v>21</v>
      </c>
      <c r="M98" s="106">
        <f>G98*(1+L98/100)</f>
        <v>0</v>
      </c>
      <c r="N98" s="104">
        <v>9.8999999999999999E-4</v>
      </c>
      <c r="O98" s="104">
        <f>ROUND(E98*N98,5)</f>
        <v>0.46529999999999999</v>
      </c>
      <c r="P98" s="104">
        <v>0</v>
      </c>
      <c r="Q98" s="104">
        <f>ROUND(E98*P98,5)</f>
        <v>0</v>
      </c>
      <c r="R98" s="104"/>
      <c r="S98" s="104"/>
      <c r="T98" s="105">
        <v>0.12</v>
      </c>
      <c r="U98" s="104">
        <f>ROUND(E98*T98,2)</f>
        <v>56.4</v>
      </c>
      <c r="V98" s="99"/>
      <c r="W98" s="99"/>
      <c r="X98" s="99"/>
      <c r="Y98" s="99"/>
      <c r="Z98" s="99"/>
      <c r="AA98" s="99"/>
      <c r="AB98" s="99"/>
      <c r="AC98" s="99"/>
      <c r="AD98" s="99"/>
      <c r="AE98" s="99" t="s">
        <v>79</v>
      </c>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ht="22.5" outlineLevel="1">
      <c r="A99" s="100">
        <v>49</v>
      </c>
      <c r="B99" s="281" t="s">
        <v>1602</v>
      </c>
      <c r="C99" s="280" t="s">
        <v>1601</v>
      </c>
      <c r="D99" s="104" t="s">
        <v>131</v>
      </c>
      <c r="E99" s="257">
        <v>35</v>
      </c>
      <c r="F99" s="256">
        <v>0</v>
      </c>
      <c r="G99" s="106">
        <f>ROUND(E99*F99,2)</f>
        <v>0</v>
      </c>
      <c r="H99" s="106"/>
      <c r="I99" s="106">
        <f>ROUND(E99*H99,2)</f>
        <v>0</v>
      </c>
      <c r="J99" s="106"/>
      <c r="K99" s="106">
        <f>ROUND(E99*J99,2)</f>
        <v>0</v>
      </c>
      <c r="L99" s="106">
        <v>21</v>
      </c>
      <c r="M99" s="106">
        <f>G99*(1+L99/100)</f>
        <v>0</v>
      </c>
      <c r="N99" s="104">
        <v>1.0499999999999999E-3</v>
      </c>
      <c r="O99" s="104">
        <f>ROUND(E99*N99,5)</f>
        <v>3.6749999999999998E-2</v>
      </c>
      <c r="P99" s="104">
        <v>0</v>
      </c>
      <c r="Q99" s="104">
        <f>ROUND(E99*P99,5)</f>
        <v>0</v>
      </c>
      <c r="R99" s="104"/>
      <c r="S99" s="104"/>
      <c r="T99" s="105">
        <v>0.16</v>
      </c>
      <c r="U99" s="104">
        <f>ROUND(E99*T99,2)</f>
        <v>5.6</v>
      </c>
      <c r="V99" s="99"/>
      <c r="W99" s="99"/>
      <c r="X99" s="99"/>
      <c r="Y99" s="99"/>
      <c r="Z99" s="99"/>
      <c r="AA99" s="99"/>
      <c r="AB99" s="99"/>
      <c r="AC99" s="99"/>
      <c r="AD99" s="99"/>
      <c r="AE99" s="99" t="s">
        <v>79</v>
      </c>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ht="22.5" outlineLevel="1">
      <c r="A100" s="100">
        <v>50</v>
      </c>
      <c r="B100" s="281" t="s">
        <v>1600</v>
      </c>
      <c r="C100" s="280" t="s">
        <v>1599</v>
      </c>
      <c r="D100" s="104" t="s">
        <v>178</v>
      </c>
      <c r="E100" s="257">
        <v>16</v>
      </c>
      <c r="F100" s="256">
        <v>0</v>
      </c>
      <c r="G100" s="106">
        <f>ROUND(E100*F100,2)</f>
        <v>0</v>
      </c>
      <c r="H100" s="106"/>
      <c r="I100" s="106">
        <f>ROUND(E100*H100,2)</f>
        <v>0</v>
      </c>
      <c r="J100" s="106"/>
      <c r="K100" s="106">
        <f>ROUND(E100*J100,2)</f>
        <v>0</v>
      </c>
      <c r="L100" s="106">
        <v>21</v>
      </c>
      <c r="M100" s="106">
        <f>G100*(1+L100/100)</f>
        <v>0</v>
      </c>
      <c r="N100" s="104">
        <v>2.5000000000000001E-4</v>
      </c>
      <c r="O100" s="104">
        <f>ROUND(E100*N100,5)</f>
        <v>4.0000000000000001E-3</v>
      </c>
      <c r="P100" s="104">
        <v>0</v>
      </c>
      <c r="Q100" s="104">
        <f>ROUND(E100*P100,5)</f>
        <v>0</v>
      </c>
      <c r="R100" s="104"/>
      <c r="S100" s="104"/>
      <c r="T100" s="105">
        <v>0.26417000000000002</v>
      </c>
      <c r="U100" s="104">
        <f>ROUND(E100*T100,2)</f>
        <v>4.2300000000000004</v>
      </c>
      <c r="V100" s="99"/>
      <c r="W100" s="99"/>
      <c r="X100" s="99"/>
      <c r="Y100" s="99"/>
      <c r="Z100" s="99"/>
      <c r="AA100" s="99"/>
      <c r="AB100" s="99"/>
      <c r="AC100" s="99"/>
      <c r="AD100" s="99"/>
      <c r="AE100" s="99" t="s">
        <v>79</v>
      </c>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ht="22.5" outlineLevel="1">
      <c r="A101" s="100"/>
      <c r="B101" s="281"/>
      <c r="C101" s="362" t="s">
        <v>1598</v>
      </c>
      <c r="D101" s="363"/>
      <c r="E101" s="364"/>
      <c r="F101" s="365"/>
      <c r="G101" s="366"/>
      <c r="H101" s="106"/>
      <c r="I101" s="106"/>
      <c r="J101" s="106"/>
      <c r="K101" s="106"/>
      <c r="L101" s="106"/>
      <c r="M101" s="106"/>
      <c r="N101" s="104"/>
      <c r="O101" s="104"/>
      <c r="P101" s="104"/>
      <c r="Q101" s="104"/>
      <c r="R101" s="104"/>
      <c r="S101" s="104"/>
      <c r="T101" s="105"/>
      <c r="U101" s="104"/>
      <c r="V101" s="99"/>
      <c r="W101" s="99"/>
      <c r="X101" s="99"/>
      <c r="Y101" s="99"/>
      <c r="Z101" s="99"/>
      <c r="AA101" s="99"/>
      <c r="AB101" s="99"/>
      <c r="AC101" s="99"/>
      <c r="AD101" s="99"/>
      <c r="AE101" s="99" t="s">
        <v>80</v>
      </c>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101" t="str">
        <f>C101</f>
        <v>Stožárová zkušební zemnící svorka pro zemnič FeZn O10 mm vč. upevňovacího materiálu (vše v povrch. úpravě odolávající dlouhodobě povětrnostním vlivům)</v>
      </c>
      <c r="BB101" s="99"/>
      <c r="BC101" s="99"/>
      <c r="BD101" s="99"/>
      <c r="BE101" s="99"/>
      <c r="BF101" s="99"/>
      <c r="BG101" s="99"/>
      <c r="BH101" s="99"/>
    </row>
    <row r="102" spans="1:60">
      <c r="A102" s="263" t="s">
        <v>149</v>
      </c>
      <c r="B102" s="283" t="s">
        <v>52</v>
      </c>
      <c r="C102" s="282" t="s">
        <v>26</v>
      </c>
      <c r="D102" s="258"/>
      <c r="E102" s="261"/>
      <c r="F102" s="260"/>
      <c r="G102" s="260">
        <f>SUMIF(AE103:AE125,"&lt;&gt;NOR",G103:G125)</f>
        <v>0</v>
      </c>
      <c r="H102" s="260"/>
      <c r="I102" s="260">
        <f>SUM(I103:I125)</f>
        <v>0</v>
      </c>
      <c r="J102" s="260"/>
      <c r="K102" s="260">
        <f>SUM(K103:K125)</f>
        <v>0</v>
      </c>
      <c r="L102" s="260"/>
      <c r="M102" s="260">
        <f>SUM(M103:M125)</f>
        <v>0</v>
      </c>
      <c r="N102" s="258"/>
      <c r="O102" s="258">
        <f>SUM(O103:O125)</f>
        <v>0</v>
      </c>
      <c r="P102" s="258"/>
      <c r="Q102" s="258">
        <f>SUM(Q103:Q125)</f>
        <v>0</v>
      </c>
      <c r="R102" s="258"/>
      <c r="S102" s="258"/>
      <c r="T102" s="259"/>
      <c r="U102" s="258">
        <f>SUM(U103:U125)</f>
        <v>0</v>
      </c>
      <c r="AE102" t="s">
        <v>78</v>
      </c>
    </row>
    <row r="103" spans="1:60" outlineLevel="1">
      <c r="A103" s="100">
        <v>51</v>
      </c>
      <c r="B103" s="281" t="s">
        <v>1565</v>
      </c>
      <c r="C103" s="280" t="s">
        <v>1564</v>
      </c>
      <c r="D103" s="104" t="s">
        <v>1492</v>
      </c>
      <c r="E103" s="257">
        <v>1</v>
      </c>
      <c r="F103" s="256">
        <v>0</v>
      </c>
      <c r="G103" s="106">
        <f>ROUND(E103*F103,2)</f>
        <v>0</v>
      </c>
      <c r="H103" s="106"/>
      <c r="I103" s="106">
        <f>ROUND(E103*H103,2)</f>
        <v>0</v>
      </c>
      <c r="J103" s="106"/>
      <c r="K103" s="106">
        <f>ROUND(E103*J103,2)</f>
        <v>0</v>
      </c>
      <c r="L103" s="106">
        <v>21</v>
      </c>
      <c r="M103" s="106">
        <f>G103*(1+L103/100)</f>
        <v>0</v>
      </c>
      <c r="N103" s="104">
        <v>0</v>
      </c>
      <c r="O103" s="104">
        <f>ROUND(E103*N103,5)</f>
        <v>0</v>
      </c>
      <c r="P103" s="104">
        <v>0</v>
      </c>
      <c r="Q103" s="104">
        <f>ROUND(E103*P103,5)</f>
        <v>0</v>
      </c>
      <c r="R103" s="104"/>
      <c r="S103" s="104"/>
      <c r="T103" s="105">
        <v>0</v>
      </c>
      <c r="U103" s="104">
        <f>ROUND(E103*T103,2)</f>
        <v>0</v>
      </c>
      <c r="V103" s="99"/>
      <c r="W103" s="99"/>
      <c r="X103" s="99"/>
      <c r="Y103" s="99"/>
      <c r="Z103" s="99"/>
      <c r="AA103" s="99"/>
      <c r="AB103" s="99"/>
      <c r="AC103" s="99"/>
      <c r="AD103" s="99"/>
      <c r="AE103" s="99" t="s">
        <v>79</v>
      </c>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outlineLevel="1">
      <c r="A104" s="100"/>
      <c r="B104" s="281"/>
      <c r="C104" s="362" t="s">
        <v>137</v>
      </c>
      <c r="D104" s="363"/>
      <c r="E104" s="364"/>
      <c r="F104" s="365"/>
      <c r="G104" s="366"/>
      <c r="H104" s="106"/>
      <c r="I104" s="106"/>
      <c r="J104" s="106"/>
      <c r="K104" s="106"/>
      <c r="L104" s="106"/>
      <c r="M104" s="106"/>
      <c r="N104" s="104"/>
      <c r="O104" s="104"/>
      <c r="P104" s="104"/>
      <c r="Q104" s="104"/>
      <c r="R104" s="104"/>
      <c r="S104" s="104"/>
      <c r="T104" s="105"/>
      <c r="U104" s="104"/>
      <c r="V104" s="99"/>
      <c r="W104" s="99"/>
      <c r="X104" s="99"/>
      <c r="Y104" s="99"/>
      <c r="Z104" s="99"/>
      <c r="AA104" s="99"/>
      <c r="AB104" s="99"/>
      <c r="AC104" s="99"/>
      <c r="AD104" s="99"/>
      <c r="AE104" s="99" t="s">
        <v>80</v>
      </c>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101" t="str">
        <f>C104</f>
        <v>Vytyčení trasy, vedení silového nn v terénu přehledném</v>
      </c>
      <c r="BB104" s="99"/>
      <c r="BC104" s="99"/>
      <c r="BD104" s="99"/>
      <c r="BE104" s="99"/>
      <c r="BF104" s="99"/>
      <c r="BG104" s="99"/>
      <c r="BH104" s="99"/>
    </row>
    <row r="105" spans="1:60" outlineLevel="1">
      <c r="A105" s="100">
        <v>52</v>
      </c>
      <c r="B105" s="281" t="s">
        <v>1499</v>
      </c>
      <c r="C105" s="280" t="s">
        <v>1498</v>
      </c>
      <c r="D105" s="104" t="s">
        <v>1492</v>
      </c>
      <c r="E105" s="257">
        <v>1</v>
      </c>
      <c r="F105" s="256">
        <v>0</v>
      </c>
      <c r="G105" s="106">
        <f>ROUND(E105*F105,2)</f>
        <v>0</v>
      </c>
      <c r="H105" s="106"/>
      <c r="I105" s="106">
        <f>ROUND(E105*H105,2)</f>
        <v>0</v>
      </c>
      <c r="J105" s="106"/>
      <c r="K105" s="106">
        <f>ROUND(E105*J105,2)</f>
        <v>0</v>
      </c>
      <c r="L105" s="106">
        <v>21</v>
      </c>
      <c r="M105" s="106">
        <f>G105*(1+L105/100)</f>
        <v>0</v>
      </c>
      <c r="N105" s="104">
        <v>0</v>
      </c>
      <c r="O105" s="104">
        <f>ROUND(E105*N105,5)</f>
        <v>0</v>
      </c>
      <c r="P105" s="104">
        <v>0</v>
      </c>
      <c r="Q105" s="104">
        <f>ROUND(E105*P105,5)</f>
        <v>0</v>
      </c>
      <c r="R105" s="104"/>
      <c r="S105" s="104"/>
      <c r="T105" s="105">
        <v>0</v>
      </c>
      <c r="U105" s="104">
        <f>ROUND(E105*T105,2)</f>
        <v>0</v>
      </c>
      <c r="V105" s="99"/>
      <c r="W105" s="99"/>
      <c r="X105" s="99"/>
      <c r="Y105" s="99"/>
      <c r="Z105" s="99"/>
      <c r="AA105" s="99"/>
      <c r="AB105" s="99"/>
      <c r="AC105" s="99"/>
      <c r="AD105" s="99"/>
      <c r="AE105" s="99" t="s">
        <v>79</v>
      </c>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outlineLevel="1">
      <c r="A106" s="100">
        <v>53</v>
      </c>
      <c r="B106" s="281" t="s">
        <v>1597</v>
      </c>
      <c r="C106" s="280" t="s">
        <v>1596</v>
      </c>
      <c r="D106" s="104" t="s">
        <v>126</v>
      </c>
      <c r="E106" s="257">
        <v>24</v>
      </c>
      <c r="F106" s="256">
        <v>0</v>
      </c>
      <c r="G106" s="106">
        <f>ROUND(E106*F106,2)</f>
        <v>0</v>
      </c>
      <c r="H106" s="106"/>
      <c r="I106" s="106">
        <f>ROUND(E106*H106,2)</f>
        <v>0</v>
      </c>
      <c r="J106" s="106"/>
      <c r="K106" s="106">
        <f>ROUND(E106*J106,2)</f>
        <v>0</v>
      </c>
      <c r="L106" s="106">
        <v>21</v>
      </c>
      <c r="M106" s="106">
        <f>G106*(1+L106/100)</f>
        <v>0</v>
      </c>
      <c r="N106" s="104">
        <v>0</v>
      </c>
      <c r="O106" s="104">
        <f>ROUND(E106*N106,5)</f>
        <v>0</v>
      </c>
      <c r="P106" s="104">
        <v>0</v>
      </c>
      <c r="Q106" s="104">
        <f>ROUND(E106*P106,5)</f>
        <v>0</v>
      </c>
      <c r="R106" s="104"/>
      <c r="S106" s="104"/>
      <c r="T106" s="105">
        <v>0</v>
      </c>
      <c r="U106" s="104">
        <f>ROUND(E106*T106,2)</f>
        <v>0</v>
      </c>
      <c r="V106" s="99"/>
      <c r="W106" s="99"/>
      <c r="X106" s="99"/>
      <c r="Y106" s="99"/>
      <c r="Z106" s="99"/>
      <c r="AA106" s="99"/>
      <c r="AB106" s="99"/>
      <c r="AC106" s="99"/>
      <c r="AD106" s="99"/>
      <c r="AE106" s="99" t="s">
        <v>79</v>
      </c>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ht="22.5" outlineLevel="1">
      <c r="A107" s="100"/>
      <c r="B107" s="281"/>
      <c r="C107" s="362" t="s">
        <v>688</v>
      </c>
      <c r="D107" s="363"/>
      <c r="E107" s="364"/>
      <c r="F107" s="365"/>
      <c r="G107" s="366"/>
      <c r="H107" s="106"/>
      <c r="I107" s="106"/>
      <c r="J107" s="106"/>
      <c r="K107" s="106"/>
      <c r="L107" s="106"/>
      <c r="M107" s="106"/>
      <c r="N107" s="104"/>
      <c r="O107" s="104"/>
      <c r="P107" s="104"/>
      <c r="Q107" s="104"/>
      <c r="R107" s="104"/>
      <c r="S107" s="104"/>
      <c r="T107" s="105"/>
      <c r="U107" s="104"/>
      <c r="V107" s="99"/>
      <c r="W107" s="99"/>
      <c r="X107" s="99"/>
      <c r="Y107" s="99"/>
      <c r="Z107" s="99"/>
      <c r="AA107" s="99"/>
      <c r="AB107" s="99"/>
      <c r="AC107" s="99"/>
      <c r="AD107" s="99"/>
      <c r="AE107" s="99" t="s">
        <v>80</v>
      </c>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101" t="str">
        <f>C107</f>
        <v>Přepojení rozvodu VO a jeho dočasné úpravy, provizorní provoz soustavy VO, rozfázování svítidel, provedení potřebných měření a sond</v>
      </c>
      <c r="BB107" s="99"/>
      <c r="BC107" s="99"/>
      <c r="BD107" s="99"/>
      <c r="BE107" s="99"/>
      <c r="BF107" s="99"/>
      <c r="BG107" s="99"/>
      <c r="BH107" s="99"/>
    </row>
    <row r="108" spans="1:60" ht="22.5" outlineLevel="1">
      <c r="A108" s="100">
        <v>54</v>
      </c>
      <c r="B108" s="281" t="s">
        <v>1595</v>
      </c>
      <c r="C108" s="280" t="s">
        <v>687</v>
      </c>
      <c r="D108" s="104" t="s">
        <v>1492</v>
      </c>
      <c r="E108" s="257">
        <v>1</v>
      </c>
      <c r="F108" s="256">
        <v>0</v>
      </c>
      <c r="G108" s="106">
        <f>ROUND(E108*F108,2)</f>
        <v>0</v>
      </c>
      <c r="H108" s="106"/>
      <c r="I108" s="106">
        <f>ROUND(E108*H108,2)</f>
        <v>0</v>
      </c>
      <c r="J108" s="106"/>
      <c r="K108" s="106">
        <f>ROUND(E108*J108,2)</f>
        <v>0</v>
      </c>
      <c r="L108" s="106">
        <v>21</v>
      </c>
      <c r="M108" s="106">
        <f>G108*(1+L108/100)</f>
        <v>0</v>
      </c>
      <c r="N108" s="104">
        <v>0</v>
      </c>
      <c r="O108" s="104">
        <f>ROUND(E108*N108,5)</f>
        <v>0</v>
      </c>
      <c r="P108" s="104">
        <v>0</v>
      </c>
      <c r="Q108" s="104">
        <f>ROUND(E108*P108,5)</f>
        <v>0</v>
      </c>
      <c r="R108" s="104"/>
      <c r="S108" s="104"/>
      <c r="T108" s="105">
        <v>0</v>
      </c>
      <c r="U108" s="104">
        <f>ROUND(E108*T108,2)</f>
        <v>0</v>
      </c>
      <c r="V108" s="99"/>
      <c r="W108" s="99"/>
      <c r="X108" s="99"/>
      <c r="Y108" s="99"/>
      <c r="Z108" s="99"/>
      <c r="AA108" s="99"/>
      <c r="AB108" s="99"/>
      <c r="AC108" s="99"/>
      <c r="AD108" s="99"/>
      <c r="AE108" s="99" t="s">
        <v>79</v>
      </c>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outlineLevel="1">
      <c r="A109" s="100">
        <v>55</v>
      </c>
      <c r="B109" s="281" t="s">
        <v>1594</v>
      </c>
      <c r="C109" s="280" t="s">
        <v>1593</v>
      </c>
      <c r="D109" s="104" t="s">
        <v>1492</v>
      </c>
      <c r="E109" s="257">
        <v>1</v>
      </c>
      <c r="F109" s="256">
        <v>0</v>
      </c>
      <c r="G109" s="106">
        <f>ROUND(E109*F109,2)</f>
        <v>0</v>
      </c>
      <c r="H109" s="106"/>
      <c r="I109" s="106">
        <f>ROUND(E109*H109,2)</f>
        <v>0</v>
      </c>
      <c r="J109" s="106"/>
      <c r="K109" s="106">
        <f>ROUND(E109*J109,2)</f>
        <v>0</v>
      </c>
      <c r="L109" s="106">
        <v>21</v>
      </c>
      <c r="M109" s="106">
        <f>G109*(1+L109/100)</f>
        <v>0</v>
      </c>
      <c r="N109" s="104">
        <v>0</v>
      </c>
      <c r="O109" s="104">
        <f>ROUND(E109*N109,5)</f>
        <v>0</v>
      </c>
      <c r="P109" s="104">
        <v>0</v>
      </c>
      <c r="Q109" s="104">
        <f>ROUND(E109*P109,5)</f>
        <v>0</v>
      </c>
      <c r="R109" s="104"/>
      <c r="S109" s="104"/>
      <c r="T109" s="105">
        <v>0</v>
      </c>
      <c r="U109" s="104">
        <f>ROUND(E109*T109,2)</f>
        <v>0</v>
      </c>
      <c r="V109" s="99"/>
      <c r="W109" s="99"/>
      <c r="X109" s="99"/>
      <c r="Y109" s="99"/>
      <c r="Z109" s="99"/>
      <c r="AA109" s="99"/>
      <c r="AB109" s="99"/>
      <c r="AC109" s="99"/>
      <c r="AD109" s="99"/>
      <c r="AE109" s="99" t="s">
        <v>79</v>
      </c>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row>
    <row r="110" spans="1:60" outlineLevel="1">
      <c r="A110" s="100">
        <v>56</v>
      </c>
      <c r="B110" s="281" t="s">
        <v>1494</v>
      </c>
      <c r="C110" s="280" t="s">
        <v>1496</v>
      </c>
      <c r="D110" s="104" t="s">
        <v>1492</v>
      </c>
      <c r="E110" s="257">
        <v>1</v>
      </c>
      <c r="F110" s="256">
        <v>0</v>
      </c>
      <c r="G110" s="106">
        <f>ROUND(E110*F110,2)</f>
        <v>0</v>
      </c>
      <c r="H110" s="106"/>
      <c r="I110" s="106">
        <f>ROUND(E110*H110,2)</f>
        <v>0</v>
      </c>
      <c r="J110" s="106"/>
      <c r="K110" s="106">
        <f>ROUND(E110*J110,2)</f>
        <v>0</v>
      </c>
      <c r="L110" s="106">
        <v>21</v>
      </c>
      <c r="M110" s="106">
        <f>G110*(1+L110/100)</f>
        <v>0</v>
      </c>
      <c r="N110" s="104">
        <v>0</v>
      </c>
      <c r="O110" s="104">
        <f>ROUND(E110*N110,5)</f>
        <v>0</v>
      </c>
      <c r="P110" s="104">
        <v>0</v>
      </c>
      <c r="Q110" s="104">
        <f>ROUND(E110*P110,5)</f>
        <v>0</v>
      </c>
      <c r="R110" s="104"/>
      <c r="S110" s="104"/>
      <c r="T110" s="105">
        <v>0</v>
      </c>
      <c r="U110" s="104">
        <f>ROUND(E110*T110,2)</f>
        <v>0</v>
      </c>
      <c r="V110" s="99"/>
      <c r="W110" s="99"/>
      <c r="X110" s="99"/>
      <c r="Y110" s="99"/>
      <c r="Z110" s="99"/>
      <c r="AA110" s="99"/>
      <c r="AB110" s="99"/>
      <c r="AC110" s="99"/>
      <c r="AD110" s="99"/>
      <c r="AE110" s="99" t="s">
        <v>79</v>
      </c>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ht="22.5" outlineLevel="1">
      <c r="A111" s="100"/>
      <c r="B111" s="281"/>
      <c r="C111" s="362" t="s">
        <v>1592</v>
      </c>
      <c r="D111" s="363"/>
      <c r="E111" s="364"/>
      <c r="F111" s="365"/>
      <c r="G111" s="366"/>
      <c r="H111" s="106"/>
      <c r="I111" s="106"/>
      <c r="J111" s="106"/>
      <c r="K111" s="106"/>
      <c r="L111" s="106"/>
      <c r="M111" s="106"/>
      <c r="N111" s="104"/>
      <c r="O111" s="104"/>
      <c r="P111" s="104"/>
      <c r="Q111" s="104"/>
      <c r="R111" s="104"/>
      <c r="S111" s="104"/>
      <c r="T111" s="105"/>
      <c r="U111" s="104"/>
      <c r="V111" s="99"/>
      <c r="W111" s="99"/>
      <c r="X111" s="99"/>
      <c r="Y111" s="99"/>
      <c r="Z111" s="99"/>
      <c r="AA111" s="99"/>
      <c r="AB111" s="99"/>
      <c r="AC111" s="99"/>
      <c r="AD111" s="99"/>
      <c r="AE111" s="99" t="s">
        <v>80</v>
      </c>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101" t="str">
        <f>C111</f>
        <v>Geodetické zaměření SO 04 na podkladu katastrální mapy (CD se soubory ve formátu dgn, dxf nebo dwg a tisk) ve trojím vyhotovení</v>
      </c>
      <c r="BB111" s="99"/>
      <c r="BC111" s="99"/>
      <c r="BD111" s="99"/>
      <c r="BE111" s="99"/>
      <c r="BF111" s="99"/>
      <c r="BG111" s="99"/>
      <c r="BH111" s="99"/>
    </row>
    <row r="112" spans="1:60" outlineLevel="1">
      <c r="A112" s="100">
        <v>57</v>
      </c>
      <c r="B112" s="281" t="s">
        <v>1547</v>
      </c>
      <c r="C112" s="280" t="s">
        <v>1591</v>
      </c>
      <c r="D112" s="104" t="s">
        <v>126</v>
      </c>
      <c r="E112" s="257">
        <v>16</v>
      </c>
      <c r="F112" s="256">
        <v>0</v>
      </c>
      <c r="G112" s="106">
        <f t="shared" ref="G112:G117" si="7">ROUND(E112*F112,2)</f>
        <v>0</v>
      </c>
      <c r="H112" s="106"/>
      <c r="I112" s="106">
        <f t="shared" ref="I112:I117" si="8">ROUND(E112*H112,2)</f>
        <v>0</v>
      </c>
      <c r="J112" s="106"/>
      <c r="K112" s="106">
        <f t="shared" ref="K112:K117" si="9">ROUND(E112*J112,2)</f>
        <v>0</v>
      </c>
      <c r="L112" s="106">
        <v>21</v>
      </c>
      <c r="M112" s="106">
        <f t="shared" ref="M112:M117" si="10">G112*(1+L112/100)</f>
        <v>0</v>
      </c>
      <c r="N112" s="104">
        <v>0</v>
      </c>
      <c r="O112" s="104">
        <f t="shared" ref="O112:O117" si="11">ROUND(E112*N112,5)</f>
        <v>0</v>
      </c>
      <c r="P112" s="104">
        <v>0</v>
      </c>
      <c r="Q112" s="104">
        <f t="shared" ref="Q112:Q117" si="12">ROUND(E112*P112,5)</f>
        <v>0</v>
      </c>
      <c r="R112" s="104"/>
      <c r="S112" s="104"/>
      <c r="T112" s="105">
        <v>0</v>
      </c>
      <c r="U112" s="104">
        <f t="shared" ref="U112:U117" si="13">ROUND(E112*T112,2)</f>
        <v>0</v>
      </c>
      <c r="V112" s="99"/>
      <c r="W112" s="99"/>
      <c r="X112" s="99"/>
      <c r="Y112" s="99"/>
      <c r="Z112" s="99"/>
      <c r="AA112" s="99"/>
      <c r="AB112" s="99"/>
      <c r="AC112" s="99"/>
      <c r="AD112" s="99"/>
      <c r="AE112" s="99" t="s">
        <v>79</v>
      </c>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row>
    <row r="113" spans="1:60" ht="22.5" outlineLevel="1">
      <c r="A113" s="100">
        <v>58</v>
      </c>
      <c r="B113" s="281" t="s">
        <v>1517</v>
      </c>
      <c r="C113" s="280" t="s">
        <v>1590</v>
      </c>
      <c r="D113" s="104" t="s">
        <v>1492</v>
      </c>
      <c r="E113" s="257">
        <v>1</v>
      </c>
      <c r="F113" s="256">
        <v>0</v>
      </c>
      <c r="G113" s="106">
        <f t="shared" si="7"/>
        <v>0</v>
      </c>
      <c r="H113" s="106"/>
      <c r="I113" s="106">
        <f t="shared" si="8"/>
        <v>0</v>
      </c>
      <c r="J113" s="106"/>
      <c r="K113" s="106">
        <f t="shared" si="9"/>
        <v>0</v>
      </c>
      <c r="L113" s="106">
        <v>21</v>
      </c>
      <c r="M113" s="106">
        <f t="shared" si="10"/>
        <v>0</v>
      </c>
      <c r="N113" s="104">
        <v>0</v>
      </c>
      <c r="O113" s="104">
        <f t="shared" si="11"/>
        <v>0</v>
      </c>
      <c r="P113" s="104">
        <v>0</v>
      </c>
      <c r="Q113" s="104">
        <f t="shared" si="12"/>
        <v>0</v>
      </c>
      <c r="R113" s="104"/>
      <c r="S113" s="104"/>
      <c r="T113" s="105">
        <v>0</v>
      </c>
      <c r="U113" s="104">
        <f t="shared" si="13"/>
        <v>0</v>
      </c>
      <c r="V113" s="99"/>
      <c r="W113" s="99"/>
      <c r="X113" s="99"/>
      <c r="Y113" s="99"/>
      <c r="Z113" s="99"/>
      <c r="AA113" s="99"/>
      <c r="AB113" s="99"/>
      <c r="AC113" s="99"/>
      <c r="AD113" s="99"/>
      <c r="AE113" s="99" t="s">
        <v>79</v>
      </c>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outlineLevel="1">
      <c r="A114" s="100">
        <v>59</v>
      </c>
      <c r="B114" s="281" t="s">
        <v>1589</v>
      </c>
      <c r="C114" s="280" t="s">
        <v>128</v>
      </c>
      <c r="D114" s="104" t="s">
        <v>126</v>
      </c>
      <c r="E114" s="257">
        <v>10</v>
      </c>
      <c r="F114" s="256">
        <v>0</v>
      </c>
      <c r="G114" s="106">
        <f t="shared" si="7"/>
        <v>0</v>
      </c>
      <c r="H114" s="106"/>
      <c r="I114" s="106">
        <f t="shared" si="8"/>
        <v>0</v>
      </c>
      <c r="J114" s="106"/>
      <c r="K114" s="106">
        <f t="shared" si="9"/>
        <v>0</v>
      </c>
      <c r="L114" s="106">
        <v>21</v>
      </c>
      <c r="M114" s="106">
        <f t="shared" si="10"/>
        <v>0</v>
      </c>
      <c r="N114" s="104">
        <v>0</v>
      </c>
      <c r="O114" s="104">
        <f t="shared" si="11"/>
        <v>0</v>
      </c>
      <c r="P114" s="104">
        <v>0</v>
      </c>
      <c r="Q114" s="104">
        <f t="shared" si="12"/>
        <v>0</v>
      </c>
      <c r="R114" s="104"/>
      <c r="S114" s="104"/>
      <c r="T114" s="105">
        <v>0</v>
      </c>
      <c r="U114" s="104">
        <f t="shared" si="13"/>
        <v>0</v>
      </c>
      <c r="V114" s="99"/>
      <c r="W114" s="99"/>
      <c r="X114" s="99"/>
      <c r="Y114" s="99"/>
      <c r="Z114" s="99"/>
      <c r="AA114" s="99"/>
      <c r="AB114" s="99"/>
      <c r="AC114" s="99"/>
      <c r="AD114" s="99"/>
      <c r="AE114" s="99" t="s">
        <v>79</v>
      </c>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row>
    <row r="115" spans="1:60" outlineLevel="1">
      <c r="A115" s="100">
        <v>60</v>
      </c>
      <c r="B115" s="281" t="s">
        <v>1588</v>
      </c>
      <c r="C115" s="280" t="s">
        <v>127</v>
      </c>
      <c r="D115" s="104" t="s">
        <v>126</v>
      </c>
      <c r="E115" s="257">
        <v>8</v>
      </c>
      <c r="F115" s="256">
        <v>0</v>
      </c>
      <c r="G115" s="106">
        <f t="shared" si="7"/>
        <v>0</v>
      </c>
      <c r="H115" s="106"/>
      <c r="I115" s="106">
        <f t="shared" si="8"/>
        <v>0</v>
      </c>
      <c r="J115" s="106"/>
      <c r="K115" s="106">
        <f t="shared" si="9"/>
        <v>0</v>
      </c>
      <c r="L115" s="106">
        <v>21</v>
      </c>
      <c r="M115" s="106">
        <f t="shared" si="10"/>
        <v>0</v>
      </c>
      <c r="N115" s="104">
        <v>0</v>
      </c>
      <c r="O115" s="104">
        <f t="shared" si="11"/>
        <v>0</v>
      </c>
      <c r="P115" s="104">
        <v>0</v>
      </c>
      <c r="Q115" s="104">
        <f t="shared" si="12"/>
        <v>0</v>
      </c>
      <c r="R115" s="104"/>
      <c r="S115" s="104"/>
      <c r="T115" s="105">
        <v>0</v>
      </c>
      <c r="U115" s="104">
        <f t="shared" si="13"/>
        <v>0</v>
      </c>
      <c r="V115" s="99"/>
      <c r="W115" s="99"/>
      <c r="X115" s="99"/>
      <c r="Y115" s="99"/>
      <c r="Z115" s="99"/>
      <c r="AA115" s="99"/>
      <c r="AB115" s="99"/>
      <c r="AC115" s="99"/>
      <c r="AD115" s="99"/>
      <c r="AE115" s="99" t="s">
        <v>79</v>
      </c>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outlineLevel="1">
      <c r="A116" s="100">
        <v>61</v>
      </c>
      <c r="B116" s="281" t="s">
        <v>1587</v>
      </c>
      <c r="C116" s="280" t="s">
        <v>125</v>
      </c>
      <c r="D116" s="104" t="s">
        <v>1492</v>
      </c>
      <c r="E116" s="257">
        <v>1</v>
      </c>
      <c r="F116" s="256">
        <v>0</v>
      </c>
      <c r="G116" s="106">
        <f t="shared" si="7"/>
        <v>0</v>
      </c>
      <c r="H116" s="106"/>
      <c r="I116" s="106">
        <f t="shared" si="8"/>
        <v>0</v>
      </c>
      <c r="J116" s="106"/>
      <c r="K116" s="106">
        <f t="shared" si="9"/>
        <v>0</v>
      </c>
      <c r="L116" s="106">
        <v>21</v>
      </c>
      <c r="M116" s="106">
        <f t="shared" si="10"/>
        <v>0</v>
      </c>
      <c r="N116" s="104">
        <v>0</v>
      </c>
      <c r="O116" s="104">
        <f t="shared" si="11"/>
        <v>0</v>
      </c>
      <c r="P116" s="104">
        <v>0</v>
      </c>
      <c r="Q116" s="104">
        <f t="shared" si="12"/>
        <v>0</v>
      </c>
      <c r="R116" s="104"/>
      <c r="S116" s="104"/>
      <c r="T116" s="105">
        <v>0</v>
      </c>
      <c r="U116" s="104">
        <f t="shared" si="13"/>
        <v>0</v>
      </c>
      <c r="V116" s="99"/>
      <c r="W116" s="99"/>
      <c r="X116" s="99"/>
      <c r="Y116" s="99"/>
      <c r="Z116" s="99"/>
      <c r="AA116" s="99"/>
      <c r="AB116" s="99"/>
      <c r="AC116" s="99"/>
      <c r="AD116" s="99"/>
      <c r="AE116" s="99" t="s">
        <v>79</v>
      </c>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outlineLevel="1">
      <c r="A117" s="100">
        <v>62</v>
      </c>
      <c r="B117" s="281" t="s">
        <v>1586</v>
      </c>
      <c r="C117" s="280" t="s">
        <v>1585</v>
      </c>
      <c r="D117" s="104" t="s">
        <v>1492</v>
      </c>
      <c r="E117" s="257">
        <v>1</v>
      </c>
      <c r="F117" s="256">
        <v>0</v>
      </c>
      <c r="G117" s="106">
        <f t="shared" si="7"/>
        <v>0</v>
      </c>
      <c r="H117" s="106"/>
      <c r="I117" s="106">
        <f t="shared" si="8"/>
        <v>0</v>
      </c>
      <c r="J117" s="106"/>
      <c r="K117" s="106">
        <f t="shared" si="9"/>
        <v>0</v>
      </c>
      <c r="L117" s="106">
        <v>21</v>
      </c>
      <c r="M117" s="106">
        <f t="shared" si="10"/>
        <v>0</v>
      </c>
      <c r="N117" s="104">
        <v>0</v>
      </c>
      <c r="O117" s="104">
        <f t="shared" si="11"/>
        <v>0</v>
      </c>
      <c r="P117" s="104">
        <v>0</v>
      </c>
      <c r="Q117" s="104">
        <f t="shared" si="12"/>
        <v>0</v>
      </c>
      <c r="R117" s="104"/>
      <c r="S117" s="104"/>
      <c r="T117" s="105">
        <v>0</v>
      </c>
      <c r="U117" s="104">
        <f t="shared" si="13"/>
        <v>0</v>
      </c>
      <c r="V117" s="99"/>
      <c r="W117" s="99"/>
      <c r="X117" s="99"/>
      <c r="Y117" s="99"/>
      <c r="Z117" s="99"/>
      <c r="AA117" s="99"/>
      <c r="AB117" s="99"/>
      <c r="AC117" s="99"/>
      <c r="AD117" s="99"/>
      <c r="AE117" s="99" t="s">
        <v>79</v>
      </c>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row>
    <row r="118" spans="1:60" outlineLevel="1">
      <c r="A118" s="100"/>
      <c r="B118" s="281"/>
      <c r="C118" s="362" t="s">
        <v>1584</v>
      </c>
      <c r="D118" s="363"/>
      <c r="E118" s="364"/>
      <c r="F118" s="365"/>
      <c r="G118" s="366"/>
      <c r="H118" s="106"/>
      <c r="I118" s="106"/>
      <c r="J118" s="106"/>
      <c r="K118" s="106"/>
      <c r="L118" s="106"/>
      <c r="M118" s="106"/>
      <c r="N118" s="104"/>
      <c r="O118" s="104"/>
      <c r="P118" s="104"/>
      <c r="Q118" s="104"/>
      <c r="R118" s="104"/>
      <c r="S118" s="104"/>
      <c r="T118" s="105"/>
      <c r="U118" s="104"/>
      <c r="V118" s="99"/>
      <c r="W118" s="99"/>
      <c r="X118" s="99"/>
      <c r="Y118" s="99"/>
      <c r="Z118" s="99"/>
      <c r="AA118" s="99"/>
      <c r="AB118" s="99"/>
      <c r="AC118" s="99"/>
      <c r="AD118" s="99"/>
      <c r="AE118" s="99" t="s">
        <v>80</v>
      </c>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101" t="str">
        <f>C118</f>
        <v>Zhotovitel předá sadu manuálů a návodů k obsluze všech prvků zařízení v českém jazyce</v>
      </c>
      <c r="BB118" s="99"/>
      <c r="BC118" s="99"/>
      <c r="BD118" s="99"/>
      <c r="BE118" s="99"/>
      <c r="BF118" s="99"/>
      <c r="BG118" s="99"/>
      <c r="BH118" s="99"/>
    </row>
    <row r="119" spans="1:60" outlineLevel="1">
      <c r="A119" s="100">
        <v>63</v>
      </c>
      <c r="B119" s="281" t="s">
        <v>1583</v>
      </c>
      <c r="C119" s="280" t="s">
        <v>1582</v>
      </c>
      <c r="D119" s="104" t="s">
        <v>1492</v>
      </c>
      <c r="E119" s="257">
        <v>1</v>
      </c>
      <c r="F119" s="256">
        <v>0</v>
      </c>
      <c r="G119" s="106">
        <f>ROUND(E119*F119,2)</f>
        <v>0</v>
      </c>
      <c r="H119" s="106"/>
      <c r="I119" s="106">
        <f>ROUND(E119*H119,2)</f>
        <v>0</v>
      </c>
      <c r="J119" s="106"/>
      <c r="K119" s="106">
        <f>ROUND(E119*J119,2)</f>
        <v>0</v>
      </c>
      <c r="L119" s="106">
        <v>21</v>
      </c>
      <c r="M119" s="106">
        <f>G119*(1+L119/100)</f>
        <v>0</v>
      </c>
      <c r="N119" s="104">
        <v>0</v>
      </c>
      <c r="O119" s="104">
        <f>ROUND(E119*N119,5)</f>
        <v>0</v>
      </c>
      <c r="P119" s="104">
        <v>0</v>
      </c>
      <c r="Q119" s="104">
        <f>ROUND(E119*P119,5)</f>
        <v>0</v>
      </c>
      <c r="R119" s="104"/>
      <c r="S119" s="104"/>
      <c r="T119" s="105">
        <v>0</v>
      </c>
      <c r="U119" s="104">
        <f>ROUND(E119*T119,2)</f>
        <v>0</v>
      </c>
      <c r="V119" s="99"/>
      <c r="W119" s="99"/>
      <c r="X119" s="99"/>
      <c r="Y119" s="99"/>
      <c r="Z119" s="99"/>
      <c r="AA119" s="99"/>
      <c r="AB119" s="99"/>
      <c r="AC119" s="99"/>
      <c r="AD119" s="99"/>
      <c r="AE119" s="99" t="s">
        <v>79</v>
      </c>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row>
    <row r="120" spans="1:60" outlineLevel="1">
      <c r="A120" s="100"/>
      <c r="B120" s="281"/>
      <c r="C120" s="362" t="s">
        <v>1581</v>
      </c>
      <c r="D120" s="363"/>
      <c r="E120" s="364"/>
      <c r="F120" s="365"/>
      <c r="G120" s="366"/>
      <c r="H120" s="106"/>
      <c r="I120" s="106"/>
      <c r="J120" s="106"/>
      <c r="K120" s="106"/>
      <c r="L120" s="106"/>
      <c r="M120" s="106"/>
      <c r="N120" s="104"/>
      <c r="O120" s="104"/>
      <c r="P120" s="104"/>
      <c r="Q120" s="104"/>
      <c r="R120" s="104"/>
      <c r="S120" s="104"/>
      <c r="T120" s="105"/>
      <c r="U120" s="104"/>
      <c r="V120" s="99"/>
      <c r="W120" s="99"/>
      <c r="X120" s="99"/>
      <c r="Y120" s="99"/>
      <c r="Z120" s="99"/>
      <c r="AA120" s="99"/>
      <c r="AB120" s="99"/>
      <c r="AC120" s="99"/>
      <c r="AD120" s="99"/>
      <c r="AE120" s="99" t="s">
        <v>80</v>
      </c>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101" t="str">
        <f>C120</f>
        <v>Zaškolení obsluhy a údržby</v>
      </c>
      <c r="BB120" s="99"/>
      <c r="BC120" s="99"/>
      <c r="BD120" s="99"/>
      <c r="BE120" s="99"/>
      <c r="BF120" s="99"/>
      <c r="BG120" s="99"/>
      <c r="BH120" s="99"/>
    </row>
    <row r="121" spans="1:60" outlineLevel="1">
      <c r="A121" s="100">
        <v>64</v>
      </c>
      <c r="B121" s="281" t="s">
        <v>1580</v>
      </c>
      <c r="C121" s="280" t="s">
        <v>1579</v>
      </c>
      <c r="D121" s="104" t="s">
        <v>1492</v>
      </c>
      <c r="E121" s="257">
        <v>1</v>
      </c>
      <c r="F121" s="256">
        <v>0</v>
      </c>
      <c r="G121" s="106">
        <f>ROUND(E121*F121,2)</f>
        <v>0</v>
      </c>
      <c r="H121" s="106"/>
      <c r="I121" s="106">
        <f>ROUND(E121*H121,2)</f>
        <v>0</v>
      </c>
      <c r="J121" s="106"/>
      <c r="K121" s="106">
        <f>ROUND(E121*J121,2)</f>
        <v>0</v>
      </c>
      <c r="L121" s="106">
        <v>21</v>
      </c>
      <c r="M121" s="106">
        <f>G121*(1+L121/100)</f>
        <v>0</v>
      </c>
      <c r="N121" s="104">
        <v>0</v>
      </c>
      <c r="O121" s="104">
        <f>ROUND(E121*N121,5)</f>
        <v>0</v>
      </c>
      <c r="P121" s="104">
        <v>0</v>
      </c>
      <c r="Q121" s="104">
        <f>ROUND(E121*P121,5)</f>
        <v>0</v>
      </c>
      <c r="R121" s="104"/>
      <c r="S121" s="104"/>
      <c r="T121" s="105">
        <v>0</v>
      </c>
      <c r="U121" s="104">
        <f>ROUND(E121*T121,2)</f>
        <v>0</v>
      </c>
      <c r="V121" s="99"/>
      <c r="W121" s="99"/>
      <c r="X121" s="99"/>
      <c r="Y121" s="99"/>
      <c r="Z121" s="99"/>
      <c r="AA121" s="99"/>
      <c r="AB121" s="99"/>
      <c r="AC121" s="99"/>
      <c r="AD121" s="99"/>
      <c r="AE121" s="99" t="s">
        <v>79</v>
      </c>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ht="22.5" outlineLevel="1">
      <c r="A122" s="100"/>
      <c r="B122" s="281"/>
      <c r="C122" s="362" t="s">
        <v>1578</v>
      </c>
      <c r="D122" s="363"/>
      <c r="E122" s="364"/>
      <c r="F122" s="365"/>
      <c r="G122" s="366"/>
      <c r="H122" s="106"/>
      <c r="I122" s="106"/>
      <c r="J122" s="106"/>
      <c r="K122" s="106"/>
      <c r="L122" s="106"/>
      <c r="M122" s="106"/>
      <c r="N122" s="104"/>
      <c r="O122" s="104"/>
      <c r="P122" s="104"/>
      <c r="Q122" s="104"/>
      <c r="R122" s="104"/>
      <c r="S122" s="104"/>
      <c r="T122" s="105"/>
      <c r="U122" s="104"/>
      <c r="V122" s="99"/>
      <c r="W122" s="99"/>
      <c r="X122" s="99"/>
      <c r="Y122" s="99"/>
      <c r="Z122" s="99"/>
      <c r="AA122" s="99"/>
      <c r="AB122" s="99"/>
      <c r="AC122" s="99"/>
      <c r="AD122" s="99"/>
      <c r="AE122" s="99" t="s">
        <v>80</v>
      </c>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101" t="str">
        <f>C122</f>
        <v>Zajištění otevřených výkopů a lávek pro osoby po dobu provádění výkopů SO 04 vč. dodání potřebného materiálu</v>
      </c>
      <c r="BB122" s="99"/>
      <c r="BC122" s="99"/>
      <c r="BD122" s="99"/>
      <c r="BE122" s="99"/>
      <c r="BF122" s="99"/>
      <c r="BG122" s="99"/>
      <c r="BH122" s="99"/>
    </row>
    <row r="123" spans="1:60" outlineLevel="1">
      <c r="A123" s="100">
        <v>65</v>
      </c>
      <c r="B123" s="281" t="s">
        <v>1577</v>
      </c>
      <c r="C123" s="280" t="s">
        <v>1576</v>
      </c>
      <c r="D123" s="104" t="s">
        <v>1492</v>
      </c>
      <c r="E123" s="257">
        <v>1</v>
      </c>
      <c r="F123" s="256">
        <v>0</v>
      </c>
      <c r="G123" s="106">
        <f>ROUND(E123*F123,2)</f>
        <v>0</v>
      </c>
      <c r="H123" s="106"/>
      <c r="I123" s="106">
        <f>ROUND(E123*H123,2)</f>
        <v>0</v>
      </c>
      <c r="J123" s="106"/>
      <c r="K123" s="106">
        <f>ROUND(E123*J123,2)</f>
        <v>0</v>
      </c>
      <c r="L123" s="106">
        <v>21</v>
      </c>
      <c r="M123" s="106">
        <f>G123*(1+L123/100)</f>
        <v>0</v>
      </c>
      <c r="N123" s="104">
        <v>0</v>
      </c>
      <c r="O123" s="104">
        <f>ROUND(E123*N123,5)</f>
        <v>0</v>
      </c>
      <c r="P123" s="104">
        <v>0</v>
      </c>
      <c r="Q123" s="104">
        <f>ROUND(E123*P123,5)</f>
        <v>0</v>
      </c>
      <c r="R123" s="104"/>
      <c r="S123" s="104"/>
      <c r="T123" s="105">
        <v>0</v>
      </c>
      <c r="U123" s="104">
        <f>ROUND(E123*T123,2)</f>
        <v>0</v>
      </c>
      <c r="V123" s="99"/>
      <c r="W123" s="99"/>
      <c r="X123" s="99"/>
      <c r="Y123" s="99"/>
      <c r="Z123" s="99"/>
      <c r="AA123" s="99"/>
      <c r="AB123" s="99"/>
      <c r="AC123" s="99"/>
      <c r="AD123" s="99"/>
      <c r="AE123" s="99" t="s">
        <v>79</v>
      </c>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ht="22.5" outlineLevel="1">
      <c r="A124" s="100"/>
      <c r="B124" s="281"/>
      <c r="C124" s="362" t="s">
        <v>1575</v>
      </c>
      <c r="D124" s="363"/>
      <c r="E124" s="364"/>
      <c r="F124" s="365"/>
      <c r="G124" s="366"/>
      <c r="H124" s="106"/>
      <c r="I124" s="106"/>
      <c r="J124" s="106"/>
      <c r="K124" s="106"/>
      <c r="L124" s="106"/>
      <c r="M124" s="106"/>
      <c r="N124" s="104"/>
      <c r="O124" s="104"/>
      <c r="P124" s="104"/>
      <c r="Q124" s="104"/>
      <c r="R124" s="104"/>
      <c r="S124" s="104"/>
      <c r="T124" s="105"/>
      <c r="U124" s="104"/>
      <c r="V124" s="99"/>
      <c r="W124" s="99"/>
      <c r="X124" s="99"/>
      <c r="Y124" s="99"/>
      <c r="Z124" s="99"/>
      <c r="AA124" s="99"/>
      <c r="AB124" s="99"/>
      <c r="AC124" s="99"/>
      <c r="AD124" s="99"/>
      <c r="AE124" s="99" t="s">
        <v>80</v>
      </c>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101" t="str">
        <f>C124</f>
        <v>Zahrnuje náklady na dopravu strojů a zařízení od výrobce (obchodní organizace) až na místo první skládky na staveništi.</v>
      </c>
      <c r="BB124" s="99"/>
      <c r="BC124" s="99"/>
      <c r="BD124" s="99"/>
      <c r="BE124" s="99"/>
      <c r="BF124" s="99"/>
      <c r="BG124" s="99"/>
      <c r="BH124" s="99"/>
    </row>
    <row r="125" spans="1:60" ht="22.5" outlineLevel="1">
      <c r="A125" s="110"/>
      <c r="B125" s="279"/>
      <c r="C125" s="390" t="s">
        <v>1574</v>
      </c>
      <c r="D125" s="391"/>
      <c r="E125" s="392"/>
      <c r="F125" s="393"/>
      <c r="G125" s="394"/>
      <c r="H125" s="253"/>
      <c r="I125" s="253"/>
      <c r="J125" s="253"/>
      <c r="K125" s="253"/>
      <c r="L125" s="253"/>
      <c r="M125" s="253"/>
      <c r="N125" s="251"/>
      <c r="O125" s="251"/>
      <c r="P125" s="251"/>
      <c r="Q125" s="251"/>
      <c r="R125" s="251"/>
      <c r="S125" s="251"/>
      <c r="T125" s="252"/>
      <c r="U125" s="251"/>
      <c r="V125" s="99"/>
      <c r="W125" s="99"/>
      <c r="X125" s="99"/>
      <c r="Y125" s="99"/>
      <c r="Z125" s="99"/>
      <c r="AA125" s="99"/>
      <c r="AB125" s="99"/>
      <c r="AC125" s="99"/>
      <c r="AD125" s="99"/>
      <c r="AE125" s="99" t="s">
        <v>80</v>
      </c>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101" t="str">
        <f>C125</f>
        <v>Pojištění materiálu použitého na stavbě, zabezpečení materiálu na stavbě proti poškození a proti krádeži</v>
      </c>
      <c r="BB125" s="99"/>
      <c r="BC125" s="99"/>
      <c r="BD125" s="99"/>
      <c r="BE125" s="99"/>
      <c r="BF125" s="99"/>
      <c r="BG125" s="99"/>
      <c r="BH125" s="99"/>
    </row>
    <row r="126" spans="1:60">
      <c r="A126" s="288"/>
      <c r="B126" s="5" t="s">
        <v>712</v>
      </c>
      <c r="C126" s="250" t="s">
        <v>712</v>
      </c>
      <c r="D126" s="288"/>
      <c r="E126" s="288"/>
      <c r="F126" s="288"/>
      <c r="G126" s="288"/>
      <c r="H126" s="288"/>
      <c r="I126" s="288"/>
      <c r="J126" s="288"/>
      <c r="K126" s="288"/>
      <c r="L126" s="288"/>
      <c r="M126" s="288"/>
      <c r="N126" s="288"/>
      <c r="O126" s="288"/>
      <c r="P126" s="288"/>
      <c r="Q126" s="288"/>
      <c r="R126" s="288"/>
      <c r="S126" s="288"/>
      <c r="T126" s="288"/>
      <c r="U126" s="288"/>
      <c r="AC126">
        <v>12</v>
      </c>
      <c r="AD126">
        <v>21</v>
      </c>
    </row>
    <row r="127" spans="1:60" ht="15">
      <c r="A127" s="306" t="s">
        <v>288</v>
      </c>
      <c r="B127" s="307"/>
      <c r="C127" s="307"/>
      <c r="D127" s="308"/>
      <c r="E127" s="307"/>
      <c r="F127" s="308"/>
      <c r="G127" s="309">
        <f>G8+G23+G28+G31+G34+G71+G82+G92+G102</f>
        <v>0</v>
      </c>
      <c r="H127" s="288"/>
      <c r="I127" s="288"/>
      <c r="J127" s="288"/>
      <c r="K127" s="288"/>
      <c r="L127" s="288"/>
      <c r="M127" s="288"/>
      <c r="N127" s="288"/>
      <c r="O127" s="288"/>
      <c r="P127" s="288"/>
      <c r="Q127" s="288"/>
      <c r="R127" s="288"/>
      <c r="S127" s="288"/>
      <c r="T127" s="288"/>
      <c r="U127" s="288"/>
      <c r="AC127">
        <f>SUMIF(L7:L125,AC126,G7:G125)</f>
        <v>0</v>
      </c>
      <c r="AD127">
        <f>SUMIF(L7:L125,AD126,G7:G125)</f>
        <v>0</v>
      </c>
      <c r="AE127" t="s">
        <v>715</v>
      </c>
    </row>
    <row r="128" spans="1:60">
      <c r="A128" s="288"/>
      <c r="B128" s="5" t="s">
        <v>712</v>
      </c>
      <c r="C128" s="250" t="s">
        <v>712</v>
      </c>
      <c r="D128" s="288"/>
      <c r="E128" s="288"/>
      <c r="F128" s="288"/>
      <c r="G128" s="288"/>
      <c r="H128" s="288"/>
      <c r="I128" s="288"/>
      <c r="J128" s="288"/>
      <c r="K128" s="288"/>
      <c r="L128" s="288"/>
      <c r="M128" s="288"/>
      <c r="N128" s="288"/>
      <c r="O128" s="288"/>
      <c r="P128" s="288"/>
      <c r="Q128" s="288"/>
      <c r="R128" s="288"/>
      <c r="S128" s="288"/>
      <c r="T128" s="288"/>
      <c r="U128" s="288"/>
    </row>
    <row r="129" spans="1:31">
      <c r="A129" s="288"/>
      <c r="B129" s="5" t="s">
        <v>712</v>
      </c>
      <c r="C129" s="250" t="s">
        <v>712</v>
      </c>
      <c r="D129" s="288"/>
      <c r="E129" s="288"/>
      <c r="F129" s="288"/>
      <c r="G129" s="288"/>
      <c r="H129" s="288"/>
      <c r="I129" s="288"/>
      <c r="J129" s="288"/>
      <c r="K129" s="288"/>
      <c r="L129" s="288"/>
      <c r="M129" s="288"/>
      <c r="N129" s="288"/>
      <c r="O129" s="288"/>
      <c r="P129" s="288"/>
      <c r="Q129" s="288"/>
      <c r="R129" s="288"/>
      <c r="S129" s="288"/>
      <c r="T129" s="288"/>
      <c r="U129" s="288"/>
    </row>
    <row r="130" spans="1:31">
      <c r="A130" s="367" t="s">
        <v>714</v>
      </c>
      <c r="B130" s="367"/>
      <c r="C130" s="368"/>
      <c r="D130" s="288"/>
      <c r="E130" s="288"/>
      <c r="F130" s="288"/>
      <c r="G130" s="288"/>
      <c r="H130" s="288"/>
      <c r="I130" s="288"/>
      <c r="J130" s="288"/>
      <c r="K130" s="288"/>
      <c r="L130" s="288"/>
      <c r="M130" s="288"/>
      <c r="N130" s="288"/>
      <c r="O130" s="288"/>
      <c r="P130" s="288"/>
      <c r="Q130" s="288"/>
      <c r="R130" s="288"/>
      <c r="S130" s="288"/>
      <c r="T130" s="288"/>
      <c r="U130" s="288"/>
    </row>
    <row r="131" spans="1:31">
      <c r="A131" s="395"/>
      <c r="B131" s="396"/>
      <c r="C131" s="397"/>
      <c r="D131" s="396"/>
      <c r="E131" s="396"/>
      <c r="F131" s="396"/>
      <c r="G131" s="372"/>
      <c r="H131" s="288"/>
      <c r="I131" s="288"/>
      <c r="J131" s="288"/>
      <c r="K131" s="288"/>
      <c r="L131" s="288"/>
      <c r="M131" s="288"/>
      <c r="N131" s="288"/>
      <c r="O131" s="288"/>
      <c r="P131" s="288"/>
      <c r="Q131" s="288"/>
      <c r="R131" s="288"/>
      <c r="S131" s="288"/>
      <c r="T131" s="288"/>
      <c r="U131" s="288"/>
      <c r="AE131" t="s">
        <v>713</v>
      </c>
    </row>
    <row r="132" spans="1:31">
      <c r="A132" s="373"/>
      <c r="B132" s="374"/>
      <c r="C132" s="375"/>
      <c r="D132" s="374"/>
      <c r="E132" s="374"/>
      <c r="F132" s="374"/>
      <c r="G132" s="376"/>
      <c r="H132" s="288"/>
      <c r="I132" s="288"/>
      <c r="J132" s="288"/>
      <c r="K132" s="288"/>
      <c r="L132" s="288"/>
      <c r="M132" s="288"/>
      <c r="N132" s="288"/>
      <c r="O132" s="288"/>
      <c r="P132" s="288"/>
      <c r="Q132" s="288"/>
      <c r="R132" s="288"/>
      <c r="S132" s="288"/>
      <c r="T132" s="288"/>
      <c r="U132" s="288"/>
    </row>
    <row r="133" spans="1:31">
      <c r="A133" s="373"/>
      <c r="B133" s="374"/>
      <c r="C133" s="375"/>
      <c r="D133" s="374"/>
      <c r="E133" s="374"/>
      <c r="F133" s="374"/>
      <c r="G133" s="376"/>
      <c r="H133" s="288"/>
      <c r="I133" s="288"/>
      <c r="J133" s="288"/>
      <c r="K133" s="288"/>
      <c r="L133" s="288"/>
      <c r="M133" s="288"/>
      <c r="N133" s="288"/>
      <c r="O133" s="288"/>
      <c r="P133" s="288"/>
      <c r="Q133" s="288"/>
      <c r="R133" s="288"/>
      <c r="S133" s="288"/>
      <c r="T133" s="288"/>
      <c r="U133" s="288"/>
    </row>
    <row r="134" spans="1:31">
      <c r="A134" s="373"/>
      <c r="B134" s="374"/>
      <c r="C134" s="375"/>
      <c r="D134" s="374"/>
      <c r="E134" s="374"/>
      <c r="F134" s="374"/>
      <c r="G134" s="376"/>
      <c r="H134" s="288"/>
      <c r="I134" s="288"/>
      <c r="J134" s="288"/>
      <c r="K134" s="288"/>
      <c r="L134" s="288"/>
      <c r="M134" s="288"/>
      <c r="N134" s="288"/>
      <c r="O134" s="288"/>
      <c r="P134" s="288"/>
      <c r="Q134" s="288"/>
      <c r="R134" s="288"/>
      <c r="S134" s="288"/>
      <c r="T134" s="288"/>
      <c r="U134" s="288"/>
    </row>
    <row r="135" spans="1:31">
      <c r="A135" s="377"/>
      <c r="B135" s="378"/>
      <c r="C135" s="379"/>
      <c r="D135" s="378"/>
      <c r="E135" s="378"/>
      <c r="F135" s="378"/>
      <c r="G135" s="380"/>
      <c r="H135" s="288"/>
      <c r="I135" s="288"/>
      <c r="J135" s="288"/>
      <c r="K135" s="288"/>
      <c r="L135" s="288"/>
      <c r="M135" s="288"/>
      <c r="N135" s="288"/>
      <c r="O135" s="288"/>
      <c r="P135" s="288"/>
      <c r="Q135" s="288"/>
      <c r="R135" s="288"/>
      <c r="S135" s="288"/>
      <c r="T135" s="288"/>
      <c r="U135" s="288"/>
    </row>
    <row r="136" spans="1:31">
      <c r="A136" s="288"/>
      <c r="B136" s="5" t="s">
        <v>712</v>
      </c>
      <c r="C136" s="250" t="s">
        <v>712</v>
      </c>
      <c r="D136" s="288"/>
      <c r="E136" s="288"/>
      <c r="F136" s="288"/>
      <c r="G136" s="288"/>
      <c r="H136" s="288"/>
      <c r="I136" s="288"/>
      <c r="J136" s="288"/>
      <c r="K136" s="288"/>
      <c r="L136" s="288"/>
      <c r="M136" s="288"/>
      <c r="N136" s="288"/>
      <c r="O136" s="288"/>
      <c r="P136" s="288"/>
      <c r="Q136" s="288"/>
      <c r="R136" s="288"/>
      <c r="S136" s="288"/>
      <c r="T136" s="288"/>
      <c r="U136" s="288"/>
    </row>
    <row r="137" spans="1:31">
      <c r="A137" t="s">
        <v>1436</v>
      </c>
      <c r="B137"/>
      <c r="C137"/>
      <c r="AE137" t="s">
        <v>711</v>
      </c>
    </row>
    <row r="138" spans="1:31">
      <c r="A138" s="389" t="s">
        <v>1437</v>
      </c>
      <c r="B138" s="389"/>
      <c r="C138" s="389"/>
      <c r="D138" s="389"/>
      <c r="E138" s="389"/>
      <c r="F138" s="389"/>
      <c r="G138" s="389"/>
      <c r="H138" s="389"/>
      <c r="I138" s="389"/>
    </row>
    <row r="139" spans="1:31">
      <c r="A139" t="s">
        <v>1438</v>
      </c>
      <c r="B139"/>
      <c r="C139"/>
    </row>
    <row r="140" spans="1:31">
      <c r="B140"/>
      <c r="C140"/>
    </row>
    <row r="141" spans="1:31">
      <c r="A141" s="389" t="s">
        <v>1439</v>
      </c>
      <c r="B141" s="389"/>
      <c r="C141" s="389"/>
      <c r="D141" s="389"/>
      <c r="E141" s="389"/>
      <c r="F141" s="389"/>
      <c r="G141" s="389"/>
      <c r="H141" s="389"/>
      <c r="I141" s="389"/>
    </row>
    <row r="142" spans="1:31">
      <c r="A142" t="s">
        <v>1573</v>
      </c>
      <c r="B142"/>
      <c r="C142"/>
    </row>
    <row r="143" spans="1:31">
      <c r="A143" t="s">
        <v>1572</v>
      </c>
      <c r="B143"/>
      <c r="C143"/>
    </row>
    <row r="144" spans="1:31">
      <c r="A144" t="s">
        <v>1571</v>
      </c>
      <c r="B144"/>
      <c r="C144"/>
    </row>
  </sheetData>
  <sheetProtection algorithmName="SHA-512" hashValue="RlLjNiBno/wJoeGi23px13BJNccZt78DuOie9IgNJJPWeV0tT1jZ+TMs4WAXuzaV3AtBiEhfLh+pKvVr6ToWog==" saltValue="yAisyzJQOPf5LmHOvAzsZA==" spinCount="100000" sheet="1" objects="1" scenarios="1"/>
  <protectedRanges>
    <protectedRange sqref="F88 F90 F93 F94 F96 F98 F99 F100 F103 F105 F106 F108 F109 F110 F112 F113 F114 F115 F116 F117 F119 F121 F123" name="Oblast2"/>
    <protectedRange sqref="F9 F11 F13 F15 F17 F18 F20 F22 F24 F26 F29 F32 F35 F36 F38 F39 F41 F42 F44 F46 F51 F53 F55 F57 F59 F61 F63 F64 F65 F66 F67 F68 F69 F70 F72 F74 F75 F77 F78 F80 F83 F86" name="Oblast1"/>
    <protectedRange sqref="A131:G135" name="Oblast3"/>
  </protectedRanges>
  <mergeCells count="48">
    <mergeCell ref="A1:G1"/>
    <mergeCell ref="C2:G2"/>
    <mergeCell ref="C3:G3"/>
    <mergeCell ref="C4:G4"/>
    <mergeCell ref="C10:G10"/>
    <mergeCell ref="C27:G27"/>
    <mergeCell ref="C30:G30"/>
    <mergeCell ref="C33:G33"/>
    <mergeCell ref="C37:G37"/>
    <mergeCell ref="C12:G12"/>
    <mergeCell ref="C14:G14"/>
    <mergeCell ref="C16:G16"/>
    <mergeCell ref="C19:G19"/>
    <mergeCell ref="C21:G21"/>
    <mergeCell ref="C25:G25"/>
    <mergeCell ref="C40:G40"/>
    <mergeCell ref="C43:G43"/>
    <mergeCell ref="C85:G85"/>
    <mergeCell ref="C52:G52"/>
    <mergeCell ref="C54:G54"/>
    <mergeCell ref="C56:G56"/>
    <mergeCell ref="C58:G58"/>
    <mergeCell ref="C60:G60"/>
    <mergeCell ref="C62:G62"/>
    <mergeCell ref="C73:G73"/>
    <mergeCell ref="C45:G45"/>
    <mergeCell ref="C122:G122"/>
    <mergeCell ref="C87:G87"/>
    <mergeCell ref="C89:G89"/>
    <mergeCell ref="C91:G91"/>
    <mergeCell ref="C95:G95"/>
    <mergeCell ref="C97:G97"/>
    <mergeCell ref="C120:G120"/>
    <mergeCell ref="C76:G76"/>
    <mergeCell ref="C79:G79"/>
    <mergeCell ref="C81:G81"/>
    <mergeCell ref="C84:G84"/>
    <mergeCell ref="C101:G101"/>
    <mergeCell ref="C104:G104"/>
    <mergeCell ref="C107:G107"/>
    <mergeCell ref="C111:G111"/>
    <mergeCell ref="C118:G118"/>
    <mergeCell ref="A141:I141"/>
    <mergeCell ref="C124:G124"/>
    <mergeCell ref="C125:G125"/>
    <mergeCell ref="A130:C130"/>
    <mergeCell ref="A131:G135"/>
    <mergeCell ref="A138:I138"/>
  </mergeCells>
  <pageMargins left="0.39370078740157499" right="0.19685039370078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Z392"/>
  <sheetViews>
    <sheetView showGridLines="0" showZeros="0" zoomScaleNormal="100" workbookViewId="0">
      <selection activeCell="F8" sqref="F8"/>
    </sheetView>
  </sheetViews>
  <sheetFormatPr defaultRowHeight="12.75"/>
  <cols>
    <col min="1" max="1" width="4.42578125" style="179" customWidth="1"/>
    <col min="2" max="2" width="11.5703125" style="179" customWidth="1"/>
    <col min="3" max="3" width="40.42578125" style="179" customWidth="1"/>
    <col min="4" max="4" width="5.5703125" style="179" customWidth="1"/>
    <col min="5" max="5" width="8.5703125" style="180" customWidth="1"/>
    <col min="6" max="6" width="9.85546875" style="179" customWidth="1"/>
    <col min="7" max="7" width="13.85546875" style="179" customWidth="1"/>
    <col min="8" max="11" width="9.140625" style="179"/>
    <col min="12" max="12" width="75.42578125" style="179" customWidth="1"/>
    <col min="13" max="13" width="45.28515625" style="179" customWidth="1"/>
    <col min="14" max="16384" width="9.140625" style="179"/>
  </cols>
  <sheetData>
    <row r="1" spans="1:104" ht="15.75">
      <c r="A1" s="404" t="s">
        <v>287</v>
      </c>
      <c r="B1" s="404"/>
      <c r="C1" s="404"/>
      <c r="D1" s="404"/>
      <c r="E1" s="404"/>
      <c r="F1" s="404"/>
      <c r="G1" s="404"/>
    </row>
    <row r="2" spans="1:104" ht="14.25" customHeight="1" thickBot="1">
      <c r="A2" s="223"/>
      <c r="B2" s="235"/>
      <c r="C2" s="233"/>
      <c r="D2" s="233"/>
      <c r="E2" s="234"/>
      <c r="F2" s="233"/>
      <c r="G2" s="233"/>
    </row>
    <row r="3" spans="1:104" ht="13.5" thickTop="1">
      <c r="A3" s="405" t="s">
        <v>286</v>
      </c>
      <c r="B3" s="406"/>
      <c r="C3" s="232" t="s">
        <v>1260</v>
      </c>
      <c r="D3" s="231"/>
      <c r="E3" s="230" t="s">
        <v>40</v>
      </c>
      <c r="F3" s="229" t="s">
        <v>1264</v>
      </c>
      <c r="G3" s="228"/>
    </row>
    <row r="4" spans="1:104" ht="13.5" thickBot="1">
      <c r="A4" s="407" t="s">
        <v>285</v>
      </c>
      <c r="B4" s="408"/>
      <c r="C4" s="227" t="s">
        <v>1262</v>
      </c>
      <c r="D4" s="226"/>
      <c r="E4" s="409" t="s">
        <v>1266</v>
      </c>
      <c r="F4" s="410"/>
      <c r="G4" s="411"/>
    </row>
    <row r="5" spans="1:104" ht="13.5" thickTop="1">
      <c r="A5" s="225"/>
      <c r="B5" s="223"/>
      <c r="C5" s="223"/>
      <c r="D5" s="223"/>
      <c r="E5" s="224"/>
      <c r="F5" s="223"/>
      <c r="G5" s="223"/>
    </row>
    <row r="6" spans="1:104">
      <c r="A6" s="221" t="s">
        <v>61</v>
      </c>
      <c r="B6" s="219" t="s">
        <v>284</v>
      </c>
      <c r="C6" s="219" t="s">
        <v>62</v>
      </c>
      <c r="D6" s="219" t="s">
        <v>63</v>
      </c>
      <c r="E6" s="219" t="s">
        <v>64</v>
      </c>
      <c r="F6" s="219" t="s">
        <v>65</v>
      </c>
      <c r="G6" s="218" t="s">
        <v>283</v>
      </c>
    </row>
    <row r="7" spans="1:104">
      <c r="A7" s="216" t="s">
        <v>149</v>
      </c>
      <c r="B7" s="215" t="s">
        <v>282</v>
      </c>
      <c r="C7" s="214" t="s">
        <v>281</v>
      </c>
      <c r="D7" s="213"/>
      <c r="E7" s="248"/>
      <c r="F7" s="248"/>
      <c r="G7" s="247"/>
      <c r="O7" s="189">
        <v>1</v>
      </c>
    </row>
    <row r="8" spans="1:104">
      <c r="A8" s="209">
        <v>1</v>
      </c>
      <c r="B8" s="208" t="s">
        <v>686</v>
      </c>
      <c r="C8" s="207" t="s">
        <v>685</v>
      </c>
      <c r="D8" s="206" t="s">
        <v>684</v>
      </c>
      <c r="E8" s="205">
        <v>720</v>
      </c>
      <c r="F8" s="242"/>
      <c r="G8" s="204">
        <f>E8*F8</f>
        <v>0</v>
      </c>
      <c r="O8" s="189">
        <v>2</v>
      </c>
      <c r="AA8" s="179">
        <v>1</v>
      </c>
      <c r="AB8" s="179">
        <v>0</v>
      </c>
      <c r="AC8" s="179">
        <v>0</v>
      </c>
      <c r="AZ8" s="179">
        <v>1</v>
      </c>
      <c r="BA8" s="179">
        <f>IF(AZ8=1,G8,0)</f>
        <v>0</v>
      </c>
      <c r="BB8" s="179">
        <f>IF(AZ8=2,G8,0)</f>
        <v>0</v>
      </c>
      <c r="BC8" s="179">
        <f>IF(AZ8=3,G8,0)</f>
        <v>0</v>
      </c>
      <c r="BD8" s="179">
        <f>IF(AZ8=4,G8,0)</f>
        <v>0</v>
      </c>
      <c r="BE8" s="179">
        <f>IF(AZ8=5,G8,0)</f>
        <v>0</v>
      </c>
      <c r="CA8" s="203">
        <v>1</v>
      </c>
      <c r="CB8" s="203">
        <v>0</v>
      </c>
      <c r="CZ8" s="179">
        <v>0</v>
      </c>
    </row>
    <row r="9" spans="1:104">
      <c r="A9" s="202"/>
      <c r="B9" s="201"/>
      <c r="C9" s="401" t="s">
        <v>683</v>
      </c>
      <c r="D9" s="402"/>
      <c r="E9" s="200">
        <v>720</v>
      </c>
      <c r="F9" s="199"/>
      <c r="G9" s="198"/>
      <c r="M9" s="197" t="s">
        <v>683</v>
      </c>
      <c r="O9" s="189"/>
    </row>
    <row r="10" spans="1:104">
      <c r="A10" s="209">
        <v>2</v>
      </c>
      <c r="B10" s="208" t="s">
        <v>682</v>
      </c>
      <c r="C10" s="207" t="s">
        <v>681</v>
      </c>
      <c r="D10" s="206" t="s">
        <v>680</v>
      </c>
      <c r="E10" s="205">
        <v>150</v>
      </c>
      <c r="F10" s="242"/>
      <c r="G10" s="204">
        <f>E10*F10</f>
        <v>0</v>
      </c>
      <c r="O10" s="189">
        <v>2</v>
      </c>
      <c r="AA10" s="179">
        <v>1</v>
      </c>
      <c r="AB10" s="179">
        <v>1</v>
      </c>
      <c r="AC10" s="179">
        <v>1</v>
      </c>
      <c r="AZ10" s="179">
        <v>1</v>
      </c>
      <c r="BA10" s="179">
        <f>IF(AZ10=1,G10,0)</f>
        <v>0</v>
      </c>
      <c r="BB10" s="179">
        <f>IF(AZ10=2,G10,0)</f>
        <v>0</v>
      </c>
      <c r="BC10" s="179">
        <f>IF(AZ10=3,G10,0)</f>
        <v>0</v>
      </c>
      <c r="BD10" s="179">
        <f>IF(AZ10=4,G10,0)</f>
        <v>0</v>
      </c>
      <c r="BE10" s="179">
        <f>IF(AZ10=5,G10,0)</f>
        <v>0</v>
      </c>
      <c r="CA10" s="203">
        <v>1</v>
      </c>
      <c r="CB10" s="203">
        <v>1</v>
      </c>
      <c r="CZ10" s="179">
        <v>0</v>
      </c>
    </row>
    <row r="11" spans="1:104">
      <c r="A11" s="209">
        <v>3</v>
      </c>
      <c r="B11" s="208" t="s">
        <v>679</v>
      </c>
      <c r="C11" s="207" t="s">
        <v>678</v>
      </c>
      <c r="D11" s="206" t="s">
        <v>113</v>
      </c>
      <c r="E11" s="205">
        <v>256.5</v>
      </c>
      <c r="F11" s="242">
        <v>0</v>
      </c>
      <c r="G11" s="204">
        <f>E11*F11</f>
        <v>0</v>
      </c>
      <c r="O11" s="189">
        <v>2</v>
      </c>
      <c r="AA11" s="179">
        <v>1</v>
      </c>
      <c r="AB11" s="179">
        <v>1</v>
      </c>
      <c r="AC11" s="179">
        <v>1</v>
      </c>
      <c r="AZ11" s="179">
        <v>1</v>
      </c>
      <c r="BA11" s="179">
        <f>IF(AZ11=1,G11,0)</f>
        <v>0</v>
      </c>
      <c r="BB11" s="179">
        <f>IF(AZ11=2,G11,0)</f>
        <v>0</v>
      </c>
      <c r="BC11" s="179">
        <f>IF(AZ11=3,G11,0)</f>
        <v>0</v>
      </c>
      <c r="BD11" s="179">
        <f>IF(AZ11=4,G11,0)</f>
        <v>0</v>
      </c>
      <c r="BE11" s="179">
        <f>IF(AZ11=5,G11,0)</f>
        <v>0</v>
      </c>
      <c r="CA11" s="203">
        <v>1</v>
      </c>
      <c r="CB11" s="203">
        <v>1</v>
      </c>
      <c r="CZ11" s="179">
        <v>0</v>
      </c>
    </row>
    <row r="12" spans="1:104">
      <c r="A12" s="202"/>
      <c r="B12" s="201"/>
      <c r="C12" s="401" t="s">
        <v>677</v>
      </c>
      <c r="D12" s="402"/>
      <c r="E12" s="200">
        <v>4.5</v>
      </c>
      <c r="F12" s="199"/>
      <c r="G12" s="198"/>
      <c r="M12" s="197" t="s">
        <v>677</v>
      </c>
      <c r="O12" s="189"/>
    </row>
    <row r="13" spans="1:104">
      <c r="A13" s="202"/>
      <c r="B13" s="201"/>
      <c r="C13" s="401" t="s">
        <v>676</v>
      </c>
      <c r="D13" s="402"/>
      <c r="E13" s="200">
        <v>252</v>
      </c>
      <c r="F13" s="199"/>
      <c r="G13" s="198"/>
      <c r="M13" s="197" t="s">
        <v>676</v>
      </c>
      <c r="O13" s="189"/>
    </row>
    <row r="14" spans="1:104">
      <c r="A14" s="209">
        <v>4</v>
      </c>
      <c r="B14" s="208" t="s">
        <v>675</v>
      </c>
      <c r="C14" s="207" t="s">
        <v>674</v>
      </c>
      <c r="D14" s="206" t="s">
        <v>113</v>
      </c>
      <c r="E14" s="205">
        <v>82.3</v>
      </c>
      <c r="F14" s="242">
        <v>0</v>
      </c>
      <c r="G14" s="204">
        <f>E14*F14</f>
        <v>0</v>
      </c>
      <c r="O14" s="189">
        <v>2</v>
      </c>
      <c r="AA14" s="179">
        <v>1</v>
      </c>
      <c r="AB14" s="179">
        <v>1</v>
      </c>
      <c r="AC14" s="179">
        <v>1</v>
      </c>
      <c r="AZ14" s="179">
        <v>1</v>
      </c>
      <c r="BA14" s="179">
        <f>IF(AZ14=1,G14,0)</f>
        <v>0</v>
      </c>
      <c r="BB14" s="179">
        <f>IF(AZ14=2,G14,0)</f>
        <v>0</v>
      </c>
      <c r="BC14" s="179">
        <f>IF(AZ14=3,G14,0)</f>
        <v>0</v>
      </c>
      <c r="BD14" s="179">
        <f>IF(AZ14=4,G14,0)</f>
        <v>0</v>
      </c>
      <c r="BE14" s="179">
        <f>IF(AZ14=5,G14,0)</f>
        <v>0</v>
      </c>
      <c r="CA14" s="203">
        <v>1</v>
      </c>
      <c r="CB14" s="203">
        <v>1</v>
      </c>
      <c r="CZ14" s="179">
        <v>0</v>
      </c>
    </row>
    <row r="15" spans="1:104">
      <c r="A15" s="202"/>
      <c r="B15" s="201"/>
      <c r="C15" s="401" t="s">
        <v>671</v>
      </c>
      <c r="D15" s="402"/>
      <c r="E15" s="200">
        <v>82.3</v>
      </c>
      <c r="F15" s="199"/>
      <c r="G15" s="198"/>
      <c r="M15" s="197" t="s">
        <v>671</v>
      </c>
      <c r="O15" s="189"/>
    </row>
    <row r="16" spans="1:104">
      <c r="A16" s="209">
        <v>5</v>
      </c>
      <c r="B16" s="208" t="s">
        <v>673</v>
      </c>
      <c r="C16" s="207" t="s">
        <v>672</v>
      </c>
      <c r="D16" s="206" t="s">
        <v>113</v>
      </c>
      <c r="E16" s="205">
        <v>82.3</v>
      </c>
      <c r="F16" s="242">
        <v>0</v>
      </c>
      <c r="G16" s="204">
        <f>E16*F16</f>
        <v>0</v>
      </c>
      <c r="O16" s="189">
        <v>2</v>
      </c>
      <c r="AA16" s="179">
        <v>1</v>
      </c>
      <c r="AB16" s="179">
        <v>1</v>
      </c>
      <c r="AC16" s="179">
        <v>1</v>
      </c>
      <c r="AZ16" s="179">
        <v>1</v>
      </c>
      <c r="BA16" s="179">
        <f>IF(AZ16=1,G16,0)</f>
        <v>0</v>
      </c>
      <c r="BB16" s="179">
        <f>IF(AZ16=2,G16,0)</f>
        <v>0</v>
      </c>
      <c r="BC16" s="179">
        <f>IF(AZ16=3,G16,0)</f>
        <v>0</v>
      </c>
      <c r="BD16" s="179">
        <f>IF(AZ16=4,G16,0)</f>
        <v>0</v>
      </c>
      <c r="BE16" s="179">
        <f>IF(AZ16=5,G16,0)</f>
        <v>0</v>
      </c>
      <c r="CA16" s="203">
        <v>1</v>
      </c>
      <c r="CB16" s="203">
        <v>1</v>
      </c>
      <c r="CZ16" s="179">
        <v>0</v>
      </c>
    </row>
    <row r="17" spans="1:104">
      <c r="A17" s="202"/>
      <c r="B17" s="201"/>
      <c r="C17" s="401" t="s">
        <v>671</v>
      </c>
      <c r="D17" s="402"/>
      <c r="E17" s="200">
        <v>82.3</v>
      </c>
      <c r="F17" s="199"/>
      <c r="G17" s="198"/>
      <c r="M17" s="197" t="s">
        <v>671</v>
      </c>
      <c r="O17" s="189"/>
    </row>
    <row r="18" spans="1:104">
      <c r="A18" s="209">
        <v>6</v>
      </c>
      <c r="B18" s="208" t="s">
        <v>670</v>
      </c>
      <c r="C18" s="207" t="s">
        <v>669</v>
      </c>
      <c r="D18" s="206" t="s">
        <v>113</v>
      </c>
      <c r="E18" s="205">
        <v>2409</v>
      </c>
      <c r="F18" s="242">
        <v>0</v>
      </c>
      <c r="G18" s="204">
        <f>E18*F18</f>
        <v>0</v>
      </c>
      <c r="O18" s="189">
        <v>2</v>
      </c>
      <c r="AA18" s="179">
        <v>1</v>
      </c>
      <c r="AB18" s="179">
        <v>1</v>
      </c>
      <c r="AC18" s="179">
        <v>1</v>
      </c>
      <c r="AZ18" s="179">
        <v>1</v>
      </c>
      <c r="BA18" s="179">
        <f>IF(AZ18=1,G18,0)</f>
        <v>0</v>
      </c>
      <c r="BB18" s="179">
        <f>IF(AZ18=2,G18,0)</f>
        <v>0</v>
      </c>
      <c r="BC18" s="179">
        <f>IF(AZ18=3,G18,0)</f>
        <v>0</v>
      </c>
      <c r="BD18" s="179">
        <f>IF(AZ18=4,G18,0)</f>
        <v>0</v>
      </c>
      <c r="BE18" s="179">
        <f>IF(AZ18=5,G18,0)</f>
        <v>0</v>
      </c>
      <c r="CA18" s="203">
        <v>1</v>
      </c>
      <c r="CB18" s="203">
        <v>1</v>
      </c>
      <c r="CZ18" s="179">
        <v>0</v>
      </c>
    </row>
    <row r="19" spans="1:104">
      <c r="A19" s="202"/>
      <c r="B19" s="201"/>
      <c r="C19" s="401" t="s">
        <v>666</v>
      </c>
      <c r="D19" s="402"/>
      <c r="E19" s="200">
        <v>2409</v>
      </c>
      <c r="F19" s="199"/>
      <c r="G19" s="198"/>
      <c r="M19" s="197" t="s">
        <v>666</v>
      </c>
      <c r="O19" s="189"/>
    </row>
    <row r="20" spans="1:104">
      <c r="A20" s="209">
        <v>7</v>
      </c>
      <c r="B20" s="208" t="s">
        <v>668</v>
      </c>
      <c r="C20" s="207" t="s">
        <v>667</v>
      </c>
      <c r="D20" s="206" t="s">
        <v>113</v>
      </c>
      <c r="E20" s="205">
        <v>2409</v>
      </c>
      <c r="F20" s="242">
        <v>0</v>
      </c>
      <c r="G20" s="204">
        <f>E20*F20</f>
        <v>0</v>
      </c>
      <c r="O20" s="189">
        <v>2</v>
      </c>
      <c r="AA20" s="179">
        <v>1</v>
      </c>
      <c r="AB20" s="179">
        <v>1</v>
      </c>
      <c r="AC20" s="179">
        <v>1</v>
      </c>
      <c r="AZ20" s="179">
        <v>1</v>
      </c>
      <c r="BA20" s="179">
        <f>IF(AZ20=1,G20,0)</f>
        <v>0</v>
      </c>
      <c r="BB20" s="179">
        <f>IF(AZ20=2,G20,0)</f>
        <v>0</v>
      </c>
      <c r="BC20" s="179">
        <f>IF(AZ20=3,G20,0)</f>
        <v>0</v>
      </c>
      <c r="BD20" s="179">
        <f>IF(AZ20=4,G20,0)</f>
        <v>0</v>
      </c>
      <c r="BE20" s="179">
        <f>IF(AZ20=5,G20,0)</f>
        <v>0</v>
      </c>
      <c r="CA20" s="203">
        <v>1</v>
      </c>
      <c r="CB20" s="203">
        <v>1</v>
      </c>
      <c r="CZ20" s="179">
        <v>0</v>
      </c>
    </row>
    <row r="21" spans="1:104">
      <c r="A21" s="202"/>
      <c r="B21" s="201"/>
      <c r="C21" s="401" t="s">
        <v>666</v>
      </c>
      <c r="D21" s="402"/>
      <c r="E21" s="200">
        <v>2409</v>
      </c>
      <c r="F21" s="199"/>
      <c r="G21" s="198"/>
      <c r="M21" s="197" t="s">
        <v>666</v>
      </c>
      <c r="O21" s="189"/>
    </row>
    <row r="22" spans="1:104">
      <c r="A22" s="209">
        <v>8</v>
      </c>
      <c r="B22" s="208" t="s">
        <v>280</v>
      </c>
      <c r="C22" s="207" t="s">
        <v>279</v>
      </c>
      <c r="D22" s="206" t="s">
        <v>113</v>
      </c>
      <c r="E22" s="205">
        <v>214</v>
      </c>
      <c r="F22" s="242">
        <v>0</v>
      </c>
      <c r="G22" s="204">
        <f>E22*F22</f>
        <v>0</v>
      </c>
      <c r="O22" s="189">
        <v>2</v>
      </c>
      <c r="AA22" s="179">
        <v>1</v>
      </c>
      <c r="AB22" s="179">
        <v>1</v>
      </c>
      <c r="AC22" s="179">
        <v>1</v>
      </c>
      <c r="AZ22" s="179">
        <v>1</v>
      </c>
      <c r="BA22" s="179">
        <f>IF(AZ22=1,G22,0)</f>
        <v>0</v>
      </c>
      <c r="BB22" s="179">
        <f>IF(AZ22=2,G22,0)</f>
        <v>0</v>
      </c>
      <c r="BC22" s="179">
        <f>IF(AZ22=3,G22,0)</f>
        <v>0</v>
      </c>
      <c r="BD22" s="179">
        <f>IF(AZ22=4,G22,0)</f>
        <v>0</v>
      </c>
      <c r="BE22" s="179">
        <f>IF(AZ22=5,G22,0)</f>
        <v>0</v>
      </c>
      <c r="CA22" s="203">
        <v>1</v>
      </c>
      <c r="CB22" s="203">
        <v>1</v>
      </c>
      <c r="CZ22" s="179">
        <v>0</v>
      </c>
    </row>
    <row r="23" spans="1:104">
      <c r="A23" s="202"/>
      <c r="B23" s="201"/>
      <c r="C23" s="401" t="s">
        <v>665</v>
      </c>
      <c r="D23" s="402"/>
      <c r="E23" s="200">
        <v>18.88</v>
      </c>
      <c r="F23" s="199"/>
      <c r="G23" s="198"/>
      <c r="M23" s="197" t="s">
        <v>665</v>
      </c>
      <c r="O23" s="189"/>
    </row>
    <row r="24" spans="1:104">
      <c r="A24" s="202"/>
      <c r="B24" s="201"/>
      <c r="C24" s="401" t="s">
        <v>664</v>
      </c>
      <c r="D24" s="402"/>
      <c r="E24" s="200">
        <v>7.2</v>
      </c>
      <c r="F24" s="199"/>
      <c r="G24" s="198"/>
      <c r="M24" s="197" t="s">
        <v>664</v>
      </c>
      <c r="O24" s="189"/>
    </row>
    <row r="25" spans="1:104">
      <c r="A25" s="202"/>
      <c r="B25" s="201"/>
      <c r="C25" s="401" t="s">
        <v>663</v>
      </c>
      <c r="D25" s="402"/>
      <c r="E25" s="200">
        <v>181.17</v>
      </c>
      <c r="F25" s="199"/>
      <c r="G25" s="198"/>
      <c r="M25" s="197" t="s">
        <v>663</v>
      </c>
      <c r="O25" s="189"/>
    </row>
    <row r="26" spans="1:104">
      <c r="A26" s="202"/>
      <c r="B26" s="201"/>
      <c r="C26" s="401" t="s">
        <v>662</v>
      </c>
      <c r="D26" s="402"/>
      <c r="E26" s="200">
        <v>6.75</v>
      </c>
      <c r="F26" s="199"/>
      <c r="G26" s="198"/>
      <c r="M26" s="197" t="s">
        <v>662</v>
      </c>
      <c r="O26" s="189"/>
    </row>
    <row r="27" spans="1:104">
      <c r="A27" s="209">
        <v>9</v>
      </c>
      <c r="B27" s="208" t="s">
        <v>277</v>
      </c>
      <c r="C27" s="207" t="s">
        <v>276</v>
      </c>
      <c r="D27" s="206" t="s">
        <v>113</v>
      </c>
      <c r="E27" s="205">
        <v>214</v>
      </c>
      <c r="F27" s="242">
        <v>0</v>
      </c>
      <c r="G27" s="204">
        <f>E27*F27</f>
        <v>0</v>
      </c>
      <c r="O27" s="189">
        <v>2</v>
      </c>
      <c r="AA27" s="179">
        <v>1</v>
      </c>
      <c r="AB27" s="179">
        <v>1</v>
      </c>
      <c r="AC27" s="179">
        <v>1</v>
      </c>
      <c r="AZ27" s="179">
        <v>1</v>
      </c>
      <c r="BA27" s="179">
        <f>IF(AZ27=1,G27,0)</f>
        <v>0</v>
      </c>
      <c r="BB27" s="179">
        <f>IF(AZ27=2,G27,0)</f>
        <v>0</v>
      </c>
      <c r="BC27" s="179">
        <f>IF(AZ27=3,G27,0)</f>
        <v>0</v>
      </c>
      <c r="BD27" s="179">
        <f>IF(AZ27=4,G27,0)</f>
        <v>0</v>
      </c>
      <c r="BE27" s="179">
        <f>IF(AZ27=5,G27,0)</f>
        <v>0</v>
      </c>
      <c r="CA27" s="203">
        <v>1</v>
      </c>
      <c r="CB27" s="203">
        <v>1</v>
      </c>
      <c r="CZ27" s="179">
        <v>0</v>
      </c>
    </row>
    <row r="28" spans="1:104">
      <c r="A28" s="202"/>
      <c r="B28" s="201"/>
      <c r="C28" s="401" t="s">
        <v>252</v>
      </c>
      <c r="D28" s="402"/>
      <c r="E28" s="200">
        <v>214</v>
      </c>
      <c r="F28" s="199"/>
      <c r="G28" s="198"/>
      <c r="M28" s="197" t="s">
        <v>252</v>
      </c>
      <c r="O28" s="189"/>
    </row>
    <row r="29" spans="1:104">
      <c r="A29" s="209">
        <v>10</v>
      </c>
      <c r="B29" s="208" t="s">
        <v>275</v>
      </c>
      <c r="C29" s="207" t="s">
        <v>274</v>
      </c>
      <c r="D29" s="206" t="s">
        <v>113</v>
      </c>
      <c r="E29" s="205">
        <v>686.96569999999997</v>
      </c>
      <c r="F29" s="242">
        <v>0</v>
      </c>
      <c r="G29" s="204">
        <f>E29*F29</f>
        <v>0</v>
      </c>
      <c r="O29" s="189">
        <v>2</v>
      </c>
      <c r="AA29" s="179">
        <v>1</v>
      </c>
      <c r="AB29" s="179">
        <v>1</v>
      </c>
      <c r="AC29" s="179">
        <v>1</v>
      </c>
      <c r="AZ29" s="179">
        <v>1</v>
      </c>
      <c r="BA29" s="179">
        <f>IF(AZ29=1,G29,0)</f>
        <v>0</v>
      </c>
      <c r="BB29" s="179">
        <f>IF(AZ29=2,G29,0)</f>
        <v>0</v>
      </c>
      <c r="BC29" s="179">
        <f>IF(AZ29=3,G29,0)</f>
        <v>0</v>
      </c>
      <c r="BD29" s="179">
        <f>IF(AZ29=4,G29,0)</f>
        <v>0</v>
      </c>
      <c r="BE29" s="179">
        <f>IF(AZ29=5,G29,0)</f>
        <v>0</v>
      </c>
      <c r="CA29" s="203">
        <v>1</v>
      </c>
      <c r="CB29" s="203">
        <v>1</v>
      </c>
      <c r="CZ29" s="179">
        <v>0</v>
      </c>
    </row>
    <row r="30" spans="1:104">
      <c r="A30" s="202"/>
      <c r="B30" s="201"/>
      <c r="C30" s="401" t="s">
        <v>661</v>
      </c>
      <c r="D30" s="402"/>
      <c r="E30" s="200">
        <v>131.31890000000001</v>
      </c>
      <c r="F30" s="199"/>
      <c r="G30" s="198"/>
      <c r="M30" s="197" t="s">
        <v>661</v>
      </c>
      <c r="O30" s="189"/>
    </row>
    <row r="31" spans="1:104">
      <c r="A31" s="202"/>
      <c r="B31" s="201"/>
      <c r="C31" s="401" t="s">
        <v>660</v>
      </c>
      <c r="D31" s="402"/>
      <c r="E31" s="200">
        <v>86.701400000000007</v>
      </c>
      <c r="F31" s="199"/>
      <c r="G31" s="198"/>
      <c r="M31" s="197" t="s">
        <v>660</v>
      </c>
      <c r="O31" s="189"/>
    </row>
    <row r="32" spans="1:104">
      <c r="A32" s="202"/>
      <c r="B32" s="201"/>
      <c r="C32" s="401" t="s">
        <v>659</v>
      </c>
      <c r="D32" s="402"/>
      <c r="E32" s="200">
        <v>54.912100000000002</v>
      </c>
      <c r="F32" s="199"/>
      <c r="G32" s="198"/>
      <c r="M32" s="197" t="s">
        <v>659</v>
      </c>
      <c r="O32" s="189"/>
    </row>
    <row r="33" spans="1:104">
      <c r="A33" s="202"/>
      <c r="B33" s="201"/>
      <c r="C33" s="401" t="s">
        <v>658</v>
      </c>
      <c r="D33" s="402"/>
      <c r="E33" s="200">
        <v>104.8272</v>
      </c>
      <c r="F33" s="199"/>
      <c r="G33" s="198"/>
      <c r="M33" s="197" t="s">
        <v>658</v>
      </c>
      <c r="O33" s="189"/>
    </row>
    <row r="34" spans="1:104">
      <c r="A34" s="202"/>
      <c r="B34" s="201"/>
      <c r="C34" s="401" t="s">
        <v>657</v>
      </c>
      <c r="D34" s="402"/>
      <c r="E34" s="200">
        <v>42.400100000000002</v>
      </c>
      <c r="F34" s="199"/>
      <c r="G34" s="198"/>
      <c r="M34" s="197" t="s">
        <v>657</v>
      </c>
      <c r="O34" s="189"/>
    </row>
    <row r="35" spans="1:104">
      <c r="A35" s="202"/>
      <c r="B35" s="201"/>
      <c r="C35" s="401" t="s">
        <v>656</v>
      </c>
      <c r="D35" s="402"/>
      <c r="E35" s="200">
        <v>229.68100000000001</v>
      </c>
      <c r="F35" s="199"/>
      <c r="G35" s="198"/>
      <c r="M35" s="197" t="s">
        <v>656</v>
      </c>
      <c r="O35" s="189"/>
    </row>
    <row r="36" spans="1:104">
      <c r="A36" s="202"/>
      <c r="B36" s="201"/>
      <c r="C36" s="401" t="s">
        <v>655</v>
      </c>
      <c r="D36" s="402"/>
      <c r="E36" s="200">
        <v>37.125</v>
      </c>
      <c r="F36" s="199"/>
      <c r="G36" s="198"/>
      <c r="M36" s="197" t="s">
        <v>655</v>
      </c>
      <c r="O36" s="189"/>
    </row>
    <row r="37" spans="1:104">
      <c r="A37" s="209">
        <v>11</v>
      </c>
      <c r="B37" s="208" t="s">
        <v>272</v>
      </c>
      <c r="C37" s="207" t="s">
        <v>271</v>
      </c>
      <c r="D37" s="206" t="s">
        <v>113</v>
      </c>
      <c r="E37" s="205">
        <v>686.97</v>
      </c>
      <c r="F37" s="242">
        <v>0</v>
      </c>
      <c r="G37" s="204">
        <f>E37*F37</f>
        <v>0</v>
      </c>
      <c r="O37" s="189">
        <v>2</v>
      </c>
      <c r="AA37" s="179">
        <v>1</v>
      </c>
      <c r="AB37" s="179">
        <v>1</v>
      </c>
      <c r="AC37" s="179">
        <v>1</v>
      </c>
      <c r="AZ37" s="179">
        <v>1</v>
      </c>
      <c r="BA37" s="179">
        <f>IF(AZ37=1,G37,0)</f>
        <v>0</v>
      </c>
      <c r="BB37" s="179">
        <f>IF(AZ37=2,G37,0)</f>
        <v>0</v>
      </c>
      <c r="BC37" s="179">
        <f>IF(AZ37=3,G37,0)</f>
        <v>0</v>
      </c>
      <c r="BD37" s="179">
        <f>IF(AZ37=4,G37,0)</f>
        <v>0</v>
      </c>
      <c r="BE37" s="179">
        <f>IF(AZ37=5,G37,0)</f>
        <v>0</v>
      </c>
      <c r="CA37" s="203">
        <v>1</v>
      </c>
      <c r="CB37" s="203">
        <v>1</v>
      </c>
      <c r="CZ37" s="179">
        <v>0</v>
      </c>
    </row>
    <row r="38" spans="1:104">
      <c r="A38" s="202"/>
      <c r="B38" s="201"/>
      <c r="C38" s="401" t="s">
        <v>270</v>
      </c>
      <c r="D38" s="402"/>
      <c r="E38" s="200">
        <v>686.97</v>
      </c>
      <c r="F38" s="199"/>
      <c r="G38" s="198"/>
      <c r="M38" s="197" t="s">
        <v>270</v>
      </c>
      <c r="O38" s="189"/>
    </row>
    <row r="39" spans="1:104">
      <c r="A39" s="209">
        <v>12</v>
      </c>
      <c r="B39" s="208" t="s">
        <v>269</v>
      </c>
      <c r="C39" s="207" t="s">
        <v>268</v>
      </c>
      <c r="D39" s="206" t="s">
        <v>113</v>
      </c>
      <c r="E39" s="205">
        <v>5</v>
      </c>
      <c r="F39" s="242">
        <v>0</v>
      </c>
      <c r="G39" s="204">
        <f>E39*F39</f>
        <v>0</v>
      </c>
      <c r="O39" s="189">
        <v>2</v>
      </c>
      <c r="AA39" s="179">
        <v>1</v>
      </c>
      <c r="AB39" s="179">
        <v>1</v>
      </c>
      <c r="AC39" s="179">
        <v>1</v>
      </c>
      <c r="AZ39" s="179">
        <v>1</v>
      </c>
      <c r="BA39" s="179">
        <f>IF(AZ39=1,G39,0)</f>
        <v>0</v>
      </c>
      <c r="BB39" s="179">
        <f>IF(AZ39=2,G39,0)</f>
        <v>0</v>
      </c>
      <c r="BC39" s="179">
        <f>IF(AZ39=3,G39,0)</f>
        <v>0</v>
      </c>
      <c r="BD39" s="179">
        <f>IF(AZ39=4,G39,0)</f>
        <v>0</v>
      </c>
      <c r="BE39" s="179">
        <f>IF(AZ39=5,G39,0)</f>
        <v>0</v>
      </c>
      <c r="CA39" s="203">
        <v>1</v>
      </c>
      <c r="CB39" s="203">
        <v>1</v>
      </c>
      <c r="CZ39" s="179">
        <v>0</v>
      </c>
    </row>
    <row r="40" spans="1:104" ht="22.5">
      <c r="A40" s="209">
        <v>13</v>
      </c>
      <c r="B40" s="208" t="s">
        <v>654</v>
      </c>
      <c r="C40" s="207" t="s">
        <v>653</v>
      </c>
      <c r="D40" s="206" t="s">
        <v>131</v>
      </c>
      <c r="E40" s="205">
        <v>18.809999999999999</v>
      </c>
      <c r="F40" s="242">
        <v>0</v>
      </c>
      <c r="G40" s="204">
        <f>E40*F40</f>
        <v>0</v>
      </c>
      <c r="O40" s="189">
        <v>2</v>
      </c>
      <c r="AA40" s="179">
        <v>1</v>
      </c>
      <c r="AB40" s="179">
        <v>0</v>
      </c>
      <c r="AC40" s="179">
        <v>0</v>
      </c>
      <c r="AZ40" s="179">
        <v>1</v>
      </c>
      <c r="BA40" s="179">
        <f>IF(AZ40=1,G40,0)</f>
        <v>0</v>
      </c>
      <c r="BB40" s="179">
        <f>IF(AZ40=2,G40,0)</f>
        <v>0</v>
      </c>
      <c r="BC40" s="179">
        <f>IF(AZ40=3,G40,0)</f>
        <v>0</v>
      </c>
      <c r="BD40" s="179">
        <f>IF(AZ40=4,G40,0)</f>
        <v>0</v>
      </c>
      <c r="BE40" s="179">
        <f>IF(AZ40=5,G40,0)</f>
        <v>0</v>
      </c>
      <c r="CA40" s="203">
        <v>1</v>
      </c>
      <c r="CB40" s="203">
        <v>0</v>
      </c>
      <c r="CZ40" s="179">
        <v>0.32300000000000001</v>
      </c>
    </row>
    <row r="41" spans="1:104">
      <c r="A41" s="209">
        <v>14</v>
      </c>
      <c r="B41" s="208" t="s">
        <v>261</v>
      </c>
      <c r="C41" s="207" t="s">
        <v>260</v>
      </c>
      <c r="D41" s="206" t="s">
        <v>114</v>
      </c>
      <c r="E41" s="205">
        <v>319.8</v>
      </c>
      <c r="F41" s="242">
        <v>0</v>
      </c>
      <c r="G41" s="204">
        <f>E41*F41</f>
        <v>0</v>
      </c>
      <c r="O41" s="189">
        <v>2</v>
      </c>
      <c r="AA41" s="179">
        <v>1</v>
      </c>
      <c r="AB41" s="179">
        <v>1</v>
      </c>
      <c r="AC41" s="179">
        <v>1</v>
      </c>
      <c r="AZ41" s="179">
        <v>1</v>
      </c>
      <c r="BA41" s="179">
        <f>IF(AZ41=1,G41,0)</f>
        <v>0</v>
      </c>
      <c r="BB41" s="179">
        <f>IF(AZ41=2,G41,0)</f>
        <v>0</v>
      </c>
      <c r="BC41" s="179">
        <f>IF(AZ41=3,G41,0)</f>
        <v>0</v>
      </c>
      <c r="BD41" s="179">
        <f>IF(AZ41=4,G41,0)</f>
        <v>0</v>
      </c>
      <c r="BE41" s="179">
        <f>IF(AZ41=5,G41,0)</f>
        <v>0</v>
      </c>
      <c r="CA41" s="203">
        <v>1</v>
      </c>
      <c r="CB41" s="203">
        <v>1</v>
      </c>
      <c r="CZ41" s="179">
        <v>6.9999999999999999E-4</v>
      </c>
    </row>
    <row r="42" spans="1:104">
      <c r="A42" s="202"/>
      <c r="B42" s="201"/>
      <c r="C42" s="401" t="s">
        <v>652</v>
      </c>
      <c r="D42" s="402"/>
      <c r="E42" s="200">
        <v>56.64</v>
      </c>
      <c r="F42" s="199"/>
      <c r="G42" s="198"/>
      <c r="M42" s="197" t="s">
        <v>652</v>
      </c>
      <c r="O42" s="189"/>
    </row>
    <row r="43" spans="1:104">
      <c r="A43" s="202"/>
      <c r="B43" s="201"/>
      <c r="C43" s="401" t="s">
        <v>651</v>
      </c>
      <c r="D43" s="402"/>
      <c r="E43" s="200">
        <v>21.6</v>
      </c>
      <c r="F43" s="199"/>
      <c r="G43" s="198"/>
      <c r="M43" s="197" t="s">
        <v>651</v>
      </c>
      <c r="O43" s="189"/>
    </row>
    <row r="44" spans="1:104">
      <c r="A44" s="202"/>
      <c r="B44" s="201"/>
      <c r="C44" s="401" t="s">
        <v>650</v>
      </c>
      <c r="D44" s="402"/>
      <c r="E44" s="200">
        <v>241.56</v>
      </c>
      <c r="F44" s="199"/>
      <c r="G44" s="198"/>
      <c r="M44" s="197" t="s">
        <v>650</v>
      </c>
      <c r="O44" s="189"/>
    </row>
    <row r="45" spans="1:104">
      <c r="A45" s="209">
        <v>15</v>
      </c>
      <c r="B45" s="208" t="s">
        <v>258</v>
      </c>
      <c r="C45" s="207" t="s">
        <v>257</v>
      </c>
      <c r="D45" s="206" t="s">
        <v>114</v>
      </c>
      <c r="E45" s="205">
        <v>319.8</v>
      </c>
      <c r="F45" s="242">
        <v>0</v>
      </c>
      <c r="G45" s="204">
        <f>E45*F45</f>
        <v>0</v>
      </c>
      <c r="O45" s="189">
        <v>2</v>
      </c>
      <c r="AA45" s="179">
        <v>1</v>
      </c>
      <c r="AB45" s="179">
        <v>0</v>
      </c>
      <c r="AC45" s="179">
        <v>0</v>
      </c>
      <c r="AZ45" s="179">
        <v>1</v>
      </c>
      <c r="BA45" s="179">
        <f>IF(AZ45=1,G45,0)</f>
        <v>0</v>
      </c>
      <c r="BB45" s="179">
        <f>IF(AZ45=2,G45,0)</f>
        <v>0</v>
      </c>
      <c r="BC45" s="179">
        <f>IF(AZ45=3,G45,0)</f>
        <v>0</v>
      </c>
      <c r="BD45" s="179">
        <f>IF(AZ45=4,G45,0)</f>
        <v>0</v>
      </c>
      <c r="BE45" s="179">
        <f>IF(AZ45=5,G45,0)</f>
        <v>0</v>
      </c>
      <c r="CA45" s="203">
        <v>1</v>
      </c>
      <c r="CB45" s="203">
        <v>0</v>
      </c>
      <c r="CZ45" s="179">
        <v>0</v>
      </c>
    </row>
    <row r="46" spans="1:104">
      <c r="A46" s="202"/>
      <c r="B46" s="201"/>
      <c r="C46" s="401" t="s">
        <v>247</v>
      </c>
      <c r="D46" s="402"/>
      <c r="E46" s="200">
        <v>319.8</v>
      </c>
      <c r="F46" s="199"/>
      <c r="G46" s="198"/>
      <c r="M46" s="197" t="s">
        <v>247</v>
      </c>
      <c r="O46" s="189"/>
    </row>
    <row r="47" spans="1:104">
      <c r="A47" s="209">
        <v>16</v>
      </c>
      <c r="B47" s="208" t="s">
        <v>256</v>
      </c>
      <c r="C47" s="207" t="s">
        <v>255</v>
      </c>
      <c r="D47" s="206" t="s">
        <v>113</v>
      </c>
      <c r="E47" s="205">
        <v>214</v>
      </c>
      <c r="F47" s="242">
        <v>0</v>
      </c>
      <c r="G47" s="204">
        <f>E47*F47</f>
        <v>0</v>
      </c>
      <c r="O47" s="189">
        <v>2</v>
      </c>
      <c r="AA47" s="179">
        <v>1</v>
      </c>
      <c r="AB47" s="179">
        <v>1</v>
      </c>
      <c r="AC47" s="179">
        <v>1</v>
      </c>
      <c r="AZ47" s="179">
        <v>1</v>
      </c>
      <c r="BA47" s="179">
        <f>IF(AZ47=1,G47,0)</f>
        <v>0</v>
      </c>
      <c r="BB47" s="179">
        <f>IF(AZ47=2,G47,0)</f>
        <v>0</v>
      </c>
      <c r="BC47" s="179">
        <f>IF(AZ47=3,G47,0)</f>
        <v>0</v>
      </c>
      <c r="BD47" s="179">
        <f>IF(AZ47=4,G47,0)</f>
        <v>0</v>
      </c>
      <c r="BE47" s="179">
        <f>IF(AZ47=5,G47,0)</f>
        <v>0</v>
      </c>
      <c r="CA47" s="203">
        <v>1</v>
      </c>
      <c r="CB47" s="203">
        <v>1</v>
      </c>
      <c r="CZ47" s="179">
        <v>4.6000000000000001E-4</v>
      </c>
    </row>
    <row r="48" spans="1:104">
      <c r="A48" s="202"/>
      <c r="B48" s="201"/>
      <c r="C48" s="401" t="s">
        <v>252</v>
      </c>
      <c r="D48" s="402"/>
      <c r="E48" s="200">
        <v>214</v>
      </c>
      <c r="F48" s="199"/>
      <c r="G48" s="198"/>
      <c r="M48" s="197" t="s">
        <v>252</v>
      </c>
      <c r="O48" s="189"/>
    </row>
    <row r="49" spans="1:104">
      <c r="A49" s="209">
        <v>17</v>
      </c>
      <c r="B49" s="208" t="s">
        <v>254</v>
      </c>
      <c r="C49" s="207" t="s">
        <v>253</v>
      </c>
      <c r="D49" s="206" t="s">
        <v>113</v>
      </c>
      <c r="E49" s="205">
        <v>214</v>
      </c>
      <c r="F49" s="242">
        <v>0</v>
      </c>
      <c r="G49" s="204">
        <f>E49*F49</f>
        <v>0</v>
      </c>
      <c r="O49" s="189">
        <v>2</v>
      </c>
      <c r="AA49" s="179">
        <v>1</v>
      </c>
      <c r="AB49" s="179">
        <v>1</v>
      </c>
      <c r="AC49" s="179">
        <v>1</v>
      </c>
      <c r="AZ49" s="179">
        <v>1</v>
      </c>
      <c r="BA49" s="179">
        <f>IF(AZ49=1,G49,0)</f>
        <v>0</v>
      </c>
      <c r="BB49" s="179">
        <f>IF(AZ49=2,G49,0)</f>
        <v>0</v>
      </c>
      <c r="BC49" s="179">
        <f>IF(AZ49=3,G49,0)</f>
        <v>0</v>
      </c>
      <c r="BD49" s="179">
        <f>IF(AZ49=4,G49,0)</f>
        <v>0</v>
      </c>
      <c r="BE49" s="179">
        <f>IF(AZ49=5,G49,0)</f>
        <v>0</v>
      </c>
      <c r="CA49" s="203">
        <v>1</v>
      </c>
      <c r="CB49" s="203">
        <v>1</v>
      </c>
      <c r="CZ49" s="179">
        <v>0</v>
      </c>
    </row>
    <row r="50" spans="1:104">
      <c r="A50" s="202"/>
      <c r="B50" s="201"/>
      <c r="C50" s="401" t="s">
        <v>252</v>
      </c>
      <c r="D50" s="402"/>
      <c r="E50" s="200">
        <v>214</v>
      </c>
      <c r="F50" s="199"/>
      <c r="G50" s="198"/>
      <c r="M50" s="197" t="s">
        <v>252</v>
      </c>
      <c r="O50" s="189"/>
    </row>
    <row r="51" spans="1:104">
      <c r="A51" s="209">
        <v>18</v>
      </c>
      <c r="B51" s="208" t="s">
        <v>251</v>
      </c>
      <c r="C51" s="207" t="s">
        <v>250</v>
      </c>
      <c r="D51" s="206" t="s">
        <v>114</v>
      </c>
      <c r="E51" s="205">
        <v>319.8</v>
      </c>
      <c r="F51" s="242">
        <v>0</v>
      </c>
      <c r="G51" s="204">
        <f>E51*F51</f>
        <v>0</v>
      </c>
      <c r="O51" s="189">
        <v>2</v>
      </c>
      <c r="AA51" s="179">
        <v>1</v>
      </c>
      <c r="AB51" s="179">
        <v>1</v>
      </c>
      <c r="AC51" s="179">
        <v>1</v>
      </c>
      <c r="AZ51" s="179">
        <v>1</v>
      </c>
      <c r="BA51" s="179">
        <f>IF(AZ51=1,G51,0)</f>
        <v>0</v>
      </c>
      <c r="BB51" s="179">
        <f>IF(AZ51=2,G51,0)</f>
        <v>0</v>
      </c>
      <c r="BC51" s="179">
        <f>IF(AZ51=3,G51,0)</f>
        <v>0</v>
      </c>
      <c r="BD51" s="179">
        <f>IF(AZ51=4,G51,0)</f>
        <v>0</v>
      </c>
      <c r="BE51" s="179">
        <f>IF(AZ51=5,G51,0)</f>
        <v>0</v>
      </c>
      <c r="CA51" s="203">
        <v>1</v>
      </c>
      <c r="CB51" s="203">
        <v>1</v>
      </c>
      <c r="CZ51" s="179">
        <v>8.0000000000000004E-4</v>
      </c>
    </row>
    <row r="52" spans="1:104">
      <c r="A52" s="202"/>
      <c r="B52" s="201"/>
      <c r="C52" s="401" t="s">
        <v>247</v>
      </c>
      <c r="D52" s="402"/>
      <c r="E52" s="200">
        <v>319.8</v>
      </c>
      <c r="F52" s="199"/>
      <c r="G52" s="198"/>
      <c r="M52" s="197" t="s">
        <v>247</v>
      </c>
      <c r="O52" s="189"/>
    </row>
    <row r="53" spans="1:104">
      <c r="A53" s="209">
        <v>19</v>
      </c>
      <c r="B53" s="208" t="s">
        <v>249</v>
      </c>
      <c r="C53" s="207" t="s">
        <v>248</v>
      </c>
      <c r="D53" s="206" t="s">
        <v>114</v>
      </c>
      <c r="E53" s="205">
        <v>319.8</v>
      </c>
      <c r="F53" s="242">
        <v>0</v>
      </c>
      <c r="G53" s="204">
        <f>E53*F53</f>
        <v>0</v>
      </c>
      <c r="O53" s="189">
        <v>2</v>
      </c>
      <c r="AA53" s="179">
        <v>1</v>
      </c>
      <c r="AB53" s="179">
        <v>1</v>
      </c>
      <c r="AC53" s="179">
        <v>1</v>
      </c>
      <c r="AZ53" s="179">
        <v>1</v>
      </c>
      <c r="BA53" s="179">
        <f>IF(AZ53=1,G53,0)</f>
        <v>0</v>
      </c>
      <c r="BB53" s="179">
        <f>IF(AZ53=2,G53,0)</f>
        <v>0</v>
      </c>
      <c r="BC53" s="179">
        <f>IF(AZ53=3,G53,0)</f>
        <v>0</v>
      </c>
      <c r="BD53" s="179">
        <f>IF(AZ53=4,G53,0)</f>
        <v>0</v>
      </c>
      <c r="BE53" s="179">
        <f>IF(AZ53=5,G53,0)</f>
        <v>0</v>
      </c>
      <c r="CA53" s="203">
        <v>1</v>
      </c>
      <c r="CB53" s="203">
        <v>1</v>
      </c>
      <c r="CZ53" s="179">
        <v>0</v>
      </c>
    </row>
    <row r="54" spans="1:104">
      <c r="A54" s="202"/>
      <c r="B54" s="201"/>
      <c r="C54" s="401" t="s">
        <v>247</v>
      </c>
      <c r="D54" s="402"/>
      <c r="E54" s="200">
        <v>319.8</v>
      </c>
      <c r="F54" s="199"/>
      <c r="G54" s="198"/>
      <c r="M54" s="197" t="s">
        <v>247</v>
      </c>
      <c r="O54" s="189"/>
    </row>
    <row r="55" spans="1:104">
      <c r="A55" s="209">
        <v>20</v>
      </c>
      <c r="B55" s="208" t="s">
        <v>649</v>
      </c>
      <c r="C55" s="207" t="s">
        <v>648</v>
      </c>
      <c r="D55" s="206" t="s">
        <v>178</v>
      </c>
      <c r="E55" s="205">
        <v>20</v>
      </c>
      <c r="F55" s="242">
        <v>0</v>
      </c>
      <c r="G55" s="204">
        <f>E55*F55</f>
        <v>0</v>
      </c>
      <c r="O55" s="189">
        <v>2</v>
      </c>
      <c r="AA55" s="179">
        <v>1</v>
      </c>
      <c r="AB55" s="179">
        <v>1</v>
      </c>
      <c r="AC55" s="179">
        <v>1</v>
      </c>
      <c r="AZ55" s="179">
        <v>1</v>
      </c>
      <c r="BA55" s="179">
        <f>IF(AZ55=1,G55,0)</f>
        <v>0</v>
      </c>
      <c r="BB55" s="179">
        <f>IF(AZ55=2,G55,0)</f>
        <v>0</v>
      </c>
      <c r="BC55" s="179">
        <f>IF(AZ55=3,G55,0)</f>
        <v>0</v>
      </c>
      <c r="BD55" s="179">
        <f>IF(AZ55=4,G55,0)</f>
        <v>0</v>
      </c>
      <c r="BE55" s="179">
        <f>IF(AZ55=5,G55,0)</f>
        <v>0</v>
      </c>
      <c r="CA55" s="203">
        <v>1</v>
      </c>
      <c r="CB55" s="203">
        <v>1</v>
      </c>
      <c r="CZ55" s="179">
        <v>0</v>
      </c>
    </row>
    <row r="56" spans="1:104">
      <c r="A56" s="202"/>
      <c r="B56" s="201"/>
      <c r="C56" s="401" t="s">
        <v>639</v>
      </c>
      <c r="D56" s="402"/>
      <c r="E56" s="200">
        <v>13</v>
      </c>
      <c r="F56" s="199"/>
      <c r="G56" s="198"/>
      <c r="M56" s="197" t="s">
        <v>639</v>
      </c>
      <c r="O56" s="189"/>
    </row>
    <row r="57" spans="1:104">
      <c r="A57" s="202"/>
      <c r="B57" s="201"/>
      <c r="C57" s="401" t="s">
        <v>638</v>
      </c>
      <c r="D57" s="402"/>
      <c r="E57" s="200">
        <v>7</v>
      </c>
      <c r="F57" s="199"/>
      <c r="G57" s="198"/>
      <c r="M57" s="197" t="s">
        <v>638</v>
      </c>
      <c r="O57" s="189"/>
    </row>
    <row r="58" spans="1:104">
      <c r="A58" s="202"/>
      <c r="B58" s="201"/>
      <c r="C58" s="401" t="s">
        <v>637</v>
      </c>
      <c r="D58" s="402"/>
      <c r="E58" s="200">
        <v>0</v>
      </c>
      <c r="F58" s="199"/>
      <c r="G58" s="198"/>
      <c r="M58" s="197" t="s">
        <v>637</v>
      </c>
      <c r="O58" s="189"/>
    </row>
    <row r="59" spans="1:104">
      <c r="A59" s="209">
        <v>21</v>
      </c>
      <c r="B59" s="208" t="s">
        <v>647</v>
      </c>
      <c r="C59" s="207" t="s">
        <v>646</v>
      </c>
      <c r="D59" s="206" t="s">
        <v>178</v>
      </c>
      <c r="E59" s="205">
        <v>25</v>
      </c>
      <c r="F59" s="242">
        <v>0</v>
      </c>
      <c r="G59" s="204">
        <f>E59*F59</f>
        <v>0</v>
      </c>
      <c r="O59" s="189">
        <v>2</v>
      </c>
      <c r="AA59" s="179">
        <v>1</v>
      </c>
      <c r="AB59" s="179">
        <v>1</v>
      </c>
      <c r="AC59" s="179">
        <v>1</v>
      </c>
      <c r="AZ59" s="179">
        <v>1</v>
      </c>
      <c r="BA59" s="179">
        <f>IF(AZ59=1,G59,0)</f>
        <v>0</v>
      </c>
      <c r="BB59" s="179">
        <f>IF(AZ59=2,G59,0)</f>
        <v>0</v>
      </c>
      <c r="BC59" s="179">
        <f>IF(AZ59=3,G59,0)</f>
        <v>0</v>
      </c>
      <c r="BD59" s="179">
        <f>IF(AZ59=4,G59,0)</f>
        <v>0</v>
      </c>
      <c r="BE59" s="179">
        <f>IF(AZ59=5,G59,0)</f>
        <v>0</v>
      </c>
      <c r="CA59" s="203">
        <v>1</v>
      </c>
      <c r="CB59" s="203">
        <v>1</v>
      </c>
      <c r="CZ59" s="179">
        <v>0</v>
      </c>
    </row>
    <row r="60" spans="1:104">
      <c r="A60" s="202"/>
      <c r="B60" s="201"/>
      <c r="C60" s="401" t="s">
        <v>634</v>
      </c>
      <c r="D60" s="402"/>
      <c r="E60" s="200">
        <v>6</v>
      </c>
      <c r="F60" s="199"/>
      <c r="G60" s="198"/>
      <c r="M60" s="197" t="s">
        <v>634</v>
      </c>
      <c r="O60" s="189"/>
    </row>
    <row r="61" spans="1:104">
      <c r="A61" s="202"/>
      <c r="B61" s="201"/>
      <c r="C61" s="401" t="s">
        <v>633</v>
      </c>
      <c r="D61" s="402"/>
      <c r="E61" s="200">
        <v>3</v>
      </c>
      <c r="F61" s="199"/>
      <c r="G61" s="198"/>
      <c r="M61" s="197" t="s">
        <v>633</v>
      </c>
      <c r="O61" s="189"/>
    </row>
    <row r="62" spans="1:104">
      <c r="A62" s="202"/>
      <c r="B62" s="201"/>
      <c r="C62" s="401" t="s">
        <v>632</v>
      </c>
      <c r="D62" s="402"/>
      <c r="E62" s="200">
        <v>12</v>
      </c>
      <c r="F62" s="199"/>
      <c r="G62" s="198"/>
      <c r="M62" s="197" t="s">
        <v>632</v>
      </c>
      <c r="O62" s="189"/>
    </row>
    <row r="63" spans="1:104">
      <c r="A63" s="202"/>
      <c r="B63" s="201"/>
      <c r="C63" s="401" t="s">
        <v>631</v>
      </c>
      <c r="D63" s="402"/>
      <c r="E63" s="200">
        <v>4</v>
      </c>
      <c r="F63" s="199"/>
      <c r="G63" s="198"/>
      <c r="M63" s="197" t="s">
        <v>631</v>
      </c>
      <c r="O63" s="189"/>
    </row>
    <row r="64" spans="1:104">
      <c r="A64" s="209">
        <v>22</v>
      </c>
      <c r="B64" s="208" t="s">
        <v>645</v>
      </c>
      <c r="C64" s="207" t="s">
        <v>644</v>
      </c>
      <c r="D64" s="206" t="s">
        <v>178</v>
      </c>
      <c r="E64" s="205">
        <v>5</v>
      </c>
      <c r="F64" s="242">
        <v>0</v>
      </c>
      <c r="G64" s="204">
        <f>E64*F64</f>
        <v>0</v>
      </c>
      <c r="O64" s="189">
        <v>2</v>
      </c>
      <c r="AA64" s="179">
        <v>1</v>
      </c>
      <c r="AB64" s="179">
        <v>1</v>
      </c>
      <c r="AC64" s="179">
        <v>1</v>
      </c>
      <c r="AZ64" s="179">
        <v>1</v>
      </c>
      <c r="BA64" s="179">
        <f>IF(AZ64=1,G64,0)</f>
        <v>0</v>
      </c>
      <c r="BB64" s="179">
        <f>IF(AZ64=2,G64,0)</f>
        <v>0</v>
      </c>
      <c r="BC64" s="179">
        <f>IF(AZ64=3,G64,0)</f>
        <v>0</v>
      </c>
      <c r="BD64" s="179">
        <f>IF(AZ64=4,G64,0)</f>
        <v>0</v>
      </c>
      <c r="BE64" s="179">
        <f>IF(AZ64=5,G64,0)</f>
        <v>0</v>
      </c>
      <c r="CA64" s="203">
        <v>1</v>
      </c>
      <c r="CB64" s="203">
        <v>1</v>
      </c>
      <c r="CZ64" s="179">
        <v>0</v>
      </c>
    </row>
    <row r="65" spans="1:104">
      <c r="A65" s="202"/>
      <c r="B65" s="201"/>
      <c r="C65" s="401" t="s">
        <v>433</v>
      </c>
      <c r="D65" s="402"/>
      <c r="E65" s="200">
        <v>5</v>
      </c>
      <c r="F65" s="199"/>
      <c r="G65" s="198"/>
      <c r="M65" s="197" t="s">
        <v>433</v>
      </c>
      <c r="O65" s="189"/>
    </row>
    <row r="66" spans="1:104">
      <c r="A66" s="209">
        <v>23</v>
      </c>
      <c r="B66" s="208" t="s">
        <v>643</v>
      </c>
      <c r="C66" s="207" t="s">
        <v>642</v>
      </c>
      <c r="D66" s="206" t="s">
        <v>178</v>
      </c>
      <c r="E66" s="205">
        <v>18</v>
      </c>
      <c r="F66" s="242">
        <v>0</v>
      </c>
      <c r="G66" s="204">
        <f>E66*F66</f>
        <v>0</v>
      </c>
      <c r="O66" s="189">
        <v>2</v>
      </c>
      <c r="AA66" s="179">
        <v>1</v>
      </c>
      <c r="AB66" s="179">
        <v>1</v>
      </c>
      <c r="AC66" s="179">
        <v>1</v>
      </c>
      <c r="AZ66" s="179">
        <v>1</v>
      </c>
      <c r="BA66" s="179">
        <f>IF(AZ66=1,G66,0)</f>
        <v>0</v>
      </c>
      <c r="BB66" s="179">
        <f>IF(AZ66=2,G66,0)</f>
        <v>0</v>
      </c>
      <c r="BC66" s="179">
        <f>IF(AZ66=3,G66,0)</f>
        <v>0</v>
      </c>
      <c r="BD66" s="179">
        <f>IF(AZ66=4,G66,0)</f>
        <v>0</v>
      </c>
      <c r="BE66" s="179">
        <f>IF(AZ66=5,G66,0)</f>
        <v>0</v>
      </c>
      <c r="CA66" s="203">
        <v>1</v>
      </c>
      <c r="CB66" s="203">
        <v>1</v>
      </c>
      <c r="CZ66" s="179">
        <v>0</v>
      </c>
    </row>
    <row r="67" spans="1:104">
      <c r="A67" s="202"/>
      <c r="B67" s="201"/>
      <c r="C67" s="401" t="s">
        <v>626</v>
      </c>
      <c r="D67" s="402"/>
      <c r="E67" s="200">
        <v>18</v>
      </c>
      <c r="F67" s="199"/>
      <c r="G67" s="198"/>
      <c r="M67" s="197" t="s">
        <v>626</v>
      </c>
      <c r="O67" s="189"/>
    </row>
    <row r="68" spans="1:104">
      <c r="A68" s="209">
        <v>24</v>
      </c>
      <c r="B68" s="208" t="s">
        <v>641</v>
      </c>
      <c r="C68" s="207" t="s">
        <v>640</v>
      </c>
      <c r="D68" s="206" t="s">
        <v>178</v>
      </c>
      <c r="E68" s="205">
        <v>20</v>
      </c>
      <c r="F68" s="242">
        <v>0</v>
      </c>
      <c r="G68" s="204">
        <f>E68*F68</f>
        <v>0</v>
      </c>
      <c r="O68" s="189">
        <v>2</v>
      </c>
      <c r="AA68" s="179">
        <v>1</v>
      </c>
      <c r="AB68" s="179">
        <v>1</v>
      </c>
      <c r="AC68" s="179">
        <v>1</v>
      </c>
      <c r="AZ68" s="179">
        <v>1</v>
      </c>
      <c r="BA68" s="179">
        <f>IF(AZ68=1,G68,0)</f>
        <v>0</v>
      </c>
      <c r="BB68" s="179">
        <f>IF(AZ68=2,G68,0)</f>
        <v>0</v>
      </c>
      <c r="BC68" s="179">
        <f>IF(AZ68=3,G68,0)</f>
        <v>0</v>
      </c>
      <c r="BD68" s="179">
        <f>IF(AZ68=4,G68,0)</f>
        <v>0</v>
      </c>
      <c r="BE68" s="179">
        <f>IF(AZ68=5,G68,0)</f>
        <v>0</v>
      </c>
      <c r="CA68" s="203">
        <v>1</v>
      </c>
      <c r="CB68" s="203">
        <v>1</v>
      </c>
      <c r="CZ68" s="179">
        <v>0</v>
      </c>
    </row>
    <row r="69" spans="1:104">
      <c r="A69" s="202"/>
      <c r="B69" s="201"/>
      <c r="C69" s="401" t="s">
        <v>639</v>
      </c>
      <c r="D69" s="402"/>
      <c r="E69" s="200">
        <v>13</v>
      </c>
      <c r="F69" s="199"/>
      <c r="G69" s="198"/>
      <c r="M69" s="197" t="s">
        <v>639</v>
      </c>
      <c r="O69" s="189"/>
    </row>
    <row r="70" spans="1:104">
      <c r="A70" s="202"/>
      <c r="B70" s="201"/>
      <c r="C70" s="401" t="s">
        <v>638</v>
      </c>
      <c r="D70" s="402"/>
      <c r="E70" s="200">
        <v>7</v>
      </c>
      <c r="F70" s="199"/>
      <c r="G70" s="198"/>
      <c r="M70" s="197" t="s">
        <v>638</v>
      </c>
      <c r="O70" s="189"/>
    </row>
    <row r="71" spans="1:104">
      <c r="A71" s="202"/>
      <c r="B71" s="201"/>
      <c r="C71" s="401" t="s">
        <v>637</v>
      </c>
      <c r="D71" s="402"/>
      <c r="E71" s="200">
        <v>0</v>
      </c>
      <c r="F71" s="199"/>
      <c r="G71" s="198"/>
      <c r="M71" s="197" t="s">
        <v>637</v>
      </c>
      <c r="O71" s="189"/>
    </row>
    <row r="72" spans="1:104">
      <c r="A72" s="209">
        <v>25</v>
      </c>
      <c r="B72" s="208" t="s">
        <v>636</v>
      </c>
      <c r="C72" s="207" t="s">
        <v>635</v>
      </c>
      <c r="D72" s="206" t="s">
        <v>178</v>
      </c>
      <c r="E72" s="205">
        <v>25</v>
      </c>
      <c r="F72" s="242">
        <v>0</v>
      </c>
      <c r="G72" s="204">
        <f>E72*F72</f>
        <v>0</v>
      </c>
      <c r="O72" s="189">
        <v>2</v>
      </c>
      <c r="AA72" s="179">
        <v>1</v>
      </c>
      <c r="AB72" s="179">
        <v>1</v>
      </c>
      <c r="AC72" s="179">
        <v>1</v>
      </c>
      <c r="AZ72" s="179">
        <v>1</v>
      </c>
      <c r="BA72" s="179">
        <f>IF(AZ72=1,G72,0)</f>
        <v>0</v>
      </c>
      <c r="BB72" s="179">
        <f>IF(AZ72=2,G72,0)</f>
        <v>0</v>
      </c>
      <c r="BC72" s="179">
        <f>IF(AZ72=3,G72,0)</f>
        <v>0</v>
      </c>
      <c r="BD72" s="179">
        <f>IF(AZ72=4,G72,0)</f>
        <v>0</v>
      </c>
      <c r="BE72" s="179">
        <f>IF(AZ72=5,G72,0)</f>
        <v>0</v>
      </c>
      <c r="CA72" s="203">
        <v>1</v>
      </c>
      <c r="CB72" s="203">
        <v>1</v>
      </c>
      <c r="CZ72" s="179">
        <v>0</v>
      </c>
    </row>
    <row r="73" spans="1:104">
      <c r="A73" s="202"/>
      <c r="B73" s="201"/>
      <c r="C73" s="401" t="s">
        <v>634</v>
      </c>
      <c r="D73" s="402"/>
      <c r="E73" s="200">
        <v>6</v>
      </c>
      <c r="F73" s="199"/>
      <c r="G73" s="198"/>
      <c r="M73" s="197" t="s">
        <v>634</v>
      </c>
      <c r="O73" s="189"/>
    </row>
    <row r="74" spans="1:104">
      <c r="A74" s="202"/>
      <c r="B74" s="201"/>
      <c r="C74" s="401" t="s">
        <v>633</v>
      </c>
      <c r="D74" s="402"/>
      <c r="E74" s="200">
        <v>3</v>
      </c>
      <c r="F74" s="199"/>
      <c r="G74" s="198"/>
      <c r="M74" s="197" t="s">
        <v>633</v>
      </c>
      <c r="O74" s="189"/>
    </row>
    <row r="75" spans="1:104">
      <c r="A75" s="202"/>
      <c r="B75" s="201"/>
      <c r="C75" s="401" t="s">
        <v>632</v>
      </c>
      <c r="D75" s="402"/>
      <c r="E75" s="200">
        <v>12</v>
      </c>
      <c r="F75" s="199"/>
      <c r="G75" s="198"/>
      <c r="M75" s="197" t="s">
        <v>632</v>
      </c>
      <c r="O75" s="189"/>
    </row>
    <row r="76" spans="1:104">
      <c r="A76" s="202"/>
      <c r="B76" s="201"/>
      <c r="C76" s="401" t="s">
        <v>631</v>
      </c>
      <c r="D76" s="402"/>
      <c r="E76" s="200">
        <v>4</v>
      </c>
      <c r="F76" s="199"/>
      <c r="G76" s="198"/>
      <c r="M76" s="197" t="s">
        <v>631</v>
      </c>
      <c r="O76" s="189"/>
    </row>
    <row r="77" spans="1:104">
      <c r="A77" s="209">
        <v>26</v>
      </c>
      <c r="B77" s="208" t="s">
        <v>630</v>
      </c>
      <c r="C77" s="207" t="s">
        <v>629</v>
      </c>
      <c r="D77" s="206" t="s">
        <v>178</v>
      </c>
      <c r="E77" s="205">
        <v>5</v>
      </c>
      <c r="F77" s="242">
        <v>0</v>
      </c>
      <c r="G77" s="204">
        <f>E77*F77</f>
        <v>0</v>
      </c>
      <c r="O77" s="189">
        <v>2</v>
      </c>
      <c r="AA77" s="179">
        <v>1</v>
      </c>
      <c r="AB77" s="179">
        <v>1</v>
      </c>
      <c r="AC77" s="179">
        <v>1</v>
      </c>
      <c r="AZ77" s="179">
        <v>1</v>
      </c>
      <c r="BA77" s="179">
        <f>IF(AZ77=1,G77,0)</f>
        <v>0</v>
      </c>
      <c r="BB77" s="179">
        <f>IF(AZ77=2,G77,0)</f>
        <v>0</v>
      </c>
      <c r="BC77" s="179">
        <f>IF(AZ77=3,G77,0)</f>
        <v>0</v>
      </c>
      <c r="BD77" s="179">
        <f>IF(AZ77=4,G77,0)</f>
        <v>0</v>
      </c>
      <c r="BE77" s="179">
        <f>IF(AZ77=5,G77,0)</f>
        <v>0</v>
      </c>
      <c r="CA77" s="203">
        <v>1</v>
      </c>
      <c r="CB77" s="203">
        <v>1</v>
      </c>
      <c r="CZ77" s="179">
        <v>0</v>
      </c>
    </row>
    <row r="78" spans="1:104">
      <c r="A78" s="202"/>
      <c r="B78" s="201"/>
      <c r="C78" s="401" t="s">
        <v>433</v>
      </c>
      <c r="D78" s="402"/>
      <c r="E78" s="200">
        <v>5</v>
      </c>
      <c r="F78" s="199"/>
      <c r="G78" s="198"/>
      <c r="M78" s="197" t="s">
        <v>433</v>
      </c>
      <c r="O78" s="189"/>
    </row>
    <row r="79" spans="1:104">
      <c r="A79" s="209">
        <v>27</v>
      </c>
      <c r="B79" s="208" t="s">
        <v>628</v>
      </c>
      <c r="C79" s="207" t="s">
        <v>627</v>
      </c>
      <c r="D79" s="206" t="s">
        <v>178</v>
      </c>
      <c r="E79" s="205">
        <v>18</v>
      </c>
      <c r="F79" s="242">
        <v>0</v>
      </c>
      <c r="G79" s="204">
        <f>E79*F79</f>
        <v>0</v>
      </c>
      <c r="O79" s="189">
        <v>2</v>
      </c>
      <c r="AA79" s="179">
        <v>1</v>
      </c>
      <c r="AB79" s="179">
        <v>1</v>
      </c>
      <c r="AC79" s="179">
        <v>1</v>
      </c>
      <c r="AZ79" s="179">
        <v>1</v>
      </c>
      <c r="BA79" s="179">
        <f>IF(AZ79=1,G79,0)</f>
        <v>0</v>
      </c>
      <c r="BB79" s="179">
        <f>IF(AZ79=2,G79,0)</f>
        <v>0</v>
      </c>
      <c r="BC79" s="179">
        <f>IF(AZ79=3,G79,0)</f>
        <v>0</v>
      </c>
      <c r="BD79" s="179">
        <f>IF(AZ79=4,G79,0)</f>
        <v>0</v>
      </c>
      <c r="BE79" s="179">
        <f>IF(AZ79=5,G79,0)</f>
        <v>0</v>
      </c>
      <c r="CA79" s="203">
        <v>1</v>
      </c>
      <c r="CB79" s="203">
        <v>1</v>
      </c>
      <c r="CZ79" s="179">
        <v>0</v>
      </c>
    </row>
    <row r="80" spans="1:104">
      <c r="A80" s="202"/>
      <c r="B80" s="201"/>
      <c r="C80" s="401" t="s">
        <v>626</v>
      </c>
      <c r="D80" s="402"/>
      <c r="E80" s="200">
        <v>18</v>
      </c>
      <c r="F80" s="199"/>
      <c r="G80" s="198"/>
      <c r="M80" s="197" t="s">
        <v>626</v>
      </c>
      <c r="O80" s="189"/>
    </row>
    <row r="81" spans="1:104">
      <c r="A81" s="209">
        <v>28</v>
      </c>
      <c r="B81" s="208" t="s">
        <v>246</v>
      </c>
      <c r="C81" s="207" t="s">
        <v>245</v>
      </c>
      <c r="D81" s="206" t="s">
        <v>113</v>
      </c>
      <c r="E81" s="205">
        <v>3395.2615999999998</v>
      </c>
      <c r="F81" s="242">
        <v>0</v>
      </c>
      <c r="G81" s="204">
        <f>E81*F81</f>
        <v>0</v>
      </c>
      <c r="O81" s="189">
        <v>2</v>
      </c>
      <c r="AA81" s="179">
        <v>1</v>
      </c>
      <c r="AB81" s="179">
        <v>1</v>
      </c>
      <c r="AC81" s="179">
        <v>1</v>
      </c>
      <c r="AZ81" s="179">
        <v>1</v>
      </c>
      <c r="BA81" s="179">
        <f>IF(AZ81=1,G81,0)</f>
        <v>0</v>
      </c>
      <c r="BB81" s="179">
        <f>IF(AZ81=2,G81,0)</f>
        <v>0</v>
      </c>
      <c r="BC81" s="179">
        <f>IF(AZ81=3,G81,0)</f>
        <v>0</v>
      </c>
      <c r="BD81" s="179">
        <f>IF(AZ81=4,G81,0)</f>
        <v>0</v>
      </c>
      <c r="BE81" s="179">
        <f>IF(AZ81=5,G81,0)</f>
        <v>0</v>
      </c>
      <c r="CA81" s="203">
        <v>1</v>
      </c>
      <c r="CB81" s="203">
        <v>1</v>
      </c>
      <c r="CZ81" s="179">
        <v>0</v>
      </c>
    </row>
    <row r="82" spans="1:104">
      <c r="A82" s="202"/>
      <c r="B82" s="201"/>
      <c r="C82" s="401" t="s">
        <v>625</v>
      </c>
      <c r="D82" s="402"/>
      <c r="E82" s="200">
        <v>3395.2615999999998</v>
      </c>
      <c r="F82" s="199"/>
      <c r="G82" s="198"/>
      <c r="M82" s="197" t="s">
        <v>625</v>
      </c>
      <c r="O82" s="189"/>
    </row>
    <row r="83" spans="1:104">
      <c r="A83" s="209">
        <v>29</v>
      </c>
      <c r="B83" s="208" t="s">
        <v>243</v>
      </c>
      <c r="C83" s="207" t="s">
        <v>242</v>
      </c>
      <c r="D83" s="206" t="s">
        <v>113</v>
      </c>
      <c r="E83" s="205">
        <v>2381.9</v>
      </c>
      <c r="F83" s="242">
        <v>0</v>
      </c>
      <c r="G83" s="204">
        <f>E83*F83</f>
        <v>0</v>
      </c>
      <c r="O83" s="189">
        <v>2</v>
      </c>
      <c r="AA83" s="179">
        <v>1</v>
      </c>
      <c r="AB83" s="179">
        <v>1</v>
      </c>
      <c r="AC83" s="179">
        <v>1</v>
      </c>
      <c r="AZ83" s="179">
        <v>1</v>
      </c>
      <c r="BA83" s="179">
        <f>IF(AZ83=1,G83,0)</f>
        <v>0</v>
      </c>
      <c r="BB83" s="179">
        <f>IF(AZ83=2,G83,0)</f>
        <v>0</v>
      </c>
      <c r="BC83" s="179">
        <f>IF(AZ83=3,G83,0)</f>
        <v>0</v>
      </c>
      <c r="BD83" s="179">
        <f>IF(AZ83=4,G83,0)</f>
        <v>0</v>
      </c>
      <c r="BE83" s="179">
        <f>IF(AZ83=5,G83,0)</f>
        <v>0</v>
      </c>
      <c r="CA83" s="203">
        <v>1</v>
      </c>
      <c r="CB83" s="203">
        <v>1</v>
      </c>
      <c r="CZ83" s="179">
        <v>0</v>
      </c>
    </row>
    <row r="84" spans="1:104">
      <c r="A84" s="202"/>
      <c r="B84" s="201"/>
      <c r="C84" s="401" t="s">
        <v>241</v>
      </c>
      <c r="D84" s="402"/>
      <c r="E84" s="200">
        <v>2381.9</v>
      </c>
      <c r="F84" s="199"/>
      <c r="G84" s="198"/>
      <c r="M84" s="197" t="s">
        <v>241</v>
      </c>
      <c r="O84" s="189"/>
    </row>
    <row r="85" spans="1:104">
      <c r="A85" s="209">
        <v>30</v>
      </c>
      <c r="B85" s="208" t="s">
        <v>240</v>
      </c>
      <c r="C85" s="207" t="s">
        <v>239</v>
      </c>
      <c r="D85" s="206" t="s">
        <v>113</v>
      </c>
      <c r="E85" s="205">
        <v>2381.9016000000001</v>
      </c>
      <c r="F85" s="242">
        <v>0</v>
      </c>
      <c r="G85" s="204">
        <f>E85*F85</f>
        <v>0</v>
      </c>
      <c r="O85" s="189">
        <v>2</v>
      </c>
      <c r="AA85" s="179">
        <v>1</v>
      </c>
      <c r="AB85" s="179">
        <v>1</v>
      </c>
      <c r="AC85" s="179">
        <v>1</v>
      </c>
      <c r="AZ85" s="179">
        <v>1</v>
      </c>
      <c r="BA85" s="179">
        <f>IF(AZ85=1,G85,0)</f>
        <v>0</v>
      </c>
      <c r="BB85" s="179">
        <f>IF(AZ85=2,G85,0)</f>
        <v>0</v>
      </c>
      <c r="BC85" s="179">
        <f>IF(AZ85=3,G85,0)</f>
        <v>0</v>
      </c>
      <c r="BD85" s="179">
        <f>IF(AZ85=4,G85,0)</f>
        <v>0</v>
      </c>
      <c r="BE85" s="179">
        <f>IF(AZ85=5,G85,0)</f>
        <v>0</v>
      </c>
      <c r="CA85" s="203">
        <v>1</v>
      </c>
      <c r="CB85" s="203">
        <v>1</v>
      </c>
      <c r="CZ85" s="179">
        <v>0</v>
      </c>
    </row>
    <row r="86" spans="1:104">
      <c r="A86" s="202"/>
      <c r="B86" s="201"/>
      <c r="C86" s="401" t="s">
        <v>624</v>
      </c>
      <c r="D86" s="402"/>
      <c r="E86" s="200">
        <v>69.2</v>
      </c>
      <c r="F86" s="199"/>
      <c r="G86" s="198"/>
      <c r="M86" s="197" t="s">
        <v>624</v>
      </c>
      <c r="O86" s="189"/>
    </row>
    <row r="87" spans="1:104">
      <c r="A87" s="202"/>
      <c r="B87" s="201"/>
      <c r="C87" s="401" t="s">
        <v>623</v>
      </c>
      <c r="D87" s="402"/>
      <c r="E87" s="200">
        <v>1718</v>
      </c>
      <c r="F87" s="199"/>
      <c r="G87" s="198"/>
      <c r="M87" s="197" t="s">
        <v>623</v>
      </c>
      <c r="O87" s="189"/>
    </row>
    <row r="88" spans="1:104">
      <c r="A88" s="202"/>
      <c r="B88" s="201"/>
      <c r="C88" s="401" t="s">
        <v>622</v>
      </c>
      <c r="D88" s="402"/>
      <c r="E88" s="200">
        <v>2.9916</v>
      </c>
      <c r="F88" s="199"/>
      <c r="G88" s="198"/>
      <c r="M88" s="197" t="s">
        <v>622</v>
      </c>
      <c r="O88" s="189"/>
    </row>
    <row r="89" spans="1:104">
      <c r="A89" s="202"/>
      <c r="B89" s="201"/>
      <c r="C89" s="401" t="s">
        <v>621</v>
      </c>
      <c r="D89" s="402"/>
      <c r="E89" s="200">
        <v>565.62</v>
      </c>
      <c r="F89" s="199"/>
      <c r="G89" s="198"/>
      <c r="M89" s="197" t="s">
        <v>621</v>
      </c>
      <c r="O89" s="189"/>
    </row>
    <row r="90" spans="1:104">
      <c r="A90" s="202"/>
      <c r="B90" s="201"/>
      <c r="C90" s="401" t="s">
        <v>620</v>
      </c>
      <c r="D90" s="402"/>
      <c r="E90" s="200">
        <v>26.09</v>
      </c>
      <c r="F90" s="199"/>
      <c r="G90" s="198"/>
      <c r="M90" s="197" t="s">
        <v>620</v>
      </c>
      <c r="O90" s="189"/>
    </row>
    <row r="91" spans="1:104">
      <c r="A91" s="209">
        <v>31</v>
      </c>
      <c r="B91" s="208" t="s">
        <v>224</v>
      </c>
      <c r="C91" s="207" t="s">
        <v>223</v>
      </c>
      <c r="D91" s="206" t="s">
        <v>120</v>
      </c>
      <c r="E91" s="205">
        <v>4049.23</v>
      </c>
      <c r="F91" s="242">
        <v>0</v>
      </c>
      <c r="G91" s="204">
        <f>E91*F91</f>
        <v>0</v>
      </c>
      <c r="O91" s="189">
        <v>2</v>
      </c>
      <c r="AA91" s="179">
        <v>1</v>
      </c>
      <c r="AB91" s="179">
        <v>1</v>
      </c>
      <c r="AC91" s="179">
        <v>1</v>
      </c>
      <c r="AZ91" s="179">
        <v>1</v>
      </c>
      <c r="BA91" s="179">
        <f>IF(AZ91=1,G91,0)</f>
        <v>0</v>
      </c>
      <c r="BB91" s="179">
        <f>IF(AZ91=2,G91,0)</f>
        <v>0</v>
      </c>
      <c r="BC91" s="179">
        <f>IF(AZ91=3,G91,0)</f>
        <v>0</v>
      </c>
      <c r="BD91" s="179">
        <f>IF(AZ91=4,G91,0)</f>
        <v>0</v>
      </c>
      <c r="BE91" s="179">
        <f>IF(AZ91=5,G91,0)</f>
        <v>0</v>
      </c>
      <c r="CA91" s="203">
        <v>1</v>
      </c>
      <c r="CB91" s="203">
        <v>1</v>
      </c>
      <c r="CZ91" s="179">
        <v>0</v>
      </c>
    </row>
    <row r="92" spans="1:104">
      <c r="A92" s="202"/>
      <c r="B92" s="201"/>
      <c r="C92" s="401" t="s">
        <v>222</v>
      </c>
      <c r="D92" s="402"/>
      <c r="E92" s="200">
        <v>4049.23</v>
      </c>
      <c r="F92" s="199"/>
      <c r="G92" s="198"/>
      <c r="M92" s="197" t="s">
        <v>222</v>
      </c>
      <c r="O92" s="189"/>
    </row>
    <row r="93" spans="1:104">
      <c r="A93" s="209">
        <v>32</v>
      </c>
      <c r="B93" s="208" t="s">
        <v>619</v>
      </c>
      <c r="C93" s="207" t="s">
        <v>618</v>
      </c>
      <c r="D93" s="206" t="s">
        <v>113</v>
      </c>
      <c r="E93" s="205">
        <v>704.1</v>
      </c>
      <c r="F93" s="242">
        <v>0</v>
      </c>
      <c r="G93" s="204">
        <f>E93*F93</f>
        <v>0</v>
      </c>
      <c r="O93" s="189">
        <v>2</v>
      </c>
      <c r="AA93" s="179">
        <v>1</v>
      </c>
      <c r="AB93" s="179">
        <v>1</v>
      </c>
      <c r="AC93" s="179">
        <v>1</v>
      </c>
      <c r="AZ93" s="179">
        <v>1</v>
      </c>
      <c r="BA93" s="179">
        <f>IF(AZ93=1,G93,0)</f>
        <v>0</v>
      </c>
      <c r="BB93" s="179">
        <f>IF(AZ93=2,G93,0)</f>
        <v>0</v>
      </c>
      <c r="BC93" s="179">
        <f>IF(AZ93=3,G93,0)</f>
        <v>0</v>
      </c>
      <c r="BD93" s="179">
        <f>IF(AZ93=4,G93,0)</f>
        <v>0</v>
      </c>
      <c r="BE93" s="179">
        <f>IF(AZ93=5,G93,0)</f>
        <v>0</v>
      </c>
      <c r="CA93" s="203">
        <v>1</v>
      </c>
      <c r="CB93" s="203">
        <v>1</v>
      </c>
      <c r="CZ93" s="179">
        <v>0</v>
      </c>
    </row>
    <row r="94" spans="1:104">
      <c r="A94" s="202"/>
      <c r="B94" s="201"/>
      <c r="C94" s="401" t="s">
        <v>610</v>
      </c>
      <c r="D94" s="402"/>
      <c r="E94" s="200">
        <v>13.1</v>
      </c>
      <c r="F94" s="199"/>
      <c r="G94" s="198"/>
      <c r="M94" s="197" t="s">
        <v>610</v>
      </c>
      <c r="O94" s="189"/>
    </row>
    <row r="95" spans="1:104">
      <c r="A95" s="202"/>
      <c r="B95" s="201"/>
      <c r="C95" s="401" t="s">
        <v>609</v>
      </c>
      <c r="D95" s="402"/>
      <c r="E95" s="200">
        <v>691</v>
      </c>
      <c r="F95" s="199"/>
      <c r="G95" s="198"/>
      <c r="M95" s="197" t="s">
        <v>609</v>
      </c>
      <c r="O95" s="189"/>
    </row>
    <row r="96" spans="1:104">
      <c r="A96" s="209">
        <v>33</v>
      </c>
      <c r="B96" s="208" t="s">
        <v>617</v>
      </c>
      <c r="C96" s="207" t="s">
        <v>616</v>
      </c>
      <c r="D96" s="206" t="s">
        <v>113</v>
      </c>
      <c r="E96" s="205">
        <v>704.1</v>
      </c>
      <c r="F96" s="242">
        <v>0</v>
      </c>
      <c r="G96" s="204">
        <f>E96*F96</f>
        <v>0</v>
      </c>
      <c r="O96" s="189">
        <v>2</v>
      </c>
      <c r="AA96" s="179">
        <v>1</v>
      </c>
      <c r="AB96" s="179">
        <v>1</v>
      </c>
      <c r="AC96" s="179">
        <v>1</v>
      </c>
      <c r="AZ96" s="179">
        <v>1</v>
      </c>
      <c r="BA96" s="179">
        <f>IF(AZ96=1,G96,0)</f>
        <v>0</v>
      </c>
      <c r="BB96" s="179">
        <f>IF(AZ96=2,G96,0)</f>
        <v>0</v>
      </c>
      <c r="BC96" s="179">
        <f>IF(AZ96=3,G96,0)</f>
        <v>0</v>
      </c>
      <c r="BD96" s="179">
        <f>IF(AZ96=4,G96,0)</f>
        <v>0</v>
      </c>
      <c r="BE96" s="179">
        <f>IF(AZ96=5,G96,0)</f>
        <v>0</v>
      </c>
      <c r="CA96" s="203">
        <v>1</v>
      </c>
      <c r="CB96" s="203">
        <v>1</v>
      </c>
      <c r="CZ96" s="179">
        <v>0</v>
      </c>
    </row>
    <row r="97" spans="1:104">
      <c r="A97" s="202"/>
      <c r="B97" s="201"/>
      <c r="C97" s="401" t="s">
        <v>610</v>
      </c>
      <c r="D97" s="402"/>
      <c r="E97" s="200">
        <v>13.1</v>
      </c>
      <c r="F97" s="199"/>
      <c r="G97" s="198"/>
      <c r="M97" s="197" t="s">
        <v>610</v>
      </c>
      <c r="O97" s="189"/>
    </row>
    <row r="98" spans="1:104">
      <c r="A98" s="202"/>
      <c r="B98" s="201"/>
      <c r="C98" s="401" t="s">
        <v>609</v>
      </c>
      <c r="D98" s="402"/>
      <c r="E98" s="200">
        <v>691</v>
      </c>
      <c r="F98" s="199"/>
      <c r="G98" s="198"/>
      <c r="M98" s="197" t="s">
        <v>609</v>
      </c>
      <c r="O98" s="189"/>
    </row>
    <row r="99" spans="1:104">
      <c r="A99" s="209">
        <v>34</v>
      </c>
      <c r="B99" s="208" t="s">
        <v>615</v>
      </c>
      <c r="C99" s="207" t="s">
        <v>614</v>
      </c>
      <c r="D99" s="206" t="s">
        <v>114</v>
      </c>
      <c r="E99" s="205">
        <v>612.4</v>
      </c>
      <c r="F99" s="242">
        <v>0</v>
      </c>
      <c r="G99" s="204">
        <f>E99*F99</f>
        <v>0</v>
      </c>
      <c r="O99" s="189">
        <v>2</v>
      </c>
      <c r="AA99" s="179">
        <v>1</v>
      </c>
      <c r="AB99" s="179">
        <v>1</v>
      </c>
      <c r="AC99" s="179">
        <v>1</v>
      </c>
      <c r="AZ99" s="179">
        <v>1</v>
      </c>
      <c r="BA99" s="179">
        <f>IF(AZ99=1,G99,0)</f>
        <v>0</v>
      </c>
      <c r="BB99" s="179">
        <f>IF(AZ99=2,G99,0)</f>
        <v>0</v>
      </c>
      <c r="BC99" s="179">
        <f>IF(AZ99=3,G99,0)</f>
        <v>0</v>
      </c>
      <c r="BD99" s="179">
        <f>IF(AZ99=4,G99,0)</f>
        <v>0</v>
      </c>
      <c r="BE99" s="179">
        <f>IF(AZ99=5,G99,0)</f>
        <v>0</v>
      </c>
      <c r="CA99" s="203">
        <v>1</v>
      </c>
      <c r="CB99" s="203">
        <v>1</v>
      </c>
      <c r="CZ99" s="179">
        <v>0</v>
      </c>
    </row>
    <row r="100" spans="1:104">
      <c r="A100" s="202"/>
      <c r="B100" s="201"/>
      <c r="C100" s="401" t="s">
        <v>613</v>
      </c>
      <c r="D100" s="402"/>
      <c r="E100" s="200">
        <v>27.4</v>
      </c>
      <c r="F100" s="199"/>
      <c r="G100" s="198"/>
      <c r="M100" s="197" t="s">
        <v>613</v>
      </c>
      <c r="O100" s="189"/>
    </row>
    <row r="101" spans="1:104">
      <c r="A101" s="202"/>
      <c r="B101" s="201"/>
      <c r="C101" s="401" t="s">
        <v>612</v>
      </c>
      <c r="D101" s="402"/>
      <c r="E101" s="200">
        <v>585</v>
      </c>
      <c r="F101" s="199"/>
      <c r="G101" s="198"/>
      <c r="M101" s="197" t="s">
        <v>612</v>
      </c>
      <c r="O101" s="189"/>
    </row>
    <row r="102" spans="1:104" ht="22.5">
      <c r="A102" s="209">
        <v>35</v>
      </c>
      <c r="B102" s="208" t="s">
        <v>237</v>
      </c>
      <c r="C102" s="207" t="s">
        <v>611</v>
      </c>
      <c r="D102" s="206" t="s">
        <v>113</v>
      </c>
      <c r="E102" s="205">
        <v>1381.15</v>
      </c>
      <c r="F102" s="242">
        <v>0</v>
      </c>
      <c r="G102" s="204">
        <f>E102*F102</f>
        <v>0</v>
      </c>
      <c r="O102" s="189">
        <v>2</v>
      </c>
      <c r="AA102" s="179">
        <v>1</v>
      </c>
      <c r="AB102" s="179">
        <v>0</v>
      </c>
      <c r="AC102" s="179">
        <v>0</v>
      </c>
      <c r="AZ102" s="179">
        <v>1</v>
      </c>
      <c r="BA102" s="179">
        <f>IF(AZ102=1,G102,0)</f>
        <v>0</v>
      </c>
      <c r="BB102" s="179">
        <f>IF(AZ102=2,G102,0)</f>
        <v>0</v>
      </c>
      <c r="BC102" s="179">
        <f>IF(AZ102=3,G102,0)</f>
        <v>0</v>
      </c>
      <c r="BD102" s="179">
        <f>IF(AZ102=4,G102,0)</f>
        <v>0</v>
      </c>
      <c r="BE102" s="179">
        <f>IF(AZ102=5,G102,0)</f>
        <v>0</v>
      </c>
      <c r="CA102" s="203">
        <v>1</v>
      </c>
      <c r="CB102" s="203">
        <v>0</v>
      </c>
      <c r="CZ102" s="179">
        <v>0</v>
      </c>
    </row>
    <row r="103" spans="1:104">
      <c r="A103" s="202"/>
      <c r="B103" s="201"/>
      <c r="C103" s="401" t="s">
        <v>610</v>
      </c>
      <c r="D103" s="402"/>
      <c r="E103" s="200">
        <v>13.1</v>
      </c>
      <c r="F103" s="199"/>
      <c r="G103" s="198"/>
      <c r="M103" s="197" t="s">
        <v>610</v>
      </c>
      <c r="O103" s="189"/>
    </row>
    <row r="104" spans="1:104">
      <c r="A104" s="202"/>
      <c r="B104" s="201"/>
      <c r="C104" s="401" t="s">
        <v>609</v>
      </c>
      <c r="D104" s="402"/>
      <c r="E104" s="200">
        <v>691</v>
      </c>
      <c r="F104" s="199"/>
      <c r="G104" s="198"/>
      <c r="M104" s="197" t="s">
        <v>609</v>
      </c>
      <c r="O104" s="189"/>
    </row>
    <row r="105" spans="1:104">
      <c r="A105" s="202"/>
      <c r="B105" s="201"/>
      <c r="C105" s="401" t="s">
        <v>608</v>
      </c>
      <c r="D105" s="402"/>
      <c r="E105" s="200">
        <v>93.63</v>
      </c>
      <c r="F105" s="199"/>
      <c r="G105" s="198"/>
      <c r="M105" s="197" t="s">
        <v>608</v>
      </c>
      <c r="O105" s="189"/>
    </row>
    <row r="106" spans="1:104">
      <c r="A106" s="202"/>
      <c r="B106" s="201"/>
      <c r="C106" s="401" t="s">
        <v>607</v>
      </c>
      <c r="D106" s="402"/>
      <c r="E106" s="200">
        <v>64.989999999999995</v>
      </c>
      <c r="F106" s="199"/>
      <c r="G106" s="198"/>
      <c r="M106" s="197" t="s">
        <v>607</v>
      </c>
      <c r="O106" s="189"/>
    </row>
    <row r="107" spans="1:104">
      <c r="A107" s="202"/>
      <c r="B107" s="201"/>
      <c r="C107" s="401" t="s">
        <v>606</v>
      </c>
      <c r="D107" s="402"/>
      <c r="E107" s="200">
        <v>164.55</v>
      </c>
      <c r="F107" s="199"/>
      <c r="G107" s="198"/>
      <c r="M107" s="197" t="s">
        <v>606</v>
      </c>
      <c r="O107" s="189"/>
    </row>
    <row r="108" spans="1:104">
      <c r="A108" s="202"/>
      <c r="B108" s="201"/>
      <c r="C108" s="401" t="s">
        <v>605</v>
      </c>
      <c r="D108" s="402"/>
      <c r="E108" s="200">
        <v>143.66</v>
      </c>
      <c r="F108" s="199"/>
      <c r="G108" s="198"/>
      <c r="M108" s="197" t="s">
        <v>605</v>
      </c>
      <c r="O108" s="189"/>
    </row>
    <row r="109" spans="1:104">
      <c r="A109" s="202"/>
      <c r="B109" s="201"/>
      <c r="C109" s="401" t="s">
        <v>604</v>
      </c>
      <c r="D109" s="402"/>
      <c r="E109" s="200">
        <v>22.31</v>
      </c>
      <c r="F109" s="199"/>
      <c r="G109" s="198"/>
      <c r="M109" s="197" t="s">
        <v>604</v>
      </c>
      <c r="O109" s="189"/>
    </row>
    <row r="110" spans="1:104" ht="22.5">
      <c r="A110" s="202"/>
      <c r="B110" s="201"/>
      <c r="C110" s="401" t="s">
        <v>603</v>
      </c>
      <c r="D110" s="402"/>
      <c r="E110" s="200">
        <v>187.91</v>
      </c>
      <c r="F110" s="199"/>
      <c r="G110" s="198"/>
      <c r="M110" s="197" t="s">
        <v>603</v>
      </c>
      <c r="O110" s="189"/>
    </row>
    <row r="111" spans="1:104" ht="22.5">
      <c r="A111" s="209">
        <v>36</v>
      </c>
      <c r="B111" s="208" t="s">
        <v>233</v>
      </c>
      <c r="C111" s="207" t="s">
        <v>232</v>
      </c>
      <c r="D111" s="206" t="s">
        <v>113</v>
      </c>
      <c r="E111" s="205">
        <v>114.3261</v>
      </c>
      <c r="F111" s="242">
        <v>0</v>
      </c>
      <c r="G111" s="204">
        <f>E111*F111</f>
        <v>0</v>
      </c>
      <c r="O111" s="189">
        <v>2</v>
      </c>
      <c r="AA111" s="179">
        <v>1</v>
      </c>
      <c r="AB111" s="179">
        <v>0</v>
      </c>
      <c r="AC111" s="179">
        <v>0</v>
      </c>
      <c r="AZ111" s="179">
        <v>1</v>
      </c>
      <c r="BA111" s="179">
        <f>IF(AZ111=1,G111,0)</f>
        <v>0</v>
      </c>
      <c r="BB111" s="179">
        <f>IF(AZ111=2,G111,0)</f>
        <v>0</v>
      </c>
      <c r="BC111" s="179">
        <f>IF(AZ111=3,G111,0)</f>
        <v>0</v>
      </c>
      <c r="BD111" s="179">
        <f>IF(AZ111=4,G111,0)</f>
        <v>0</v>
      </c>
      <c r="BE111" s="179">
        <f>IF(AZ111=5,G111,0)</f>
        <v>0</v>
      </c>
      <c r="CA111" s="203">
        <v>1</v>
      </c>
      <c r="CB111" s="203">
        <v>0</v>
      </c>
      <c r="CZ111" s="179">
        <v>1.7</v>
      </c>
    </row>
    <row r="112" spans="1:104">
      <c r="A112" s="202"/>
      <c r="B112" s="201"/>
      <c r="C112" s="401" t="s">
        <v>602</v>
      </c>
      <c r="D112" s="402"/>
      <c r="E112" s="200">
        <v>28.2744</v>
      </c>
      <c r="F112" s="199"/>
      <c r="G112" s="198"/>
      <c r="M112" s="197" t="s">
        <v>602</v>
      </c>
      <c r="O112" s="189"/>
    </row>
    <row r="113" spans="1:104">
      <c r="A113" s="202"/>
      <c r="B113" s="201"/>
      <c r="C113" s="401" t="s">
        <v>601</v>
      </c>
      <c r="D113" s="402"/>
      <c r="E113" s="200">
        <v>16.290500000000002</v>
      </c>
      <c r="F113" s="199"/>
      <c r="G113" s="198"/>
      <c r="M113" s="197" t="s">
        <v>601</v>
      </c>
      <c r="O113" s="189"/>
    </row>
    <row r="114" spans="1:104">
      <c r="A114" s="202"/>
      <c r="B114" s="201"/>
      <c r="C114" s="401" t="s">
        <v>464</v>
      </c>
      <c r="D114" s="402"/>
      <c r="E114" s="200">
        <v>62.336199999999998</v>
      </c>
      <c r="F114" s="199"/>
      <c r="G114" s="198"/>
      <c r="M114" s="197" t="s">
        <v>464</v>
      </c>
      <c r="O114" s="189"/>
    </row>
    <row r="115" spans="1:104">
      <c r="A115" s="202"/>
      <c r="B115" s="201"/>
      <c r="C115" s="401" t="s">
        <v>600</v>
      </c>
      <c r="D115" s="402"/>
      <c r="E115" s="200">
        <v>7.4249999999999998</v>
      </c>
      <c r="F115" s="199"/>
      <c r="G115" s="198"/>
      <c r="M115" s="197" t="s">
        <v>600</v>
      </c>
      <c r="O115" s="189"/>
    </row>
    <row r="116" spans="1:104">
      <c r="A116" s="209">
        <v>37</v>
      </c>
      <c r="B116" s="208" t="s">
        <v>230</v>
      </c>
      <c r="C116" s="207" t="s">
        <v>229</v>
      </c>
      <c r="D116" s="206" t="s">
        <v>114</v>
      </c>
      <c r="E116" s="205">
        <v>2151.8054999999999</v>
      </c>
      <c r="F116" s="242">
        <v>0</v>
      </c>
      <c r="G116" s="204">
        <f>E116*F116</f>
        <v>0</v>
      </c>
      <c r="O116" s="189">
        <v>2</v>
      </c>
      <c r="AA116" s="179">
        <v>1</v>
      </c>
      <c r="AB116" s="179">
        <v>1</v>
      </c>
      <c r="AC116" s="179">
        <v>1</v>
      </c>
      <c r="AZ116" s="179">
        <v>1</v>
      </c>
      <c r="BA116" s="179">
        <f>IF(AZ116=1,G116,0)</f>
        <v>0</v>
      </c>
      <c r="BB116" s="179">
        <f>IF(AZ116=2,G116,0)</f>
        <v>0</v>
      </c>
      <c r="BC116" s="179">
        <f>IF(AZ116=3,G116,0)</f>
        <v>0</v>
      </c>
      <c r="BD116" s="179">
        <f>IF(AZ116=4,G116,0)</f>
        <v>0</v>
      </c>
      <c r="BE116" s="179">
        <f>IF(AZ116=5,G116,0)</f>
        <v>0</v>
      </c>
      <c r="CA116" s="203">
        <v>1</v>
      </c>
      <c r="CB116" s="203">
        <v>1</v>
      </c>
      <c r="CZ116" s="179">
        <v>0</v>
      </c>
    </row>
    <row r="117" spans="1:104">
      <c r="A117" s="202"/>
      <c r="B117" s="201"/>
      <c r="C117" s="401" t="s">
        <v>599</v>
      </c>
      <c r="D117" s="402"/>
      <c r="E117" s="200">
        <v>62.832000000000001</v>
      </c>
      <c r="F117" s="199"/>
      <c r="G117" s="198"/>
      <c r="M117" s="197" t="s">
        <v>599</v>
      </c>
      <c r="O117" s="189"/>
    </row>
    <row r="118" spans="1:104">
      <c r="A118" s="202"/>
      <c r="B118" s="201"/>
      <c r="C118" s="401" t="s">
        <v>598</v>
      </c>
      <c r="D118" s="402"/>
      <c r="E118" s="200">
        <v>36.201000000000001</v>
      </c>
      <c r="F118" s="199"/>
      <c r="G118" s="198"/>
      <c r="M118" s="197" t="s">
        <v>598</v>
      </c>
      <c r="O118" s="189"/>
    </row>
    <row r="119" spans="1:104">
      <c r="A119" s="202"/>
      <c r="B119" s="201"/>
      <c r="C119" s="401" t="s">
        <v>597</v>
      </c>
      <c r="D119" s="402"/>
      <c r="E119" s="200">
        <v>124.6725</v>
      </c>
      <c r="F119" s="199"/>
      <c r="G119" s="198"/>
      <c r="M119" s="197" t="s">
        <v>597</v>
      </c>
      <c r="O119" s="189"/>
    </row>
    <row r="120" spans="1:104">
      <c r="A120" s="202"/>
      <c r="B120" s="201"/>
      <c r="C120" s="401" t="s">
        <v>596</v>
      </c>
      <c r="D120" s="402"/>
      <c r="E120" s="200">
        <v>44.1</v>
      </c>
      <c r="F120" s="199"/>
      <c r="G120" s="198"/>
      <c r="M120" s="197" t="s">
        <v>596</v>
      </c>
      <c r="O120" s="189"/>
    </row>
    <row r="121" spans="1:104">
      <c r="A121" s="202"/>
      <c r="B121" s="201"/>
      <c r="C121" s="401" t="s">
        <v>595</v>
      </c>
      <c r="D121" s="402"/>
      <c r="E121" s="200">
        <v>1884</v>
      </c>
      <c r="F121" s="199"/>
      <c r="G121" s="198"/>
      <c r="M121" s="197" t="s">
        <v>595</v>
      </c>
      <c r="O121" s="189"/>
    </row>
    <row r="122" spans="1:104">
      <c r="A122" s="209">
        <v>38</v>
      </c>
      <c r="B122" s="208" t="s">
        <v>221</v>
      </c>
      <c r="C122" s="207" t="s">
        <v>220</v>
      </c>
      <c r="D122" s="206" t="s">
        <v>114</v>
      </c>
      <c r="E122" s="205">
        <v>544</v>
      </c>
      <c r="F122" s="242">
        <v>0</v>
      </c>
      <c r="G122" s="204">
        <f>E122*F122</f>
        <v>0</v>
      </c>
      <c r="O122" s="189">
        <v>2</v>
      </c>
      <c r="AA122" s="179">
        <v>1</v>
      </c>
      <c r="AB122" s="179">
        <v>1</v>
      </c>
      <c r="AC122" s="179">
        <v>1</v>
      </c>
      <c r="AZ122" s="179">
        <v>1</v>
      </c>
      <c r="BA122" s="179">
        <f>IF(AZ122=1,G122,0)</f>
        <v>0</v>
      </c>
      <c r="BB122" s="179">
        <f>IF(AZ122=2,G122,0)</f>
        <v>0</v>
      </c>
      <c r="BC122" s="179">
        <f>IF(AZ122=3,G122,0)</f>
        <v>0</v>
      </c>
      <c r="BD122" s="179">
        <f>IF(AZ122=4,G122,0)</f>
        <v>0</v>
      </c>
      <c r="BE122" s="179">
        <f>IF(AZ122=5,G122,0)</f>
        <v>0</v>
      </c>
      <c r="CA122" s="203">
        <v>1</v>
      </c>
      <c r="CB122" s="203">
        <v>1</v>
      </c>
      <c r="CZ122" s="179">
        <v>0</v>
      </c>
    </row>
    <row r="123" spans="1:104">
      <c r="A123" s="202"/>
      <c r="B123" s="201"/>
      <c r="C123" s="401" t="s">
        <v>594</v>
      </c>
      <c r="D123" s="402"/>
      <c r="E123" s="200">
        <v>34</v>
      </c>
      <c r="F123" s="199"/>
      <c r="G123" s="198"/>
      <c r="M123" s="197" t="s">
        <v>594</v>
      </c>
      <c r="O123" s="189"/>
    </row>
    <row r="124" spans="1:104">
      <c r="A124" s="202"/>
      <c r="B124" s="201"/>
      <c r="C124" s="401" t="s">
        <v>593</v>
      </c>
      <c r="D124" s="402"/>
      <c r="E124" s="200">
        <v>510</v>
      </c>
      <c r="F124" s="199"/>
      <c r="G124" s="198"/>
      <c r="M124" s="197" t="s">
        <v>593</v>
      </c>
      <c r="O124" s="189"/>
    </row>
    <row r="125" spans="1:104">
      <c r="A125" s="209">
        <v>39</v>
      </c>
      <c r="B125" s="208" t="s">
        <v>227</v>
      </c>
      <c r="C125" s="207" t="s">
        <v>226</v>
      </c>
      <c r="D125" s="206" t="s">
        <v>113</v>
      </c>
      <c r="E125" s="205">
        <v>14.855</v>
      </c>
      <c r="F125" s="242">
        <v>0</v>
      </c>
      <c r="G125" s="204">
        <f>E125*F125</f>
        <v>0</v>
      </c>
      <c r="O125" s="189">
        <v>2</v>
      </c>
      <c r="AA125" s="179">
        <v>1</v>
      </c>
      <c r="AB125" s="179">
        <v>1</v>
      </c>
      <c r="AC125" s="179">
        <v>1</v>
      </c>
      <c r="AZ125" s="179">
        <v>1</v>
      </c>
      <c r="BA125" s="179">
        <f>IF(AZ125=1,G125,0)</f>
        <v>0</v>
      </c>
      <c r="BB125" s="179">
        <f>IF(AZ125=2,G125,0)</f>
        <v>0</v>
      </c>
      <c r="BC125" s="179">
        <f>IF(AZ125=3,G125,0)</f>
        <v>0</v>
      </c>
      <c r="BD125" s="179">
        <f>IF(AZ125=4,G125,0)</f>
        <v>0</v>
      </c>
      <c r="BE125" s="179">
        <f>IF(AZ125=5,G125,0)</f>
        <v>0</v>
      </c>
      <c r="CA125" s="203">
        <v>1</v>
      </c>
      <c r="CB125" s="203">
        <v>1</v>
      </c>
      <c r="CZ125" s="179">
        <v>1.1319999999999999</v>
      </c>
    </row>
    <row r="126" spans="1:104">
      <c r="A126" s="202"/>
      <c r="B126" s="201"/>
      <c r="C126" s="401" t="s">
        <v>592</v>
      </c>
      <c r="D126" s="402"/>
      <c r="E126" s="200">
        <v>9.4247999999999994</v>
      </c>
      <c r="F126" s="199"/>
      <c r="G126" s="198"/>
      <c r="M126" s="197" t="s">
        <v>592</v>
      </c>
      <c r="O126" s="189"/>
    </row>
    <row r="127" spans="1:104">
      <c r="A127" s="202"/>
      <c r="B127" s="201"/>
      <c r="C127" s="401" t="s">
        <v>591</v>
      </c>
      <c r="D127" s="402"/>
      <c r="E127" s="200">
        <v>5.4302000000000001</v>
      </c>
      <c r="F127" s="199"/>
      <c r="G127" s="198"/>
      <c r="M127" s="197" t="s">
        <v>591</v>
      </c>
      <c r="O127" s="189"/>
    </row>
    <row r="128" spans="1:104">
      <c r="A128" s="209">
        <v>40</v>
      </c>
      <c r="B128" s="208" t="s">
        <v>332</v>
      </c>
      <c r="C128" s="207" t="s">
        <v>334</v>
      </c>
      <c r="D128" s="206" t="s">
        <v>333</v>
      </c>
      <c r="E128" s="205">
        <v>661.71299999999997</v>
      </c>
      <c r="F128" s="242"/>
      <c r="G128" s="204">
        <f>E128*F128</f>
        <v>0</v>
      </c>
      <c r="O128" s="189">
        <v>2</v>
      </c>
      <c r="AA128" s="179">
        <v>3</v>
      </c>
      <c r="AB128" s="179">
        <v>7</v>
      </c>
      <c r="AC128" s="179" t="s">
        <v>332</v>
      </c>
      <c r="AZ128" s="179">
        <v>1</v>
      </c>
      <c r="BA128" s="179">
        <f>IF(AZ128=1,G128,0)</f>
        <v>0</v>
      </c>
      <c r="BB128" s="179">
        <f>IF(AZ128=2,G128,0)</f>
        <v>0</v>
      </c>
      <c r="BC128" s="179">
        <f>IF(AZ128=3,G128,0)</f>
        <v>0</v>
      </c>
      <c r="BD128" s="179">
        <f>IF(AZ128=4,G128,0)</f>
        <v>0</v>
      </c>
      <c r="BE128" s="179">
        <f>IF(AZ128=5,G128,0)</f>
        <v>0</v>
      </c>
      <c r="CA128" s="203">
        <v>3</v>
      </c>
      <c r="CB128" s="203">
        <v>7</v>
      </c>
      <c r="CZ128" s="179">
        <v>1</v>
      </c>
    </row>
    <row r="129" spans="1:104">
      <c r="A129" s="202"/>
      <c r="B129" s="201"/>
      <c r="C129" s="401" t="s">
        <v>590</v>
      </c>
      <c r="D129" s="402"/>
      <c r="E129" s="200">
        <v>177.89699999999999</v>
      </c>
      <c r="F129" s="199"/>
      <c r="G129" s="198"/>
      <c r="M129" s="197" t="s">
        <v>590</v>
      </c>
      <c r="O129" s="189"/>
    </row>
    <row r="130" spans="1:104">
      <c r="A130" s="202"/>
      <c r="B130" s="201"/>
      <c r="C130" s="401" t="s">
        <v>589</v>
      </c>
      <c r="D130" s="402"/>
      <c r="E130" s="200">
        <v>123.48099999999999</v>
      </c>
      <c r="F130" s="199"/>
      <c r="G130" s="198"/>
      <c r="M130" s="197" t="s">
        <v>589</v>
      </c>
      <c r="O130" s="189"/>
    </row>
    <row r="131" spans="1:104">
      <c r="A131" s="202"/>
      <c r="B131" s="201"/>
      <c r="C131" s="401" t="s">
        <v>588</v>
      </c>
      <c r="D131" s="402"/>
      <c r="E131" s="200">
        <v>360.33499999999998</v>
      </c>
      <c r="F131" s="199"/>
      <c r="G131" s="198"/>
      <c r="M131" s="197" t="s">
        <v>588</v>
      </c>
      <c r="O131" s="189"/>
    </row>
    <row r="132" spans="1:104">
      <c r="A132" s="196"/>
      <c r="B132" s="195" t="s">
        <v>143</v>
      </c>
      <c r="C132" s="194" t="str">
        <f>CONCATENATE(B7," ",C7)</f>
        <v>1 Zemní práce</v>
      </c>
      <c r="D132" s="193"/>
      <c r="E132" s="192"/>
      <c r="F132" s="191"/>
      <c r="G132" s="190">
        <f>SUM(G7:G131)</f>
        <v>0</v>
      </c>
      <c r="O132" s="189">
        <v>4</v>
      </c>
      <c r="BA132" s="188">
        <f>SUM(BA7:BA131)</f>
        <v>0</v>
      </c>
      <c r="BB132" s="188">
        <f>SUM(BB7:BB131)</f>
        <v>0</v>
      </c>
      <c r="BC132" s="188">
        <f>SUM(BC7:BC131)</f>
        <v>0</v>
      </c>
      <c r="BD132" s="188">
        <f>SUM(BD7:BD131)</f>
        <v>0</v>
      </c>
      <c r="BE132" s="188">
        <f>SUM(BE7:BE131)</f>
        <v>0</v>
      </c>
    </row>
    <row r="133" spans="1:104">
      <c r="A133" s="216" t="s">
        <v>149</v>
      </c>
      <c r="B133" s="215" t="s">
        <v>218</v>
      </c>
      <c r="C133" s="214" t="s">
        <v>217</v>
      </c>
      <c r="D133" s="213"/>
      <c r="E133" s="248"/>
      <c r="F133" s="248"/>
      <c r="G133" s="247"/>
      <c r="O133" s="189">
        <v>1</v>
      </c>
    </row>
    <row r="134" spans="1:104" ht="22.5">
      <c r="A134" s="209">
        <v>41</v>
      </c>
      <c r="B134" s="208" t="s">
        <v>587</v>
      </c>
      <c r="C134" s="207" t="s">
        <v>586</v>
      </c>
      <c r="D134" s="206" t="s">
        <v>131</v>
      </c>
      <c r="E134" s="205">
        <v>7</v>
      </c>
      <c r="F134" s="242"/>
      <c r="G134" s="204">
        <f>E134*F134</f>
        <v>0</v>
      </c>
      <c r="O134" s="189">
        <v>2</v>
      </c>
      <c r="AA134" s="179">
        <v>2</v>
      </c>
      <c r="AB134" s="179">
        <v>1</v>
      </c>
      <c r="AC134" s="179">
        <v>1</v>
      </c>
      <c r="AZ134" s="179">
        <v>1</v>
      </c>
      <c r="BA134" s="179">
        <f>IF(AZ134=1,G134,0)</f>
        <v>0</v>
      </c>
      <c r="BB134" s="179">
        <f>IF(AZ134=2,G134,0)</f>
        <v>0</v>
      </c>
      <c r="BC134" s="179">
        <f>IF(AZ134=3,G134,0)</f>
        <v>0</v>
      </c>
      <c r="BD134" s="179">
        <f>IF(AZ134=4,G134,0)</f>
        <v>0</v>
      </c>
      <c r="BE134" s="179">
        <f>IF(AZ134=5,G134,0)</f>
        <v>0</v>
      </c>
      <c r="CA134" s="203">
        <v>2</v>
      </c>
      <c r="CB134" s="203">
        <v>1</v>
      </c>
      <c r="CZ134" s="179">
        <v>0.43051</v>
      </c>
    </row>
    <row r="135" spans="1:104">
      <c r="A135" s="202"/>
      <c r="B135" s="201"/>
      <c r="C135" s="401" t="s">
        <v>585</v>
      </c>
      <c r="D135" s="402"/>
      <c r="E135" s="200">
        <v>7</v>
      </c>
      <c r="F135" s="199"/>
      <c r="G135" s="198"/>
      <c r="M135" s="197" t="s">
        <v>585</v>
      </c>
      <c r="O135" s="189"/>
    </row>
    <row r="136" spans="1:104">
      <c r="A136" s="209">
        <v>42</v>
      </c>
      <c r="B136" s="208" t="s">
        <v>213</v>
      </c>
      <c r="C136" s="207" t="s">
        <v>212</v>
      </c>
      <c r="D136" s="206" t="s">
        <v>113</v>
      </c>
      <c r="E136" s="205">
        <v>16.991800000000001</v>
      </c>
      <c r="F136" s="242"/>
      <c r="G136" s="204">
        <f>E136*F136</f>
        <v>0</v>
      </c>
      <c r="O136" s="189">
        <v>2</v>
      </c>
      <c r="AA136" s="179">
        <v>2</v>
      </c>
      <c r="AB136" s="179">
        <v>1</v>
      </c>
      <c r="AC136" s="179">
        <v>1</v>
      </c>
      <c r="AZ136" s="179">
        <v>1</v>
      </c>
      <c r="BA136" s="179">
        <f>IF(AZ136=1,G136,0)</f>
        <v>0</v>
      </c>
      <c r="BB136" s="179">
        <f>IF(AZ136=2,G136,0)</f>
        <v>0</v>
      </c>
      <c r="BC136" s="179">
        <f>IF(AZ136=3,G136,0)</f>
        <v>0</v>
      </c>
      <c r="BD136" s="179">
        <f>IF(AZ136=4,G136,0)</f>
        <v>0</v>
      </c>
      <c r="BE136" s="179">
        <f>IF(AZ136=5,G136,0)</f>
        <v>0</v>
      </c>
      <c r="CA136" s="203">
        <v>2</v>
      </c>
      <c r="CB136" s="203">
        <v>1</v>
      </c>
      <c r="CZ136" s="179">
        <v>2.8799600000000001</v>
      </c>
    </row>
    <row r="137" spans="1:104">
      <c r="A137" s="202"/>
      <c r="B137" s="201"/>
      <c r="C137" s="401" t="s">
        <v>584</v>
      </c>
      <c r="D137" s="402"/>
      <c r="E137" s="200">
        <v>0</v>
      </c>
      <c r="F137" s="199"/>
      <c r="G137" s="198"/>
      <c r="M137" s="197" t="s">
        <v>584</v>
      </c>
      <c r="O137" s="189"/>
    </row>
    <row r="138" spans="1:104">
      <c r="A138" s="202"/>
      <c r="B138" s="201"/>
      <c r="C138" s="401" t="s">
        <v>583</v>
      </c>
      <c r="D138" s="402"/>
      <c r="E138" s="200">
        <v>9.9770000000000003</v>
      </c>
      <c r="F138" s="199"/>
      <c r="G138" s="198"/>
      <c r="M138" s="197" t="s">
        <v>583</v>
      </c>
      <c r="O138" s="189"/>
    </row>
    <row r="139" spans="1:104">
      <c r="A139" s="202"/>
      <c r="B139" s="201"/>
      <c r="C139" s="401" t="s">
        <v>582</v>
      </c>
      <c r="D139" s="402"/>
      <c r="E139" s="200">
        <v>4.5</v>
      </c>
      <c r="F139" s="199"/>
      <c r="G139" s="198"/>
      <c r="M139" s="197" t="s">
        <v>582</v>
      </c>
      <c r="O139" s="189"/>
    </row>
    <row r="140" spans="1:104">
      <c r="A140" s="202"/>
      <c r="B140" s="201"/>
      <c r="C140" s="401" t="s">
        <v>581</v>
      </c>
      <c r="D140" s="402"/>
      <c r="E140" s="200">
        <v>1.1879999999999999</v>
      </c>
      <c r="F140" s="199"/>
      <c r="G140" s="198"/>
      <c r="M140" s="197" t="s">
        <v>581</v>
      </c>
      <c r="O140" s="189"/>
    </row>
    <row r="141" spans="1:104">
      <c r="A141" s="202"/>
      <c r="B141" s="201"/>
      <c r="C141" s="401" t="s">
        <v>580</v>
      </c>
      <c r="D141" s="402"/>
      <c r="E141" s="200">
        <v>1.1988000000000001</v>
      </c>
      <c r="F141" s="199"/>
      <c r="G141" s="198"/>
      <c r="M141" s="197" t="s">
        <v>580</v>
      </c>
      <c r="O141" s="189"/>
    </row>
    <row r="142" spans="1:104">
      <c r="A142" s="202"/>
      <c r="B142" s="201"/>
      <c r="C142" s="401" t="s">
        <v>579</v>
      </c>
      <c r="D142" s="402"/>
      <c r="E142" s="200">
        <v>0.128</v>
      </c>
      <c r="F142" s="199"/>
      <c r="G142" s="198"/>
      <c r="M142" s="197" t="s">
        <v>579</v>
      </c>
      <c r="O142" s="189"/>
    </row>
    <row r="143" spans="1:104" ht="22.5">
      <c r="A143" s="209">
        <v>43</v>
      </c>
      <c r="B143" s="208" t="s">
        <v>578</v>
      </c>
      <c r="C143" s="207" t="s">
        <v>577</v>
      </c>
      <c r="D143" s="206" t="s">
        <v>113</v>
      </c>
      <c r="E143" s="205">
        <v>8.6394000000000002</v>
      </c>
      <c r="F143" s="242"/>
      <c r="G143" s="204">
        <f>E143*F143</f>
        <v>0</v>
      </c>
      <c r="O143" s="189">
        <v>2</v>
      </c>
      <c r="AA143" s="179">
        <v>1</v>
      </c>
      <c r="AB143" s="179">
        <v>1</v>
      </c>
      <c r="AC143" s="179">
        <v>1</v>
      </c>
      <c r="AZ143" s="179">
        <v>1</v>
      </c>
      <c r="BA143" s="179">
        <f>IF(AZ143=1,G143,0)</f>
        <v>0</v>
      </c>
      <c r="BB143" s="179">
        <f>IF(AZ143=2,G143,0)</f>
        <v>0</v>
      </c>
      <c r="BC143" s="179">
        <f>IF(AZ143=3,G143,0)</f>
        <v>0</v>
      </c>
      <c r="BD143" s="179">
        <f>IF(AZ143=4,G143,0)</f>
        <v>0</v>
      </c>
      <c r="BE143" s="179">
        <f>IF(AZ143=5,G143,0)</f>
        <v>0</v>
      </c>
      <c r="CA143" s="203">
        <v>1</v>
      </c>
      <c r="CB143" s="203">
        <v>1</v>
      </c>
      <c r="CZ143" s="179">
        <v>2.5249999999999999</v>
      </c>
    </row>
    <row r="144" spans="1:104">
      <c r="A144" s="202"/>
      <c r="B144" s="201"/>
      <c r="C144" s="401" t="s">
        <v>576</v>
      </c>
      <c r="D144" s="402"/>
      <c r="E144" s="200">
        <v>2.8079999999999998</v>
      </c>
      <c r="F144" s="199"/>
      <c r="G144" s="198"/>
      <c r="M144" s="197" t="s">
        <v>576</v>
      </c>
      <c r="O144" s="189"/>
    </row>
    <row r="145" spans="1:104">
      <c r="A145" s="202"/>
      <c r="B145" s="201"/>
      <c r="C145" s="401" t="s">
        <v>575</v>
      </c>
      <c r="D145" s="402"/>
      <c r="E145" s="200">
        <v>2.7429000000000001</v>
      </c>
      <c r="F145" s="199"/>
      <c r="G145" s="198"/>
      <c r="M145" s="197" t="s">
        <v>575</v>
      </c>
      <c r="O145" s="189"/>
    </row>
    <row r="146" spans="1:104">
      <c r="A146" s="202"/>
      <c r="B146" s="201"/>
      <c r="C146" s="401" t="s">
        <v>574</v>
      </c>
      <c r="D146" s="402"/>
      <c r="E146" s="200">
        <v>0.8145</v>
      </c>
      <c r="F146" s="199"/>
      <c r="G146" s="198"/>
      <c r="M146" s="197" t="s">
        <v>574</v>
      </c>
      <c r="O146" s="189"/>
    </row>
    <row r="147" spans="1:104">
      <c r="A147" s="202"/>
      <c r="B147" s="201"/>
      <c r="C147" s="401" t="s">
        <v>573</v>
      </c>
      <c r="D147" s="402"/>
      <c r="E147" s="200">
        <v>1.4039999999999999</v>
      </c>
      <c r="F147" s="199"/>
      <c r="G147" s="198"/>
      <c r="M147" s="197" t="s">
        <v>573</v>
      </c>
      <c r="O147" s="189"/>
    </row>
    <row r="148" spans="1:104">
      <c r="A148" s="202"/>
      <c r="B148" s="201"/>
      <c r="C148" s="401" t="s">
        <v>572</v>
      </c>
      <c r="D148" s="402"/>
      <c r="E148" s="200">
        <v>0.87</v>
      </c>
      <c r="F148" s="199"/>
      <c r="G148" s="198"/>
      <c r="M148" s="197" t="s">
        <v>572</v>
      </c>
      <c r="O148" s="189"/>
    </row>
    <row r="149" spans="1:104">
      <c r="A149" s="209">
        <v>44</v>
      </c>
      <c r="B149" s="208" t="s">
        <v>571</v>
      </c>
      <c r="C149" s="207" t="s">
        <v>570</v>
      </c>
      <c r="D149" s="206" t="s">
        <v>114</v>
      </c>
      <c r="E149" s="205">
        <v>21.292999999999999</v>
      </c>
      <c r="F149" s="242">
        <v>0</v>
      </c>
      <c r="G149" s="204">
        <f>E149*F149</f>
        <v>0</v>
      </c>
      <c r="O149" s="189">
        <v>2</v>
      </c>
      <c r="AA149" s="179">
        <v>1</v>
      </c>
      <c r="AB149" s="179">
        <v>1</v>
      </c>
      <c r="AC149" s="179">
        <v>1</v>
      </c>
      <c r="AZ149" s="179">
        <v>1</v>
      </c>
      <c r="BA149" s="179">
        <f>IF(AZ149=1,G149,0)</f>
        <v>0</v>
      </c>
      <c r="BB149" s="179">
        <f>IF(AZ149=2,G149,0)</f>
        <v>0</v>
      </c>
      <c r="BC149" s="179">
        <f>IF(AZ149=3,G149,0)</f>
        <v>0</v>
      </c>
      <c r="BD149" s="179">
        <f>IF(AZ149=4,G149,0)</f>
        <v>0</v>
      </c>
      <c r="BE149" s="179">
        <f>IF(AZ149=5,G149,0)</f>
        <v>0</v>
      </c>
      <c r="CA149" s="203">
        <v>1</v>
      </c>
      <c r="CB149" s="203">
        <v>1</v>
      </c>
      <c r="CZ149" s="179">
        <v>3.925E-2</v>
      </c>
    </row>
    <row r="150" spans="1:104">
      <c r="A150" s="202"/>
      <c r="B150" s="201"/>
      <c r="C150" s="401" t="s">
        <v>567</v>
      </c>
      <c r="D150" s="402"/>
      <c r="E150" s="200">
        <v>6.39</v>
      </c>
      <c r="F150" s="199"/>
      <c r="G150" s="198"/>
      <c r="M150" s="197" t="s">
        <v>567</v>
      </c>
      <c r="O150" s="189"/>
    </row>
    <row r="151" spans="1:104">
      <c r="A151" s="202"/>
      <c r="B151" s="201"/>
      <c r="C151" s="401" t="s">
        <v>566</v>
      </c>
      <c r="D151" s="402"/>
      <c r="E151" s="200">
        <v>5.593</v>
      </c>
      <c r="F151" s="199"/>
      <c r="G151" s="198"/>
      <c r="M151" s="197" t="s">
        <v>566</v>
      </c>
      <c r="O151" s="189"/>
    </row>
    <row r="152" spans="1:104">
      <c r="A152" s="202"/>
      <c r="B152" s="201"/>
      <c r="C152" s="401" t="s">
        <v>565</v>
      </c>
      <c r="D152" s="402"/>
      <c r="E152" s="200">
        <v>3.51</v>
      </c>
      <c r="F152" s="199"/>
      <c r="G152" s="198"/>
      <c r="M152" s="197" t="s">
        <v>565</v>
      </c>
      <c r="O152" s="189"/>
    </row>
    <row r="153" spans="1:104">
      <c r="A153" s="202"/>
      <c r="B153" s="201"/>
      <c r="C153" s="401" t="s">
        <v>564</v>
      </c>
      <c r="D153" s="402"/>
      <c r="E153" s="200">
        <v>5.8</v>
      </c>
      <c r="F153" s="199"/>
      <c r="G153" s="198"/>
      <c r="M153" s="197" t="s">
        <v>564</v>
      </c>
      <c r="O153" s="189"/>
    </row>
    <row r="154" spans="1:104">
      <c r="A154" s="209">
        <v>45</v>
      </c>
      <c r="B154" s="208" t="s">
        <v>569</v>
      </c>
      <c r="C154" s="207" t="s">
        <v>568</v>
      </c>
      <c r="D154" s="206" t="s">
        <v>114</v>
      </c>
      <c r="E154" s="205">
        <v>21.292999999999999</v>
      </c>
      <c r="F154" s="242">
        <v>0</v>
      </c>
      <c r="G154" s="204">
        <f>E154*F154</f>
        <v>0</v>
      </c>
      <c r="O154" s="189">
        <v>2</v>
      </c>
      <c r="AA154" s="179">
        <v>1</v>
      </c>
      <c r="AB154" s="179">
        <v>1</v>
      </c>
      <c r="AC154" s="179">
        <v>1</v>
      </c>
      <c r="AZ154" s="179">
        <v>1</v>
      </c>
      <c r="BA154" s="179">
        <f>IF(AZ154=1,G154,0)</f>
        <v>0</v>
      </c>
      <c r="BB154" s="179">
        <f>IF(AZ154=2,G154,0)</f>
        <v>0</v>
      </c>
      <c r="BC154" s="179">
        <f>IF(AZ154=3,G154,0)</f>
        <v>0</v>
      </c>
      <c r="BD154" s="179">
        <f>IF(AZ154=4,G154,0)</f>
        <v>0</v>
      </c>
      <c r="BE154" s="179">
        <f>IF(AZ154=5,G154,0)</f>
        <v>0</v>
      </c>
      <c r="CA154" s="203">
        <v>1</v>
      </c>
      <c r="CB154" s="203">
        <v>1</v>
      </c>
      <c r="CZ154" s="179">
        <v>0</v>
      </c>
    </row>
    <row r="155" spans="1:104">
      <c r="A155" s="202"/>
      <c r="B155" s="201"/>
      <c r="C155" s="401" t="s">
        <v>567</v>
      </c>
      <c r="D155" s="402"/>
      <c r="E155" s="200">
        <v>6.39</v>
      </c>
      <c r="F155" s="199"/>
      <c r="G155" s="198"/>
      <c r="M155" s="197" t="s">
        <v>567</v>
      </c>
      <c r="O155" s="189"/>
    </row>
    <row r="156" spans="1:104">
      <c r="A156" s="202"/>
      <c r="B156" s="201"/>
      <c r="C156" s="401" t="s">
        <v>566</v>
      </c>
      <c r="D156" s="402"/>
      <c r="E156" s="200">
        <v>5.593</v>
      </c>
      <c r="F156" s="199"/>
      <c r="G156" s="198"/>
      <c r="M156" s="197" t="s">
        <v>566</v>
      </c>
      <c r="O156" s="189"/>
    </row>
    <row r="157" spans="1:104">
      <c r="A157" s="202"/>
      <c r="B157" s="201"/>
      <c r="C157" s="401" t="s">
        <v>565</v>
      </c>
      <c r="D157" s="402"/>
      <c r="E157" s="200">
        <v>3.51</v>
      </c>
      <c r="F157" s="199"/>
      <c r="G157" s="198"/>
      <c r="M157" s="197" t="s">
        <v>565</v>
      </c>
      <c r="O157" s="189"/>
    </row>
    <row r="158" spans="1:104">
      <c r="A158" s="202"/>
      <c r="B158" s="201"/>
      <c r="C158" s="401" t="s">
        <v>564</v>
      </c>
      <c r="D158" s="402"/>
      <c r="E158" s="200">
        <v>5.8</v>
      </c>
      <c r="F158" s="199"/>
      <c r="G158" s="198"/>
      <c r="M158" s="197" t="s">
        <v>564</v>
      </c>
      <c r="O158" s="189"/>
    </row>
    <row r="159" spans="1:104" ht="22.5">
      <c r="A159" s="209">
        <v>46</v>
      </c>
      <c r="B159" s="208" t="s">
        <v>563</v>
      </c>
      <c r="C159" s="207" t="s">
        <v>562</v>
      </c>
      <c r="D159" s="206" t="s">
        <v>120</v>
      </c>
      <c r="E159" s="205">
        <v>0.44159999999999999</v>
      </c>
      <c r="F159" s="242">
        <v>0</v>
      </c>
      <c r="G159" s="204">
        <f>E159*F159</f>
        <v>0</v>
      </c>
      <c r="O159" s="189">
        <v>2</v>
      </c>
      <c r="AA159" s="179">
        <v>1</v>
      </c>
      <c r="AB159" s="179">
        <v>1</v>
      </c>
      <c r="AC159" s="179">
        <v>1</v>
      </c>
      <c r="AZ159" s="179">
        <v>1</v>
      </c>
      <c r="BA159" s="179">
        <f>IF(AZ159=1,G159,0)</f>
        <v>0</v>
      </c>
      <c r="BB159" s="179">
        <f>IF(AZ159=2,G159,0)</f>
        <v>0</v>
      </c>
      <c r="BC159" s="179">
        <f>IF(AZ159=3,G159,0)</f>
        <v>0</v>
      </c>
      <c r="BD159" s="179">
        <f>IF(AZ159=4,G159,0)</f>
        <v>0</v>
      </c>
      <c r="BE159" s="179">
        <f>IF(AZ159=5,G159,0)</f>
        <v>0</v>
      </c>
      <c r="CA159" s="203">
        <v>1</v>
      </c>
      <c r="CB159" s="203">
        <v>1</v>
      </c>
      <c r="CZ159" s="179">
        <v>1.0570200000000001</v>
      </c>
    </row>
    <row r="160" spans="1:104">
      <c r="A160" s="202"/>
      <c r="B160" s="201"/>
      <c r="C160" s="401" t="s">
        <v>561</v>
      </c>
      <c r="D160" s="402"/>
      <c r="E160" s="200">
        <v>5.9200000000000003E-2</v>
      </c>
      <c r="F160" s="199"/>
      <c r="G160" s="198"/>
      <c r="M160" s="197" t="s">
        <v>561</v>
      </c>
      <c r="O160" s="189"/>
    </row>
    <row r="161" spans="1:104">
      <c r="A161" s="202"/>
      <c r="B161" s="201"/>
      <c r="C161" s="401" t="s">
        <v>560</v>
      </c>
      <c r="D161" s="402"/>
      <c r="E161" s="200">
        <v>7.4300000000000005E-2</v>
      </c>
      <c r="F161" s="199"/>
      <c r="G161" s="198"/>
      <c r="M161" s="197" t="s">
        <v>560</v>
      </c>
      <c r="O161" s="189"/>
    </row>
    <row r="162" spans="1:104">
      <c r="A162" s="202"/>
      <c r="B162" s="201"/>
      <c r="C162" s="401" t="s">
        <v>559</v>
      </c>
      <c r="D162" s="402"/>
      <c r="E162" s="200">
        <v>3.3300000000000003E-2</v>
      </c>
      <c r="F162" s="199"/>
      <c r="G162" s="198"/>
      <c r="M162" s="197" t="s">
        <v>559</v>
      </c>
      <c r="O162" s="189"/>
    </row>
    <row r="163" spans="1:104" ht="22.5">
      <c r="A163" s="202"/>
      <c r="B163" s="201"/>
      <c r="C163" s="401" t="s">
        <v>558</v>
      </c>
      <c r="D163" s="402"/>
      <c r="E163" s="200">
        <v>0.27489999999999998</v>
      </c>
      <c r="F163" s="199"/>
      <c r="G163" s="198"/>
      <c r="M163" s="197" t="s">
        <v>558</v>
      </c>
      <c r="O163" s="189"/>
    </row>
    <row r="164" spans="1:104">
      <c r="A164" s="209">
        <v>47</v>
      </c>
      <c r="B164" s="208" t="s">
        <v>216</v>
      </c>
      <c r="C164" s="207" t="s">
        <v>215</v>
      </c>
      <c r="D164" s="206" t="s">
        <v>114</v>
      </c>
      <c r="E164" s="205">
        <v>45</v>
      </c>
      <c r="F164" s="242">
        <v>0</v>
      </c>
      <c r="G164" s="204">
        <f>E164*F164</f>
        <v>0</v>
      </c>
      <c r="O164" s="189">
        <v>2</v>
      </c>
      <c r="AA164" s="179">
        <v>1</v>
      </c>
      <c r="AB164" s="179">
        <v>1</v>
      </c>
      <c r="AC164" s="179">
        <v>1</v>
      </c>
      <c r="AZ164" s="179">
        <v>1</v>
      </c>
      <c r="BA164" s="179">
        <f>IF(AZ164=1,G164,0)</f>
        <v>0</v>
      </c>
      <c r="BB164" s="179">
        <f>IF(AZ164=2,G164,0)</f>
        <v>0</v>
      </c>
      <c r="BC164" s="179">
        <f>IF(AZ164=3,G164,0)</f>
        <v>0</v>
      </c>
      <c r="BD164" s="179">
        <f>IF(AZ164=4,G164,0)</f>
        <v>0</v>
      </c>
      <c r="BE164" s="179">
        <f>IF(AZ164=5,G164,0)</f>
        <v>0</v>
      </c>
      <c r="CA164" s="203">
        <v>1</v>
      </c>
      <c r="CB164" s="203">
        <v>1</v>
      </c>
      <c r="CZ164" s="179">
        <v>0.2024</v>
      </c>
    </row>
    <row r="165" spans="1:104">
      <c r="A165" s="202"/>
      <c r="B165" s="201"/>
      <c r="C165" s="401" t="s">
        <v>557</v>
      </c>
      <c r="D165" s="402"/>
      <c r="E165" s="200">
        <v>45</v>
      </c>
      <c r="F165" s="199"/>
      <c r="G165" s="198"/>
      <c r="M165" s="197" t="s">
        <v>557</v>
      </c>
      <c r="O165" s="189"/>
    </row>
    <row r="166" spans="1:104">
      <c r="A166" s="196"/>
      <c r="B166" s="195" t="s">
        <v>143</v>
      </c>
      <c r="C166" s="194" t="str">
        <f>CONCATENATE(B133," ",C133)</f>
        <v>2 Základy a zvláštní zakládání</v>
      </c>
      <c r="D166" s="193"/>
      <c r="E166" s="192"/>
      <c r="F166" s="191"/>
      <c r="G166" s="190">
        <f>SUM(G133:G165)</f>
        <v>0</v>
      </c>
      <c r="O166" s="189">
        <v>4</v>
      </c>
      <c r="BA166" s="188">
        <f>SUM(BA133:BA165)</f>
        <v>0</v>
      </c>
      <c r="BB166" s="188">
        <f>SUM(BB133:BB165)</f>
        <v>0</v>
      </c>
      <c r="BC166" s="188">
        <f>SUM(BC133:BC165)</f>
        <v>0</v>
      </c>
      <c r="BD166" s="188">
        <f>SUM(BD133:BD165)</f>
        <v>0</v>
      </c>
      <c r="BE166" s="188">
        <f>SUM(BE133:BE165)</f>
        <v>0</v>
      </c>
    </row>
    <row r="167" spans="1:104">
      <c r="A167" s="216" t="s">
        <v>149</v>
      </c>
      <c r="B167" s="215" t="s">
        <v>556</v>
      </c>
      <c r="C167" s="214" t="s">
        <v>555</v>
      </c>
      <c r="D167" s="213"/>
      <c r="E167" s="248"/>
      <c r="F167" s="248"/>
      <c r="G167" s="247"/>
      <c r="O167" s="189">
        <v>1</v>
      </c>
    </row>
    <row r="168" spans="1:104" ht="22.5">
      <c r="A168" s="209">
        <v>48</v>
      </c>
      <c r="B168" s="208" t="s">
        <v>554</v>
      </c>
      <c r="C168" s="207" t="s">
        <v>553</v>
      </c>
      <c r="D168" s="206" t="s">
        <v>113</v>
      </c>
      <c r="E168" s="205">
        <v>6.8419999999999996</v>
      </c>
      <c r="F168" s="242">
        <v>0</v>
      </c>
      <c r="G168" s="204">
        <f>E168*F168</f>
        <v>0</v>
      </c>
      <c r="O168" s="189">
        <v>2</v>
      </c>
      <c r="AA168" s="179">
        <v>1</v>
      </c>
      <c r="AB168" s="179">
        <v>1</v>
      </c>
      <c r="AC168" s="179">
        <v>1</v>
      </c>
      <c r="AZ168" s="179">
        <v>1</v>
      </c>
      <c r="BA168" s="179">
        <f>IF(AZ168=1,G168,0)</f>
        <v>0</v>
      </c>
      <c r="BB168" s="179">
        <f>IF(AZ168=2,G168,0)</f>
        <v>0</v>
      </c>
      <c r="BC168" s="179">
        <f>IF(AZ168=3,G168,0)</f>
        <v>0</v>
      </c>
      <c r="BD168" s="179">
        <f>IF(AZ168=4,G168,0)</f>
        <v>0</v>
      </c>
      <c r="BE168" s="179">
        <f>IF(AZ168=5,G168,0)</f>
        <v>0</v>
      </c>
      <c r="CA168" s="203">
        <v>1</v>
      </c>
      <c r="CB168" s="203">
        <v>1</v>
      </c>
      <c r="CZ168" s="179">
        <v>2.5276700000000001</v>
      </c>
    </row>
    <row r="169" spans="1:104" ht="22.5">
      <c r="A169" s="202"/>
      <c r="B169" s="201"/>
      <c r="C169" s="401" t="s">
        <v>552</v>
      </c>
      <c r="D169" s="402"/>
      <c r="E169" s="200">
        <v>5.1379999999999999</v>
      </c>
      <c r="F169" s="199"/>
      <c r="G169" s="198"/>
      <c r="M169" s="197" t="s">
        <v>552</v>
      </c>
      <c r="O169" s="189"/>
    </row>
    <row r="170" spans="1:104">
      <c r="A170" s="202"/>
      <c r="B170" s="201"/>
      <c r="C170" s="401" t="s">
        <v>551</v>
      </c>
      <c r="D170" s="402"/>
      <c r="E170" s="200">
        <v>1.704</v>
      </c>
      <c r="F170" s="199"/>
      <c r="G170" s="198"/>
      <c r="M170" s="197" t="s">
        <v>551</v>
      </c>
      <c r="O170" s="189"/>
    </row>
    <row r="171" spans="1:104">
      <c r="A171" s="209">
        <v>49</v>
      </c>
      <c r="B171" s="208" t="s">
        <v>550</v>
      </c>
      <c r="C171" s="207" t="s">
        <v>549</v>
      </c>
      <c r="D171" s="206" t="s">
        <v>114</v>
      </c>
      <c r="E171" s="205">
        <v>37.5</v>
      </c>
      <c r="F171" s="242">
        <v>0</v>
      </c>
      <c r="G171" s="204">
        <f>E171*F171</f>
        <v>0</v>
      </c>
      <c r="O171" s="189">
        <v>2</v>
      </c>
      <c r="AA171" s="179">
        <v>1</v>
      </c>
      <c r="AB171" s="179">
        <v>1</v>
      </c>
      <c r="AC171" s="179">
        <v>1</v>
      </c>
      <c r="AZ171" s="179">
        <v>1</v>
      </c>
      <c r="BA171" s="179">
        <f>IF(AZ171=1,G171,0)</f>
        <v>0</v>
      </c>
      <c r="BB171" s="179">
        <f>IF(AZ171=2,G171,0)</f>
        <v>0</v>
      </c>
      <c r="BC171" s="179">
        <f>IF(AZ171=3,G171,0)</f>
        <v>0</v>
      </c>
      <c r="BD171" s="179">
        <f>IF(AZ171=4,G171,0)</f>
        <v>0</v>
      </c>
      <c r="BE171" s="179">
        <f>IF(AZ171=5,G171,0)</f>
        <v>0</v>
      </c>
      <c r="CA171" s="203">
        <v>1</v>
      </c>
      <c r="CB171" s="203">
        <v>1</v>
      </c>
      <c r="CZ171" s="179">
        <v>3.9350000000000003E-2</v>
      </c>
    </row>
    <row r="172" spans="1:104">
      <c r="A172" s="202"/>
      <c r="B172" s="201"/>
      <c r="C172" s="401" t="s">
        <v>546</v>
      </c>
      <c r="D172" s="402"/>
      <c r="E172" s="200">
        <v>28.98</v>
      </c>
      <c r="F172" s="199"/>
      <c r="G172" s="198"/>
      <c r="M172" s="197" t="s">
        <v>546</v>
      </c>
      <c r="O172" s="189"/>
    </row>
    <row r="173" spans="1:104">
      <c r="A173" s="202"/>
      <c r="B173" s="201"/>
      <c r="C173" s="401" t="s">
        <v>545</v>
      </c>
      <c r="D173" s="402"/>
      <c r="E173" s="200">
        <v>8.52</v>
      </c>
      <c r="F173" s="199"/>
      <c r="G173" s="198"/>
      <c r="M173" s="197" t="s">
        <v>545</v>
      </c>
      <c r="O173" s="189"/>
    </row>
    <row r="174" spans="1:104">
      <c r="A174" s="209">
        <v>50</v>
      </c>
      <c r="B174" s="208" t="s">
        <v>548</v>
      </c>
      <c r="C174" s="207" t="s">
        <v>547</v>
      </c>
      <c r="D174" s="206" t="s">
        <v>114</v>
      </c>
      <c r="E174" s="205">
        <v>37.5</v>
      </c>
      <c r="F174" s="242">
        <v>0</v>
      </c>
      <c r="G174" s="204">
        <f>E174*F174</f>
        <v>0</v>
      </c>
      <c r="O174" s="189">
        <v>2</v>
      </c>
      <c r="AA174" s="179">
        <v>1</v>
      </c>
      <c r="AB174" s="179">
        <v>1</v>
      </c>
      <c r="AC174" s="179">
        <v>1</v>
      </c>
      <c r="AZ174" s="179">
        <v>1</v>
      </c>
      <c r="BA174" s="179">
        <f>IF(AZ174=1,G174,0)</f>
        <v>0</v>
      </c>
      <c r="BB174" s="179">
        <f>IF(AZ174=2,G174,0)</f>
        <v>0</v>
      </c>
      <c r="BC174" s="179">
        <f>IF(AZ174=3,G174,0)</f>
        <v>0</v>
      </c>
      <c r="BD174" s="179">
        <f>IF(AZ174=4,G174,0)</f>
        <v>0</v>
      </c>
      <c r="BE174" s="179">
        <f>IF(AZ174=5,G174,0)</f>
        <v>0</v>
      </c>
      <c r="CA174" s="203">
        <v>1</v>
      </c>
      <c r="CB174" s="203">
        <v>1</v>
      </c>
      <c r="CZ174" s="179">
        <v>0</v>
      </c>
    </row>
    <row r="175" spans="1:104">
      <c r="A175" s="202"/>
      <c r="B175" s="201"/>
      <c r="C175" s="401" t="s">
        <v>546</v>
      </c>
      <c r="D175" s="402"/>
      <c r="E175" s="200">
        <v>28.98</v>
      </c>
      <c r="F175" s="199"/>
      <c r="G175" s="198"/>
      <c r="M175" s="197" t="s">
        <v>546</v>
      </c>
      <c r="O175" s="189"/>
    </row>
    <row r="176" spans="1:104">
      <c r="A176" s="202"/>
      <c r="B176" s="201"/>
      <c r="C176" s="401" t="s">
        <v>545</v>
      </c>
      <c r="D176" s="402"/>
      <c r="E176" s="200">
        <v>8.52</v>
      </c>
      <c r="F176" s="199"/>
      <c r="G176" s="198"/>
      <c r="M176" s="197" t="s">
        <v>545</v>
      </c>
      <c r="O176" s="189"/>
    </row>
    <row r="177" spans="1:104" ht="22.5">
      <c r="A177" s="209">
        <v>51</v>
      </c>
      <c r="B177" s="208" t="s">
        <v>544</v>
      </c>
      <c r="C177" s="207" t="s">
        <v>543</v>
      </c>
      <c r="D177" s="206" t="s">
        <v>120</v>
      </c>
      <c r="E177" s="205">
        <v>0.35549999999999998</v>
      </c>
      <c r="F177" s="242">
        <v>0</v>
      </c>
      <c r="G177" s="204">
        <f>E177*F177</f>
        <v>0</v>
      </c>
      <c r="O177" s="189">
        <v>2</v>
      </c>
      <c r="AA177" s="179">
        <v>1</v>
      </c>
      <c r="AB177" s="179">
        <v>1</v>
      </c>
      <c r="AC177" s="179">
        <v>1</v>
      </c>
      <c r="AZ177" s="179">
        <v>1</v>
      </c>
      <c r="BA177" s="179">
        <f>IF(AZ177=1,G177,0)</f>
        <v>0</v>
      </c>
      <c r="BB177" s="179">
        <f>IF(AZ177=2,G177,0)</f>
        <v>0</v>
      </c>
      <c r="BC177" s="179">
        <f>IF(AZ177=3,G177,0)</f>
        <v>0</v>
      </c>
      <c r="BD177" s="179">
        <f>IF(AZ177=4,G177,0)</f>
        <v>0</v>
      </c>
      <c r="BE177" s="179">
        <f>IF(AZ177=5,G177,0)</f>
        <v>0</v>
      </c>
      <c r="CA177" s="203">
        <v>1</v>
      </c>
      <c r="CB177" s="203">
        <v>1</v>
      </c>
      <c r="CZ177" s="179">
        <v>1.05758</v>
      </c>
    </row>
    <row r="178" spans="1:104" ht="22.5">
      <c r="A178" s="202"/>
      <c r="B178" s="201"/>
      <c r="C178" s="401" t="s">
        <v>542</v>
      </c>
      <c r="D178" s="402"/>
      <c r="E178" s="200">
        <v>0.2747</v>
      </c>
      <c r="F178" s="199"/>
      <c r="G178" s="198"/>
      <c r="M178" s="197" t="s">
        <v>542</v>
      </c>
      <c r="O178" s="189"/>
    </row>
    <row r="179" spans="1:104">
      <c r="A179" s="202"/>
      <c r="B179" s="201"/>
      <c r="C179" s="401" t="s">
        <v>541</v>
      </c>
      <c r="D179" s="402"/>
      <c r="E179" s="200">
        <v>8.0799999999999997E-2</v>
      </c>
      <c r="F179" s="199"/>
      <c r="G179" s="198"/>
      <c r="M179" s="197" t="s">
        <v>541</v>
      </c>
      <c r="O179" s="189"/>
    </row>
    <row r="180" spans="1:104" ht="22.5">
      <c r="A180" s="209">
        <v>52</v>
      </c>
      <c r="B180" s="208" t="s">
        <v>540</v>
      </c>
      <c r="C180" s="207" t="s">
        <v>539</v>
      </c>
      <c r="D180" s="206" t="s">
        <v>178</v>
      </c>
      <c r="E180" s="205">
        <v>7</v>
      </c>
      <c r="F180" s="242">
        <v>0</v>
      </c>
      <c r="G180" s="204">
        <f>E180*F180</f>
        <v>0</v>
      </c>
      <c r="O180" s="189">
        <v>2</v>
      </c>
      <c r="AA180" s="179">
        <v>1</v>
      </c>
      <c r="AB180" s="179">
        <v>1</v>
      </c>
      <c r="AC180" s="179">
        <v>1</v>
      </c>
      <c r="AZ180" s="179">
        <v>1</v>
      </c>
      <c r="BA180" s="179">
        <f>IF(AZ180=1,G180,0)</f>
        <v>0</v>
      </c>
      <c r="BB180" s="179">
        <f>IF(AZ180=2,G180,0)</f>
        <v>0</v>
      </c>
      <c r="BC180" s="179">
        <f>IF(AZ180=3,G180,0)</f>
        <v>0</v>
      </c>
      <c r="BD180" s="179">
        <f>IF(AZ180=4,G180,0)</f>
        <v>0</v>
      </c>
      <c r="BE180" s="179">
        <f>IF(AZ180=5,G180,0)</f>
        <v>0</v>
      </c>
      <c r="CA180" s="203">
        <v>1</v>
      </c>
      <c r="CB180" s="203">
        <v>1</v>
      </c>
      <c r="CZ180" s="179">
        <v>2E-3</v>
      </c>
    </row>
    <row r="181" spans="1:104">
      <c r="A181" s="209">
        <v>53</v>
      </c>
      <c r="B181" s="208" t="s">
        <v>538</v>
      </c>
      <c r="C181" s="207" t="s">
        <v>537</v>
      </c>
      <c r="D181" s="206" t="s">
        <v>131</v>
      </c>
      <c r="E181" s="205">
        <v>11.9</v>
      </c>
      <c r="F181" s="242">
        <v>0</v>
      </c>
      <c r="G181" s="204">
        <f>E181*F181</f>
        <v>0</v>
      </c>
      <c r="O181" s="189">
        <v>2</v>
      </c>
      <c r="AA181" s="179">
        <v>1</v>
      </c>
      <c r="AB181" s="179">
        <v>0</v>
      </c>
      <c r="AC181" s="179">
        <v>0</v>
      </c>
      <c r="AZ181" s="179">
        <v>1</v>
      </c>
      <c r="BA181" s="179">
        <f>IF(AZ181=1,G181,0)</f>
        <v>0</v>
      </c>
      <c r="BB181" s="179">
        <f>IF(AZ181=2,G181,0)</f>
        <v>0</v>
      </c>
      <c r="BC181" s="179">
        <f>IF(AZ181=3,G181,0)</f>
        <v>0</v>
      </c>
      <c r="BD181" s="179">
        <f>IF(AZ181=4,G181,0)</f>
        <v>0</v>
      </c>
      <c r="BE181" s="179">
        <f>IF(AZ181=5,G181,0)</f>
        <v>0</v>
      </c>
      <c r="CA181" s="203">
        <v>1</v>
      </c>
      <c r="CB181" s="203">
        <v>0</v>
      </c>
      <c r="CZ181" s="179">
        <v>2.3290000000000002E-2</v>
      </c>
    </row>
    <row r="182" spans="1:104">
      <c r="A182" s="202"/>
      <c r="B182" s="201"/>
      <c r="C182" s="401" t="s">
        <v>536</v>
      </c>
      <c r="D182" s="402"/>
      <c r="E182" s="200">
        <v>11.9</v>
      </c>
      <c r="F182" s="199"/>
      <c r="G182" s="198"/>
      <c r="M182" s="197" t="s">
        <v>536</v>
      </c>
      <c r="O182" s="189"/>
    </row>
    <row r="183" spans="1:104">
      <c r="A183" s="209">
        <v>54</v>
      </c>
      <c r="B183" s="208" t="s">
        <v>535</v>
      </c>
      <c r="C183" s="207" t="s">
        <v>534</v>
      </c>
      <c r="D183" s="206" t="s">
        <v>131</v>
      </c>
      <c r="E183" s="205">
        <v>7.1</v>
      </c>
      <c r="F183" s="242">
        <v>0</v>
      </c>
      <c r="G183" s="204">
        <f>E183*F183</f>
        <v>0</v>
      </c>
      <c r="O183" s="189">
        <v>2</v>
      </c>
      <c r="AA183" s="179">
        <v>1</v>
      </c>
      <c r="AB183" s="179">
        <v>0</v>
      </c>
      <c r="AC183" s="179">
        <v>0</v>
      </c>
      <c r="AZ183" s="179">
        <v>1</v>
      </c>
      <c r="BA183" s="179">
        <f>IF(AZ183=1,G183,0)</f>
        <v>0</v>
      </c>
      <c r="BB183" s="179">
        <f>IF(AZ183=2,G183,0)</f>
        <v>0</v>
      </c>
      <c r="BC183" s="179">
        <f>IF(AZ183=3,G183,0)</f>
        <v>0</v>
      </c>
      <c r="BD183" s="179">
        <f>IF(AZ183=4,G183,0)</f>
        <v>0</v>
      </c>
      <c r="BE183" s="179">
        <f>IF(AZ183=5,G183,0)</f>
        <v>0</v>
      </c>
      <c r="CA183" s="203">
        <v>1</v>
      </c>
      <c r="CB183" s="203">
        <v>0</v>
      </c>
      <c r="CZ183" s="179">
        <v>8.9099999999999995E-3</v>
      </c>
    </row>
    <row r="184" spans="1:104">
      <c r="A184" s="202"/>
      <c r="B184" s="201"/>
      <c r="C184" s="401" t="s">
        <v>533</v>
      </c>
      <c r="D184" s="402"/>
      <c r="E184" s="200">
        <v>7.1</v>
      </c>
      <c r="F184" s="199"/>
      <c r="G184" s="198"/>
      <c r="M184" s="197" t="s">
        <v>533</v>
      </c>
      <c r="O184" s="189"/>
    </row>
    <row r="185" spans="1:104" ht="22.5">
      <c r="A185" s="209">
        <v>55</v>
      </c>
      <c r="B185" s="208" t="s">
        <v>531</v>
      </c>
      <c r="C185" s="207" t="s">
        <v>532</v>
      </c>
      <c r="D185" s="206" t="s">
        <v>131</v>
      </c>
      <c r="E185" s="205">
        <v>7.81</v>
      </c>
      <c r="F185" s="242">
        <v>0</v>
      </c>
      <c r="G185" s="204">
        <f>E185*F185</f>
        <v>0</v>
      </c>
      <c r="O185" s="189">
        <v>2</v>
      </c>
      <c r="AA185" s="179">
        <v>3</v>
      </c>
      <c r="AB185" s="179">
        <v>1</v>
      </c>
      <c r="AC185" s="179" t="s">
        <v>531</v>
      </c>
      <c r="AZ185" s="179">
        <v>1</v>
      </c>
      <c r="BA185" s="179">
        <f>IF(AZ185=1,G185,0)</f>
        <v>0</v>
      </c>
      <c r="BB185" s="179">
        <f>IF(AZ185=2,G185,0)</f>
        <v>0</v>
      </c>
      <c r="BC185" s="179">
        <f>IF(AZ185=3,G185,0)</f>
        <v>0</v>
      </c>
      <c r="BD185" s="179">
        <f>IF(AZ185=4,G185,0)</f>
        <v>0</v>
      </c>
      <c r="BE185" s="179">
        <f>IF(AZ185=5,G185,0)</f>
        <v>0</v>
      </c>
      <c r="CA185" s="203">
        <v>3</v>
      </c>
      <c r="CB185" s="203">
        <v>1</v>
      </c>
      <c r="CZ185" s="179">
        <v>1</v>
      </c>
    </row>
    <row r="186" spans="1:104">
      <c r="A186" s="202"/>
      <c r="B186" s="201"/>
      <c r="C186" s="401" t="s">
        <v>530</v>
      </c>
      <c r="D186" s="402"/>
      <c r="E186" s="200">
        <v>7.81</v>
      </c>
      <c r="F186" s="199"/>
      <c r="G186" s="198"/>
      <c r="M186" s="197" t="s">
        <v>530</v>
      </c>
      <c r="O186" s="189"/>
    </row>
    <row r="187" spans="1:104">
      <c r="A187" s="209">
        <v>56</v>
      </c>
      <c r="B187" s="208" t="s">
        <v>529</v>
      </c>
      <c r="C187" s="207" t="s">
        <v>528</v>
      </c>
      <c r="D187" s="206" t="s">
        <v>178</v>
      </c>
      <c r="E187" s="205">
        <v>5</v>
      </c>
      <c r="F187" s="242">
        <v>0</v>
      </c>
      <c r="G187" s="204">
        <f>E187*F187</f>
        <v>0</v>
      </c>
      <c r="O187" s="189">
        <v>2</v>
      </c>
      <c r="AA187" s="179">
        <v>1</v>
      </c>
      <c r="AB187" s="179">
        <v>1</v>
      </c>
      <c r="AC187" s="179">
        <v>1</v>
      </c>
      <c r="AZ187" s="179">
        <v>1</v>
      </c>
      <c r="BA187" s="179">
        <f>IF(AZ187=1,G187,0)</f>
        <v>0</v>
      </c>
      <c r="BB187" s="179">
        <f>IF(AZ187=2,G187,0)</f>
        <v>0</v>
      </c>
      <c r="BC187" s="179">
        <f>IF(AZ187=3,G187,0)</f>
        <v>0</v>
      </c>
      <c r="BD187" s="179">
        <f>IF(AZ187=4,G187,0)</f>
        <v>0</v>
      </c>
      <c r="BE187" s="179">
        <f>IF(AZ187=5,G187,0)</f>
        <v>0</v>
      </c>
      <c r="CA187" s="203">
        <v>1</v>
      </c>
      <c r="CB187" s="203">
        <v>1</v>
      </c>
      <c r="CZ187" s="179">
        <v>0</v>
      </c>
    </row>
    <row r="188" spans="1:104">
      <c r="A188" s="196"/>
      <c r="B188" s="195" t="s">
        <v>143</v>
      </c>
      <c r="C188" s="194" t="str">
        <f>CONCATENATE(B167," ",C167)</f>
        <v>3 Svislé a kompletní konstrukce</v>
      </c>
      <c r="D188" s="193"/>
      <c r="E188" s="192"/>
      <c r="F188" s="191"/>
      <c r="G188" s="190">
        <f>SUM(G167:G187)</f>
        <v>0</v>
      </c>
      <c r="O188" s="189">
        <v>4</v>
      </c>
      <c r="BA188" s="188">
        <f>SUM(BA167:BA187)</f>
        <v>0</v>
      </c>
      <c r="BB188" s="188">
        <f>SUM(BB167:BB187)</f>
        <v>0</v>
      </c>
      <c r="BC188" s="188">
        <f>SUM(BC167:BC187)</f>
        <v>0</v>
      </c>
      <c r="BD188" s="188">
        <f>SUM(BD167:BD187)</f>
        <v>0</v>
      </c>
      <c r="BE188" s="188">
        <f>SUM(BE167:BE187)</f>
        <v>0</v>
      </c>
    </row>
    <row r="189" spans="1:104">
      <c r="A189" s="216" t="s">
        <v>149</v>
      </c>
      <c r="B189" s="215" t="s">
        <v>527</v>
      </c>
      <c r="C189" s="214" t="s">
        <v>526</v>
      </c>
      <c r="D189" s="213"/>
      <c r="E189" s="248"/>
      <c r="F189" s="248"/>
      <c r="G189" s="247"/>
      <c r="O189" s="189">
        <v>1</v>
      </c>
    </row>
    <row r="190" spans="1:104">
      <c r="A190" s="209">
        <v>57</v>
      </c>
      <c r="B190" s="208" t="s">
        <v>525</v>
      </c>
      <c r="C190" s="207" t="s">
        <v>524</v>
      </c>
      <c r="D190" s="206" t="s">
        <v>114</v>
      </c>
      <c r="E190" s="205">
        <v>3249</v>
      </c>
      <c r="F190" s="242"/>
      <c r="G190" s="204">
        <f>E190*F190</f>
        <v>0</v>
      </c>
      <c r="O190" s="189">
        <v>2</v>
      </c>
      <c r="AA190" s="179">
        <v>1</v>
      </c>
      <c r="AB190" s="179">
        <v>0</v>
      </c>
      <c r="AC190" s="179">
        <v>0</v>
      </c>
      <c r="AZ190" s="179">
        <v>1</v>
      </c>
      <c r="BA190" s="179">
        <f>IF(AZ190=1,G190,0)</f>
        <v>0</v>
      </c>
      <c r="BB190" s="179">
        <f>IF(AZ190=2,G190,0)</f>
        <v>0</v>
      </c>
      <c r="BC190" s="179">
        <f>IF(AZ190=3,G190,0)</f>
        <v>0</v>
      </c>
      <c r="BD190" s="179">
        <f>IF(AZ190=4,G190,0)</f>
        <v>0</v>
      </c>
      <c r="BE190" s="179">
        <f>IF(AZ190=5,G190,0)</f>
        <v>0</v>
      </c>
      <c r="CA190" s="203">
        <v>1</v>
      </c>
      <c r="CB190" s="203">
        <v>0</v>
      </c>
      <c r="CZ190" s="179">
        <v>0</v>
      </c>
    </row>
    <row r="191" spans="1:104">
      <c r="A191" s="202"/>
      <c r="B191" s="201"/>
      <c r="C191" s="401" t="s">
        <v>523</v>
      </c>
      <c r="D191" s="402"/>
      <c r="E191" s="200">
        <v>99</v>
      </c>
      <c r="F191" s="199"/>
      <c r="G191" s="198"/>
      <c r="M191" s="197" t="s">
        <v>523</v>
      </c>
      <c r="O191" s="189"/>
    </row>
    <row r="192" spans="1:104">
      <c r="A192" s="202"/>
      <c r="B192" s="201"/>
      <c r="C192" s="401" t="s">
        <v>522</v>
      </c>
      <c r="D192" s="402"/>
      <c r="E192" s="200">
        <v>290</v>
      </c>
      <c r="F192" s="199"/>
      <c r="G192" s="198"/>
      <c r="M192" s="197" t="s">
        <v>522</v>
      </c>
      <c r="O192" s="189"/>
    </row>
    <row r="193" spans="1:104">
      <c r="A193" s="202"/>
      <c r="B193" s="201"/>
      <c r="C193" s="401" t="s">
        <v>521</v>
      </c>
      <c r="D193" s="402"/>
      <c r="E193" s="200">
        <v>2860</v>
      </c>
      <c r="F193" s="199"/>
      <c r="G193" s="198"/>
      <c r="M193" s="197" t="s">
        <v>521</v>
      </c>
      <c r="O193" s="189"/>
    </row>
    <row r="194" spans="1:104">
      <c r="A194" s="209">
        <v>58</v>
      </c>
      <c r="B194" s="208" t="s">
        <v>520</v>
      </c>
      <c r="C194" s="207" t="s">
        <v>519</v>
      </c>
      <c r="D194" s="206" t="s">
        <v>114</v>
      </c>
      <c r="E194" s="205">
        <v>3573.9</v>
      </c>
      <c r="F194" s="242">
        <v>0</v>
      </c>
      <c r="G194" s="204">
        <f>E194*F194</f>
        <v>0</v>
      </c>
      <c r="O194" s="189">
        <v>2</v>
      </c>
      <c r="AA194" s="179">
        <v>3</v>
      </c>
      <c r="AB194" s="179">
        <v>1</v>
      </c>
      <c r="AC194" s="179">
        <v>69366199</v>
      </c>
      <c r="AZ194" s="179">
        <v>1</v>
      </c>
      <c r="BA194" s="179">
        <f>IF(AZ194=1,G194,0)</f>
        <v>0</v>
      </c>
      <c r="BB194" s="179">
        <f>IF(AZ194=2,G194,0)</f>
        <v>0</v>
      </c>
      <c r="BC194" s="179">
        <f>IF(AZ194=3,G194,0)</f>
        <v>0</v>
      </c>
      <c r="BD194" s="179">
        <f>IF(AZ194=4,G194,0)</f>
        <v>0</v>
      </c>
      <c r="BE194" s="179">
        <f>IF(AZ194=5,G194,0)</f>
        <v>0</v>
      </c>
      <c r="CA194" s="203">
        <v>3</v>
      </c>
      <c r="CB194" s="203">
        <v>1</v>
      </c>
      <c r="CZ194" s="179">
        <v>5.0000000000000001E-4</v>
      </c>
    </row>
    <row r="195" spans="1:104">
      <c r="A195" s="202"/>
      <c r="B195" s="201"/>
      <c r="C195" s="401" t="s">
        <v>518</v>
      </c>
      <c r="D195" s="402"/>
      <c r="E195" s="200">
        <v>108.9</v>
      </c>
      <c r="F195" s="199"/>
      <c r="G195" s="198"/>
      <c r="M195" s="197" t="s">
        <v>518</v>
      </c>
      <c r="O195" s="189"/>
    </row>
    <row r="196" spans="1:104">
      <c r="A196" s="202"/>
      <c r="B196" s="201"/>
      <c r="C196" s="401" t="s">
        <v>517</v>
      </c>
      <c r="D196" s="402"/>
      <c r="E196" s="200">
        <v>319</v>
      </c>
      <c r="F196" s="199"/>
      <c r="G196" s="198"/>
      <c r="M196" s="197" t="s">
        <v>517</v>
      </c>
      <c r="O196" s="189"/>
    </row>
    <row r="197" spans="1:104">
      <c r="A197" s="202"/>
      <c r="B197" s="201"/>
      <c r="C197" s="401" t="s">
        <v>516</v>
      </c>
      <c r="D197" s="402"/>
      <c r="E197" s="200">
        <v>3146</v>
      </c>
      <c r="F197" s="199"/>
      <c r="G197" s="198"/>
      <c r="M197" s="197" t="s">
        <v>516</v>
      </c>
      <c r="O197" s="189"/>
    </row>
    <row r="198" spans="1:104">
      <c r="A198" s="209">
        <v>59</v>
      </c>
      <c r="B198" s="208" t="s">
        <v>515</v>
      </c>
      <c r="C198" s="207" t="s">
        <v>514</v>
      </c>
      <c r="D198" s="206" t="s">
        <v>114</v>
      </c>
      <c r="E198" s="205">
        <v>1427</v>
      </c>
      <c r="F198" s="242">
        <v>0</v>
      </c>
      <c r="G198" s="204">
        <f>E198*F198</f>
        <v>0</v>
      </c>
      <c r="O198" s="189">
        <v>2</v>
      </c>
      <c r="AA198" s="179">
        <v>1</v>
      </c>
      <c r="AB198" s="179">
        <v>0</v>
      </c>
      <c r="AC198" s="179">
        <v>0</v>
      </c>
      <c r="AZ198" s="179">
        <v>1</v>
      </c>
      <c r="BA198" s="179">
        <f>IF(AZ198=1,G198,0)</f>
        <v>0</v>
      </c>
      <c r="BB198" s="179">
        <f>IF(AZ198=2,G198,0)</f>
        <v>0</v>
      </c>
      <c r="BC198" s="179">
        <f>IF(AZ198=3,G198,0)</f>
        <v>0</v>
      </c>
      <c r="BD198" s="179">
        <f>IF(AZ198=4,G198,0)</f>
        <v>0</v>
      </c>
      <c r="BE198" s="179">
        <f>IF(AZ198=5,G198,0)</f>
        <v>0</v>
      </c>
      <c r="CA198" s="203">
        <v>1</v>
      </c>
      <c r="CB198" s="203">
        <v>0</v>
      </c>
      <c r="CZ198" s="179">
        <v>0</v>
      </c>
    </row>
    <row r="199" spans="1:104">
      <c r="A199" s="209">
        <v>60</v>
      </c>
      <c r="B199" s="208" t="s">
        <v>513</v>
      </c>
      <c r="C199" s="207" t="s">
        <v>512</v>
      </c>
      <c r="D199" s="206" t="s">
        <v>114</v>
      </c>
      <c r="E199" s="205">
        <v>717</v>
      </c>
      <c r="F199" s="242">
        <v>0</v>
      </c>
      <c r="G199" s="204">
        <f>E199*F199</f>
        <v>0</v>
      </c>
      <c r="O199" s="189">
        <v>2</v>
      </c>
      <c r="AA199" s="179">
        <v>1</v>
      </c>
      <c r="AB199" s="179">
        <v>1</v>
      </c>
      <c r="AC199" s="179">
        <v>1</v>
      </c>
      <c r="AZ199" s="179">
        <v>1</v>
      </c>
      <c r="BA199" s="179">
        <f>IF(AZ199=1,G199,0)</f>
        <v>0</v>
      </c>
      <c r="BB199" s="179">
        <f>IF(AZ199=2,G199,0)</f>
        <v>0</v>
      </c>
      <c r="BC199" s="179">
        <f>IF(AZ199=3,G199,0)</f>
        <v>0</v>
      </c>
      <c r="BD199" s="179">
        <f>IF(AZ199=4,G199,0)</f>
        <v>0</v>
      </c>
      <c r="BE199" s="179">
        <f>IF(AZ199=5,G199,0)</f>
        <v>0</v>
      </c>
      <c r="CA199" s="203">
        <v>1</v>
      </c>
      <c r="CB199" s="203">
        <v>1</v>
      </c>
      <c r="CZ199" s="179">
        <v>0</v>
      </c>
    </row>
    <row r="200" spans="1:104">
      <c r="A200" s="202"/>
      <c r="B200" s="201"/>
      <c r="C200" s="401" t="s">
        <v>511</v>
      </c>
      <c r="D200" s="402"/>
      <c r="E200" s="200">
        <v>717</v>
      </c>
      <c r="F200" s="199"/>
      <c r="G200" s="198"/>
      <c r="M200" s="197" t="s">
        <v>511</v>
      </c>
      <c r="O200" s="189"/>
    </row>
    <row r="201" spans="1:104">
      <c r="A201" s="209">
        <v>61</v>
      </c>
      <c r="B201" s="208" t="s">
        <v>510</v>
      </c>
      <c r="C201" s="207" t="s">
        <v>509</v>
      </c>
      <c r="D201" s="206" t="s">
        <v>114</v>
      </c>
      <c r="E201" s="205">
        <v>1909.4</v>
      </c>
      <c r="F201" s="242">
        <v>0</v>
      </c>
      <c r="G201" s="204">
        <f>E201*F201</f>
        <v>0</v>
      </c>
      <c r="O201" s="189">
        <v>2</v>
      </c>
      <c r="AA201" s="179">
        <v>1</v>
      </c>
      <c r="AB201" s="179">
        <v>1</v>
      </c>
      <c r="AC201" s="179">
        <v>1</v>
      </c>
      <c r="AZ201" s="179">
        <v>1</v>
      </c>
      <c r="BA201" s="179">
        <f>IF(AZ201=1,G201,0)</f>
        <v>0</v>
      </c>
      <c r="BB201" s="179">
        <f>IF(AZ201=2,G201,0)</f>
        <v>0</v>
      </c>
      <c r="BC201" s="179">
        <f>IF(AZ201=3,G201,0)</f>
        <v>0</v>
      </c>
      <c r="BD201" s="179">
        <f>IF(AZ201=4,G201,0)</f>
        <v>0</v>
      </c>
      <c r="BE201" s="179">
        <f>IF(AZ201=5,G201,0)</f>
        <v>0</v>
      </c>
      <c r="CA201" s="203">
        <v>1</v>
      </c>
      <c r="CB201" s="203">
        <v>1</v>
      </c>
      <c r="CZ201" s="179">
        <v>0</v>
      </c>
    </row>
    <row r="202" spans="1:104">
      <c r="A202" s="202"/>
      <c r="B202" s="201"/>
      <c r="C202" s="401" t="s">
        <v>508</v>
      </c>
      <c r="D202" s="402"/>
      <c r="E202" s="200">
        <v>1860</v>
      </c>
      <c r="F202" s="199"/>
      <c r="G202" s="198"/>
      <c r="M202" s="197" t="s">
        <v>508</v>
      </c>
      <c r="O202" s="189"/>
    </row>
    <row r="203" spans="1:104">
      <c r="A203" s="202"/>
      <c r="B203" s="201"/>
      <c r="C203" s="401" t="s">
        <v>507</v>
      </c>
      <c r="D203" s="402"/>
      <c r="E203" s="200">
        <v>49.4</v>
      </c>
      <c r="F203" s="199"/>
      <c r="G203" s="198"/>
      <c r="M203" s="197" t="s">
        <v>507</v>
      </c>
      <c r="O203" s="189"/>
    </row>
    <row r="204" spans="1:104">
      <c r="A204" s="202"/>
      <c r="B204" s="201"/>
      <c r="C204" s="401" t="s">
        <v>506</v>
      </c>
      <c r="D204" s="402"/>
      <c r="E204" s="200">
        <v>0</v>
      </c>
      <c r="F204" s="199"/>
      <c r="G204" s="198"/>
      <c r="M204" s="197" t="s">
        <v>506</v>
      </c>
      <c r="O204" s="189"/>
    </row>
    <row r="205" spans="1:104">
      <c r="A205" s="202"/>
      <c r="B205" s="201"/>
      <c r="C205" s="401" t="s">
        <v>505</v>
      </c>
      <c r="D205" s="402"/>
      <c r="E205" s="200">
        <v>0</v>
      </c>
      <c r="F205" s="199"/>
      <c r="G205" s="198"/>
      <c r="M205" s="197" t="s">
        <v>505</v>
      </c>
      <c r="O205" s="189"/>
    </row>
    <row r="206" spans="1:104" ht="22.5">
      <c r="A206" s="202"/>
      <c r="B206" s="201"/>
      <c r="C206" s="401" t="s">
        <v>504</v>
      </c>
      <c r="D206" s="402"/>
      <c r="E206" s="200">
        <v>0</v>
      </c>
      <c r="F206" s="199"/>
      <c r="G206" s="198"/>
      <c r="M206" s="197" t="s">
        <v>504</v>
      </c>
      <c r="O206" s="189"/>
    </row>
    <row r="207" spans="1:104" ht="22.5">
      <c r="A207" s="202"/>
      <c r="B207" s="201"/>
      <c r="C207" s="401" t="s">
        <v>503</v>
      </c>
      <c r="D207" s="402"/>
      <c r="E207" s="200">
        <v>0</v>
      </c>
      <c r="F207" s="199"/>
      <c r="G207" s="198"/>
      <c r="M207" s="197" t="s">
        <v>503</v>
      </c>
      <c r="O207" s="189"/>
    </row>
    <row r="208" spans="1:104">
      <c r="A208" s="202"/>
      <c r="B208" s="201"/>
      <c r="C208" s="401" t="s">
        <v>502</v>
      </c>
      <c r="D208" s="402"/>
      <c r="E208" s="200">
        <v>0</v>
      </c>
      <c r="F208" s="199"/>
      <c r="G208" s="198"/>
      <c r="M208" s="197" t="s">
        <v>502</v>
      </c>
      <c r="O208" s="189"/>
    </row>
    <row r="209" spans="1:104">
      <c r="A209" s="202"/>
      <c r="B209" s="201"/>
      <c r="C209" s="401" t="s">
        <v>501</v>
      </c>
      <c r="D209" s="402"/>
      <c r="E209" s="200">
        <v>0</v>
      </c>
      <c r="F209" s="199"/>
      <c r="G209" s="198"/>
      <c r="M209" s="197" t="s">
        <v>501</v>
      </c>
      <c r="O209" s="189"/>
    </row>
    <row r="210" spans="1:104">
      <c r="A210" s="202"/>
      <c r="B210" s="201"/>
      <c r="C210" s="401" t="s">
        <v>500</v>
      </c>
      <c r="D210" s="402"/>
      <c r="E210" s="200">
        <v>0</v>
      </c>
      <c r="F210" s="199"/>
      <c r="G210" s="198"/>
      <c r="M210" s="197" t="s">
        <v>500</v>
      </c>
      <c r="O210" s="189"/>
    </row>
    <row r="211" spans="1:104" ht="22.5">
      <c r="A211" s="209">
        <v>62</v>
      </c>
      <c r="B211" s="208" t="s">
        <v>499</v>
      </c>
      <c r="C211" s="207" t="s">
        <v>498</v>
      </c>
      <c r="D211" s="206" t="s">
        <v>113</v>
      </c>
      <c r="E211" s="205">
        <v>40</v>
      </c>
      <c r="F211" s="242">
        <v>0</v>
      </c>
      <c r="G211" s="204">
        <f>E211*F211</f>
        <v>0</v>
      </c>
      <c r="O211" s="189">
        <v>2</v>
      </c>
      <c r="AA211" s="179">
        <v>1</v>
      </c>
      <c r="AB211" s="179">
        <v>1</v>
      </c>
      <c r="AC211" s="179">
        <v>1</v>
      </c>
      <c r="AZ211" s="179">
        <v>1</v>
      </c>
      <c r="BA211" s="179">
        <f>IF(AZ211=1,G211,0)</f>
        <v>0</v>
      </c>
      <c r="BB211" s="179">
        <f>IF(AZ211=2,G211,0)</f>
        <v>0</v>
      </c>
      <c r="BC211" s="179">
        <f>IF(AZ211=3,G211,0)</f>
        <v>0</v>
      </c>
      <c r="BD211" s="179">
        <f>IF(AZ211=4,G211,0)</f>
        <v>0</v>
      </c>
      <c r="BE211" s="179">
        <f>IF(AZ211=5,G211,0)</f>
        <v>0</v>
      </c>
      <c r="CA211" s="203">
        <v>1</v>
      </c>
      <c r="CB211" s="203">
        <v>1</v>
      </c>
      <c r="CZ211" s="179">
        <v>1.8480000000000001</v>
      </c>
    </row>
    <row r="212" spans="1:104">
      <c r="A212" s="202"/>
      <c r="B212" s="201"/>
      <c r="C212" s="401" t="s">
        <v>497</v>
      </c>
      <c r="D212" s="402"/>
      <c r="E212" s="200">
        <v>40</v>
      </c>
      <c r="F212" s="199"/>
      <c r="G212" s="198"/>
      <c r="M212" s="197" t="s">
        <v>497</v>
      </c>
      <c r="O212" s="189"/>
    </row>
    <row r="213" spans="1:104" ht="22.5">
      <c r="A213" s="209">
        <v>63</v>
      </c>
      <c r="B213" s="208" t="s">
        <v>496</v>
      </c>
      <c r="C213" s="207" t="s">
        <v>495</v>
      </c>
      <c r="D213" s="206" t="s">
        <v>113</v>
      </c>
      <c r="E213" s="205">
        <v>148</v>
      </c>
      <c r="F213" s="242">
        <v>0</v>
      </c>
      <c r="G213" s="204">
        <f>E213*F213</f>
        <v>0</v>
      </c>
      <c r="O213" s="189">
        <v>2</v>
      </c>
      <c r="AA213" s="179">
        <v>1</v>
      </c>
      <c r="AB213" s="179">
        <v>1</v>
      </c>
      <c r="AC213" s="179">
        <v>1</v>
      </c>
      <c r="AZ213" s="179">
        <v>1</v>
      </c>
      <c r="BA213" s="179">
        <f>IF(AZ213=1,G213,0)</f>
        <v>0</v>
      </c>
      <c r="BB213" s="179">
        <f>IF(AZ213=2,G213,0)</f>
        <v>0</v>
      </c>
      <c r="BC213" s="179">
        <f>IF(AZ213=3,G213,0)</f>
        <v>0</v>
      </c>
      <c r="BD213" s="179">
        <f>IF(AZ213=4,G213,0)</f>
        <v>0</v>
      </c>
      <c r="BE213" s="179">
        <f>IF(AZ213=5,G213,0)</f>
        <v>0</v>
      </c>
      <c r="CA213" s="203">
        <v>1</v>
      </c>
      <c r="CB213" s="203">
        <v>1</v>
      </c>
      <c r="CZ213" s="179">
        <v>1.8480000000000001</v>
      </c>
    </row>
    <row r="214" spans="1:104">
      <c r="A214" s="202"/>
      <c r="B214" s="201"/>
      <c r="C214" s="401" t="s">
        <v>494</v>
      </c>
      <c r="D214" s="402"/>
      <c r="E214" s="200">
        <v>148</v>
      </c>
      <c r="F214" s="199"/>
      <c r="G214" s="198"/>
      <c r="M214" s="197" t="s">
        <v>494</v>
      </c>
      <c r="O214" s="189"/>
    </row>
    <row r="215" spans="1:104" ht="22.5">
      <c r="A215" s="209">
        <v>64</v>
      </c>
      <c r="B215" s="208" t="s">
        <v>493</v>
      </c>
      <c r="C215" s="207" t="s">
        <v>492</v>
      </c>
      <c r="D215" s="206" t="s">
        <v>113</v>
      </c>
      <c r="E215" s="205">
        <v>349.2</v>
      </c>
      <c r="F215" s="242">
        <v>0</v>
      </c>
      <c r="G215" s="204">
        <f>E215*F215</f>
        <v>0</v>
      </c>
      <c r="O215" s="189">
        <v>2</v>
      </c>
      <c r="AA215" s="179">
        <v>1</v>
      </c>
      <c r="AB215" s="179">
        <v>1</v>
      </c>
      <c r="AC215" s="179">
        <v>1</v>
      </c>
      <c r="AZ215" s="179">
        <v>1</v>
      </c>
      <c r="BA215" s="179">
        <f>IF(AZ215=1,G215,0)</f>
        <v>0</v>
      </c>
      <c r="BB215" s="179">
        <f>IF(AZ215=2,G215,0)</f>
        <v>0</v>
      </c>
      <c r="BC215" s="179">
        <f>IF(AZ215=3,G215,0)</f>
        <v>0</v>
      </c>
      <c r="BD215" s="179">
        <f>IF(AZ215=4,G215,0)</f>
        <v>0</v>
      </c>
      <c r="BE215" s="179">
        <f>IF(AZ215=5,G215,0)</f>
        <v>0</v>
      </c>
      <c r="CA215" s="203">
        <v>1</v>
      </c>
      <c r="CB215" s="203">
        <v>1</v>
      </c>
      <c r="CZ215" s="179">
        <v>1.8480000000000001</v>
      </c>
    </row>
    <row r="216" spans="1:104">
      <c r="A216" s="202"/>
      <c r="B216" s="201"/>
      <c r="C216" s="401" t="s">
        <v>491</v>
      </c>
      <c r="D216" s="402"/>
      <c r="E216" s="200">
        <v>343</v>
      </c>
      <c r="F216" s="199"/>
      <c r="G216" s="198"/>
      <c r="M216" s="197" t="s">
        <v>491</v>
      </c>
      <c r="O216" s="189"/>
    </row>
    <row r="217" spans="1:104">
      <c r="A217" s="202"/>
      <c r="B217" s="201"/>
      <c r="C217" s="401" t="s">
        <v>490</v>
      </c>
      <c r="D217" s="402"/>
      <c r="E217" s="200">
        <v>6.2</v>
      </c>
      <c r="F217" s="199"/>
      <c r="G217" s="198"/>
      <c r="M217" s="197" t="s">
        <v>490</v>
      </c>
      <c r="O217" s="189"/>
    </row>
    <row r="218" spans="1:104">
      <c r="A218" s="209">
        <v>65</v>
      </c>
      <c r="B218" s="208" t="s">
        <v>489</v>
      </c>
      <c r="C218" s="207" t="s">
        <v>488</v>
      </c>
      <c r="D218" s="206" t="s">
        <v>113</v>
      </c>
      <c r="E218" s="205">
        <v>320</v>
      </c>
      <c r="F218" s="242">
        <v>0</v>
      </c>
      <c r="G218" s="204">
        <f>E218*F218</f>
        <v>0</v>
      </c>
      <c r="O218" s="189">
        <v>2</v>
      </c>
      <c r="AA218" s="179">
        <v>1</v>
      </c>
      <c r="AB218" s="179">
        <v>1</v>
      </c>
      <c r="AC218" s="179">
        <v>1</v>
      </c>
      <c r="AZ218" s="179">
        <v>1</v>
      </c>
      <c r="BA218" s="179">
        <f>IF(AZ218=1,G218,0)</f>
        <v>0</v>
      </c>
      <c r="BB218" s="179">
        <f>IF(AZ218=2,G218,0)</f>
        <v>0</v>
      </c>
      <c r="BC218" s="179">
        <f>IF(AZ218=3,G218,0)</f>
        <v>0</v>
      </c>
      <c r="BD218" s="179">
        <f>IF(AZ218=4,G218,0)</f>
        <v>0</v>
      </c>
      <c r="BE218" s="179">
        <f>IF(AZ218=5,G218,0)</f>
        <v>0</v>
      </c>
      <c r="CA218" s="203">
        <v>1</v>
      </c>
      <c r="CB218" s="203">
        <v>1</v>
      </c>
      <c r="CZ218" s="179">
        <v>2.004</v>
      </c>
    </row>
    <row r="219" spans="1:104">
      <c r="A219" s="202"/>
      <c r="B219" s="201"/>
      <c r="C219" s="401" t="s">
        <v>487</v>
      </c>
      <c r="D219" s="402"/>
      <c r="E219" s="200">
        <v>320</v>
      </c>
      <c r="F219" s="199"/>
      <c r="G219" s="198"/>
      <c r="M219" s="197" t="s">
        <v>487</v>
      </c>
      <c r="O219" s="189"/>
    </row>
    <row r="220" spans="1:104" ht="22.5">
      <c r="A220" s="209">
        <v>66</v>
      </c>
      <c r="B220" s="208" t="s">
        <v>486</v>
      </c>
      <c r="C220" s="207" t="s">
        <v>485</v>
      </c>
      <c r="D220" s="206" t="s">
        <v>131</v>
      </c>
      <c r="E220" s="205">
        <v>5.8</v>
      </c>
      <c r="F220" s="242">
        <v>0</v>
      </c>
      <c r="G220" s="204">
        <f>E220*F220</f>
        <v>0</v>
      </c>
      <c r="O220" s="189">
        <v>2</v>
      </c>
      <c r="AA220" s="179">
        <v>1</v>
      </c>
      <c r="AB220" s="179">
        <v>1</v>
      </c>
      <c r="AC220" s="179">
        <v>1</v>
      </c>
      <c r="AZ220" s="179">
        <v>1</v>
      </c>
      <c r="BA220" s="179">
        <f>IF(AZ220=1,G220,0)</f>
        <v>0</v>
      </c>
      <c r="BB220" s="179">
        <f>IF(AZ220=2,G220,0)</f>
        <v>0</v>
      </c>
      <c r="BC220" s="179">
        <f>IF(AZ220=3,G220,0)</f>
        <v>0</v>
      </c>
      <c r="BD220" s="179">
        <f>IF(AZ220=4,G220,0)</f>
        <v>0</v>
      </c>
      <c r="BE220" s="179">
        <f>IF(AZ220=5,G220,0)</f>
        <v>0</v>
      </c>
      <c r="CA220" s="203">
        <v>1</v>
      </c>
      <c r="CB220" s="203">
        <v>1</v>
      </c>
      <c r="CZ220" s="179">
        <v>2.004</v>
      </c>
    </row>
    <row r="221" spans="1:104">
      <c r="A221" s="202"/>
      <c r="B221" s="201"/>
      <c r="C221" s="401" t="s">
        <v>484</v>
      </c>
      <c r="D221" s="402"/>
      <c r="E221" s="200">
        <v>5.8</v>
      </c>
      <c r="F221" s="199"/>
      <c r="G221" s="198"/>
      <c r="M221" s="197" t="s">
        <v>484</v>
      </c>
      <c r="O221" s="189"/>
    </row>
    <row r="222" spans="1:104" ht="22.5">
      <c r="A222" s="209">
        <v>67</v>
      </c>
      <c r="B222" s="208" t="s">
        <v>483</v>
      </c>
      <c r="C222" s="207" t="s">
        <v>482</v>
      </c>
      <c r="D222" s="206" t="s">
        <v>114</v>
      </c>
      <c r="E222" s="205">
        <v>4.0724</v>
      </c>
      <c r="F222" s="242">
        <v>0</v>
      </c>
      <c r="G222" s="204">
        <f>E222*F222</f>
        <v>0</v>
      </c>
      <c r="O222" s="189">
        <v>2</v>
      </c>
      <c r="AA222" s="179">
        <v>1</v>
      </c>
      <c r="AB222" s="179">
        <v>0</v>
      </c>
      <c r="AC222" s="179">
        <v>0</v>
      </c>
      <c r="AZ222" s="179">
        <v>1</v>
      </c>
      <c r="BA222" s="179">
        <f>IF(AZ222=1,G222,0)</f>
        <v>0</v>
      </c>
      <c r="BB222" s="179">
        <f>IF(AZ222=2,G222,0)</f>
        <v>0</v>
      </c>
      <c r="BC222" s="179">
        <f>IF(AZ222=3,G222,0)</f>
        <v>0</v>
      </c>
      <c r="BD222" s="179">
        <f>IF(AZ222=4,G222,0)</f>
        <v>0</v>
      </c>
      <c r="BE222" s="179">
        <f>IF(AZ222=5,G222,0)</f>
        <v>0</v>
      </c>
      <c r="CA222" s="203">
        <v>1</v>
      </c>
      <c r="CB222" s="203">
        <v>0</v>
      </c>
      <c r="CZ222" s="179">
        <v>0.78837000000000002</v>
      </c>
    </row>
    <row r="223" spans="1:104">
      <c r="A223" s="202"/>
      <c r="B223" s="201"/>
      <c r="C223" s="401" t="s">
        <v>481</v>
      </c>
      <c r="D223" s="402"/>
      <c r="E223" s="200">
        <v>4.0724</v>
      </c>
      <c r="F223" s="199"/>
      <c r="G223" s="198"/>
      <c r="M223" s="197" t="s">
        <v>481</v>
      </c>
      <c r="O223" s="189"/>
    </row>
    <row r="224" spans="1:104">
      <c r="A224" s="196"/>
      <c r="B224" s="195" t="s">
        <v>143</v>
      </c>
      <c r="C224" s="194" t="str">
        <f>CONCATENATE(B189," ",C189)</f>
        <v>4 Vodorovné konstrukce</v>
      </c>
      <c r="D224" s="193"/>
      <c r="E224" s="192"/>
      <c r="F224" s="191"/>
      <c r="G224" s="190">
        <f>SUM(G189:G223)</f>
        <v>0</v>
      </c>
      <c r="O224" s="189">
        <v>4</v>
      </c>
      <c r="BA224" s="188">
        <f>SUM(BA189:BA223)</f>
        <v>0</v>
      </c>
      <c r="BB224" s="188">
        <f>SUM(BB189:BB223)</f>
        <v>0</v>
      </c>
      <c r="BC224" s="188">
        <f>SUM(BC189:BC223)</f>
        <v>0</v>
      </c>
      <c r="BD224" s="188">
        <f>SUM(BD189:BD223)</f>
        <v>0</v>
      </c>
      <c r="BE224" s="188">
        <f>SUM(BE189:BE223)</f>
        <v>0</v>
      </c>
    </row>
    <row r="225" spans="1:104">
      <c r="A225" s="216" t="s">
        <v>149</v>
      </c>
      <c r="B225" s="215" t="s">
        <v>205</v>
      </c>
      <c r="C225" s="214" t="s">
        <v>204</v>
      </c>
      <c r="D225" s="213"/>
      <c r="E225" s="248"/>
      <c r="F225" s="248"/>
      <c r="G225" s="247"/>
      <c r="O225" s="189">
        <v>1</v>
      </c>
    </row>
    <row r="226" spans="1:104" ht="22.5">
      <c r="A226" s="209">
        <v>68</v>
      </c>
      <c r="B226" s="208" t="s">
        <v>480</v>
      </c>
      <c r="C226" s="207" t="s">
        <v>479</v>
      </c>
      <c r="D226" s="206" t="s">
        <v>131</v>
      </c>
      <c r="E226" s="205">
        <v>40.299999999999997</v>
      </c>
      <c r="F226" s="242"/>
      <c r="G226" s="204">
        <f>E226*F226</f>
        <v>0</v>
      </c>
      <c r="O226" s="189">
        <v>2</v>
      </c>
      <c r="AA226" s="179">
        <v>1</v>
      </c>
      <c r="AB226" s="179">
        <v>1</v>
      </c>
      <c r="AC226" s="179">
        <v>1</v>
      </c>
      <c r="AZ226" s="179">
        <v>1</v>
      </c>
      <c r="BA226" s="179">
        <f>IF(AZ226=1,G226,0)</f>
        <v>0</v>
      </c>
      <c r="BB226" s="179">
        <f>IF(AZ226=2,G226,0)</f>
        <v>0</v>
      </c>
      <c r="BC226" s="179">
        <f>IF(AZ226=3,G226,0)</f>
        <v>0</v>
      </c>
      <c r="BD226" s="179">
        <f>IF(AZ226=4,G226,0)</f>
        <v>0</v>
      </c>
      <c r="BE226" s="179">
        <f>IF(AZ226=5,G226,0)</f>
        <v>0</v>
      </c>
      <c r="CA226" s="203">
        <v>1</v>
      </c>
      <c r="CB226" s="203">
        <v>1</v>
      </c>
      <c r="CZ226" s="179">
        <v>5.3830000000000003E-2</v>
      </c>
    </row>
    <row r="227" spans="1:104">
      <c r="A227" s="202"/>
      <c r="B227" s="201"/>
      <c r="C227" s="401" t="s">
        <v>478</v>
      </c>
      <c r="D227" s="402"/>
      <c r="E227" s="200">
        <v>40.299999999999997</v>
      </c>
      <c r="F227" s="199"/>
      <c r="G227" s="198"/>
      <c r="M227" s="197" t="s">
        <v>478</v>
      </c>
      <c r="O227" s="189"/>
    </row>
    <row r="228" spans="1:104" ht="22.5">
      <c r="A228" s="209">
        <v>69</v>
      </c>
      <c r="B228" s="208" t="s">
        <v>477</v>
      </c>
      <c r="C228" s="207" t="s">
        <v>476</v>
      </c>
      <c r="D228" s="206" t="s">
        <v>131</v>
      </c>
      <c r="E228" s="205">
        <v>52.08</v>
      </c>
      <c r="F228" s="242">
        <v>0</v>
      </c>
      <c r="G228" s="204">
        <f>E228*F228</f>
        <v>0</v>
      </c>
      <c r="O228" s="189">
        <v>2</v>
      </c>
      <c r="AA228" s="179">
        <v>1</v>
      </c>
      <c r="AB228" s="179">
        <v>0</v>
      </c>
      <c r="AC228" s="179">
        <v>0</v>
      </c>
      <c r="AZ228" s="179">
        <v>1</v>
      </c>
      <c r="BA228" s="179">
        <f>IF(AZ228=1,G228,0)</f>
        <v>0</v>
      </c>
      <c r="BB228" s="179">
        <f>IF(AZ228=2,G228,0)</f>
        <v>0</v>
      </c>
      <c r="BC228" s="179">
        <f>IF(AZ228=3,G228,0)</f>
        <v>0</v>
      </c>
      <c r="BD228" s="179">
        <f>IF(AZ228=4,G228,0)</f>
        <v>0</v>
      </c>
      <c r="BE228" s="179">
        <f>IF(AZ228=5,G228,0)</f>
        <v>0</v>
      </c>
      <c r="CA228" s="203">
        <v>1</v>
      </c>
      <c r="CB228" s="203">
        <v>0</v>
      </c>
      <c r="CZ228" s="179">
        <v>7.3120000000000004E-2</v>
      </c>
    </row>
    <row r="229" spans="1:104">
      <c r="A229" s="202"/>
      <c r="B229" s="201"/>
      <c r="C229" s="401" t="s">
        <v>475</v>
      </c>
      <c r="D229" s="402"/>
      <c r="E229" s="200">
        <v>52.08</v>
      </c>
      <c r="F229" s="199"/>
      <c r="G229" s="198"/>
      <c r="M229" s="197" t="s">
        <v>475</v>
      </c>
      <c r="O229" s="189"/>
    </row>
    <row r="230" spans="1:104" ht="22.5">
      <c r="A230" s="209">
        <v>70</v>
      </c>
      <c r="B230" s="208" t="s">
        <v>474</v>
      </c>
      <c r="C230" s="207" t="s">
        <v>473</v>
      </c>
      <c r="D230" s="206" t="s">
        <v>131</v>
      </c>
      <c r="E230" s="205">
        <v>11</v>
      </c>
      <c r="F230" s="242">
        <v>0</v>
      </c>
      <c r="G230" s="204">
        <f>E230*F230</f>
        <v>0</v>
      </c>
      <c r="O230" s="189">
        <v>2</v>
      </c>
      <c r="AA230" s="179">
        <v>1</v>
      </c>
      <c r="AB230" s="179">
        <v>1</v>
      </c>
      <c r="AC230" s="179">
        <v>1</v>
      </c>
      <c r="AZ230" s="179">
        <v>1</v>
      </c>
      <c r="BA230" s="179">
        <f>IF(AZ230=1,G230,0)</f>
        <v>0</v>
      </c>
      <c r="BB230" s="179">
        <f>IF(AZ230=2,G230,0)</f>
        <v>0</v>
      </c>
      <c r="BC230" s="179">
        <f>IF(AZ230=3,G230,0)</f>
        <v>0</v>
      </c>
      <c r="BD230" s="179">
        <f>IF(AZ230=4,G230,0)</f>
        <v>0</v>
      </c>
      <c r="BE230" s="179">
        <f>IF(AZ230=5,G230,0)</f>
        <v>0</v>
      </c>
      <c r="CA230" s="203">
        <v>1</v>
      </c>
      <c r="CB230" s="203">
        <v>1</v>
      </c>
      <c r="CZ230" s="179">
        <v>0.1381</v>
      </c>
    </row>
    <row r="231" spans="1:104">
      <c r="A231" s="202"/>
      <c r="B231" s="201"/>
      <c r="C231" s="401" t="s">
        <v>438</v>
      </c>
      <c r="D231" s="402"/>
      <c r="E231" s="200">
        <v>11</v>
      </c>
      <c r="F231" s="199"/>
      <c r="G231" s="198"/>
      <c r="M231" s="197" t="s">
        <v>438</v>
      </c>
      <c r="O231" s="189"/>
    </row>
    <row r="232" spans="1:104">
      <c r="A232" s="209">
        <v>71</v>
      </c>
      <c r="B232" s="208" t="s">
        <v>471</v>
      </c>
      <c r="C232" s="207" t="s">
        <v>472</v>
      </c>
      <c r="D232" s="206" t="s">
        <v>178</v>
      </c>
      <c r="E232" s="205">
        <v>161</v>
      </c>
      <c r="F232" s="242">
        <v>0</v>
      </c>
      <c r="G232" s="204">
        <f>E232*F232</f>
        <v>0</v>
      </c>
      <c r="O232" s="189">
        <v>2</v>
      </c>
      <c r="AA232" s="179">
        <v>3</v>
      </c>
      <c r="AB232" s="179">
        <v>1</v>
      </c>
      <c r="AC232" s="179" t="s">
        <v>471</v>
      </c>
      <c r="AZ232" s="179">
        <v>1</v>
      </c>
      <c r="BA232" s="179">
        <f>IF(AZ232=1,G232,0)</f>
        <v>0</v>
      </c>
      <c r="BB232" s="179">
        <f>IF(AZ232=2,G232,0)</f>
        <v>0</v>
      </c>
      <c r="BC232" s="179">
        <f>IF(AZ232=3,G232,0)</f>
        <v>0</v>
      </c>
      <c r="BD232" s="179">
        <f>IF(AZ232=4,G232,0)</f>
        <v>0</v>
      </c>
      <c r="BE232" s="179">
        <f>IF(AZ232=5,G232,0)</f>
        <v>0</v>
      </c>
      <c r="CA232" s="203">
        <v>3</v>
      </c>
      <c r="CB232" s="203">
        <v>1</v>
      </c>
      <c r="CZ232" s="179">
        <v>1.8499999999999999E-2</v>
      </c>
    </row>
    <row r="233" spans="1:104">
      <c r="A233" s="202"/>
      <c r="B233" s="201"/>
      <c r="C233" s="401" t="s">
        <v>470</v>
      </c>
      <c r="D233" s="402"/>
      <c r="E233" s="200">
        <v>59</v>
      </c>
      <c r="F233" s="199"/>
      <c r="G233" s="198"/>
      <c r="M233" s="197" t="s">
        <v>470</v>
      </c>
      <c r="O233" s="189"/>
    </row>
    <row r="234" spans="1:104">
      <c r="A234" s="202"/>
      <c r="B234" s="201"/>
      <c r="C234" s="401" t="s">
        <v>469</v>
      </c>
      <c r="D234" s="402"/>
      <c r="E234" s="200">
        <v>36</v>
      </c>
      <c r="F234" s="199"/>
      <c r="G234" s="198"/>
      <c r="M234" s="197" t="s">
        <v>469</v>
      </c>
      <c r="O234" s="189"/>
    </row>
    <row r="235" spans="1:104">
      <c r="A235" s="202"/>
      <c r="B235" s="201"/>
      <c r="C235" s="401" t="s">
        <v>468</v>
      </c>
      <c r="D235" s="402"/>
      <c r="E235" s="200">
        <v>54</v>
      </c>
      <c r="F235" s="199"/>
      <c r="G235" s="198"/>
      <c r="M235" s="197" t="s">
        <v>468</v>
      </c>
      <c r="O235" s="189"/>
    </row>
    <row r="236" spans="1:104">
      <c r="A236" s="202"/>
      <c r="B236" s="201"/>
      <c r="C236" s="401" t="s">
        <v>467</v>
      </c>
      <c r="D236" s="402"/>
      <c r="E236" s="200">
        <v>12</v>
      </c>
      <c r="F236" s="199"/>
      <c r="G236" s="198"/>
      <c r="M236" s="197" t="s">
        <v>467</v>
      </c>
      <c r="O236" s="189"/>
    </row>
    <row r="237" spans="1:104">
      <c r="A237" s="209">
        <v>72</v>
      </c>
      <c r="B237" s="208" t="s">
        <v>466</v>
      </c>
      <c r="C237" s="207" t="s">
        <v>465</v>
      </c>
      <c r="D237" s="206" t="s">
        <v>113</v>
      </c>
      <c r="E237" s="205">
        <v>69.761300000000006</v>
      </c>
      <c r="F237" s="242">
        <v>0</v>
      </c>
      <c r="G237" s="204">
        <f>E237*F237</f>
        <v>0</v>
      </c>
      <c r="O237" s="189">
        <v>2</v>
      </c>
      <c r="AA237" s="179">
        <v>1</v>
      </c>
      <c r="AB237" s="179">
        <v>1</v>
      </c>
      <c r="AC237" s="179">
        <v>1</v>
      </c>
      <c r="AZ237" s="179">
        <v>1</v>
      </c>
      <c r="BA237" s="179">
        <f>IF(AZ237=1,G237,0)</f>
        <v>0</v>
      </c>
      <c r="BB237" s="179">
        <f>IF(AZ237=2,G237,0)</f>
        <v>0</v>
      </c>
      <c r="BC237" s="179">
        <f>IF(AZ237=3,G237,0)</f>
        <v>0</v>
      </c>
      <c r="BD237" s="179">
        <f>IF(AZ237=4,G237,0)</f>
        <v>0</v>
      </c>
      <c r="BE237" s="179">
        <f>IF(AZ237=5,G237,0)</f>
        <v>0</v>
      </c>
      <c r="CA237" s="203">
        <v>1</v>
      </c>
      <c r="CB237" s="203">
        <v>1</v>
      </c>
      <c r="CZ237" s="179">
        <v>2.5249999999999999</v>
      </c>
    </row>
    <row r="238" spans="1:104">
      <c r="A238" s="202"/>
      <c r="B238" s="201"/>
      <c r="C238" s="401" t="s">
        <v>464</v>
      </c>
      <c r="D238" s="402"/>
      <c r="E238" s="200">
        <v>62.336199999999998</v>
      </c>
      <c r="F238" s="199"/>
      <c r="G238" s="198"/>
      <c r="M238" s="197" t="s">
        <v>464</v>
      </c>
      <c r="O238" s="189"/>
    </row>
    <row r="239" spans="1:104">
      <c r="A239" s="202"/>
      <c r="B239" s="201"/>
      <c r="C239" s="401" t="s">
        <v>463</v>
      </c>
      <c r="D239" s="402"/>
      <c r="E239" s="200">
        <v>7.4249999999999998</v>
      </c>
      <c r="F239" s="199"/>
      <c r="G239" s="198"/>
      <c r="M239" s="197" t="s">
        <v>463</v>
      </c>
      <c r="O239" s="189"/>
    </row>
    <row r="240" spans="1:104">
      <c r="A240" s="209">
        <v>73</v>
      </c>
      <c r="B240" s="208" t="s">
        <v>321</v>
      </c>
      <c r="C240" s="207" t="s">
        <v>320</v>
      </c>
      <c r="D240" s="206" t="s">
        <v>131</v>
      </c>
      <c r="E240" s="205">
        <v>92.39</v>
      </c>
      <c r="F240" s="242">
        <v>0</v>
      </c>
      <c r="G240" s="204">
        <f>E240*F240</f>
        <v>0</v>
      </c>
      <c r="O240" s="189">
        <v>2</v>
      </c>
      <c r="AA240" s="179">
        <v>1</v>
      </c>
      <c r="AB240" s="179">
        <v>1</v>
      </c>
      <c r="AC240" s="179">
        <v>1</v>
      </c>
      <c r="AZ240" s="179">
        <v>1</v>
      </c>
      <c r="BA240" s="179">
        <f>IF(AZ240=1,G240,0)</f>
        <v>0</v>
      </c>
      <c r="BB240" s="179">
        <f>IF(AZ240=2,G240,0)</f>
        <v>0</v>
      </c>
      <c r="BC240" s="179">
        <f>IF(AZ240=3,G240,0)</f>
        <v>0</v>
      </c>
      <c r="BD240" s="179">
        <f>IF(AZ240=4,G240,0)</f>
        <v>0</v>
      </c>
      <c r="BE240" s="179">
        <f>IF(AZ240=5,G240,0)</f>
        <v>0</v>
      </c>
      <c r="CA240" s="203">
        <v>1</v>
      </c>
      <c r="CB240" s="203">
        <v>1</v>
      </c>
      <c r="CZ240" s="179">
        <v>0</v>
      </c>
    </row>
    <row r="241" spans="1:104">
      <c r="A241" s="202"/>
      <c r="B241" s="201"/>
      <c r="C241" s="401" t="s">
        <v>462</v>
      </c>
      <c r="D241" s="402"/>
      <c r="E241" s="200">
        <v>57.76</v>
      </c>
      <c r="F241" s="199"/>
      <c r="G241" s="198"/>
      <c r="M241" s="197" t="s">
        <v>462</v>
      </c>
      <c r="O241" s="189"/>
    </row>
    <row r="242" spans="1:104">
      <c r="A242" s="202"/>
      <c r="B242" s="201"/>
      <c r="C242" s="401" t="s">
        <v>461</v>
      </c>
      <c r="D242" s="402"/>
      <c r="E242" s="200">
        <v>34.630000000000003</v>
      </c>
      <c r="F242" s="199"/>
      <c r="G242" s="198"/>
      <c r="M242" s="197" t="s">
        <v>461</v>
      </c>
      <c r="O242" s="189"/>
    </row>
    <row r="243" spans="1:104">
      <c r="A243" s="209">
        <v>74</v>
      </c>
      <c r="B243" s="208" t="s">
        <v>318</v>
      </c>
      <c r="C243" s="207" t="s">
        <v>319</v>
      </c>
      <c r="D243" s="206" t="s">
        <v>131</v>
      </c>
      <c r="E243" s="205">
        <v>101.629</v>
      </c>
      <c r="F243" s="242">
        <v>0</v>
      </c>
      <c r="G243" s="204">
        <f>E243*F243</f>
        <v>0</v>
      </c>
      <c r="O243" s="189">
        <v>2</v>
      </c>
      <c r="AA243" s="179">
        <v>3</v>
      </c>
      <c r="AB243" s="179">
        <v>1</v>
      </c>
      <c r="AC243" s="179" t="s">
        <v>318</v>
      </c>
      <c r="AZ243" s="179">
        <v>1</v>
      </c>
      <c r="BA243" s="179">
        <f>IF(AZ243=1,G243,0)</f>
        <v>0</v>
      </c>
      <c r="BB243" s="179">
        <f>IF(AZ243=2,G243,0)</f>
        <v>0</v>
      </c>
      <c r="BC243" s="179">
        <f>IF(AZ243=3,G243,0)</f>
        <v>0</v>
      </c>
      <c r="BD243" s="179">
        <f>IF(AZ243=4,G243,0)</f>
        <v>0</v>
      </c>
      <c r="BE243" s="179">
        <f>IF(AZ243=5,G243,0)</f>
        <v>0</v>
      </c>
      <c r="CA243" s="203">
        <v>3</v>
      </c>
      <c r="CB243" s="203">
        <v>1</v>
      </c>
      <c r="CZ243" s="179">
        <v>2.52E-2</v>
      </c>
    </row>
    <row r="244" spans="1:104">
      <c r="A244" s="202"/>
      <c r="B244" s="201"/>
      <c r="C244" s="401" t="s">
        <v>460</v>
      </c>
      <c r="D244" s="402"/>
      <c r="E244" s="200">
        <v>63.536000000000001</v>
      </c>
      <c r="F244" s="199"/>
      <c r="G244" s="198"/>
      <c r="M244" s="197" t="s">
        <v>460</v>
      </c>
      <c r="O244" s="189"/>
    </row>
    <row r="245" spans="1:104">
      <c r="A245" s="202"/>
      <c r="B245" s="201"/>
      <c r="C245" s="401" t="s">
        <v>459</v>
      </c>
      <c r="D245" s="402"/>
      <c r="E245" s="200">
        <v>38.093000000000004</v>
      </c>
      <c r="F245" s="199"/>
      <c r="G245" s="198"/>
      <c r="M245" s="197" t="s">
        <v>459</v>
      </c>
      <c r="O245" s="189"/>
    </row>
    <row r="246" spans="1:104">
      <c r="A246" s="209">
        <v>75</v>
      </c>
      <c r="B246" s="208" t="s">
        <v>458</v>
      </c>
      <c r="C246" s="207" t="s">
        <v>457</v>
      </c>
      <c r="D246" s="206" t="s">
        <v>131</v>
      </c>
      <c r="E246" s="205">
        <v>18.809999999999999</v>
      </c>
      <c r="F246" s="242"/>
      <c r="G246" s="204">
        <f>E246*F246</f>
        <v>0</v>
      </c>
      <c r="O246" s="189">
        <v>2</v>
      </c>
      <c r="AA246" s="179">
        <v>1</v>
      </c>
      <c r="AB246" s="179">
        <v>0</v>
      </c>
      <c r="AC246" s="179">
        <v>0</v>
      </c>
      <c r="AZ246" s="179">
        <v>1</v>
      </c>
      <c r="BA246" s="179">
        <f>IF(AZ246=1,G246,0)</f>
        <v>0</v>
      </c>
      <c r="BB246" s="179">
        <f>IF(AZ246=2,G246,0)</f>
        <v>0</v>
      </c>
      <c r="BC246" s="179">
        <f>IF(AZ246=3,G246,0)</f>
        <v>0</v>
      </c>
      <c r="BD246" s="179">
        <f>IF(AZ246=4,G246,0)</f>
        <v>0</v>
      </c>
      <c r="BE246" s="179">
        <f>IF(AZ246=5,G246,0)</f>
        <v>0</v>
      </c>
      <c r="CA246" s="203">
        <v>1</v>
      </c>
      <c r="CB246" s="203">
        <v>0</v>
      </c>
      <c r="CZ246" s="179">
        <v>1.6000000000000001E-4</v>
      </c>
    </row>
    <row r="247" spans="1:104">
      <c r="A247" s="202"/>
      <c r="B247" s="201"/>
      <c r="C247" s="401" t="s">
        <v>456</v>
      </c>
      <c r="D247" s="402"/>
      <c r="E247" s="200">
        <v>18.809999999999999</v>
      </c>
      <c r="F247" s="199"/>
      <c r="G247" s="198"/>
      <c r="M247" s="197" t="s">
        <v>456</v>
      </c>
      <c r="O247" s="189"/>
    </row>
    <row r="248" spans="1:104">
      <c r="A248" s="209">
        <v>76</v>
      </c>
      <c r="B248" s="208" t="s">
        <v>454</v>
      </c>
      <c r="C248" s="207" t="s">
        <v>455</v>
      </c>
      <c r="D248" s="206" t="s">
        <v>131</v>
      </c>
      <c r="E248" s="205">
        <v>20.690999999999999</v>
      </c>
      <c r="F248" s="242"/>
      <c r="G248" s="204">
        <f>E248*F248</f>
        <v>0</v>
      </c>
      <c r="O248" s="189">
        <v>2</v>
      </c>
      <c r="AA248" s="179">
        <v>3</v>
      </c>
      <c r="AB248" s="179">
        <v>1</v>
      </c>
      <c r="AC248" s="179" t="s">
        <v>454</v>
      </c>
      <c r="AZ248" s="179">
        <v>1</v>
      </c>
      <c r="BA248" s="179">
        <f>IF(AZ248=1,G248,0)</f>
        <v>0</v>
      </c>
      <c r="BB248" s="179">
        <f>IF(AZ248=2,G248,0)</f>
        <v>0</v>
      </c>
      <c r="BC248" s="179">
        <f>IF(AZ248=3,G248,0)</f>
        <v>0</v>
      </c>
      <c r="BD248" s="179">
        <f>IF(AZ248=4,G248,0)</f>
        <v>0</v>
      </c>
      <c r="BE248" s="179">
        <f>IF(AZ248=5,G248,0)</f>
        <v>0</v>
      </c>
      <c r="CA248" s="203">
        <v>3</v>
      </c>
      <c r="CB248" s="203">
        <v>1</v>
      </c>
      <c r="CZ248" s="179">
        <v>2.52E-2</v>
      </c>
    </row>
    <row r="249" spans="1:104">
      <c r="A249" s="202"/>
      <c r="B249" s="201"/>
      <c r="C249" s="401" t="s">
        <v>453</v>
      </c>
      <c r="D249" s="402"/>
      <c r="E249" s="200">
        <v>20.690999999999999</v>
      </c>
      <c r="F249" s="199"/>
      <c r="G249" s="198"/>
      <c r="M249" s="197" t="s">
        <v>453</v>
      </c>
      <c r="O249" s="189"/>
    </row>
    <row r="250" spans="1:104">
      <c r="A250" s="209">
        <v>77</v>
      </c>
      <c r="B250" s="208" t="s">
        <v>315</v>
      </c>
      <c r="C250" s="207" t="s">
        <v>314</v>
      </c>
      <c r="D250" s="206" t="s">
        <v>131</v>
      </c>
      <c r="E250" s="205">
        <v>90.03</v>
      </c>
      <c r="F250" s="242"/>
      <c r="G250" s="204">
        <f>E250*F250</f>
        <v>0</v>
      </c>
      <c r="O250" s="189">
        <v>2</v>
      </c>
      <c r="AA250" s="179">
        <v>1</v>
      </c>
      <c r="AB250" s="179">
        <v>0</v>
      </c>
      <c r="AC250" s="179">
        <v>0</v>
      </c>
      <c r="AZ250" s="179">
        <v>1</v>
      </c>
      <c r="BA250" s="179">
        <f>IF(AZ250=1,G250,0)</f>
        <v>0</v>
      </c>
      <c r="BB250" s="179">
        <f>IF(AZ250=2,G250,0)</f>
        <v>0</v>
      </c>
      <c r="BC250" s="179">
        <f>IF(AZ250=3,G250,0)</f>
        <v>0</v>
      </c>
      <c r="BD250" s="179">
        <f>IF(AZ250=4,G250,0)</f>
        <v>0</v>
      </c>
      <c r="BE250" s="179">
        <f>IF(AZ250=5,G250,0)</f>
        <v>0</v>
      </c>
      <c r="CA250" s="203">
        <v>1</v>
      </c>
      <c r="CB250" s="203">
        <v>0</v>
      </c>
      <c r="CZ250" s="179">
        <v>0</v>
      </c>
    </row>
    <row r="251" spans="1:104">
      <c r="A251" s="202"/>
      <c r="B251" s="201"/>
      <c r="C251" s="401" t="s">
        <v>441</v>
      </c>
      <c r="D251" s="402"/>
      <c r="E251" s="200">
        <v>57.12</v>
      </c>
      <c r="F251" s="199"/>
      <c r="G251" s="198"/>
      <c r="M251" s="197" t="s">
        <v>441</v>
      </c>
      <c r="O251" s="189"/>
    </row>
    <row r="252" spans="1:104">
      <c r="A252" s="202"/>
      <c r="B252" s="201"/>
      <c r="C252" s="401" t="s">
        <v>440</v>
      </c>
      <c r="D252" s="402"/>
      <c r="E252" s="200">
        <v>32.909999999999997</v>
      </c>
      <c r="F252" s="199"/>
      <c r="G252" s="198"/>
      <c r="M252" s="197" t="s">
        <v>440</v>
      </c>
      <c r="O252" s="189"/>
    </row>
    <row r="253" spans="1:104">
      <c r="A253" s="209">
        <v>78</v>
      </c>
      <c r="B253" s="208" t="s">
        <v>311</v>
      </c>
      <c r="C253" s="207" t="s">
        <v>310</v>
      </c>
      <c r="D253" s="206" t="s">
        <v>171</v>
      </c>
      <c r="E253" s="205">
        <v>2</v>
      </c>
      <c r="F253" s="242"/>
      <c r="G253" s="204">
        <f>E253*F253</f>
        <v>0</v>
      </c>
      <c r="O253" s="189">
        <v>2</v>
      </c>
      <c r="AA253" s="179">
        <v>1</v>
      </c>
      <c r="AB253" s="179">
        <v>1</v>
      </c>
      <c r="AC253" s="179">
        <v>1</v>
      </c>
      <c r="AZ253" s="179">
        <v>1</v>
      </c>
      <c r="BA253" s="179">
        <f>IF(AZ253=1,G253,0)</f>
        <v>0</v>
      </c>
      <c r="BB253" s="179">
        <f>IF(AZ253=2,G253,0)</f>
        <v>0</v>
      </c>
      <c r="BC253" s="179">
        <f>IF(AZ253=3,G253,0)</f>
        <v>0</v>
      </c>
      <c r="BD253" s="179">
        <f>IF(AZ253=4,G253,0)</f>
        <v>0</v>
      </c>
      <c r="BE253" s="179">
        <f>IF(AZ253=5,G253,0)</f>
        <v>0</v>
      </c>
      <c r="CA253" s="203">
        <v>1</v>
      </c>
      <c r="CB253" s="203">
        <v>1</v>
      </c>
      <c r="CZ253" s="179">
        <v>1.2999999999999999E-4</v>
      </c>
    </row>
    <row r="254" spans="1:104">
      <c r="A254" s="209">
        <v>79</v>
      </c>
      <c r="B254" s="208" t="s">
        <v>452</v>
      </c>
      <c r="C254" s="207" t="s">
        <v>451</v>
      </c>
      <c r="D254" s="206" t="s">
        <v>131</v>
      </c>
      <c r="E254" s="205">
        <v>122.66</v>
      </c>
      <c r="F254" s="242"/>
      <c r="G254" s="204">
        <f>E254*F254</f>
        <v>0</v>
      </c>
      <c r="O254" s="189">
        <v>2</v>
      </c>
      <c r="AA254" s="179">
        <v>1</v>
      </c>
      <c r="AB254" s="179">
        <v>1</v>
      </c>
      <c r="AC254" s="179">
        <v>1</v>
      </c>
      <c r="AZ254" s="179">
        <v>1</v>
      </c>
      <c r="BA254" s="179">
        <f>IF(AZ254=1,G254,0)</f>
        <v>0</v>
      </c>
      <c r="BB254" s="179">
        <f>IF(AZ254=2,G254,0)</f>
        <v>0</v>
      </c>
      <c r="BC254" s="179">
        <f>IF(AZ254=3,G254,0)</f>
        <v>0</v>
      </c>
      <c r="BD254" s="179">
        <f>IF(AZ254=4,G254,0)</f>
        <v>0</v>
      </c>
      <c r="BE254" s="179">
        <f>IF(AZ254=5,G254,0)</f>
        <v>0</v>
      </c>
      <c r="CA254" s="203">
        <v>1</v>
      </c>
      <c r="CB254" s="203">
        <v>1</v>
      </c>
      <c r="CZ254" s="179">
        <v>0</v>
      </c>
    </row>
    <row r="255" spans="1:104">
      <c r="A255" s="202"/>
      <c r="B255" s="201"/>
      <c r="C255" s="401" t="s">
        <v>439</v>
      </c>
      <c r="D255" s="402"/>
      <c r="E255" s="200">
        <v>111.66</v>
      </c>
      <c r="F255" s="199"/>
      <c r="G255" s="198"/>
      <c r="M255" s="197" t="s">
        <v>439</v>
      </c>
      <c r="O255" s="189"/>
    </row>
    <row r="256" spans="1:104">
      <c r="A256" s="202"/>
      <c r="B256" s="201"/>
      <c r="C256" s="401" t="s">
        <v>438</v>
      </c>
      <c r="D256" s="402"/>
      <c r="E256" s="200">
        <v>11</v>
      </c>
      <c r="F256" s="199"/>
      <c r="G256" s="198"/>
      <c r="M256" s="197" t="s">
        <v>438</v>
      </c>
      <c r="O256" s="189"/>
    </row>
    <row r="257" spans="1:104">
      <c r="A257" s="209">
        <v>80</v>
      </c>
      <c r="B257" s="208" t="s">
        <v>450</v>
      </c>
      <c r="C257" s="207" t="s">
        <v>449</v>
      </c>
      <c r="D257" s="206" t="s">
        <v>448</v>
      </c>
      <c r="E257" s="205">
        <v>2</v>
      </c>
      <c r="F257" s="242">
        <v>0</v>
      </c>
      <c r="G257" s="204">
        <f>E257*F257</f>
        <v>0</v>
      </c>
      <c r="O257" s="189">
        <v>2</v>
      </c>
      <c r="AA257" s="179">
        <v>1</v>
      </c>
      <c r="AB257" s="179">
        <v>1</v>
      </c>
      <c r="AC257" s="179">
        <v>1</v>
      </c>
      <c r="AZ257" s="179">
        <v>1</v>
      </c>
      <c r="BA257" s="179">
        <f>IF(AZ257=1,G257,0)</f>
        <v>0</v>
      </c>
      <c r="BB257" s="179">
        <f>IF(AZ257=2,G257,0)</f>
        <v>0</v>
      </c>
      <c r="BC257" s="179">
        <f>IF(AZ257=3,G257,0)</f>
        <v>0</v>
      </c>
      <c r="BD257" s="179">
        <f>IF(AZ257=4,G257,0)</f>
        <v>0</v>
      </c>
      <c r="BE257" s="179">
        <f>IF(AZ257=5,G257,0)</f>
        <v>0</v>
      </c>
      <c r="CA257" s="203">
        <v>1</v>
      </c>
      <c r="CB257" s="203">
        <v>1</v>
      </c>
      <c r="CZ257" s="179">
        <v>3.2000000000000003E-4</v>
      </c>
    </row>
    <row r="258" spans="1:104" ht="22.5">
      <c r="A258" s="209">
        <v>81</v>
      </c>
      <c r="B258" s="208" t="s">
        <v>447</v>
      </c>
      <c r="C258" s="207" t="s">
        <v>446</v>
      </c>
      <c r="D258" s="206" t="s">
        <v>131</v>
      </c>
      <c r="E258" s="205">
        <v>90.03</v>
      </c>
      <c r="F258" s="242">
        <v>0</v>
      </c>
      <c r="G258" s="204">
        <f>E258*F258</f>
        <v>0</v>
      </c>
      <c r="O258" s="189">
        <v>2</v>
      </c>
      <c r="AA258" s="179">
        <v>1</v>
      </c>
      <c r="AB258" s="179">
        <v>0</v>
      </c>
      <c r="AC258" s="179">
        <v>0</v>
      </c>
      <c r="AZ258" s="179">
        <v>1</v>
      </c>
      <c r="BA258" s="179">
        <f>IF(AZ258=1,G258,0)</f>
        <v>0</v>
      </c>
      <c r="BB258" s="179">
        <f>IF(AZ258=2,G258,0)</f>
        <v>0</v>
      </c>
      <c r="BC258" s="179">
        <f>IF(AZ258=3,G258,0)</f>
        <v>0</v>
      </c>
      <c r="BD258" s="179">
        <f>IF(AZ258=4,G258,0)</f>
        <v>0</v>
      </c>
      <c r="BE258" s="179">
        <f>IF(AZ258=5,G258,0)</f>
        <v>0</v>
      </c>
      <c r="CA258" s="203">
        <v>1</v>
      </c>
      <c r="CB258" s="203">
        <v>0</v>
      </c>
      <c r="CZ258" s="179">
        <v>0</v>
      </c>
    </row>
    <row r="259" spans="1:104">
      <c r="A259" s="202"/>
      <c r="B259" s="201"/>
      <c r="C259" s="401" t="s">
        <v>441</v>
      </c>
      <c r="D259" s="402"/>
      <c r="E259" s="200">
        <v>57.12</v>
      </c>
      <c r="F259" s="199"/>
      <c r="G259" s="198"/>
      <c r="M259" s="197" t="s">
        <v>441</v>
      </c>
      <c r="O259" s="189"/>
    </row>
    <row r="260" spans="1:104">
      <c r="A260" s="202"/>
      <c r="B260" s="201"/>
      <c r="C260" s="401" t="s">
        <v>440</v>
      </c>
      <c r="D260" s="402"/>
      <c r="E260" s="200">
        <v>32.909999999999997</v>
      </c>
      <c r="F260" s="199"/>
      <c r="G260" s="198"/>
      <c r="M260" s="197" t="s">
        <v>440</v>
      </c>
      <c r="O260" s="189"/>
    </row>
    <row r="261" spans="1:104" ht="22.5">
      <c r="A261" s="209">
        <v>82</v>
      </c>
      <c r="B261" s="208" t="s">
        <v>445</v>
      </c>
      <c r="C261" s="207" t="s">
        <v>444</v>
      </c>
      <c r="D261" s="206" t="s">
        <v>131</v>
      </c>
      <c r="E261" s="205">
        <v>122.66</v>
      </c>
      <c r="F261" s="242">
        <v>0</v>
      </c>
      <c r="G261" s="204">
        <f>E261*F261</f>
        <v>0</v>
      </c>
      <c r="O261" s="189">
        <v>2</v>
      </c>
      <c r="AA261" s="179">
        <v>1</v>
      </c>
      <c r="AB261" s="179">
        <v>0</v>
      </c>
      <c r="AC261" s="179">
        <v>0</v>
      </c>
      <c r="AZ261" s="179">
        <v>1</v>
      </c>
      <c r="BA261" s="179">
        <f>IF(AZ261=1,G261,0)</f>
        <v>0</v>
      </c>
      <c r="BB261" s="179">
        <f>IF(AZ261=2,G261,0)</f>
        <v>0</v>
      </c>
      <c r="BC261" s="179">
        <f>IF(AZ261=3,G261,0)</f>
        <v>0</v>
      </c>
      <c r="BD261" s="179">
        <f>IF(AZ261=4,G261,0)</f>
        <v>0</v>
      </c>
      <c r="BE261" s="179">
        <f>IF(AZ261=5,G261,0)</f>
        <v>0</v>
      </c>
      <c r="CA261" s="203">
        <v>1</v>
      </c>
      <c r="CB261" s="203">
        <v>0</v>
      </c>
      <c r="CZ261" s="179">
        <v>0</v>
      </c>
    </row>
    <row r="262" spans="1:104">
      <c r="A262" s="202"/>
      <c r="B262" s="201"/>
      <c r="C262" s="401" t="s">
        <v>439</v>
      </c>
      <c r="D262" s="402"/>
      <c r="E262" s="200">
        <v>111.66</v>
      </c>
      <c r="F262" s="199"/>
      <c r="G262" s="198"/>
      <c r="M262" s="197" t="s">
        <v>439</v>
      </c>
      <c r="O262" s="189"/>
    </row>
    <row r="263" spans="1:104">
      <c r="A263" s="202"/>
      <c r="B263" s="201"/>
      <c r="C263" s="401" t="s">
        <v>438</v>
      </c>
      <c r="D263" s="402"/>
      <c r="E263" s="200">
        <v>11</v>
      </c>
      <c r="F263" s="199"/>
      <c r="G263" s="198"/>
      <c r="M263" s="197" t="s">
        <v>438</v>
      </c>
      <c r="O263" s="189"/>
    </row>
    <row r="264" spans="1:104">
      <c r="A264" s="209">
        <v>83</v>
      </c>
      <c r="B264" s="208" t="s">
        <v>443</v>
      </c>
      <c r="C264" s="207" t="s">
        <v>442</v>
      </c>
      <c r="D264" s="206" t="s">
        <v>131</v>
      </c>
      <c r="E264" s="205">
        <v>212.69</v>
      </c>
      <c r="F264" s="242">
        <v>0</v>
      </c>
      <c r="G264" s="204">
        <f>E264*F264</f>
        <v>0</v>
      </c>
      <c r="O264" s="189">
        <v>2</v>
      </c>
      <c r="AA264" s="179">
        <v>1</v>
      </c>
      <c r="AB264" s="179">
        <v>1</v>
      </c>
      <c r="AC264" s="179">
        <v>1</v>
      </c>
      <c r="AZ264" s="179">
        <v>1</v>
      </c>
      <c r="BA264" s="179">
        <f>IF(AZ264=1,G264,0)</f>
        <v>0</v>
      </c>
      <c r="BB264" s="179">
        <f>IF(AZ264=2,G264,0)</f>
        <v>0</v>
      </c>
      <c r="BC264" s="179">
        <f>IF(AZ264=3,G264,0)</f>
        <v>0</v>
      </c>
      <c r="BD264" s="179">
        <f>IF(AZ264=4,G264,0)</f>
        <v>0</v>
      </c>
      <c r="BE264" s="179">
        <f>IF(AZ264=5,G264,0)</f>
        <v>0</v>
      </c>
      <c r="CA264" s="203">
        <v>1</v>
      </c>
      <c r="CB264" s="203">
        <v>1</v>
      </c>
      <c r="CZ264" s="179">
        <v>0</v>
      </c>
    </row>
    <row r="265" spans="1:104">
      <c r="A265" s="202"/>
      <c r="B265" s="201"/>
      <c r="C265" s="401" t="s">
        <v>441</v>
      </c>
      <c r="D265" s="402"/>
      <c r="E265" s="200">
        <v>57.12</v>
      </c>
      <c r="F265" s="199"/>
      <c r="G265" s="198"/>
      <c r="M265" s="197" t="s">
        <v>441</v>
      </c>
      <c r="O265" s="189"/>
    </row>
    <row r="266" spans="1:104">
      <c r="A266" s="202"/>
      <c r="B266" s="201"/>
      <c r="C266" s="401" t="s">
        <v>440</v>
      </c>
      <c r="D266" s="402"/>
      <c r="E266" s="200">
        <v>32.909999999999997</v>
      </c>
      <c r="F266" s="199"/>
      <c r="G266" s="198"/>
      <c r="M266" s="197" t="s">
        <v>440</v>
      </c>
      <c r="O266" s="189"/>
    </row>
    <row r="267" spans="1:104">
      <c r="A267" s="202"/>
      <c r="B267" s="201"/>
      <c r="C267" s="401" t="s">
        <v>439</v>
      </c>
      <c r="D267" s="402"/>
      <c r="E267" s="200">
        <v>111.66</v>
      </c>
      <c r="F267" s="199"/>
      <c r="G267" s="198"/>
      <c r="M267" s="197" t="s">
        <v>439</v>
      </c>
      <c r="O267" s="189"/>
    </row>
    <row r="268" spans="1:104">
      <c r="A268" s="202"/>
      <c r="B268" s="201"/>
      <c r="C268" s="401" t="s">
        <v>438</v>
      </c>
      <c r="D268" s="402"/>
      <c r="E268" s="200">
        <v>11</v>
      </c>
      <c r="F268" s="199"/>
      <c r="G268" s="198"/>
      <c r="M268" s="197" t="s">
        <v>438</v>
      </c>
      <c r="O268" s="189"/>
    </row>
    <row r="269" spans="1:104">
      <c r="A269" s="209">
        <v>84</v>
      </c>
      <c r="B269" s="208" t="s">
        <v>437</v>
      </c>
      <c r="C269" s="207" t="s">
        <v>436</v>
      </c>
      <c r="D269" s="206" t="s">
        <v>178</v>
      </c>
      <c r="E269" s="205">
        <v>9</v>
      </c>
      <c r="F269" s="242">
        <v>0</v>
      </c>
      <c r="G269" s="204">
        <f>E269*F269</f>
        <v>0</v>
      </c>
      <c r="O269" s="189">
        <v>2</v>
      </c>
      <c r="AA269" s="179">
        <v>1</v>
      </c>
      <c r="AB269" s="179">
        <v>1</v>
      </c>
      <c r="AC269" s="179">
        <v>1</v>
      </c>
      <c r="AZ269" s="179">
        <v>1</v>
      </c>
      <c r="BA269" s="179">
        <f>IF(AZ269=1,G269,0)</f>
        <v>0</v>
      </c>
      <c r="BB269" s="179">
        <f>IF(AZ269=2,G269,0)</f>
        <v>0</v>
      </c>
      <c r="BC269" s="179">
        <f>IF(AZ269=3,G269,0)</f>
        <v>0</v>
      </c>
      <c r="BD269" s="179">
        <f>IF(AZ269=4,G269,0)</f>
        <v>0</v>
      </c>
      <c r="BE269" s="179">
        <f>IF(AZ269=5,G269,0)</f>
        <v>0</v>
      </c>
      <c r="CA269" s="203">
        <v>1</v>
      </c>
      <c r="CB269" s="203">
        <v>1</v>
      </c>
      <c r="CZ269" s="179">
        <v>3.0470000000000002</v>
      </c>
    </row>
    <row r="270" spans="1:104">
      <c r="A270" s="202"/>
      <c r="B270" s="201"/>
      <c r="C270" s="401" t="s">
        <v>435</v>
      </c>
      <c r="D270" s="402"/>
      <c r="E270" s="200">
        <v>3</v>
      </c>
      <c r="F270" s="199"/>
      <c r="G270" s="198"/>
      <c r="M270" s="197" t="s">
        <v>435</v>
      </c>
      <c r="O270" s="189"/>
    </row>
    <row r="271" spans="1:104">
      <c r="A271" s="202"/>
      <c r="B271" s="201"/>
      <c r="C271" s="401" t="s">
        <v>434</v>
      </c>
      <c r="D271" s="402"/>
      <c r="E271" s="200">
        <v>1</v>
      </c>
      <c r="F271" s="199"/>
      <c r="G271" s="198"/>
      <c r="M271" s="197" t="s">
        <v>434</v>
      </c>
      <c r="O271" s="189"/>
    </row>
    <row r="272" spans="1:104">
      <c r="A272" s="202"/>
      <c r="B272" s="201"/>
      <c r="C272" s="401" t="s">
        <v>433</v>
      </c>
      <c r="D272" s="402"/>
      <c r="E272" s="200">
        <v>5</v>
      </c>
      <c r="F272" s="199"/>
      <c r="G272" s="198"/>
      <c r="M272" s="197" t="s">
        <v>433</v>
      </c>
      <c r="O272" s="189"/>
    </row>
    <row r="273" spans="1:104" ht="22.5">
      <c r="A273" s="209">
        <v>85</v>
      </c>
      <c r="B273" s="208" t="s">
        <v>432</v>
      </c>
      <c r="C273" s="207" t="s">
        <v>431</v>
      </c>
      <c r="D273" s="206" t="s">
        <v>178</v>
      </c>
      <c r="E273" s="205">
        <v>3</v>
      </c>
      <c r="F273" s="242">
        <v>0</v>
      </c>
      <c r="G273" s="204">
        <f>E273*F273</f>
        <v>0</v>
      </c>
      <c r="O273" s="189">
        <v>2</v>
      </c>
      <c r="AA273" s="179">
        <v>2</v>
      </c>
      <c r="AB273" s="179">
        <v>1</v>
      </c>
      <c r="AC273" s="179">
        <v>1</v>
      </c>
      <c r="AZ273" s="179">
        <v>1</v>
      </c>
      <c r="BA273" s="179">
        <f>IF(AZ273=1,G273,0)</f>
        <v>0</v>
      </c>
      <c r="BB273" s="179">
        <f>IF(AZ273=2,G273,0)</f>
        <v>0</v>
      </c>
      <c r="BC273" s="179">
        <f>IF(AZ273=3,G273,0)</f>
        <v>0</v>
      </c>
      <c r="BD273" s="179">
        <f>IF(AZ273=4,G273,0)</f>
        <v>0</v>
      </c>
      <c r="BE273" s="179">
        <f>IF(AZ273=5,G273,0)</f>
        <v>0</v>
      </c>
      <c r="CA273" s="203">
        <v>2</v>
      </c>
      <c r="CB273" s="203">
        <v>1</v>
      </c>
      <c r="CZ273" s="179">
        <v>4.7317099999999996</v>
      </c>
    </row>
    <row r="274" spans="1:104">
      <c r="A274" s="202"/>
      <c r="B274" s="201"/>
      <c r="C274" s="401" t="s">
        <v>430</v>
      </c>
      <c r="D274" s="402"/>
      <c r="E274" s="200">
        <v>2</v>
      </c>
      <c r="F274" s="199"/>
      <c r="G274" s="198"/>
      <c r="M274" s="197" t="s">
        <v>430</v>
      </c>
      <c r="O274" s="189"/>
    </row>
    <row r="275" spans="1:104">
      <c r="A275" s="202"/>
      <c r="B275" s="201"/>
      <c r="C275" s="401" t="s">
        <v>427</v>
      </c>
      <c r="D275" s="402"/>
      <c r="E275" s="200">
        <v>1</v>
      </c>
      <c r="F275" s="199"/>
      <c r="G275" s="198"/>
      <c r="M275" s="197" t="s">
        <v>427</v>
      </c>
      <c r="O275" s="189"/>
    </row>
    <row r="276" spans="1:104" ht="22.5">
      <c r="A276" s="209">
        <v>86</v>
      </c>
      <c r="B276" s="208" t="s">
        <v>429</v>
      </c>
      <c r="C276" s="207" t="s">
        <v>428</v>
      </c>
      <c r="D276" s="206" t="s">
        <v>178</v>
      </c>
      <c r="E276" s="205">
        <v>1</v>
      </c>
      <c r="F276" s="242">
        <v>0</v>
      </c>
      <c r="G276" s="204">
        <f>E276*F276</f>
        <v>0</v>
      </c>
      <c r="O276" s="189">
        <v>2</v>
      </c>
      <c r="AA276" s="179">
        <v>2</v>
      </c>
      <c r="AB276" s="179">
        <v>1</v>
      </c>
      <c r="AC276" s="179">
        <v>1</v>
      </c>
      <c r="AZ276" s="179">
        <v>1</v>
      </c>
      <c r="BA276" s="179">
        <f>IF(AZ276=1,G276,0)</f>
        <v>0</v>
      </c>
      <c r="BB276" s="179">
        <f>IF(AZ276=2,G276,0)</f>
        <v>0</v>
      </c>
      <c r="BC276" s="179">
        <f>IF(AZ276=3,G276,0)</f>
        <v>0</v>
      </c>
      <c r="BD276" s="179">
        <f>IF(AZ276=4,G276,0)</f>
        <v>0</v>
      </c>
      <c r="BE276" s="179">
        <f>IF(AZ276=5,G276,0)</f>
        <v>0</v>
      </c>
      <c r="CA276" s="203">
        <v>2</v>
      </c>
      <c r="CB276" s="203">
        <v>1</v>
      </c>
      <c r="CZ276" s="179">
        <v>3.4470100000000001</v>
      </c>
    </row>
    <row r="277" spans="1:104">
      <c r="A277" s="202"/>
      <c r="B277" s="201"/>
      <c r="C277" s="401" t="s">
        <v>427</v>
      </c>
      <c r="D277" s="402"/>
      <c r="E277" s="200">
        <v>1</v>
      </c>
      <c r="F277" s="199"/>
      <c r="G277" s="198"/>
      <c r="M277" s="197" t="s">
        <v>427</v>
      </c>
      <c r="O277" s="189"/>
    </row>
    <row r="278" spans="1:104" ht="22.5">
      <c r="A278" s="209">
        <v>87</v>
      </c>
      <c r="B278" s="208" t="s">
        <v>426</v>
      </c>
      <c r="C278" s="207" t="s">
        <v>425</v>
      </c>
      <c r="D278" s="206" t="s">
        <v>178</v>
      </c>
      <c r="E278" s="205">
        <v>3</v>
      </c>
      <c r="F278" s="242">
        <v>0</v>
      </c>
      <c r="G278" s="204">
        <f>E278*F278</f>
        <v>0</v>
      </c>
      <c r="O278" s="189">
        <v>2</v>
      </c>
      <c r="AA278" s="179">
        <v>2</v>
      </c>
      <c r="AB278" s="179">
        <v>1</v>
      </c>
      <c r="AC278" s="179">
        <v>1</v>
      </c>
      <c r="AZ278" s="179">
        <v>1</v>
      </c>
      <c r="BA278" s="179">
        <f>IF(AZ278=1,G278,0)</f>
        <v>0</v>
      </c>
      <c r="BB278" s="179">
        <f>IF(AZ278=2,G278,0)</f>
        <v>0</v>
      </c>
      <c r="BC278" s="179">
        <f>IF(AZ278=3,G278,0)</f>
        <v>0</v>
      </c>
      <c r="BD278" s="179">
        <f>IF(AZ278=4,G278,0)</f>
        <v>0</v>
      </c>
      <c r="BE278" s="179">
        <f>IF(AZ278=5,G278,0)</f>
        <v>0</v>
      </c>
      <c r="CA278" s="203">
        <v>2</v>
      </c>
      <c r="CB278" s="203">
        <v>1</v>
      </c>
      <c r="CZ278" s="179">
        <v>5.7437100000000001</v>
      </c>
    </row>
    <row r="279" spans="1:104">
      <c r="A279" s="202"/>
      <c r="B279" s="201"/>
      <c r="C279" s="401" t="s">
        <v>424</v>
      </c>
      <c r="D279" s="402"/>
      <c r="E279" s="200">
        <v>3</v>
      </c>
      <c r="F279" s="199"/>
      <c r="G279" s="198"/>
      <c r="M279" s="197" t="s">
        <v>424</v>
      </c>
      <c r="O279" s="189"/>
    </row>
    <row r="280" spans="1:104" ht="22.5">
      <c r="A280" s="209">
        <v>88</v>
      </c>
      <c r="B280" s="208" t="s">
        <v>423</v>
      </c>
      <c r="C280" s="207" t="s">
        <v>422</v>
      </c>
      <c r="D280" s="206" t="s">
        <v>178</v>
      </c>
      <c r="E280" s="205">
        <v>4</v>
      </c>
      <c r="F280" s="242">
        <v>0</v>
      </c>
      <c r="G280" s="204">
        <f>E280*F280</f>
        <v>0</v>
      </c>
      <c r="O280" s="189">
        <v>2</v>
      </c>
      <c r="AA280" s="179">
        <v>2</v>
      </c>
      <c r="AB280" s="179">
        <v>1</v>
      </c>
      <c r="AC280" s="179">
        <v>1</v>
      </c>
      <c r="AZ280" s="179">
        <v>1</v>
      </c>
      <c r="BA280" s="179">
        <f>IF(AZ280=1,G280,0)</f>
        <v>0</v>
      </c>
      <c r="BB280" s="179">
        <f>IF(AZ280=2,G280,0)</f>
        <v>0</v>
      </c>
      <c r="BC280" s="179">
        <f>IF(AZ280=3,G280,0)</f>
        <v>0</v>
      </c>
      <c r="BD280" s="179">
        <f>IF(AZ280=4,G280,0)</f>
        <v>0</v>
      </c>
      <c r="BE280" s="179">
        <f>IF(AZ280=5,G280,0)</f>
        <v>0</v>
      </c>
      <c r="CA280" s="203">
        <v>2</v>
      </c>
      <c r="CB280" s="203">
        <v>1</v>
      </c>
      <c r="CZ280" s="179">
        <v>9.3659999999999993E-2</v>
      </c>
    </row>
    <row r="281" spans="1:104">
      <c r="A281" s="202"/>
      <c r="B281" s="201"/>
      <c r="C281" s="401" t="s">
        <v>421</v>
      </c>
      <c r="D281" s="402"/>
      <c r="E281" s="200">
        <v>3</v>
      </c>
      <c r="F281" s="199"/>
      <c r="G281" s="198"/>
      <c r="M281" s="197" t="s">
        <v>421</v>
      </c>
      <c r="O281" s="189"/>
    </row>
    <row r="282" spans="1:104">
      <c r="A282" s="202"/>
      <c r="B282" s="201"/>
      <c r="C282" s="401" t="s">
        <v>420</v>
      </c>
      <c r="D282" s="402"/>
      <c r="E282" s="200">
        <v>1</v>
      </c>
      <c r="F282" s="199"/>
      <c r="G282" s="198"/>
      <c r="M282" s="197" t="s">
        <v>420</v>
      </c>
      <c r="O282" s="189"/>
    </row>
    <row r="283" spans="1:104" ht="22.5">
      <c r="A283" s="209">
        <v>89</v>
      </c>
      <c r="B283" s="208" t="s">
        <v>419</v>
      </c>
      <c r="C283" s="207" t="s">
        <v>418</v>
      </c>
      <c r="D283" s="206" t="s">
        <v>303</v>
      </c>
      <c r="E283" s="205">
        <v>3</v>
      </c>
      <c r="F283" s="242"/>
      <c r="G283" s="204">
        <f t="shared" ref="G283:G289" si="0">E283*F283</f>
        <v>0</v>
      </c>
      <c r="O283" s="189">
        <v>2</v>
      </c>
      <c r="AA283" s="179">
        <v>12</v>
      </c>
      <c r="AB283" s="179">
        <v>0</v>
      </c>
      <c r="AC283" s="179">
        <v>89</v>
      </c>
      <c r="AZ283" s="179">
        <v>1</v>
      </c>
      <c r="BA283" s="179">
        <f t="shared" ref="BA283:BA289" si="1">IF(AZ283=1,G283,0)</f>
        <v>0</v>
      </c>
      <c r="BB283" s="179">
        <f t="shared" ref="BB283:BB289" si="2">IF(AZ283=2,G283,0)</f>
        <v>0</v>
      </c>
      <c r="BC283" s="179">
        <f t="shared" ref="BC283:BC289" si="3">IF(AZ283=3,G283,0)</f>
        <v>0</v>
      </c>
      <c r="BD283" s="179">
        <f t="shared" ref="BD283:BD289" si="4">IF(AZ283=4,G283,0)</f>
        <v>0</v>
      </c>
      <c r="BE283" s="179">
        <f t="shared" ref="BE283:BE289" si="5">IF(AZ283=5,G283,0)</f>
        <v>0</v>
      </c>
      <c r="CA283" s="203">
        <v>12</v>
      </c>
      <c r="CB283" s="203">
        <v>0</v>
      </c>
      <c r="CZ283" s="179">
        <v>1.6500000000000001E-2</v>
      </c>
    </row>
    <row r="284" spans="1:104">
      <c r="A284" s="209">
        <v>90</v>
      </c>
      <c r="B284" s="208" t="s">
        <v>168</v>
      </c>
      <c r="C284" s="207" t="s">
        <v>417</v>
      </c>
      <c r="D284" s="206" t="s">
        <v>303</v>
      </c>
      <c r="E284" s="205">
        <v>2</v>
      </c>
      <c r="F284" s="242">
        <v>0</v>
      </c>
      <c r="G284" s="204">
        <f t="shared" si="0"/>
        <v>0</v>
      </c>
      <c r="O284" s="189">
        <v>2</v>
      </c>
      <c r="AA284" s="179">
        <v>12</v>
      </c>
      <c r="AB284" s="179">
        <v>0</v>
      </c>
      <c r="AC284" s="179">
        <v>103</v>
      </c>
      <c r="AZ284" s="179">
        <v>1</v>
      </c>
      <c r="BA284" s="179">
        <f t="shared" si="1"/>
        <v>0</v>
      </c>
      <c r="BB284" s="179">
        <f t="shared" si="2"/>
        <v>0</v>
      </c>
      <c r="BC284" s="179">
        <f t="shared" si="3"/>
        <v>0</v>
      </c>
      <c r="BD284" s="179">
        <f t="shared" si="4"/>
        <v>0</v>
      </c>
      <c r="BE284" s="179">
        <f t="shared" si="5"/>
        <v>0</v>
      </c>
      <c r="CA284" s="203">
        <v>12</v>
      </c>
      <c r="CB284" s="203">
        <v>0</v>
      </c>
      <c r="CZ284" s="179">
        <v>1.6500000000000001E-2</v>
      </c>
    </row>
    <row r="285" spans="1:104" ht="22.5">
      <c r="A285" s="209">
        <v>91</v>
      </c>
      <c r="B285" s="208" t="s">
        <v>416</v>
      </c>
      <c r="C285" s="207" t="s">
        <v>415</v>
      </c>
      <c r="D285" s="206" t="s">
        <v>303</v>
      </c>
      <c r="E285" s="205">
        <v>1</v>
      </c>
      <c r="F285" s="242">
        <v>0</v>
      </c>
      <c r="G285" s="204">
        <f t="shared" si="0"/>
        <v>0</v>
      </c>
      <c r="O285" s="189">
        <v>2</v>
      </c>
      <c r="AA285" s="179">
        <v>12</v>
      </c>
      <c r="AB285" s="179">
        <v>0</v>
      </c>
      <c r="AC285" s="179">
        <v>91</v>
      </c>
      <c r="AZ285" s="179">
        <v>1</v>
      </c>
      <c r="BA285" s="179">
        <f t="shared" si="1"/>
        <v>0</v>
      </c>
      <c r="BB285" s="179">
        <f t="shared" si="2"/>
        <v>0</v>
      </c>
      <c r="BC285" s="179">
        <f t="shared" si="3"/>
        <v>0</v>
      </c>
      <c r="BD285" s="179">
        <f t="shared" si="4"/>
        <v>0</v>
      </c>
      <c r="BE285" s="179">
        <f t="shared" si="5"/>
        <v>0</v>
      </c>
      <c r="CA285" s="203">
        <v>12</v>
      </c>
      <c r="CB285" s="203">
        <v>0</v>
      </c>
      <c r="CZ285" s="179">
        <v>1.6500000000000001E-2</v>
      </c>
    </row>
    <row r="286" spans="1:104">
      <c r="A286" s="209">
        <v>92</v>
      </c>
      <c r="B286" s="208" t="s">
        <v>414</v>
      </c>
      <c r="C286" s="207" t="s">
        <v>169</v>
      </c>
      <c r="D286" s="206" t="s">
        <v>162</v>
      </c>
      <c r="E286" s="205">
        <v>27</v>
      </c>
      <c r="F286" s="242">
        <v>0</v>
      </c>
      <c r="G286" s="204">
        <f t="shared" si="0"/>
        <v>0</v>
      </c>
      <c r="O286" s="189">
        <v>2</v>
      </c>
      <c r="AA286" s="179">
        <v>12</v>
      </c>
      <c r="AB286" s="179">
        <v>0</v>
      </c>
      <c r="AC286" s="179">
        <v>92</v>
      </c>
      <c r="AZ286" s="179">
        <v>1</v>
      </c>
      <c r="BA286" s="179">
        <f t="shared" si="1"/>
        <v>0</v>
      </c>
      <c r="BB286" s="179">
        <f t="shared" si="2"/>
        <v>0</v>
      </c>
      <c r="BC286" s="179">
        <f t="shared" si="3"/>
        <v>0</v>
      </c>
      <c r="BD286" s="179">
        <f t="shared" si="4"/>
        <v>0</v>
      </c>
      <c r="BE286" s="179">
        <f t="shared" si="5"/>
        <v>0</v>
      </c>
      <c r="CA286" s="203">
        <v>12</v>
      </c>
      <c r="CB286" s="203">
        <v>0</v>
      </c>
      <c r="CZ286" s="179">
        <v>1.6500000000000001E-2</v>
      </c>
    </row>
    <row r="287" spans="1:104">
      <c r="A287" s="209">
        <v>93</v>
      </c>
      <c r="B287" s="208" t="s">
        <v>413</v>
      </c>
      <c r="C287" s="207" t="s">
        <v>412</v>
      </c>
      <c r="D287" s="206" t="s">
        <v>303</v>
      </c>
      <c r="E287" s="205">
        <v>1</v>
      </c>
      <c r="F287" s="242">
        <v>0</v>
      </c>
      <c r="G287" s="204">
        <f t="shared" si="0"/>
        <v>0</v>
      </c>
      <c r="O287" s="189">
        <v>2</v>
      </c>
      <c r="AA287" s="179">
        <v>12</v>
      </c>
      <c r="AB287" s="179">
        <v>0</v>
      </c>
      <c r="AC287" s="179">
        <v>141</v>
      </c>
      <c r="AZ287" s="179">
        <v>1</v>
      </c>
      <c r="BA287" s="179">
        <f t="shared" si="1"/>
        <v>0</v>
      </c>
      <c r="BB287" s="179">
        <f t="shared" si="2"/>
        <v>0</v>
      </c>
      <c r="BC287" s="179">
        <f t="shared" si="3"/>
        <v>0</v>
      </c>
      <c r="BD287" s="179">
        <f t="shared" si="4"/>
        <v>0</v>
      </c>
      <c r="BE287" s="179">
        <f t="shared" si="5"/>
        <v>0</v>
      </c>
      <c r="CA287" s="203">
        <v>12</v>
      </c>
      <c r="CB287" s="203">
        <v>0</v>
      </c>
      <c r="CZ287" s="179">
        <v>2</v>
      </c>
    </row>
    <row r="288" spans="1:104">
      <c r="A288" s="209">
        <v>94</v>
      </c>
      <c r="B288" s="208" t="s">
        <v>411</v>
      </c>
      <c r="C288" s="207" t="s">
        <v>410</v>
      </c>
      <c r="D288" s="206" t="s">
        <v>303</v>
      </c>
      <c r="E288" s="205">
        <v>2</v>
      </c>
      <c r="F288" s="242">
        <v>0</v>
      </c>
      <c r="G288" s="204">
        <f t="shared" si="0"/>
        <v>0</v>
      </c>
      <c r="O288" s="189">
        <v>2</v>
      </c>
      <c r="AA288" s="179">
        <v>12</v>
      </c>
      <c r="AB288" s="179">
        <v>0</v>
      </c>
      <c r="AC288" s="179">
        <v>93</v>
      </c>
      <c r="AZ288" s="179">
        <v>1</v>
      </c>
      <c r="BA288" s="179">
        <f t="shared" si="1"/>
        <v>0</v>
      </c>
      <c r="BB288" s="179">
        <f t="shared" si="2"/>
        <v>0</v>
      </c>
      <c r="BC288" s="179">
        <f t="shared" si="3"/>
        <v>0</v>
      </c>
      <c r="BD288" s="179">
        <f t="shared" si="4"/>
        <v>0</v>
      </c>
      <c r="BE288" s="179">
        <f t="shared" si="5"/>
        <v>0</v>
      </c>
      <c r="CA288" s="203">
        <v>12</v>
      </c>
      <c r="CB288" s="203">
        <v>0</v>
      </c>
      <c r="CZ288" s="179">
        <v>2.3E-2</v>
      </c>
    </row>
    <row r="289" spans="1:104">
      <c r="A289" s="209">
        <v>95</v>
      </c>
      <c r="B289" s="208" t="s">
        <v>409</v>
      </c>
      <c r="C289" s="207" t="s">
        <v>408</v>
      </c>
      <c r="D289" s="206" t="s">
        <v>303</v>
      </c>
      <c r="E289" s="205">
        <v>1</v>
      </c>
      <c r="F289" s="242"/>
      <c r="G289" s="204">
        <f t="shared" si="0"/>
        <v>0</v>
      </c>
      <c r="O289" s="189">
        <v>2</v>
      </c>
      <c r="AA289" s="179">
        <v>12</v>
      </c>
      <c r="AB289" s="179">
        <v>0</v>
      </c>
      <c r="AC289" s="179">
        <v>157</v>
      </c>
      <c r="AZ289" s="179">
        <v>1</v>
      </c>
      <c r="BA289" s="179">
        <f t="shared" si="1"/>
        <v>0</v>
      </c>
      <c r="BB289" s="179">
        <f t="shared" si="2"/>
        <v>0</v>
      </c>
      <c r="BC289" s="179">
        <f t="shared" si="3"/>
        <v>0</v>
      </c>
      <c r="BD289" s="179">
        <f t="shared" si="4"/>
        <v>0</v>
      </c>
      <c r="BE289" s="179">
        <f t="shared" si="5"/>
        <v>0</v>
      </c>
      <c r="CA289" s="203">
        <v>12</v>
      </c>
      <c r="CB289" s="203">
        <v>0</v>
      </c>
      <c r="CZ289" s="179">
        <v>2.3E-2</v>
      </c>
    </row>
    <row r="290" spans="1:104">
      <c r="A290" s="202"/>
      <c r="B290" s="201"/>
      <c r="C290" s="401" t="s">
        <v>407</v>
      </c>
      <c r="D290" s="402"/>
      <c r="E290" s="200">
        <v>1</v>
      </c>
      <c r="F290" s="199"/>
      <c r="G290" s="198"/>
      <c r="M290" s="197" t="s">
        <v>407</v>
      </c>
      <c r="O290" s="189"/>
    </row>
    <row r="291" spans="1:104" ht="22.5">
      <c r="A291" s="202"/>
      <c r="B291" s="201"/>
      <c r="C291" s="401" t="s">
        <v>406</v>
      </c>
      <c r="D291" s="402"/>
      <c r="E291" s="200">
        <v>0</v>
      </c>
      <c r="F291" s="199"/>
      <c r="G291" s="198"/>
      <c r="M291" s="197" t="s">
        <v>406</v>
      </c>
      <c r="O291" s="189"/>
    </row>
    <row r="292" spans="1:104">
      <c r="A292" s="202"/>
      <c r="B292" s="201"/>
      <c r="C292" s="401" t="s">
        <v>405</v>
      </c>
      <c r="D292" s="402"/>
      <c r="E292" s="200">
        <v>0</v>
      </c>
      <c r="F292" s="199"/>
      <c r="G292" s="198"/>
      <c r="M292" s="197" t="s">
        <v>405</v>
      </c>
      <c r="O292" s="189"/>
    </row>
    <row r="293" spans="1:104">
      <c r="A293" s="202"/>
      <c r="B293" s="201"/>
      <c r="C293" s="401" t="s">
        <v>404</v>
      </c>
      <c r="D293" s="402"/>
      <c r="E293" s="200">
        <v>0</v>
      </c>
      <c r="F293" s="199"/>
      <c r="G293" s="198"/>
      <c r="M293" s="197" t="s">
        <v>404</v>
      </c>
      <c r="O293" s="189"/>
    </row>
    <row r="294" spans="1:104">
      <c r="A294" s="202"/>
      <c r="B294" s="201"/>
      <c r="C294" s="401" t="s">
        <v>403</v>
      </c>
      <c r="D294" s="402"/>
      <c r="E294" s="200">
        <v>0</v>
      </c>
      <c r="F294" s="199"/>
      <c r="G294" s="198"/>
      <c r="M294" s="197" t="s">
        <v>403</v>
      </c>
      <c r="O294" s="189"/>
    </row>
    <row r="295" spans="1:104">
      <c r="A295" s="202"/>
      <c r="B295" s="201"/>
      <c r="C295" s="401" t="s">
        <v>402</v>
      </c>
      <c r="D295" s="402"/>
      <c r="E295" s="200">
        <v>0</v>
      </c>
      <c r="F295" s="199"/>
      <c r="G295" s="198"/>
      <c r="M295" s="197" t="s">
        <v>402</v>
      </c>
      <c r="O295" s="189"/>
    </row>
    <row r="296" spans="1:104" ht="22.5">
      <c r="A296" s="202"/>
      <c r="B296" s="201"/>
      <c r="C296" s="401" t="s">
        <v>401</v>
      </c>
      <c r="D296" s="402"/>
      <c r="E296" s="200">
        <v>0</v>
      </c>
      <c r="F296" s="199"/>
      <c r="G296" s="198"/>
      <c r="M296" s="197" t="s">
        <v>401</v>
      </c>
      <c r="O296" s="189"/>
    </row>
    <row r="297" spans="1:104" ht="22.5">
      <c r="A297" s="202"/>
      <c r="B297" s="201"/>
      <c r="C297" s="401" t="s">
        <v>400</v>
      </c>
      <c r="D297" s="402"/>
      <c r="E297" s="200">
        <v>0</v>
      </c>
      <c r="F297" s="199"/>
      <c r="G297" s="198"/>
      <c r="M297" s="197" t="s">
        <v>400</v>
      </c>
      <c r="O297" s="189"/>
    </row>
    <row r="298" spans="1:104">
      <c r="A298" s="209">
        <v>96</v>
      </c>
      <c r="B298" s="208" t="s">
        <v>399</v>
      </c>
      <c r="C298" s="207" t="s">
        <v>398</v>
      </c>
      <c r="D298" s="206" t="s">
        <v>303</v>
      </c>
      <c r="E298" s="205">
        <v>2</v>
      </c>
      <c r="F298" s="242">
        <v>0</v>
      </c>
      <c r="G298" s="204">
        <f>E298*F298</f>
        <v>0</v>
      </c>
      <c r="O298" s="189">
        <v>2</v>
      </c>
      <c r="AA298" s="179">
        <v>12</v>
      </c>
      <c r="AB298" s="179">
        <v>0</v>
      </c>
      <c r="AC298" s="179">
        <v>158</v>
      </c>
      <c r="AZ298" s="179">
        <v>1</v>
      </c>
      <c r="BA298" s="179">
        <f>IF(AZ298=1,G298,0)</f>
        <v>0</v>
      </c>
      <c r="BB298" s="179">
        <f>IF(AZ298=2,G298,0)</f>
        <v>0</v>
      </c>
      <c r="BC298" s="179">
        <f>IF(AZ298=3,G298,0)</f>
        <v>0</v>
      </c>
      <c r="BD298" s="179">
        <f>IF(AZ298=4,G298,0)</f>
        <v>0</v>
      </c>
      <c r="BE298" s="179">
        <f>IF(AZ298=5,G298,0)</f>
        <v>0</v>
      </c>
      <c r="CA298" s="203">
        <v>12</v>
      </c>
      <c r="CB298" s="203">
        <v>0</v>
      </c>
      <c r="CZ298" s="179">
        <v>2.3E-2</v>
      </c>
    </row>
    <row r="299" spans="1:104">
      <c r="A299" s="202"/>
      <c r="B299" s="201"/>
      <c r="C299" s="401" t="s">
        <v>387</v>
      </c>
      <c r="D299" s="402"/>
      <c r="E299" s="200">
        <v>2</v>
      </c>
      <c r="F299" s="199"/>
      <c r="G299" s="198"/>
      <c r="M299" s="197" t="s">
        <v>387</v>
      </c>
      <c r="O299" s="189"/>
    </row>
    <row r="300" spans="1:104">
      <c r="A300" s="202"/>
      <c r="B300" s="201"/>
      <c r="C300" s="401" t="s">
        <v>397</v>
      </c>
      <c r="D300" s="402"/>
      <c r="E300" s="200">
        <v>0</v>
      </c>
      <c r="F300" s="199"/>
      <c r="G300" s="198"/>
      <c r="M300" s="197" t="s">
        <v>397</v>
      </c>
      <c r="O300" s="189"/>
    </row>
    <row r="301" spans="1:104">
      <c r="A301" s="202"/>
      <c r="B301" s="201"/>
      <c r="C301" s="401" t="s">
        <v>396</v>
      </c>
      <c r="D301" s="402"/>
      <c r="E301" s="200">
        <v>0</v>
      </c>
      <c r="F301" s="199"/>
      <c r="G301" s="198"/>
      <c r="M301" s="197" t="s">
        <v>396</v>
      </c>
      <c r="O301" s="189"/>
    </row>
    <row r="302" spans="1:104" ht="22.5">
      <c r="A302" s="209">
        <v>97</v>
      </c>
      <c r="B302" s="208" t="s">
        <v>395</v>
      </c>
      <c r="C302" s="207" t="s">
        <v>394</v>
      </c>
      <c r="D302" s="206" t="s">
        <v>303</v>
      </c>
      <c r="E302" s="205">
        <v>2</v>
      </c>
      <c r="F302" s="242">
        <v>0</v>
      </c>
      <c r="G302" s="204">
        <f>E302*F302</f>
        <v>0</v>
      </c>
      <c r="O302" s="189">
        <v>2</v>
      </c>
      <c r="AA302" s="179">
        <v>12</v>
      </c>
      <c r="AB302" s="179">
        <v>0</v>
      </c>
      <c r="AC302" s="179">
        <v>159</v>
      </c>
      <c r="AZ302" s="179">
        <v>1</v>
      </c>
      <c r="BA302" s="179">
        <f>IF(AZ302=1,G302,0)</f>
        <v>0</v>
      </c>
      <c r="BB302" s="179">
        <f>IF(AZ302=2,G302,0)</f>
        <v>0</v>
      </c>
      <c r="BC302" s="179">
        <f>IF(AZ302=3,G302,0)</f>
        <v>0</v>
      </c>
      <c r="BD302" s="179">
        <f>IF(AZ302=4,G302,0)</f>
        <v>0</v>
      </c>
      <c r="BE302" s="179">
        <f>IF(AZ302=5,G302,0)</f>
        <v>0</v>
      </c>
      <c r="CA302" s="203">
        <v>12</v>
      </c>
      <c r="CB302" s="203">
        <v>0</v>
      </c>
      <c r="CZ302" s="179">
        <v>0</v>
      </c>
    </row>
    <row r="303" spans="1:104">
      <c r="A303" s="209">
        <v>98</v>
      </c>
      <c r="B303" s="208" t="s">
        <v>393</v>
      </c>
      <c r="C303" s="207" t="s">
        <v>392</v>
      </c>
      <c r="D303" s="206" t="s">
        <v>303</v>
      </c>
      <c r="E303" s="205">
        <v>2</v>
      </c>
      <c r="F303" s="242">
        <v>0</v>
      </c>
      <c r="G303" s="204">
        <f>E303*F303</f>
        <v>0</v>
      </c>
      <c r="O303" s="189">
        <v>2</v>
      </c>
      <c r="AA303" s="179">
        <v>12</v>
      </c>
      <c r="AB303" s="179">
        <v>0</v>
      </c>
      <c r="AC303" s="179">
        <v>160</v>
      </c>
      <c r="AZ303" s="179">
        <v>1</v>
      </c>
      <c r="BA303" s="179">
        <f>IF(AZ303=1,G303,0)</f>
        <v>0</v>
      </c>
      <c r="BB303" s="179">
        <f>IF(AZ303=2,G303,0)</f>
        <v>0</v>
      </c>
      <c r="BC303" s="179">
        <f>IF(AZ303=3,G303,0)</f>
        <v>0</v>
      </c>
      <c r="BD303" s="179">
        <f>IF(AZ303=4,G303,0)</f>
        <v>0</v>
      </c>
      <c r="BE303" s="179">
        <f>IF(AZ303=5,G303,0)</f>
        <v>0</v>
      </c>
      <c r="CA303" s="203">
        <v>12</v>
      </c>
      <c r="CB303" s="203">
        <v>0</v>
      </c>
      <c r="CZ303" s="179">
        <v>0</v>
      </c>
    </row>
    <row r="304" spans="1:104">
      <c r="A304" s="202"/>
      <c r="B304" s="201"/>
      <c r="C304" s="401" t="s">
        <v>387</v>
      </c>
      <c r="D304" s="402"/>
      <c r="E304" s="200">
        <v>2</v>
      </c>
      <c r="F304" s="199"/>
      <c r="G304" s="198"/>
      <c r="M304" s="197" t="s">
        <v>387</v>
      </c>
      <c r="O304" s="189"/>
    </row>
    <row r="305" spans="1:104" ht="22.5">
      <c r="A305" s="202"/>
      <c r="B305" s="201"/>
      <c r="C305" s="401" t="s">
        <v>391</v>
      </c>
      <c r="D305" s="402"/>
      <c r="E305" s="200">
        <v>0</v>
      </c>
      <c r="F305" s="199"/>
      <c r="G305" s="198"/>
      <c r="M305" s="197" t="s">
        <v>391</v>
      </c>
      <c r="O305" s="189"/>
    </row>
    <row r="306" spans="1:104">
      <c r="A306" s="202"/>
      <c r="B306" s="201"/>
      <c r="C306" s="401" t="s">
        <v>390</v>
      </c>
      <c r="D306" s="402"/>
      <c r="E306" s="200">
        <v>0</v>
      </c>
      <c r="F306" s="199"/>
      <c r="G306" s="198"/>
      <c r="M306" s="197" t="s">
        <v>390</v>
      </c>
      <c r="O306" s="189"/>
    </row>
    <row r="307" spans="1:104">
      <c r="A307" s="209">
        <v>99</v>
      </c>
      <c r="B307" s="208" t="s">
        <v>389</v>
      </c>
      <c r="C307" s="207" t="s">
        <v>388</v>
      </c>
      <c r="D307" s="206" t="s">
        <v>303</v>
      </c>
      <c r="E307" s="205">
        <v>2</v>
      </c>
      <c r="F307" s="242">
        <v>0</v>
      </c>
      <c r="G307" s="204">
        <f>E307*F307</f>
        <v>0</v>
      </c>
      <c r="O307" s="189">
        <v>2</v>
      </c>
      <c r="AA307" s="179">
        <v>12</v>
      </c>
      <c r="AB307" s="179">
        <v>0</v>
      </c>
      <c r="AC307" s="179">
        <v>161</v>
      </c>
      <c r="AZ307" s="179">
        <v>1</v>
      </c>
      <c r="BA307" s="179">
        <f>IF(AZ307=1,G307,0)</f>
        <v>0</v>
      </c>
      <c r="BB307" s="179">
        <f>IF(AZ307=2,G307,0)</f>
        <v>0</v>
      </c>
      <c r="BC307" s="179">
        <f>IF(AZ307=3,G307,0)</f>
        <v>0</v>
      </c>
      <c r="BD307" s="179">
        <f>IF(AZ307=4,G307,0)</f>
        <v>0</v>
      </c>
      <c r="BE307" s="179">
        <f>IF(AZ307=5,G307,0)</f>
        <v>0</v>
      </c>
      <c r="CA307" s="203">
        <v>12</v>
      </c>
      <c r="CB307" s="203">
        <v>0</v>
      </c>
      <c r="CZ307" s="179">
        <v>0</v>
      </c>
    </row>
    <row r="308" spans="1:104">
      <c r="A308" s="202"/>
      <c r="B308" s="201"/>
      <c r="C308" s="401" t="s">
        <v>387</v>
      </c>
      <c r="D308" s="402"/>
      <c r="E308" s="200">
        <v>2</v>
      </c>
      <c r="F308" s="199"/>
      <c r="G308" s="198"/>
      <c r="M308" s="197" t="s">
        <v>387</v>
      </c>
      <c r="O308" s="189"/>
    </row>
    <row r="309" spans="1:104" ht="22.5">
      <c r="A309" s="202"/>
      <c r="B309" s="201"/>
      <c r="C309" s="401" t="s">
        <v>386</v>
      </c>
      <c r="D309" s="402"/>
      <c r="E309" s="200">
        <v>0</v>
      </c>
      <c r="F309" s="199"/>
      <c r="G309" s="198"/>
      <c r="M309" s="197" t="s">
        <v>386</v>
      </c>
      <c r="O309" s="189"/>
    </row>
    <row r="310" spans="1:104">
      <c r="A310" s="196"/>
      <c r="B310" s="195" t="s">
        <v>143</v>
      </c>
      <c r="C310" s="194" t="str">
        <f>CONCATENATE(B225," ",C225)</f>
        <v>8 Trubní vedení</v>
      </c>
      <c r="D310" s="193"/>
      <c r="E310" s="192"/>
      <c r="F310" s="191"/>
      <c r="G310" s="190">
        <f>SUM(G225:G309)</f>
        <v>0</v>
      </c>
      <c r="O310" s="189">
        <v>4</v>
      </c>
      <c r="BA310" s="188">
        <f>SUM(BA225:BA309)</f>
        <v>0</v>
      </c>
      <c r="BB310" s="188">
        <f>SUM(BB225:BB309)</f>
        <v>0</v>
      </c>
      <c r="BC310" s="188">
        <f>SUM(BC225:BC309)</f>
        <v>0</v>
      </c>
      <c r="BD310" s="188">
        <f>SUM(BD225:BD309)</f>
        <v>0</v>
      </c>
      <c r="BE310" s="188">
        <f>SUM(BE225:BE309)</f>
        <v>0</v>
      </c>
    </row>
    <row r="311" spans="1:104">
      <c r="A311" s="216" t="s">
        <v>149</v>
      </c>
      <c r="B311" s="215" t="s">
        <v>161</v>
      </c>
      <c r="C311" s="214" t="s">
        <v>160</v>
      </c>
      <c r="D311" s="213"/>
      <c r="E311" s="248"/>
      <c r="F311" s="248"/>
      <c r="G311" s="247"/>
      <c r="O311" s="189">
        <v>1</v>
      </c>
    </row>
    <row r="312" spans="1:104">
      <c r="A312" s="209">
        <v>100</v>
      </c>
      <c r="B312" s="208" t="s">
        <v>385</v>
      </c>
      <c r="C312" s="207" t="s">
        <v>384</v>
      </c>
      <c r="D312" s="206" t="s">
        <v>120</v>
      </c>
      <c r="E312" s="205">
        <v>2809.5098428000001</v>
      </c>
      <c r="F312" s="242">
        <v>0</v>
      </c>
      <c r="G312" s="204">
        <f>E312*F312</f>
        <v>0</v>
      </c>
      <c r="O312" s="189">
        <v>2</v>
      </c>
      <c r="AA312" s="179">
        <v>7</v>
      </c>
      <c r="AB312" s="179">
        <v>1</v>
      </c>
      <c r="AC312" s="179">
        <v>2</v>
      </c>
      <c r="AZ312" s="179">
        <v>1</v>
      </c>
      <c r="BA312" s="179">
        <f>IF(AZ312=1,G312,0)</f>
        <v>0</v>
      </c>
      <c r="BB312" s="179">
        <f>IF(AZ312=2,G312,0)</f>
        <v>0</v>
      </c>
      <c r="BC312" s="179">
        <f>IF(AZ312=3,G312,0)</f>
        <v>0</v>
      </c>
      <c r="BD312" s="179">
        <f>IF(AZ312=4,G312,0)</f>
        <v>0</v>
      </c>
      <c r="BE312" s="179">
        <f>IF(AZ312=5,G312,0)</f>
        <v>0</v>
      </c>
      <c r="CA312" s="203">
        <v>7</v>
      </c>
      <c r="CB312" s="203">
        <v>1</v>
      </c>
      <c r="CZ312" s="179">
        <v>0</v>
      </c>
    </row>
    <row r="313" spans="1:104">
      <c r="A313" s="196"/>
      <c r="B313" s="195" t="s">
        <v>143</v>
      </c>
      <c r="C313" s="194" t="str">
        <f>CONCATENATE(B311," ",C311)</f>
        <v>99 Staveništní přesun hmot</v>
      </c>
      <c r="D313" s="193"/>
      <c r="E313" s="192"/>
      <c r="F313" s="191"/>
      <c r="G313" s="190">
        <f>SUM(G311:G312)</f>
        <v>0</v>
      </c>
      <c r="O313" s="189">
        <v>4</v>
      </c>
      <c r="BA313" s="188">
        <f>SUM(BA311:BA312)</f>
        <v>0</v>
      </c>
      <c r="BB313" s="188">
        <f>SUM(BB311:BB312)</f>
        <v>0</v>
      </c>
      <c r="BC313" s="188">
        <f>SUM(BC311:BC312)</f>
        <v>0</v>
      </c>
      <c r="BD313" s="188">
        <f>SUM(BD311:BD312)</f>
        <v>0</v>
      </c>
      <c r="BE313" s="188">
        <f>SUM(BE311:BE312)</f>
        <v>0</v>
      </c>
    </row>
    <row r="314" spans="1:104">
      <c r="A314" s="216" t="s">
        <v>149</v>
      </c>
      <c r="B314" s="215" t="s">
        <v>383</v>
      </c>
      <c r="C314" s="214" t="s">
        <v>382</v>
      </c>
      <c r="D314" s="213"/>
      <c r="E314" s="248"/>
      <c r="F314" s="248"/>
      <c r="G314" s="247"/>
      <c r="O314" s="189">
        <v>1</v>
      </c>
    </row>
    <row r="315" spans="1:104">
      <c r="A315" s="209">
        <v>101</v>
      </c>
      <c r="B315" s="208" t="s">
        <v>381</v>
      </c>
      <c r="C315" s="207" t="s">
        <v>380</v>
      </c>
      <c r="D315" s="206" t="s">
        <v>117</v>
      </c>
      <c r="E315" s="205">
        <v>171.35499999999999</v>
      </c>
      <c r="F315" s="242"/>
      <c r="G315" s="204">
        <f>E315*F315</f>
        <v>0</v>
      </c>
      <c r="O315" s="189">
        <v>2</v>
      </c>
      <c r="AA315" s="179">
        <v>1</v>
      </c>
      <c r="AB315" s="179">
        <v>7</v>
      </c>
      <c r="AC315" s="179">
        <v>7</v>
      </c>
      <c r="AZ315" s="179">
        <v>2</v>
      </c>
      <c r="BA315" s="179">
        <f>IF(AZ315=1,G315,0)</f>
        <v>0</v>
      </c>
      <c r="BB315" s="179">
        <f>IF(AZ315=2,G315,0)</f>
        <v>0</v>
      </c>
      <c r="BC315" s="179">
        <f>IF(AZ315=3,G315,0)</f>
        <v>0</v>
      </c>
      <c r="BD315" s="179">
        <f>IF(AZ315=4,G315,0)</f>
        <v>0</v>
      </c>
      <c r="BE315" s="179">
        <f>IF(AZ315=5,G315,0)</f>
        <v>0</v>
      </c>
      <c r="CA315" s="203">
        <v>1</v>
      </c>
      <c r="CB315" s="203">
        <v>7</v>
      </c>
      <c r="CZ315" s="179">
        <v>1E-3</v>
      </c>
    </row>
    <row r="316" spans="1:104">
      <c r="A316" s="202"/>
      <c r="B316" s="201"/>
      <c r="C316" s="401" t="s">
        <v>371</v>
      </c>
      <c r="D316" s="402"/>
      <c r="E316" s="200">
        <v>0</v>
      </c>
      <c r="F316" s="199"/>
      <c r="G316" s="198"/>
      <c r="M316" s="197" t="s">
        <v>371</v>
      </c>
      <c r="O316" s="189"/>
    </row>
    <row r="317" spans="1:104">
      <c r="A317" s="202"/>
      <c r="B317" s="201"/>
      <c r="C317" s="401" t="s">
        <v>379</v>
      </c>
      <c r="D317" s="402"/>
      <c r="E317" s="200">
        <v>69.12</v>
      </c>
      <c r="F317" s="199"/>
      <c r="G317" s="198"/>
      <c r="M317" s="197" t="s">
        <v>379</v>
      </c>
      <c r="O317" s="189"/>
    </row>
    <row r="318" spans="1:104">
      <c r="A318" s="202"/>
      <c r="B318" s="201"/>
      <c r="C318" s="401" t="s">
        <v>378</v>
      </c>
      <c r="D318" s="402"/>
      <c r="E318" s="200">
        <v>67.234999999999999</v>
      </c>
      <c r="F318" s="199"/>
      <c r="G318" s="198"/>
      <c r="M318" s="197" t="s">
        <v>378</v>
      </c>
      <c r="O318" s="189"/>
    </row>
    <row r="319" spans="1:104">
      <c r="A319" s="202"/>
      <c r="B319" s="201"/>
      <c r="C319" s="401" t="s">
        <v>377</v>
      </c>
      <c r="D319" s="402"/>
      <c r="E319" s="200">
        <v>35</v>
      </c>
      <c r="F319" s="199"/>
      <c r="G319" s="198"/>
      <c r="M319" s="197" t="s">
        <v>377</v>
      </c>
      <c r="O319" s="189"/>
    </row>
    <row r="320" spans="1:104">
      <c r="A320" s="209">
        <v>102</v>
      </c>
      <c r="B320" s="208" t="s">
        <v>376</v>
      </c>
      <c r="C320" s="207" t="s">
        <v>375</v>
      </c>
      <c r="D320" s="206" t="s">
        <v>333</v>
      </c>
      <c r="E320" s="205">
        <v>8.2900000000000001E-2</v>
      </c>
      <c r="F320" s="242">
        <v>0</v>
      </c>
      <c r="G320" s="204">
        <f>E320*F320</f>
        <v>0</v>
      </c>
      <c r="O320" s="189">
        <v>2</v>
      </c>
      <c r="AA320" s="179">
        <v>3</v>
      </c>
      <c r="AB320" s="179">
        <v>7</v>
      </c>
      <c r="AC320" s="179">
        <v>13384320</v>
      </c>
      <c r="AZ320" s="179">
        <v>2</v>
      </c>
      <c r="BA320" s="179">
        <f>IF(AZ320=1,G320,0)</f>
        <v>0</v>
      </c>
      <c r="BB320" s="179">
        <f>IF(AZ320=2,G320,0)</f>
        <v>0</v>
      </c>
      <c r="BC320" s="179">
        <f>IF(AZ320=3,G320,0)</f>
        <v>0</v>
      </c>
      <c r="BD320" s="179">
        <f>IF(AZ320=4,G320,0)</f>
        <v>0</v>
      </c>
      <c r="BE320" s="179">
        <f>IF(AZ320=5,G320,0)</f>
        <v>0</v>
      </c>
      <c r="CA320" s="203">
        <v>3</v>
      </c>
      <c r="CB320" s="203">
        <v>7</v>
      </c>
      <c r="CZ320" s="179">
        <v>1</v>
      </c>
    </row>
    <row r="321" spans="1:104">
      <c r="A321" s="202"/>
      <c r="B321" s="201"/>
      <c r="C321" s="401" t="s">
        <v>371</v>
      </c>
      <c r="D321" s="402"/>
      <c r="E321" s="200">
        <v>0</v>
      </c>
      <c r="F321" s="199"/>
      <c r="G321" s="198"/>
      <c r="M321" s="197" t="s">
        <v>371</v>
      </c>
      <c r="O321" s="189"/>
    </row>
    <row r="322" spans="1:104">
      <c r="A322" s="202"/>
      <c r="B322" s="201"/>
      <c r="C322" s="401" t="s">
        <v>374</v>
      </c>
      <c r="D322" s="402"/>
      <c r="E322" s="200">
        <v>8.2900000000000001E-2</v>
      </c>
      <c r="F322" s="199"/>
      <c r="G322" s="198"/>
      <c r="M322" s="197" t="s">
        <v>374</v>
      </c>
      <c r="O322" s="189"/>
    </row>
    <row r="323" spans="1:104">
      <c r="A323" s="209">
        <v>103</v>
      </c>
      <c r="B323" s="208" t="s">
        <v>372</v>
      </c>
      <c r="C323" s="207" t="s">
        <v>373</v>
      </c>
      <c r="D323" s="206" t="s">
        <v>333</v>
      </c>
      <c r="E323" s="205">
        <v>8.0699999999999994E-2</v>
      </c>
      <c r="F323" s="242">
        <v>0</v>
      </c>
      <c r="G323" s="204">
        <f>E323*F323</f>
        <v>0</v>
      </c>
      <c r="O323" s="189">
        <v>2</v>
      </c>
      <c r="AA323" s="179">
        <v>3</v>
      </c>
      <c r="AB323" s="179">
        <v>7</v>
      </c>
      <c r="AC323" s="179" t="s">
        <v>372</v>
      </c>
      <c r="AZ323" s="179">
        <v>2</v>
      </c>
      <c r="BA323" s="179">
        <f>IF(AZ323=1,G323,0)</f>
        <v>0</v>
      </c>
      <c r="BB323" s="179">
        <f>IF(AZ323=2,G323,0)</f>
        <v>0</v>
      </c>
      <c r="BC323" s="179">
        <f>IF(AZ323=3,G323,0)</f>
        <v>0</v>
      </c>
      <c r="BD323" s="179">
        <f>IF(AZ323=4,G323,0)</f>
        <v>0</v>
      </c>
      <c r="BE323" s="179">
        <f>IF(AZ323=5,G323,0)</f>
        <v>0</v>
      </c>
      <c r="CA323" s="203">
        <v>3</v>
      </c>
      <c r="CB323" s="203">
        <v>7</v>
      </c>
      <c r="CZ323" s="179">
        <v>1</v>
      </c>
    </row>
    <row r="324" spans="1:104">
      <c r="A324" s="202"/>
      <c r="B324" s="201"/>
      <c r="C324" s="401" t="s">
        <v>371</v>
      </c>
      <c r="D324" s="402"/>
      <c r="E324" s="200">
        <v>0</v>
      </c>
      <c r="F324" s="199"/>
      <c r="G324" s="198"/>
      <c r="M324" s="197" t="s">
        <v>371</v>
      </c>
      <c r="O324" s="189"/>
    </row>
    <row r="325" spans="1:104">
      <c r="A325" s="202"/>
      <c r="B325" s="201"/>
      <c r="C325" s="401" t="s">
        <v>370</v>
      </c>
      <c r="D325" s="402"/>
      <c r="E325" s="200">
        <v>8.0699999999999994E-2</v>
      </c>
      <c r="F325" s="199"/>
      <c r="G325" s="198"/>
      <c r="M325" s="197" t="s">
        <v>370</v>
      </c>
      <c r="O325" s="189"/>
    </row>
    <row r="326" spans="1:104">
      <c r="A326" s="209">
        <v>104</v>
      </c>
      <c r="B326" s="208" t="s">
        <v>368</v>
      </c>
      <c r="C326" s="207" t="s">
        <v>369</v>
      </c>
      <c r="D326" s="206" t="s">
        <v>178</v>
      </c>
      <c r="E326" s="205">
        <v>1</v>
      </c>
      <c r="F326" s="242">
        <v>0</v>
      </c>
      <c r="G326" s="204">
        <f>E326*F326</f>
        <v>0</v>
      </c>
      <c r="O326" s="189">
        <v>2</v>
      </c>
      <c r="AA326" s="179">
        <v>3</v>
      </c>
      <c r="AB326" s="179">
        <v>7</v>
      </c>
      <c r="AC326" s="179" t="s">
        <v>368</v>
      </c>
      <c r="AZ326" s="179">
        <v>2</v>
      </c>
      <c r="BA326" s="179">
        <f>IF(AZ326=1,G326,0)</f>
        <v>0</v>
      </c>
      <c r="BB326" s="179">
        <f>IF(AZ326=2,G326,0)</f>
        <v>0</v>
      </c>
      <c r="BC326" s="179">
        <f>IF(AZ326=3,G326,0)</f>
        <v>0</v>
      </c>
      <c r="BD326" s="179">
        <f>IF(AZ326=4,G326,0)</f>
        <v>0</v>
      </c>
      <c r="BE326" s="179">
        <f>IF(AZ326=5,G326,0)</f>
        <v>0</v>
      </c>
      <c r="CA326" s="203">
        <v>3</v>
      </c>
      <c r="CB326" s="203">
        <v>7</v>
      </c>
      <c r="CZ326" s="179">
        <v>0.65</v>
      </c>
    </row>
    <row r="327" spans="1:104">
      <c r="A327" s="209">
        <v>105</v>
      </c>
      <c r="B327" s="208" t="s">
        <v>367</v>
      </c>
      <c r="C327" s="207" t="s">
        <v>366</v>
      </c>
      <c r="D327" s="206" t="s">
        <v>303</v>
      </c>
      <c r="E327" s="205">
        <v>1</v>
      </c>
      <c r="F327" s="242">
        <v>0</v>
      </c>
      <c r="G327" s="204">
        <f>E327*F327</f>
        <v>0</v>
      </c>
      <c r="O327" s="189">
        <v>2</v>
      </c>
      <c r="AA327" s="179">
        <v>12</v>
      </c>
      <c r="AB327" s="179">
        <v>0</v>
      </c>
      <c r="AC327" s="179">
        <v>135</v>
      </c>
      <c r="AZ327" s="179">
        <v>2</v>
      </c>
      <c r="BA327" s="179">
        <f>IF(AZ327=1,G327,0)</f>
        <v>0</v>
      </c>
      <c r="BB327" s="179">
        <f>IF(AZ327=2,G327,0)</f>
        <v>0</v>
      </c>
      <c r="BC327" s="179">
        <f>IF(AZ327=3,G327,0)</f>
        <v>0</v>
      </c>
      <c r="BD327" s="179">
        <f>IF(AZ327=4,G327,0)</f>
        <v>0</v>
      </c>
      <c r="BE327" s="179">
        <f>IF(AZ327=5,G327,0)</f>
        <v>0</v>
      </c>
      <c r="CA327" s="203">
        <v>12</v>
      </c>
      <c r="CB327" s="203">
        <v>0</v>
      </c>
      <c r="CZ327" s="179">
        <v>6.9999999999999994E-5</v>
      </c>
    </row>
    <row r="328" spans="1:104" ht="22.5">
      <c r="A328" s="209">
        <v>106</v>
      </c>
      <c r="B328" s="208" t="s">
        <v>364</v>
      </c>
      <c r="C328" s="207" t="s">
        <v>365</v>
      </c>
      <c r="D328" s="206" t="s">
        <v>131</v>
      </c>
      <c r="E328" s="205">
        <v>18</v>
      </c>
      <c r="F328" s="242"/>
      <c r="G328" s="204">
        <f>E328*F328</f>
        <v>0</v>
      </c>
      <c r="O328" s="189">
        <v>2</v>
      </c>
      <c r="AA328" s="179">
        <v>3</v>
      </c>
      <c r="AB328" s="179">
        <v>7</v>
      </c>
      <c r="AC328" s="179" t="s">
        <v>364</v>
      </c>
      <c r="AZ328" s="179">
        <v>2</v>
      </c>
      <c r="BA328" s="179">
        <f>IF(AZ328=1,G328,0)</f>
        <v>0</v>
      </c>
      <c r="BB328" s="179">
        <f>IF(AZ328=2,G328,0)</f>
        <v>0</v>
      </c>
      <c r="BC328" s="179">
        <f>IF(AZ328=3,G328,0)</f>
        <v>0</v>
      </c>
      <c r="BD328" s="179">
        <f>IF(AZ328=4,G328,0)</f>
        <v>0</v>
      </c>
      <c r="BE328" s="179">
        <f>IF(AZ328=5,G328,0)</f>
        <v>0</v>
      </c>
      <c r="CA328" s="203">
        <v>3</v>
      </c>
      <c r="CB328" s="203">
        <v>7</v>
      </c>
      <c r="CZ328" s="179">
        <v>0.65</v>
      </c>
    </row>
    <row r="329" spans="1:104">
      <c r="A329" s="202"/>
      <c r="B329" s="201"/>
      <c r="C329" s="401" t="s">
        <v>363</v>
      </c>
      <c r="D329" s="402"/>
      <c r="E329" s="200">
        <v>18</v>
      </c>
      <c r="F329" s="199"/>
      <c r="G329" s="198"/>
      <c r="M329" s="197" t="s">
        <v>363</v>
      </c>
      <c r="O329" s="189"/>
    </row>
    <row r="330" spans="1:104">
      <c r="A330" s="209">
        <v>107</v>
      </c>
      <c r="B330" s="208" t="s">
        <v>362</v>
      </c>
      <c r="C330" s="207" t="s">
        <v>361</v>
      </c>
      <c r="D330" s="206" t="s">
        <v>120</v>
      </c>
      <c r="E330" s="205">
        <v>12.685025</v>
      </c>
      <c r="F330" s="242"/>
      <c r="G330" s="204">
        <f>E330*F330</f>
        <v>0</v>
      </c>
      <c r="O330" s="189">
        <v>2</v>
      </c>
      <c r="AA330" s="179">
        <v>7</v>
      </c>
      <c r="AB330" s="179">
        <v>1001</v>
      </c>
      <c r="AC330" s="179">
        <v>5</v>
      </c>
      <c r="AZ330" s="179">
        <v>2</v>
      </c>
      <c r="BA330" s="179">
        <f>IF(AZ330=1,G330,0)</f>
        <v>0</v>
      </c>
      <c r="BB330" s="179">
        <f>IF(AZ330=2,G330,0)</f>
        <v>0</v>
      </c>
      <c r="BC330" s="179">
        <f>IF(AZ330=3,G330,0)</f>
        <v>0</v>
      </c>
      <c r="BD330" s="179">
        <f>IF(AZ330=4,G330,0)</f>
        <v>0</v>
      </c>
      <c r="BE330" s="179">
        <f>IF(AZ330=5,G330,0)</f>
        <v>0</v>
      </c>
      <c r="CA330" s="203">
        <v>7</v>
      </c>
      <c r="CB330" s="203">
        <v>1001</v>
      </c>
      <c r="CZ330" s="179">
        <v>0</v>
      </c>
    </row>
    <row r="331" spans="1:104">
      <c r="A331" s="196"/>
      <c r="B331" s="195" t="s">
        <v>143</v>
      </c>
      <c r="C331" s="194" t="str">
        <f>CONCATENATE(B314," ",C314)</f>
        <v>767 Konstrukce zámečnické</v>
      </c>
      <c r="D331" s="193"/>
      <c r="E331" s="192"/>
      <c r="F331" s="191"/>
      <c r="G331" s="190">
        <f>SUM(G314:G330)</f>
        <v>0</v>
      </c>
      <c r="O331" s="189">
        <v>4</v>
      </c>
      <c r="BA331" s="188">
        <f>SUM(BA314:BA330)</f>
        <v>0</v>
      </c>
      <c r="BB331" s="188">
        <f>SUM(BB314:BB330)</f>
        <v>0</v>
      </c>
      <c r="BC331" s="188">
        <f>SUM(BC314:BC330)</f>
        <v>0</v>
      </c>
      <c r="BD331" s="188">
        <f>SUM(BD314:BD330)</f>
        <v>0</v>
      </c>
      <c r="BE331" s="188">
        <f>SUM(BE314:BE330)</f>
        <v>0</v>
      </c>
    </row>
    <row r="332" spans="1:104">
      <c r="E332" s="179"/>
    </row>
    <row r="333" spans="1:104" ht="15">
      <c r="A333" s="236" t="s">
        <v>288</v>
      </c>
      <c r="B333" s="237"/>
      <c r="C333" s="237"/>
      <c r="D333" s="238"/>
      <c r="E333" s="237"/>
      <c r="F333" s="238"/>
      <c r="G333" s="239">
        <f>G132+G166+G188+G224+G310+G313+G331</f>
        <v>0</v>
      </c>
    </row>
    <row r="334" spans="1:104">
      <c r="E334" s="179"/>
    </row>
    <row r="335" spans="1:104">
      <c r="A335" s="240" t="s">
        <v>289</v>
      </c>
      <c r="B335" s="240"/>
      <c r="C335" s="240"/>
      <c r="D335" s="240"/>
      <c r="E335" s="240"/>
      <c r="F335" s="240"/>
      <c r="G335" s="240"/>
    </row>
    <row r="336" spans="1:104">
      <c r="A336" s="240"/>
      <c r="B336" s="403" t="s">
        <v>290</v>
      </c>
      <c r="C336" s="403"/>
      <c r="D336" s="403"/>
      <c r="E336" s="403"/>
      <c r="F336" s="403"/>
      <c r="G336" s="403"/>
    </row>
    <row r="337" spans="1:7">
      <c r="A337" s="241"/>
      <c r="B337" s="403"/>
      <c r="C337" s="403"/>
      <c r="D337" s="403"/>
      <c r="E337" s="403"/>
      <c r="F337" s="403"/>
      <c r="G337" s="403"/>
    </row>
    <row r="338" spans="1:7">
      <c r="A338" s="241"/>
      <c r="B338" s="403"/>
      <c r="C338" s="403"/>
      <c r="D338" s="403"/>
      <c r="E338" s="403"/>
      <c r="F338" s="403"/>
      <c r="G338" s="403"/>
    </row>
    <row r="339" spans="1:7">
      <c r="A339" s="241"/>
      <c r="B339" s="403"/>
      <c r="C339" s="403"/>
      <c r="D339" s="403"/>
      <c r="E339" s="403"/>
      <c r="F339" s="403"/>
      <c r="G339" s="403"/>
    </row>
    <row r="340" spans="1:7">
      <c r="A340" s="241"/>
      <c r="B340" s="403"/>
      <c r="C340" s="403"/>
      <c r="D340" s="403"/>
      <c r="E340" s="403"/>
      <c r="F340" s="403"/>
      <c r="G340" s="403"/>
    </row>
    <row r="341" spans="1:7">
      <c r="A341" s="241"/>
      <c r="B341" s="403"/>
      <c r="C341" s="403"/>
      <c r="D341" s="403"/>
      <c r="E341" s="403"/>
      <c r="F341" s="403"/>
      <c r="G341" s="403"/>
    </row>
    <row r="342" spans="1:7">
      <c r="A342" s="241"/>
      <c r="B342" s="403"/>
      <c r="C342" s="403"/>
      <c r="D342" s="403"/>
      <c r="E342" s="403"/>
      <c r="F342" s="403"/>
      <c r="G342" s="403"/>
    </row>
    <row r="343" spans="1:7">
      <c r="A343" s="241"/>
      <c r="B343" s="403"/>
      <c r="C343" s="403"/>
      <c r="D343" s="403"/>
      <c r="E343" s="403"/>
      <c r="F343" s="403"/>
      <c r="G343" s="403"/>
    </row>
    <row r="344" spans="1:7">
      <c r="A344" s="241"/>
      <c r="B344" s="403"/>
      <c r="C344" s="403"/>
      <c r="D344" s="403"/>
      <c r="E344" s="403"/>
      <c r="F344" s="403"/>
      <c r="G344" s="403"/>
    </row>
    <row r="345" spans="1:7">
      <c r="E345" s="179"/>
    </row>
    <row r="346" spans="1:7">
      <c r="E346" s="179"/>
    </row>
    <row r="347" spans="1:7">
      <c r="E347" s="179"/>
    </row>
    <row r="348" spans="1:7">
      <c r="E348" s="179"/>
    </row>
    <row r="349" spans="1:7">
      <c r="E349" s="179"/>
    </row>
    <row r="350" spans="1:7">
      <c r="E350" s="179"/>
    </row>
    <row r="351" spans="1:7">
      <c r="E351" s="179"/>
    </row>
    <row r="352" spans="1:7">
      <c r="E352" s="179"/>
    </row>
    <row r="353" spans="5:5">
      <c r="E353" s="179"/>
    </row>
    <row r="354" spans="5:5">
      <c r="E354" s="179"/>
    </row>
    <row r="355" spans="5:5">
      <c r="E355" s="179"/>
    </row>
    <row r="356" spans="5:5">
      <c r="E356" s="179"/>
    </row>
    <row r="357" spans="5:5">
      <c r="E357" s="179"/>
    </row>
    <row r="358" spans="5:5">
      <c r="E358" s="179"/>
    </row>
    <row r="359" spans="5:5">
      <c r="E359" s="179"/>
    </row>
    <row r="360" spans="5:5">
      <c r="E360" s="179"/>
    </row>
    <row r="361" spans="5:5">
      <c r="E361" s="179"/>
    </row>
    <row r="362" spans="5:5">
      <c r="E362" s="179"/>
    </row>
    <row r="363" spans="5:5">
      <c r="E363" s="179"/>
    </row>
    <row r="364" spans="5:5">
      <c r="E364" s="179"/>
    </row>
    <row r="365" spans="5:5">
      <c r="E365" s="179"/>
    </row>
    <row r="366" spans="5:5">
      <c r="E366" s="179"/>
    </row>
    <row r="367" spans="5:5">
      <c r="E367" s="179"/>
    </row>
    <row r="368" spans="5:5">
      <c r="E368" s="179"/>
    </row>
    <row r="369" spans="5:5">
      <c r="E369" s="179"/>
    </row>
    <row r="370" spans="5:5">
      <c r="E370" s="179"/>
    </row>
    <row r="371" spans="5:5">
      <c r="E371" s="179"/>
    </row>
    <row r="372" spans="5:5">
      <c r="E372" s="179"/>
    </row>
    <row r="373" spans="5:5">
      <c r="E373" s="179"/>
    </row>
    <row r="374" spans="5:5">
      <c r="E374" s="179"/>
    </row>
    <row r="375" spans="5:5">
      <c r="E375" s="179"/>
    </row>
    <row r="376" spans="5:5">
      <c r="E376" s="179"/>
    </row>
    <row r="377" spans="5:5">
      <c r="E377" s="179"/>
    </row>
    <row r="378" spans="5:5">
      <c r="E378" s="179"/>
    </row>
    <row r="379" spans="5:5">
      <c r="E379" s="179"/>
    </row>
    <row r="380" spans="5:5">
      <c r="E380" s="179"/>
    </row>
    <row r="381" spans="5:5">
      <c r="E381" s="179"/>
    </row>
    <row r="382" spans="5:5">
      <c r="E382" s="179"/>
    </row>
    <row r="383" spans="5:5">
      <c r="E383" s="179"/>
    </row>
    <row r="384" spans="5:5">
      <c r="E384" s="179"/>
    </row>
    <row r="385" spans="1:7">
      <c r="E385" s="179"/>
    </row>
    <row r="386" spans="1:7">
      <c r="E386" s="179"/>
    </row>
    <row r="387" spans="1:7">
      <c r="E387" s="179"/>
    </row>
    <row r="388" spans="1:7">
      <c r="E388" s="179"/>
    </row>
    <row r="389" spans="1:7">
      <c r="E389" s="179"/>
    </row>
    <row r="390" spans="1:7">
      <c r="A390" s="243"/>
      <c r="B390" s="243"/>
    </row>
    <row r="391" spans="1:7">
      <c r="C391" s="245"/>
      <c r="D391" s="245"/>
      <c r="E391" s="246"/>
      <c r="F391" s="245"/>
      <c r="G391" s="244"/>
    </row>
    <row r="392" spans="1:7">
      <c r="A392" s="243"/>
      <c r="B392" s="243"/>
    </row>
  </sheetData>
  <sheetProtection algorithmName="SHA-512" hashValue="9+XcTs5I1eFTK5mV96ZsWqaYP5oaVCrw6ffT+d6vKUfDiMgj+NN1uI/84qP0++1Cdfm8TVhwkkUmcHruU02DRw==" saltValue="nTqBM+3EzjxCGBQqMIWAEA==" spinCount="100000" sheet="1" objects="1" scenarios="1"/>
  <protectedRanges>
    <protectedRange sqref="F253 F254 F257 F258 F261 F264 F269 F273 F276 F278 F280 F283 F284 F285 F286 F287 F288 F289 F298 F302 F303 F307 F312 F315 F320 F323 F326 F327 F328 F330" name="Oblast3"/>
    <protectedRange sqref="F8 F10:F11 F14 F16 F18 F20 F22 F27 F29 F37 F39:F41 F45 F47 F49 F51 F53 F55 F59 F64 F66 F68 F72 F77 F79 F81 F83 F85 F91 F93 F96 F99 F102 F111 F116 F122 F125 F128 F134" name="Oblast1"/>
    <protectedRange sqref="F136 F143 F149 F154 F159 F164 F168 F171 F174 F177 F180 F181 F183 F185 F187 F190 F194 F198 F199 F201 F211 F213 F215 F218 F220 F222 F226 F228 F230 F232 F237 F240 F243 F246 F248 F250" name="Oblast2"/>
  </protectedRanges>
  <mergeCells count="209">
    <mergeCell ref="C297:D297"/>
    <mergeCell ref="C299:D299"/>
    <mergeCell ref="C300:D300"/>
    <mergeCell ref="C301:D301"/>
    <mergeCell ref="C304:D304"/>
    <mergeCell ref="C305:D305"/>
    <mergeCell ref="C324:D324"/>
    <mergeCell ref="C325:D325"/>
    <mergeCell ref="C329:D329"/>
    <mergeCell ref="C306:D306"/>
    <mergeCell ref="C308:D308"/>
    <mergeCell ref="C309:D309"/>
    <mergeCell ref="C316:D316"/>
    <mergeCell ref="C317:D317"/>
    <mergeCell ref="C318:D318"/>
    <mergeCell ref="C319:D319"/>
    <mergeCell ref="C321:D321"/>
    <mergeCell ref="C322:D322"/>
    <mergeCell ref="C281:D281"/>
    <mergeCell ref="C282:D282"/>
    <mergeCell ref="C290:D290"/>
    <mergeCell ref="C291:D291"/>
    <mergeCell ref="C292:D292"/>
    <mergeCell ref="C293:D293"/>
    <mergeCell ref="C294:D294"/>
    <mergeCell ref="C295:D295"/>
    <mergeCell ref="C296:D296"/>
    <mergeCell ref="C267:D267"/>
    <mergeCell ref="C268:D268"/>
    <mergeCell ref="C270:D270"/>
    <mergeCell ref="C271:D271"/>
    <mergeCell ref="C272:D272"/>
    <mergeCell ref="C274:D274"/>
    <mergeCell ref="C275:D275"/>
    <mergeCell ref="C277:D277"/>
    <mergeCell ref="C279:D279"/>
    <mergeCell ref="C252:D252"/>
    <mergeCell ref="C255:D255"/>
    <mergeCell ref="C256:D256"/>
    <mergeCell ref="C259:D259"/>
    <mergeCell ref="C260:D260"/>
    <mergeCell ref="C262:D262"/>
    <mergeCell ref="C263:D263"/>
    <mergeCell ref="C265:D265"/>
    <mergeCell ref="C266:D266"/>
    <mergeCell ref="C238:D238"/>
    <mergeCell ref="C239:D239"/>
    <mergeCell ref="C241:D241"/>
    <mergeCell ref="C242:D242"/>
    <mergeCell ref="C244:D244"/>
    <mergeCell ref="C245:D245"/>
    <mergeCell ref="C247:D247"/>
    <mergeCell ref="C249:D249"/>
    <mergeCell ref="C251:D251"/>
    <mergeCell ref="C208:D208"/>
    <mergeCell ref="C209:D209"/>
    <mergeCell ref="C210:D210"/>
    <mergeCell ref="C235:D235"/>
    <mergeCell ref="C236:D236"/>
    <mergeCell ref="C212:D212"/>
    <mergeCell ref="C214:D214"/>
    <mergeCell ref="C216:D216"/>
    <mergeCell ref="C217:D217"/>
    <mergeCell ref="C219:D219"/>
    <mergeCell ref="C221:D221"/>
    <mergeCell ref="C223:D223"/>
    <mergeCell ref="C227:D227"/>
    <mergeCell ref="C229:D229"/>
    <mergeCell ref="C231:D231"/>
    <mergeCell ref="C233:D233"/>
    <mergeCell ref="C234:D234"/>
    <mergeCell ref="C196:D196"/>
    <mergeCell ref="C197:D197"/>
    <mergeCell ref="C200:D200"/>
    <mergeCell ref="C202:D202"/>
    <mergeCell ref="C203:D203"/>
    <mergeCell ref="C204:D204"/>
    <mergeCell ref="C205:D205"/>
    <mergeCell ref="C206:D206"/>
    <mergeCell ref="C207:D207"/>
    <mergeCell ref="C193:D193"/>
    <mergeCell ref="C195:D195"/>
    <mergeCell ref="C165:D165"/>
    <mergeCell ref="C169:D169"/>
    <mergeCell ref="C170:D170"/>
    <mergeCell ref="C172:D172"/>
    <mergeCell ref="C173:D173"/>
    <mergeCell ref="C175:D175"/>
    <mergeCell ref="C176:D176"/>
    <mergeCell ref="C178:D178"/>
    <mergeCell ref="C179:D179"/>
    <mergeCell ref="C182:D182"/>
    <mergeCell ref="C184:D184"/>
    <mergeCell ref="C186:D186"/>
    <mergeCell ref="C191:D191"/>
    <mergeCell ref="C192:D192"/>
    <mergeCell ref="C153:D153"/>
    <mergeCell ref="C155:D155"/>
    <mergeCell ref="C156:D156"/>
    <mergeCell ref="C157:D157"/>
    <mergeCell ref="C158:D158"/>
    <mergeCell ref="C160:D160"/>
    <mergeCell ref="C161:D161"/>
    <mergeCell ref="C162:D162"/>
    <mergeCell ref="C163:D163"/>
    <mergeCell ref="C142:D142"/>
    <mergeCell ref="C144:D144"/>
    <mergeCell ref="C145:D145"/>
    <mergeCell ref="C146:D146"/>
    <mergeCell ref="C147:D147"/>
    <mergeCell ref="C148:D148"/>
    <mergeCell ref="C150:D150"/>
    <mergeCell ref="C151:D151"/>
    <mergeCell ref="C152:D152"/>
    <mergeCell ref="C118:D118"/>
    <mergeCell ref="C119:D119"/>
    <mergeCell ref="C120:D120"/>
    <mergeCell ref="C140:D140"/>
    <mergeCell ref="C141:D141"/>
    <mergeCell ref="C121:D121"/>
    <mergeCell ref="C123:D123"/>
    <mergeCell ref="C124:D124"/>
    <mergeCell ref="C126:D126"/>
    <mergeCell ref="C127:D127"/>
    <mergeCell ref="C129:D129"/>
    <mergeCell ref="C130:D130"/>
    <mergeCell ref="C131:D131"/>
    <mergeCell ref="C135:D135"/>
    <mergeCell ref="C137:D137"/>
    <mergeCell ref="C138:D138"/>
    <mergeCell ref="C139:D139"/>
    <mergeCell ref="C107:D107"/>
    <mergeCell ref="C108:D108"/>
    <mergeCell ref="C109:D109"/>
    <mergeCell ref="C110:D110"/>
    <mergeCell ref="C112:D112"/>
    <mergeCell ref="C113:D113"/>
    <mergeCell ref="C114:D114"/>
    <mergeCell ref="C115:D115"/>
    <mergeCell ref="C117:D117"/>
    <mergeCell ref="C95:D95"/>
    <mergeCell ref="C97:D97"/>
    <mergeCell ref="C98:D98"/>
    <mergeCell ref="C100:D100"/>
    <mergeCell ref="C101:D101"/>
    <mergeCell ref="C103:D103"/>
    <mergeCell ref="C104:D104"/>
    <mergeCell ref="C105:D105"/>
    <mergeCell ref="C106:D106"/>
    <mergeCell ref="C82:D82"/>
    <mergeCell ref="C84:D84"/>
    <mergeCell ref="C86:D86"/>
    <mergeCell ref="C87:D87"/>
    <mergeCell ref="C88:D88"/>
    <mergeCell ref="C89:D89"/>
    <mergeCell ref="C90:D90"/>
    <mergeCell ref="C92:D92"/>
    <mergeCell ref="C94:D94"/>
    <mergeCell ref="C69:D69"/>
    <mergeCell ref="C70:D70"/>
    <mergeCell ref="C71:D71"/>
    <mergeCell ref="C73:D73"/>
    <mergeCell ref="C74:D74"/>
    <mergeCell ref="C75:D75"/>
    <mergeCell ref="C76:D76"/>
    <mergeCell ref="C78:D78"/>
    <mergeCell ref="C80:D80"/>
    <mergeCell ref="C56:D56"/>
    <mergeCell ref="C57:D57"/>
    <mergeCell ref="C58:D58"/>
    <mergeCell ref="C60:D60"/>
    <mergeCell ref="C61:D61"/>
    <mergeCell ref="C62:D62"/>
    <mergeCell ref="C63:D63"/>
    <mergeCell ref="C65:D65"/>
    <mergeCell ref="C67:D67"/>
    <mergeCell ref="C38:D38"/>
    <mergeCell ref="C42:D42"/>
    <mergeCell ref="C43:D43"/>
    <mergeCell ref="C44:D44"/>
    <mergeCell ref="C46:D46"/>
    <mergeCell ref="C48:D48"/>
    <mergeCell ref="C50:D50"/>
    <mergeCell ref="C52:D52"/>
    <mergeCell ref="C54:D54"/>
    <mergeCell ref="C13:D13"/>
    <mergeCell ref="C15:D15"/>
    <mergeCell ref="B336:G344"/>
    <mergeCell ref="A1:G1"/>
    <mergeCell ref="A3:B3"/>
    <mergeCell ref="A4:B4"/>
    <mergeCell ref="E4:G4"/>
    <mergeCell ref="C9:D9"/>
    <mergeCell ref="C12:D12"/>
    <mergeCell ref="C17:D17"/>
    <mergeCell ref="C19:D19"/>
    <mergeCell ref="C21:D21"/>
    <mergeCell ref="C23:D23"/>
    <mergeCell ref="C24:D24"/>
    <mergeCell ref="C25:D25"/>
    <mergeCell ref="C26:D26"/>
    <mergeCell ref="C28:D28"/>
    <mergeCell ref="C30:D30"/>
    <mergeCell ref="C31:D31"/>
    <mergeCell ref="C32:D32"/>
    <mergeCell ref="C33:D33"/>
    <mergeCell ref="C34:D34"/>
    <mergeCell ref="C35:D35"/>
    <mergeCell ref="C36:D36"/>
  </mergeCells>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Z142"/>
  <sheetViews>
    <sheetView showGridLines="0" showZeros="0" zoomScaleNormal="100" workbookViewId="0">
      <selection activeCell="F8" sqref="F8"/>
    </sheetView>
  </sheetViews>
  <sheetFormatPr defaultRowHeight="12.75"/>
  <cols>
    <col min="1" max="1" width="4.42578125" style="179" customWidth="1"/>
    <col min="2" max="2" width="11.5703125" style="179" customWidth="1"/>
    <col min="3" max="3" width="40.42578125" style="179" customWidth="1"/>
    <col min="4" max="4" width="5.5703125" style="179" customWidth="1"/>
    <col min="5" max="5" width="8.5703125" style="180" customWidth="1"/>
    <col min="6" max="6" width="9.85546875" style="179" customWidth="1"/>
    <col min="7" max="7" width="13.85546875" style="179" customWidth="1"/>
    <col min="8" max="11" width="9.140625" style="179"/>
    <col min="12" max="12" width="75.42578125" style="179" customWidth="1"/>
    <col min="13" max="13" width="45.28515625" style="179" customWidth="1"/>
    <col min="14" max="16384" width="9.140625" style="179"/>
  </cols>
  <sheetData>
    <row r="1" spans="1:104" ht="15.75">
      <c r="A1" s="404" t="s">
        <v>287</v>
      </c>
      <c r="B1" s="404"/>
      <c r="C1" s="404"/>
      <c r="D1" s="404"/>
      <c r="E1" s="404"/>
      <c r="F1" s="404"/>
      <c r="G1" s="404"/>
    </row>
    <row r="2" spans="1:104" ht="14.25" customHeight="1" thickBot="1">
      <c r="A2" s="223"/>
      <c r="B2" s="235"/>
      <c r="C2" s="233"/>
      <c r="D2" s="233"/>
      <c r="E2" s="234"/>
      <c r="F2" s="233"/>
      <c r="G2" s="233"/>
    </row>
    <row r="3" spans="1:104" ht="13.5" thickTop="1">
      <c r="A3" s="405" t="s">
        <v>286</v>
      </c>
      <c r="B3" s="406"/>
      <c r="C3" s="232" t="s">
        <v>1260</v>
      </c>
      <c r="D3" s="231"/>
      <c r="E3" s="230" t="s">
        <v>40</v>
      </c>
      <c r="F3" s="229" t="s">
        <v>1264</v>
      </c>
      <c r="G3" s="228"/>
    </row>
    <row r="4" spans="1:104" ht="13.5" thickBot="1">
      <c r="A4" s="407" t="s">
        <v>285</v>
      </c>
      <c r="B4" s="408"/>
      <c r="C4" s="227" t="s">
        <v>1262</v>
      </c>
      <c r="D4" s="226"/>
      <c r="E4" s="409" t="s">
        <v>1265</v>
      </c>
      <c r="F4" s="410"/>
      <c r="G4" s="411"/>
    </row>
    <row r="5" spans="1:104" ht="13.5" thickTop="1">
      <c r="A5" s="225"/>
      <c r="B5" s="223"/>
      <c r="C5" s="223"/>
      <c r="D5" s="223"/>
      <c r="E5" s="224"/>
      <c r="F5" s="223"/>
      <c r="G5" s="223"/>
    </row>
    <row r="6" spans="1:104">
      <c r="A6" s="221" t="s">
        <v>61</v>
      </c>
      <c r="B6" s="219" t="s">
        <v>284</v>
      </c>
      <c r="C6" s="219" t="s">
        <v>62</v>
      </c>
      <c r="D6" s="219" t="s">
        <v>63</v>
      </c>
      <c r="E6" s="219" t="s">
        <v>64</v>
      </c>
      <c r="F6" s="219" t="s">
        <v>65</v>
      </c>
      <c r="G6" s="218" t="s">
        <v>283</v>
      </c>
    </row>
    <row r="7" spans="1:104">
      <c r="A7" s="216" t="s">
        <v>149</v>
      </c>
      <c r="B7" s="215" t="s">
        <v>282</v>
      </c>
      <c r="C7" s="214" t="s">
        <v>281</v>
      </c>
      <c r="D7" s="213"/>
      <c r="E7" s="248"/>
      <c r="F7" s="248"/>
      <c r="G7" s="247"/>
      <c r="O7" s="189">
        <v>1</v>
      </c>
    </row>
    <row r="8" spans="1:104" ht="22.5">
      <c r="A8" s="209">
        <v>1</v>
      </c>
      <c r="B8" s="208" t="s">
        <v>360</v>
      </c>
      <c r="C8" s="207" t="s">
        <v>359</v>
      </c>
      <c r="D8" s="206" t="s">
        <v>114</v>
      </c>
      <c r="E8" s="205">
        <v>125.4</v>
      </c>
      <c r="F8" s="242"/>
      <c r="G8" s="204">
        <f>E8*F8</f>
        <v>0</v>
      </c>
      <c r="O8" s="189">
        <v>2</v>
      </c>
      <c r="AA8" s="179">
        <v>1</v>
      </c>
      <c r="AB8" s="179">
        <v>1</v>
      </c>
      <c r="AC8" s="179">
        <v>1</v>
      </c>
      <c r="AZ8" s="179">
        <v>1</v>
      </c>
      <c r="BA8" s="179">
        <f>IF(AZ8=1,G8,0)</f>
        <v>0</v>
      </c>
      <c r="BB8" s="179">
        <f>IF(AZ8=2,G8,0)</f>
        <v>0</v>
      </c>
      <c r="BC8" s="179">
        <f>IF(AZ8=3,G8,0)</f>
        <v>0</v>
      </c>
      <c r="BD8" s="179">
        <f>IF(AZ8=4,G8,0)</f>
        <v>0</v>
      </c>
      <c r="BE8" s="179">
        <f>IF(AZ8=5,G8,0)</f>
        <v>0</v>
      </c>
      <c r="CA8" s="203">
        <v>1</v>
      </c>
      <c r="CB8" s="203">
        <v>1</v>
      </c>
      <c r="CZ8" s="179">
        <v>0</v>
      </c>
    </row>
    <row r="9" spans="1:104">
      <c r="A9" s="202"/>
      <c r="B9" s="201"/>
      <c r="C9" s="401" t="s">
        <v>358</v>
      </c>
      <c r="D9" s="402"/>
      <c r="E9" s="200">
        <v>44.1</v>
      </c>
      <c r="F9" s="199"/>
      <c r="G9" s="198"/>
      <c r="M9" s="197" t="s">
        <v>358</v>
      </c>
      <c r="O9" s="189"/>
    </row>
    <row r="10" spans="1:104">
      <c r="A10" s="202"/>
      <c r="B10" s="201"/>
      <c r="C10" s="401" t="s">
        <v>357</v>
      </c>
      <c r="D10" s="402"/>
      <c r="E10" s="200">
        <v>19.3</v>
      </c>
      <c r="F10" s="199"/>
      <c r="G10" s="198"/>
      <c r="M10" s="197" t="s">
        <v>357</v>
      </c>
      <c r="O10" s="189"/>
    </row>
    <row r="11" spans="1:104">
      <c r="A11" s="202"/>
      <c r="B11" s="201"/>
      <c r="C11" s="401" t="s">
        <v>356</v>
      </c>
      <c r="D11" s="402"/>
      <c r="E11" s="200">
        <v>62</v>
      </c>
      <c r="F11" s="199"/>
      <c r="G11" s="198"/>
      <c r="M11" s="197" t="s">
        <v>356</v>
      </c>
      <c r="O11" s="189"/>
    </row>
    <row r="12" spans="1:104">
      <c r="A12" s="209">
        <v>2</v>
      </c>
      <c r="B12" s="208" t="s">
        <v>355</v>
      </c>
      <c r="C12" s="207" t="s">
        <v>354</v>
      </c>
      <c r="D12" s="206" t="s">
        <v>114</v>
      </c>
      <c r="E12" s="205">
        <v>10.8</v>
      </c>
      <c r="F12" s="242"/>
      <c r="G12" s="204">
        <f>E12*F12</f>
        <v>0</v>
      </c>
      <c r="O12" s="189">
        <v>2</v>
      </c>
      <c r="AA12" s="179">
        <v>1</v>
      </c>
      <c r="AB12" s="179">
        <v>0</v>
      </c>
      <c r="AC12" s="179">
        <v>0</v>
      </c>
      <c r="AZ12" s="179">
        <v>1</v>
      </c>
      <c r="BA12" s="179">
        <f>IF(AZ12=1,G12,0)</f>
        <v>0</v>
      </c>
      <c r="BB12" s="179">
        <f>IF(AZ12=2,G12,0)</f>
        <v>0</v>
      </c>
      <c r="BC12" s="179">
        <f>IF(AZ12=3,G12,0)</f>
        <v>0</v>
      </c>
      <c r="BD12" s="179">
        <f>IF(AZ12=4,G12,0)</f>
        <v>0</v>
      </c>
      <c r="BE12" s="179">
        <f>IF(AZ12=5,G12,0)</f>
        <v>0</v>
      </c>
      <c r="CA12" s="203">
        <v>1</v>
      </c>
      <c r="CB12" s="203">
        <v>0</v>
      </c>
      <c r="CZ12" s="179">
        <v>0</v>
      </c>
    </row>
    <row r="13" spans="1:104">
      <c r="A13" s="202"/>
      <c r="B13" s="201"/>
      <c r="C13" s="401" t="s">
        <v>322</v>
      </c>
      <c r="D13" s="402"/>
      <c r="E13" s="200">
        <v>10.8</v>
      </c>
      <c r="F13" s="199"/>
      <c r="G13" s="198"/>
      <c r="M13" s="197" t="s">
        <v>322</v>
      </c>
      <c r="O13" s="189"/>
    </row>
    <row r="14" spans="1:104">
      <c r="A14" s="209">
        <v>3</v>
      </c>
      <c r="B14" s="208" t="s">
        <v>353</v>
      </c>
      <c r="C14" s="207" t="s">
        <v>352</v>
      </c>
      <c r="D14" s="206" t="s">
        <v>114</v>
      </c>
      <c r="E14" s="205">
        <v>10.8</v>
      </c>
      <c r="F14" s="242"/>
      <c r="G14" s="204">
        <f>E14*F14</f>
        <v>0</v>
      </c>
      <c r="O14" s="189">
        <v>2</v>
      </c>
      <c r="AA14" s="179">
        <v>1</v>
      </c>
      <c r="AB14" s="179">
        <v>0</v>
      </c>
      <c r="AC14" s="179">
        <v>0</v>
      </c>
      <c r="AZ14" s="179">
        <v>1</v>
      </c>
      <c r="BA14" s="179">
        <f>IF(AZ14=1,G14,0)</f>
        <v>0</v>
      </c>
      <c r="BB14" s="179">
        <f>IF(AZ14=2,G14,0)</f>
        <v>0</v>
      </c>
      <c r="BC14" s="179">
        <f>IF(AZ14=3,G14,0)</f>
        <v>0</v>
      </c>
      <c r="BD14" s="179">
        <f>IF(AZ14=4,G14,0)</f>
        <v>0</v>
      </c>
      <c r="BE14" s="179">
        <f>IF(AZ14=5,G14,0)</f>
        <v>0</v>
      </c>
      <c r="CA14" s="203">
        <v>1</v>
      </c>
      <c r="CB14" s="203">
        <v>0</v>
      </c>
      <c r="CZ14" s="179">
        <v>0</v>
      </c>
    </row>
    <row r="15" spans="1:104">
      <c r="A15" s="202"/>
      <c r="B15" s="201"/>
      <c r="C15" s="401" t="s">
        <v>351</v>
      </c>
      <c r="D15" s="402"/>
      <c r="E15" s="200">
        <v>4.8</v>
      </c>
      <c r="F15" s="199"/>
      <c r="G15" s="198"/>
      <c r="M15" s="197" t="s">
        <v>351</v>
      </c>
      <c r="O15" s="189"/>
    </row>
    <row r="16" spans="1:104">
      <c r="A16" s="202"/>
      <c r="B16" s="201"/>
      <c r="C16" s="401" t="s">
        <v>350</v>
      </c>
      <c r="D16" s="402"/>
      <c r="E16" s="200">
        <v>6</v>
      </c>
      <c r="F16" s="199"/>
      <c r="G16" s="198"/>
      <c r="M16" s="197" t="s">
        <v>350</v>
      </c>
      <c r="O16" s="189"/>
    </row>
    <row r="17" spans="1:104">
      <c r="A17" s="209">
        <v>4</v>
      </c>
      <c r="B17" s="208" t="s">
        <v>349</v>
      </c>
      <c r="C17" s="207" t="s">
        <v>348</v>
      </c>
      <c r="D17" s="206" t="s">
        <v>114</v>
      </c>
      <c r="E17" s="205">
        <v>10.8</v>
      </c>
      <c r="F17" s="242">
        <v>0</v>
      </c>
      <c r="G17" s="204">
        <f>E17*F17</f>
        <v>0</v>
      </c>
      <c r="O17" s="189">
        <v>2</v>
      </c>
      <c r="AA17" s="179">
        <v>1</v>
      </c>
      <c r="AB17" s="179">
        <v>1</v>
      </c>
      <c r="AC17" s="179">
        <v>1</v>
      </c>
      <c r="AZ17" s="179">
        <v>1</v>
      </c>
      <c r="BA17" s="179">
        <f>IF(AZ17=1,G17,0)</f>
        <v>0</v>
      </c>
      <c r="BB17" s="179">
        <f>IF(AZ17=2,G17,0)</f>
        <v>0</v>
      </c>
      <c r="BC17" s="179">
        <f>IF(AZ17=3,G17,0)</f>
        <v>0</v>
      </c>
      <c r="BD17" s="179">
        <f>IF(AZ17=4,G17,0)</f>
        <v>0</v>
      </c>
      <c r="BE17" s="179">
        <f>IF(AZ17=5,G17,0)</f>
        <v>0</v>
      </c>
      <c r="CA17" s="203">
        <v>1</v>
      </c>
      <c r="CB17" s="203">
        <v>1</v>
      </c>
      <c r="CZ17" s="179">
        <v>0</v>
      </c>
    </row>
    <row r="18" spans="1:104">
      <c r="A18" s="202"/>
      <c r="B18" s="201"/>
      <c r="C18" s="401" t="s">
        <v>322</v>
      </c>
      <c r="D18" s="402"/>
      <c r="E18" s="200">
        <v>10.8</v>
      </c>
      <c r="F18" s="199"/>
      <c r="G18" s="198"/>
      <c r="M18" s="197" t="s">
        <v>322</v>
      </c>
      <c r="O18" s="189"/>
    </row>
    <row r="19" spans="1:104">
      <c r="A19" s="209">
        <v>5</v>
      </c>
      <c r="B19" s="208" t="s">
        <v>275</v>
      </c>
      <c r="C19" s="207" t="s">
        <v>274</v>
      </c>
      <c r="D19" s="206" t="s">
        <v>113</v>
      </c>
      <c r="E19" s="205">
        <v>3.7488000000000001</v>
      </c>
      <c r="F19" s="242">
        <v>0</v>
      </c>
      <c r="G19" s="204">
        <f>E19*F19</f>
        <v>0</v>
      </c>
      <c r="O19" s="189">
        <v>2</v>
      </c>
      <c r="AA19" s="179">
        <v>1</v>
      </c>
      <c r="AB19" s="179">
        <v>1</v>
      </c>
      <c r="AC19" s="179">
        <v>1</v>
      </c>
      <c r="AZ19" s="179">
        <v>1</v>
      </c>
      <c r="BA19" s="179">
        <f>IF(AZ19=1,G19,0)</f>
        <v>0</v>
      </c>
      <c r="BB19" s="179">
        <f>IF(AZ19=2,G19,0)</f>
        <v>0</v>
      </c>
      <c r="BC19" s="179">
        <f>IF(AZ19=3,G19,0)</f>
        <v>0</v>
      </c>
      <c r="BD19" s="179">
        <f>IF(AZ19=4,G19,0)</f>
        <v>0</v>
      </c>
      <c r="BE19" s="179">
        <f>IF(AZ19=5,G19,0)</f>
        <v>0</v>
      </c>
      <c r="CA19" s="203">
        <v>1</v>
      </c>
      <c r="CB19" s="203">
        <v>1</v>
      </c>
      <c r="CZ19" s="179">
        <v>0</v>
      </c>
    </row>
    <row r="20" spans="1:104">
      <c r="A20" s="202"/>
      <c r="B20" s="201"/>
      <c r="C20" s="401" t="s">
        <v>347</v>
      </c>
      <c r="D20" s="402"/>
      <c r="E20" s="200">
        <v>1.8216000000000001</v>
      </c>
      <c r="F20" s="199"/>
      <c r="G20" s="198"/>
      <c r="M20" s="197" t="s">
        <v>347</v>
      </c>
      <c r="O20" s="189"/>
    </row>
    <row r="21" spans="1:104">
      <c r="A21" s="202"/>
      <c r="B21" s="201"/>
      <c r="C21" s="401" t="s">
        <v>346</v>
      </c>
      <c r="D21" s="402"/>
      <c r="E21" s="200">
        <v>1.9272</v>
      </c>
      <c r="F21" s="199"/>
      <c r="G21" s="198"/>
      <c r="M21" s="197" t="s">
        <v>346</v>
      </c>
      <c r="O21" s="189"/>
    </row>
    <row r="22" spans="1:104">
      <c r="A22" s="209">
        <v>6</v>
      </c>
      <c r="B22" s="208" t="s">
        <v>272</v>
      </c>
      <c r="C22" s="207" t="s">
        <v>271</v>
      </c>
      <c r="D22" s="206" t="s">
        <v>113</v>
      </c>
      <c r="E22" s="205">
        <v>3.75</v>
      </c>
      <c r="F22" s="242">
        <v>0</v>
      </c>
      <c r="G22" s="204">
        <f>E22*F22</f>
        <v>0</v>
      </c>
      <c r="O22" s="189">
        <v>2</v>
      </c>
      <c r="AA22" s="179">
        <v>1</v>
      </c>
      <c r="AB22" s="179">
        <v>1</v>
      </c>
      <c r="AC22" s="179">
        <v>1</v>
      </c>
      <c r="AZ22" s="179">
        <v>1</v>
      </c>
      <c r="BA22" s="179">
        <f>IF(AZ22=1,G22,0)</f>
        <v>0</v>
      </c>
      <c r="BB22" s="179">
        <f>IF(AZ22=2,G22,0)</f>
        <v>0</v>
      </c>
      <c r="BC22" s="179">
        <f>IF(AZ22=3,G22,0)</f>
        <v>0</v>
      </c>
      <c r="BD22" s="179">
        <f>IF(AZ22=4,G22,0)</f>
        <v>0</v>
      </c>
      <c r="BE22" s="179">
        <f>IF(AZ22=5,G22,0)</f>
        <v>0</v>
      </c>
      <c r="CA22" s="203">
        <v>1</v>
      </c>
      <c r="CB22" s="203">
        <v>1</v>
      </c>
      <c r="CZ22" s="179">
        <v>0</v>
      </c>
    </row>
    <row r="23" spans="1:104">
      <c r="A23" s="202"/>
      <c r="B23" s="201"/>
      <c r="C23" s="401" t="s">
        <v>270</v>
      </c>
      <c r="D23" s="402"/>
      <c r="E23" s="200">
        <v>3.75</v>
      </c>
      <c r="F23" s="199"/>
      <c r="G23" s="198"/>
      <c r="M23" s="197" t="s">
        <v>270</v>
      </c>
      <c r="O23" s="189"/>
    </row>
    <row r="24" spans="1:104">
      <c r="A24" s="209">
        <v>7</v>
      </c>
      <c r="B24" s="208" t="s">
        <v>269</v>
      </c>
      <c r="C24" s="207" t="s">
        <v>268</v>
      </c>
      <c r="D24" s="206" t="s">
        <v>113</v>
      </c>
      <c r="E24" s="205">
        <v>2</v>
      </c>
      <c r="F24" s="242">
        <v>0</v>
      </c>
      <c r="G24" s="204">
        <f>E24*F24</f>
        <v>0</v>
      </c>
      <c r="O24" s="189">
        <v>2</v>
      </c>
      <c r="AA24" s="179">
        <v>1</v>
      </c>
      <c r="AB24" s="179">
        <v>1</v>
      </c>
      <c r="AC24" s="179">
        <v>1</v>
      </c>
      <c r="AZ24" s="179">
        <v>1</v>
      </c>
      <c r="BA24" s="179">
        <f>IF(AZ24=1,G24,0)</f>
        <v>0</v>
      </c>
      <c r="BB24" s="179">
        <f>IF(AZ24=2,G24,0)</f>
        <v>0</v>
      </c>
      <c r="BC24" s="179">
        <f>IF(AZ24=3,G24,0)</f>
        <v>0</v>
      </c>
      <c r="BD24" s="179">
        <f>IF(AZ24=4,G24,0)</f>
        <v>0</v>
      </c>
      <c r="BE24" s="179">
        <f>IF(AZ24=5,G24,0)</f>
        <v>0</v>
      </c>
      <c r="CA24" s="203">
        <v>1</v>
      </c>
      <c r="CB24" s="203">
        <v>1</v>
      </c>
      <c r="CZ24" s="179">
        <v>0</v>
      </c>
    </row>
    <row r="25" spans="1:104">
      <c r="A25" s="209">
        <v>8</v>
      </c>
      <c r="B25" s="208" t="s">
        <v>267</v>
      </c>
      <c r="C25" s="207" t="s">
        <v>266</v>
      </c>
      <c r="D25" s="206" t="s">
        <v>114</v>
      </c>
      <c r="E25" s="205">
        <v>6.8159999999999998</v>
      </c>
      <c r="F25" s="242">
        <v>0</v>
      </c>
      <c r="G25" s="204">
        <f>E25*F25</f>
        <v>0</v>
      </c>
      <c r="O25" s="189">
        <v>2</v>
      </c>
      <c r="AA25" s="179">
        <v>1</v>
      </c>
      <c r="AB25" s="179">
        <v>1</v>
      </c>
      <c r="AC25" s="179">
        <v>1</v>
      </c>
      <c r="AZ25" s="179">
        <v>1</v>
      </c>
      <c r="BA25" s="179">
        <f>IF(AZ25=1,G25,0)</f>
        <v>0</v>
      </c>
      <c r="BB25" s="179">
        <f>IF(AZ25=2,G25,0)</f>
        <v>0</v>
      </c>
      <c r="BC25" s="179">
        <f>IF(AZ25=3,G25,0)</f>
        <v>0</v>
      </c>
      <c r="BD25" s="179">
        <f>IF(AZ25=4,G25,0)</f>
        <v>0</v>
      </c>
      <c r="BE25" s="179">
        <f>IF(AZ25=5,G25,0)</f>
        <v>0</v>
      </c>
      <c r="CA25" s="203">
        <v>1</v>
      </c>
      <c r="CB25" s="203">
        <v>1</v>
      </c>
      <c r="CZ25" s="179">
        <v>9.8999999999999999E-4</v>
      </c>
    </row>
    <row r="26" spans="1:104">
      <c r="A26" s="202"/>
      <c r="B26" s="201"/>
      <c r="C26" s="401" t="s">
        <v>345</v>
      </c>
      <c r="D26" s="402"/>
      <c r="E26" s="200">
        <v>3.3119999999999998</v>
      </c>
      <c r="F26" s="199"/>
      <c r="G26" s="198"/>
      <c r="M26" s="197" t="s">
        <v>345</v>
      </c>
      <c r="O26" s="189"/>
    </row>
    <row r="27" spans="1:104">
      <c r="A27" s="202"/>
      <c r="B27" s="201"/>
      <c r="C27" s="401" t="s">
        <v>344</v>
      </c>
      <c r="D27" s="402"/>
      <c r="E27" s="200">
        <v>3.504</v>
      </c>
      <c r="F27" s="199"/>
      <c r="G27" s="198"/>
      <c r="M27" s="197" t="s">
        <v>344</v>
      </c>
      <c r="O27" s="189"/>
    </row>
    <row r="28" spans="1:104">
      <c r="A28" s="209">
        <v>9</v>
      </c>
      <c r="B28" s="208" t="s">
        <v>264</v>
      </c>
      <c r="C28" s="207" t="s">
        <v>263</v>
      </c>
      <c r="D28" s="206" t="s">
        <v>114</v>
      </c>
      <c r="E28" s="205">
        <v>6.82</v>
      </c>
      <c r="F28" s="242">
        <v>0</v>
      </c>
      <c r="G28" s="204">
        <f>E28*F28</f>
        <v>0</v>
      </c>
      <c r="O28" s="189">
        <v>2</v>
      </c>
      <c r="AA28" s="179">
        <v>1</v>
      </c>
      <c r="AB28" s="179">
        <v>1</v>
      </c>
      <c r="AC28" s="179">
        <v>1</v>
      </c>
      <c r="AZ28" s="179">
        <v>1</v>
      </c>
      <c r="BA28" s="179">
        <f>IF(AZ28=1,G28,0)</f>
        <v>0</v>
      </c>
      <c r="BB28" s="179">
        <f>IF(AZ28=2,G28,0)</f>
        <v>0</v>
      </c>
      <c r="BC28" s="179">
        <f>IF(AZ28=3,G28,0)</f>
        <v>0</v>
      </c>
      <c r="BD28" s="179">
        <f>IF(AZ28=4,G28,0)</f>
        <v>0</v>
      </c>
      <c r="BE28" s="179">
        <f>IF(AZ28=5,G28,0)</f>
        <v>0</v>
      </c>
      <c r="CA28" s="203">
        <v>1</v>
      </c>
      <c r="CB28" s="203">
        <v>1</v>
      </c>
      <c r="CZ28" s="179">
        <v>0</v>
      </c>
    </row>
    <row r="29" spans="1:104">
      <c r="A29" s="209">
        <v>10</v>
      </c>
      <c r="B29" s="208" t="s">
        <v>246</v>
      </c>
      <c r="C29" s="207" t="s">
        <v>245</v>
      </c>
      <c r="D29" s="206" t="s">
        <v>113</v>
      </c>
      <c r="E29" s="205">
        <v>3.75</v>
      </c>
      <c r="F29" s="242">
        <v>0</v>
      </c>
      <c r="G29" s="204">
        <f>E29*F29</f>
        <v>0</v>
      </c>
      <c r="O29" s="189">
        <v>2</v>
      </c>
      <c r="AA29" s="179">
        <v>1</v>
      </c>
      <c r="AB29" s="179">
        <v>1</v>
      </c>
      <c r="AC29" s="179">
        <v>1</v>
      </c>
      <c r="AZ29" s="179">
        <v>1</v>
      </c>
      <c r="BA29" s="179">
        <f>IF(AZ29=1,G29,0)</f>
        <v>0</v>
      </c>
      <c r="BB29" s="179">
        <f>IF(AZ29=2,G29,0)</f>
        <v>0</v>
      </c>
      <c r="BC29" s="179">
        <f>IF(AZ29=3,G29,0)</f>
        <v>0</v>
      </c>
      <c r="BD29" s="179">
        <f>IF(AZ29=4,G29,0)</f>
        <v>0</v>
      </c>
      <c r="BE29" s="179">
        <f>IF(AZ29=5,G29,0)</f>
        <v>0</v>
      </c>
      <c r="CA29" s="203">
        <v>1</v>
      </c>
      <c r="CB29" s="203">
        <v>1</v>
      </c>
      <c r="CZ29" s="179">
        <v>0</v>
      </c>
    </row>
    <row r="30" spans="1:104">
      <c r="A30" s="202"/>
      <c r="B30" s="201"/>
      <c r="C30" s="401" t="s">
        <v>270</v>
      </c>
      <c r="D30" s="402"/>
      <c r="E30" s="200">
        <v>3.75</v>
      </c>
      <c r="F30" s="199"/>
      <c r="G30" s="198"/>
      <c r="M30" s="197" t="s">
        <v>270</v>
      </c>
      <c r="O30" s="189"/>
    </row>
    <row r="31" spans="1:104">
      <c r="A31" s="209">
        <v>11</v>
      </c>
      <c r="B31" s="208" t="s">
        <v>243</v>
      </c>
      <c r="C31" s="207" t="s">
        <v>242</v>
      </c>
      <c r="D31" s="206" t="s">
        <v>113</v>
      </c>
      <c r="E31" s="205">
        <v>3.75</v>
      </c>
      <c r="F31" s="242">
        <v>0</v>
      </c>
      <c r="G31" s="204">
        <f>E31*F31</f>
        <v>0</v>
      </c>
      <c r="O31" s="189">
        <v>2</v>
      </c>
      <c r="AA31" s="179">
        <v>1</v>
      </c>
      <c r="AB31" s="179">
        <v>1</v>
      </c>
      <c r="AC31" s="179">
        <v>1</v>
      </c>
      <c r="AZ31" s="179">
        <v>1</v>
      </c>
      <c r="BA31" s="179">
        <f>IF(AZ31=1,G31,0)</f>
        <v>0</v>
      </c>
      <c r="BB31" s="179">
        <f>IF(AZ31=2,G31,0)</f>
        <v>0</v>
      </c>
      <c r="BC31" s="179">
        <f>IF(AZ31=3,G31,0)</f>
        <v>0</v>
      </c>
      <c r="BD31" s="179">
        <f>IF(AZ31=4,G31,0)</f>
        <v>0</v>
      </c>
      <c r="BE31" s="179">
        <f>IF(AZ31=5,G31,0)</f>
        <v>0</v>
      </c>
      <c r="CA31" s="203">
        <v>1</v>
      </c>
      <c r="CB31" s="203">
        <v>1</v>
      </c>
      <c r="CZ31" s="179">
        <v>0</v>
      </c>
    </row>
    <row r="32" spans="1:104">
      <c r="A32" s="202"/>
      <c r="B32" s="201"/>
      <c r="C32" s="401" t="s">
        <v>270</v>
      </c>
      <c r="D32" s="402"/>
      <c r="E32" s="200">
        <v>3.75</v>
      </c>
      <c r="F32" s="199"/>
      <c r="G32" s="198"/>
      <c r="M32" s="197" t="s">
        <v>270</v>
      </c>
      <c r="O32" s="189"/>
    </row>
    <row r="33" spans="1:104">
      <c r="A33" s="209">
        <v>12</v>
      </c>
      <c r="B33" s="208" t="s">
        <v>240</v>
      </c>
      <c r="C33" s="207" t="s">
        <v>239</v>
      </c>
      <c r="D33" s="206" t="s">
        <v>113</v>
      </c>
      <c r="E33" s="205">
        <v>3.75</v>
      </c>
      <c r="F33" s="242">
        <v>0</v>
      </c>
      <c r="G33" s="204">
        <f>E33*F33</f>
        <v>0</v>
      </c>
      <c r="O33" s="189">
        <v>2</v>
      </c>
      <c r="AA33" s="179">
        <v>1</v>
      </c>
      <c r="AB33" s="179">
        <v>1</v>
      </c>
      <c r="AC33" s="179">
        <v>1</v>
      </c>
      <c r="AZ33" s="179">
        <v>1</v>
      </c>
      <c r="BA33" s="179">
        <f>IF(AZ33=1,G33,0)</f>
        <v>0</v>
      </c>
      <c r="BB33" s="179">
        <f>IF(AZ33=2,G33,0)</f>
        <v>0</v>
      </c>
      <c r="BC33" s="179">
        <f>IF(AZ33=3,G33,0)</f>
        <v>0</v>
      </c>
      <c r="BD33" s="179">
        <f>IF(AZ33=4,G33,0)</f>
        <v>0</v>
      </c>
      <c r="BE33" s="179">
        <f>IF(AZ33=5,G33,0)</f>
        <v>0</v>
      </c>
      <c r="CA33" s="203">
        <v>1</v>
      </c>
      <c r="CB33" s="203">
        <v>1</v>
      </c>
      <c r="CZ33" s="179">
        <v>0</v>
      </c>
    </row>
    <row r="34" spans="1:104">
      <c r="A34" s="202"/>
      <c r="B34" s="201"/>
      <c r="C34" s="401" t="s">
        <v>270</v>
      </c>
      <c r="D34" s="402"/>
      <c r="E34" s="200">
        <v>3.75</v>
      </c>
      <c r="F34" s="199"/>
      <c r="G34" s="198"/>
      <c r="M34" s="197" t="s">
        <v>270</v>
      </c>
      <c r="O34" s="189"/>
    </row>
    <row r="35" spans="1:104">
      <c r="A35" s="209">
        <v>13</v>
      </c>
      <c r="B35" s="208" t="s">
        <v>237</v>
      </c>
      <c r="C35" s="207" t="s">
        <v>236</v>
      </c>
      <c r="D35" s="206" t="s">
        <v>113</v>
      </c>
      <c r="E35" s="205">
        <v>1.79</v>
      </c>
      <c r="F35" s="242">
        <v>0</v>
      </c>
      <c r="G35" s="204">
        <f>E35*F35</f>
        <v>0</v>
      </c>
      <c r="O35" s="189">
        <v>2</v>
      </c>
      <c r="AA35" s="179">
        <v>1</v>
      </c>
      <c r="AB35" s="179">
        <v>0</v>
      </c>
      <c r="AC35" s="179">
        <v>0</v>
      </c>
      <c r="AZ35" s="179">
        <v>1</v>
      </c>
      <c r="BA35" s="179">
        <f>IF(AZ35=1,G35,0)</f>
        <v>0</v>
      </c>
      <c r="BB35" s="179">
        <f>IF(AZ35=2,G35,0)</f>
        <v>0</v>
      </c>
      <c r="BC35" s="179">
        <f>IF(AZ35=3,G35,0)</f>
        <v>0</v>
      </c>
      <c r="BD35" s="179">
        <f>IF(AZ35=4,G35,0)</f>
        <v>0</v>
      </c>
      <c r="BE35" s="179">
        <f>IF(AZ35=5,G35,0)</f>
        <v>0</v>
      </c>
      <c r="CA35" s="203">
        <v>1</v>
      </c>
      <c r="CB35" s="203">
        <v>0</v>
      </c>
      <c r="CZ35" s="179">
        <v>0</v>
      </c>
    </row>
    <row r="36" spans="1:104">
      <c r="A36" s="202"/>
      <c r="B36" s="201"/>
      <c r="C36" s="401" t="s">
        <v>343</v>
      </c>
      <c r="D36" s="402"/>
      <c r="E36" s="200">
        <v>1.79</v>
      </c>
      <c r="F36" s="199"/>
      <c r="G36" s="198"/>
      <c r="M36" s="197" t="s">
        <v>343</v>
      </c>
      <c r="O36" s="189"/>
    </row>
    <row r="37" spans="1:104" ht="22.5">
      <c r="A37" s="209">
        <v>14</v>
      </c>
      <c r="B37" s="208" t="s">
        <v>233</v>
      </c>
      <c r="C37" s="207" t="s">
        <v>232</v>
      </c>
      <c r="D37" s="206" t="s">
        <v>113</v>
      </c>
      <c r="E37" s="205">
        <v>1.5620000000000001</v>
      </c>
      <c r="F37" s="242">
        <v>0</v>
      </c>
      <c r="G37" s="204">
        <f>E37*F37</f>
        <v>0</v>
      </c>
      <c r="O37" s="189">
        <v>2</v>
      </c>
      <c r="AA37" s="179">
        <v>1</v>
      </c>
      <c r="AB37" s="179">
        <v>0</v>
      </c>
      <c r="AC37" s="179">
        <v>0</v>
      </c>
      <c r="AZ37" s="179">
        <v>1</v>
      </c>
      <c r="BA37" s="179">
        <f>IF(AZ37=1,G37,0)</f>
        <v>0</v>
      </c>
      <c r="BB37" s="179">
        <f>IF(AZ37=2,G37,0)</f>
        <v>0</v>
      </c>
      <c r="BC37" s="179">
        <f>IF(AZ37=3,G37,0)</f>
        <v>0</v>
      </c>
      <c r="BD37" s="179">
        <f>IF(AZ37=4,G37,0)</f>
        <v>0</v>
      </c>
      <c r="BE37" s="179">
        <f>IF(AZ37=5,G37,0)</f>
        <v>0</v>
      </c>
      <c r="CA37" s="203">
        <v>1</v>
      </c>
      <c r="CB37" s="203">
        <v>0</v>
      </c>
      <c r="CZ37" s="179">
        <v>1.7</v>
      </c>
    </row>
    <row r="38" spans="1:104">
      <c r="A38" s="202"/>
      <c r="B38" s="201"/>
      <c r="C38" s="401" t="s">
        <v>342</v>
      </c>
      <c r="D38" s="402"/>
      <c r="E38" s="200">
        <v>0.75900000000000001</v>
      </c>
      <c r="F38" s="199"/>
      <c r="G38" s="198"/>
      <c r="M38" s="197" t="s">
        <v>342</v>
      </c>
      <c r="O38" s="189"/>
    </row>
    <row r="39" spans="1:104">
      <c r="A39" s="202"/>
      <c r="B39" s="201"/>
      <c r="C39" s="401" t="s">
        <v>341</v>
      </c>
      <c r="D39" s="402"/>
      <c r="E39" s="200">
        <v>0.80300000000000005</v>
      </c>
      <c r="F39" s="199"/>
      <c r="G39" s="198"/>
      <c r="M39" s="197" t="s">
        <v>341</v>
      </c>
      <c r="O39" s="189"/>
    </row>
    <row r="40" spans="1:104">
      <c r="A40" s="209">
        <v>15</v>
      </c>
      <c r="B40" s="208" t="s">
        <v>227</v>
      </c>
      <c r="C40" s="207" t="s">
        <v>226</v>
      </c>
      <c r="D40" s="206" t="s">
        <v>113</v>
      </c>
      <c r="E40" s="205">
        <v>0.39600000000000002</v>
      </c>
      <c r="F40" s="242">
        <v>0</v>
      </c>
      <c r="G40" s="204">
        <f>E40*F40</f>
        <v>0</v>
      </c>
      <c r="O40" s="189">
        <v>2</v>
      </c>
      <c r="AA40" s="179">
        <v>1</v>
      </c>
      <c r="AB40" s="179">
        <v>1</v>
      </c>
      <c r="AC40" s="179">
        <v>1</v>
      </c>
      <c r="AZ40" s="179">
        <v>1</v>
      </c>
      <c r="BA40" s="179">
        <f>IF(AZ40=1,G40,0)</f>
        <v>0</v>
      </c>
      <c r="BB40" s="179">
        <f>IF(AZ40=2,G40,0)</f>
        <v>0</v>
      </c>
      <c r="BC40" s="179">
        <f>IF(AZ40=3,G40,0)</f>
        <v>0</v>
      </c>
      <c r="BD40" s="179">
        <f>IF(AZ40=4,G40,0)</f>
        <v>0</v>
      </c>
      <c r="BE40" s="179">
        <f>IF(AZ40=5,G40,0)</f>
        <v>0</v>
      </c>
      <c r="CA40" s="203">
        <v>1</v>
      </c>
      <c r="CB40" s="203">
        <v>1</v>
      </c>
      <c r="CZ40" s="179">
        <v>1.1319999999999999</v>
      </c>
    </row>
    <row r="41" spans="1:104">
      <c r="A41" s="202"/>
      <c r="B41" s="201"/>
      <c r="C41" s="401" t="s">
        <v>340</v>
      </c>
      <c r="D41" s="402"/>
      <c r="E41" s="200">
        <v>0.19800000000000001</v>
      </c>
      <c r="F41" s="199"/>
      <c r="G41" s="198"/>
      <c r="M41" s="197" t="s">
        <v>340</v>
      </c>
      <c r="O41" s="189"/>
    </row>
    <row r="42" spans="1:104">
      <c r="A42" s="202"/>
      <c r="B42" s="201"/>
      <c r="C42" s="401" t="s">
        <v>339</v>
      </c>
      <c r="D42" s="402"/>
      <c r="E42" s="200">
        <v>0.19800000000000001</v>
      </c>
      <c r="F42" s="199"/>
      <c r="G42" s="198"/>
      <c r="M42" s="197" t="s">
        <v>339</v>
      </c>
      <c r="O42" s="189"/>
    </row>
    <row r="43" spans="1:104">
      <c r="A43" s="209">
        <v>16</v>
      </c>
      <c r="B43" s="208" t="s">
        <v>338</v>
      </c>
      <c r="C43" s="207" t="s">
        <v>337</v>
      </c>
      <c r="D43" s="206" t="s">
        <v>131</v>
      </c>
      <c r="E43" s="205">
        <v>28</v>
      </c>
      <c r="F43" s="242">
        <v>0</v>
      </c>
      <c r="G43" s="204">
        <f>E43*F43</f>
        <v>0</v>
      </c>
      <c r="O43" s="189">
        <v>2</v>
      </c>
      <c r="AA43" s="179">
        <v>1</v>
      </c>
      <c r="AB43" s="179">
        <v>1</v>
      </c>
      <c r="AC43" s="179">
        <v>1</v>
      </c>
      <c r="AZ43" s="179">
        <v>1</v>
      </c>
      <c r="BA43" s="179">
        <f>IF(AZ43=1,G43,0)</f>
        <v>0</v>
      </c>
      <c r="BB43" s="179">
        <f>IF(AZ43=2,G43,0)</f>
        <v>0</v>
      </c>
      <c r="BC43" s="179">
        <f>IF(AZ43=3,G43,0)</f>
        <v>0</v>
      </c>
      <c r="BD43" s="179">
        <f>IF(AZ43=4,G43,0)</f>
        <v>0</v>
      </c>
      <c r="BE43" s="179">
        <f>IF(AZ43=5,G43,0)</f>
        <v>0</v>
      </c>
      <c r="CA43" s="203">
        <v>1</v>
      </c>
      <c r="CB43" s="203">
        <v>1</v>
      </c>
      <c r="CZ43" s="179">
        <v>0</v>
      </c>
    </row>
    <row r="44" spans="1:104">
      <c r="A44" s="202"/>
      <c r="B44" s="201"/>
      <c r="C44" s="401" t="s">
        <v>336</v>
      </c>
      <c r="D44" s="402"/>
      <c r="E44" s="200">
        <v>10</v>
      </c>
      <c r="F44" s="199"/>
      <c r="G44" s="198"/>
      <c r="M44" s="197" t="s">
        <v>336</v>
      </c>
      <c r="O44" s="189"/>
    </row>
    <row r="45" spans="1:104">
      <c r="A45" s="202"/>
      <c r="B45" s="201"/>
      <c r="C45" s="401" t="s">
        <v>335</v>
      </c>
      <c r="D45" s="402"/>
      <c r="E45" s="200">
        <v>18</v>
      </c>
      <c r="F45" s="199"/>
      <c r="G45" s="198"/>
      <c r="M45" s="197" t="s">
        <v>335</v>
      </c>
      <c r="O45" s="189"/>
    </row>
    <row r="46" spans="1:104">
      <c r="A46" s="209">
        <v>17</v>
      </c>
      <c r="B46" s="208" t="s">
        <v>332</v>
      </c>
      <c r="C46" s="207" t="s">
        <v>334</v>
      </c>
      <c r="D46" s="206" t="s">
        <v>333</v>
      </c>
      <c r="E46" s="205">
        <v>3.4009999999999998</v>
      </c>
      <c r="F46" s="242">
        <v>0</v>
      </c>
      <c r="G46" s="204">
        <f>E46*F46</f>
        <v>0</v>
      </c>
      <c r="O46" s="189">
        <v>2</v>
      </c>
      <c r="AA46" s="179">
        <v>3</v>
      </c>
      <c r="AB46" s="179">
        <v>7</v>
      </c>
      <c r="AC46" s="179" t="s">
        <v>332</v>
      </c>
      <c r="AZ46" s="179">
        <v>1</v>
      </c>
      <c r="BA46" s="179">
        <f>IF(AZ46=1,G46,0)</f>
        <v>0</v>
      </c>
      <c r="BB46" s="179">
        <f>IF(AZ46=2,G46,0)</f>
        <v>0</v>
      </c>
      <c r="BC46" s="179">
        <f>IF(AZ46=3,G46,0)</f>
        <v>0</v>
      </c>
      <c r="BD46" s="179">
        <f>IF(AZ46=4,G46,0)</f>
        <v>0</v>
      </c>
      <c r="BE46" s="179">
        <f>IF(AZ46=5,G46,0)</f>
        <v>0</v>
      </c>
      <c r="CA46" s="203">
        <v>3</v>
      </c>
      <c r="CB46" s="203">
        <v>7</v>
      </c>
      <c r="CZ46" s="179">
        <v>1</v>
      </c>
    </row>
    <row r="47" spans="1:104">
      <c r="A47" s="202"/>
      <c r="B47" s="201"/>
      <c r="C47" s="401" t="s">
        <v>331</v>
      </c>
      <c r="D47" s="402"/>
      <c r="E47" s="200">
        <v>3.4009999999999998</v>
      </c>
      <c r="F47" s="199"/>
      <c r="G47" s="198"/>
      <c r="M47" s="197" t="s">
        <v>331</v>
      </c>
      <c r="O47" s="189"/>
    </row>
    <row r="48" spans="1:104">
      <c r="A48" s="196"/>
      <c r="B48" s="195" t="s">
        <v>143</v>
      </c>
      <c r="C48" s="194" t="str">
        <f>CONCATENATE(B7," ",C7)</f>
        <v>1 Zemní práce</v>
      </c>
      <c r="D48" s="193"/>
      <c r="E48" s="192"/>
      <c r="F48" s="191"/>
      <c r="G48" s="190">
        <f>SUM(G7:G47)</f>
        <v>0</v>
      </c>
      <c r="O48" s="189">
        <v>4</v>
      </c>
      <c r="BA48" s="188">
        <f>SUM(BA7:BA47)</f>
        <v>0</v>
      </c>
      <c r="BB48" s="188">
        <f>SUM(BB7:BB47)</f>
        <v>0</v>
      </c>
      <c r="BC48" s="188">
        <f>SUM(BC7:BC47)</f>
        <v>0</v>
      </c>
      <c r="BD48" s="188">
        <f>SUM(BD7:BD47)</f>
        <v>0</v>
      </c>
      <c r="BE48" s="188">
        <f>SUM(BE7:BE47)</f>
        <v>0</v>
      </c>
    </row>
    <row r="49" spans="1:104">
      <c r="A49" s="216" t="s">
        <v>149</v>
      </c>
      <c r="B49" s="215" t="s">
        <v>210</v>
      </c>
      <c r="C49" s="214" t="s">
        <v>209</v>
      </c>
      <c r="D49" s="213"/>
      <c r="E49" s="248"/>
      <c r="F49" s="248"/>
      <c r="G49" s="247"/>
      <c r="O49" s="189">
        <v>1</v>
      </c>
    </row>
    <row r="50" spans="1:104" ht="22.5">
      <c r="A50" s="209">
        <v>18</v>
      </c>
      <c r="B50" s="208" t="s">
        <v>330</v>
      </c>
      <c r="C50" s="207" t="s">
        <v>329</v>
      </c>
      <c r="D50" s="206" t="s">
        <v>114</v>
      </c>
      <c r="E50" s="205">
        <v>25.08</v>
      </c>
      <c r="F50" s="242">
        <v>0</v>
      </c>
      <c r="G50" s="204">
        <f>E50*F50</f>
        <v>0</v>
      </c>
      <c r="O50" s="189">
        <v>2</v>
      </c>
      <c r="AA50" s="179">
        <v>2</v>
      </c>
      <c r="AB50" s="179">
        <v>1</v>
      </c>
      <c r="AC50" s="179">
        <v>1</v>
      </c>
      <c r="AZ50" s="179">
        <v>1</v>
      </c>
      <c r="BA50" s="179">
        <f>IF(AZ50=1,G50,0)</f>
        <v>0</v>
      </c>
      <c r="BB50" s="179">
        <f>IF(AZ50=2,G50,0)</f>
        <v>0</v>
      </c>
      <c r="BC50" s="179">
        <f>IF(AZ50=3,G50,0)</f>
        <v>0</v>
      </c>
      <c r="BD50" s="179">
        <f>IF(AZ50=4,G50,0)</f>
        <v>0</v>
      </c>
      <c r="BE50" s="179">
        <f>IF(AZ50=5,G50,0)</f>
        <v>0</v>
      </c>
      <c r="CA50" s="203">
        <v>2</v>
      </c>
      <c r="CB50" s="203">
        <v>1</v>
      </c>
      <c r="CZ50" s="179">
        <v>1.1893</v>
      </c>
    </row>
    <row r="51" spans="1:104">
      <c r="A51" s="202"/>
      <c r="B51" s="201"/>
      <c r="C51" s="401" t="s">
        <v>328</v>
      </c>
      <c r="D51" s="402"/>
      <c r="E51" s="200">
        <v>25.08</v>
      </c>
      <c r="F51" s="199"/>
      <c r="G51" s="198"/>
      <c r="M51" s="197" t="s">
        <v>328</v>
      </c>
      <c r="O51" s="189"/>
    </row>
    <row r="52" spans="1:104" ht="22.5">
      <c r="A52" s="209">
        <v>19</v>
      </c>
      <c r="B52" s="208" t="s">
        <v>327</v>
      </c>
      <c r="C52" s="207" t="s">
        <v>326</v>
      </c>
      <c r="D52" s="206" t="s">
        <v>114</v>
      </c>
      <c r="E52" s="205">
        <v>100.32</v>
      </c>
      <c r="F52" s="242">
        <v>0</v>
      </c>
      <c r="G52" s="204">
        <f>E52*F52</f>
        <v>0</v>
      </c>
      <c r="O52" s="189">
        <v>2</v>
      </c>
      <c r="AA52" s="179">
        <v>2</v>
      </c>
      <c r="AB52" s="179">
        <v>1</v>
      </c>
      <c r="AC52" s="179">
        <v>1</v>
      </c>
      <c r="AZ52" s="179">
        <v>1</v>
      </c>
      <c r="BA52" s="179">
        <f>IF(AZ52=1,G52,0)</f>
        <v>0</v>
      </c>
      <c r="BB52" s="179">
        <f>IF(AZ52=2,G52,0)</f>
        <v>0</v>
      </c>
      <c r="BC52" s="179">
        <f>IF(AZ52=3,G52,0)</f>
        <v>0</v>
      </c>
      <c r="BD52" s="179">
        <f>IF(AZ52=4,G52,0)</f>
        <v>0</v>
      </c>
      <c r="BE52" s="179">
        <f>IF(AZ52=5,G52,0)</f>
        <v>0</v>
      </c>
      <c r="CA52" s="203">
        <v>2</v>
      </c>
      <c r="CB52" s="203">
        <v>1</v>
      </c>
      <c r="CZ52" s="179">
        <v>1.1893</v>
      </c>
    </row>
    <row r="53" spans="1:104">
      <c r="A53" s="202"/>
      <c r="B53" s="201"/>
      <c r="C53" s="401" t="s">
        <v>325</v>
      </c>
      <c r="D53" s="402"/>
      <c r="E53" s="200">
        <v>100.32</v>
      </c>
      <c r="F53" s="199"/>
      <c r="G53" s="198"/>
      <c r="M53" s="197" t="s">
        <v>325</v>
      </c>
      <c r="O53" s="189"/>
    </row>
    <row r="54" spans="1:104" ht="22.5">
      <c r="A54" s="209">
        <v>20</v>
      </c>
      <c r="B54" s="208" t="s">
        <v>324</v>
      </c>
      <c r="C54" s="207" t="s">
        <v>323</v>
      </c>
      <c r="D54" s="206" t="s">
        <v>114</v>
      </c>
      <c r="E54" s="205">
        <v>10.8</v>
      </c>
      <c r="F54" s="242"/>
      <c r="G54" s="204">
        <f>E54*F54</f>
        <v>0</v>
      </c>
      <c r="O54" s="189">
        <v>2</v>
      </c>
      <c r="AA54" s="179">
        <v>2</v>
      </c>
      <c r="AB54" s="179">
        <v>1</v>
      </c>
      <c r="AC54" s="179">
        <v>1</v>
      </c>
      <c r="AZ54" s="179">
        <v>1</v>
      </c>
      <c r="BA54" s="179">
        <f>IF(AZ54=1,G54,0)</f>
        <v>0</v>
      </c>
      <c r="BB54" s="179">
        <f>IF(AZ54=2,G54,0)</f>
        <v>0</v>
      </c>
      <c r="BC54" s="179">
        <f>IF(AZ54=3,G54,0)</f>
        <v>0</v>
      </c>
      <c r="BD54" s="179">
        <f>IF(AZ54=4,G54,0)</f>
        <v>0</v>
      </c>
      <c r="BE54" s="179">
        <f>IF(AZ54=5,G54,0)</f>
        <v>0</v>
      </c>
      <c r="CA54" s="203">
        <v>2</v>
      </c>
      <c r="CB54" s="203">
        <v>1</v>
      </c>
      <c r="CZ54" s="179">
        <v>0.65983000000000003</v>
      </c>
    </row>
    <row r="55" spans="1:104">
      <c r="A55" s="202"/>
      <c r="B55" s="201"/>
      <c r="C55" s="401" t="s">
        <v>322</v>
      </c>
      <c r="D55" s="402"/>
      <c r="E55" s="200">
        <v>10.8</v>
      </c>
      <c r="F55" s="199"/>
      <c r="G55" s="198"/>
      <c r="M55" s="197" t="s">
        <v>322</v>
      </c>
      <c r="O55" s="189"/>
    </row>
    <row r="56" spans="1:104">
      <c r="A56" s="196"/>
      <c r="B56" s="195" t="s">
        <v>143</v>
      </c>
      <c r="C56" s="194" t="str">
        <f>CONCATENATE(B49," ",C49)</f>
        <v>5 Komunikace</v>
      </c>
      <c r="D56" s="193"/>
      <c r="E56" s="192"/>
      <c r="F56" s="191"/>
      <c r="G56" s="190">
        <f>SUM(G49:G55)</f>
        <v>0</v>
      </c>
      <c r="O56" s="189">
        <v>4</v>
      </c>
      <c r="BA56" s="188">
        <f>SUM(BA49:BA55)</f>
        <v>0</v>
      </c>
      <c r="BB56" s="188">
        <f>SUM(BB49:BB55)</f>
        <v>0</v>
      </c>
      <c r="BC56" s="188">
        <f>SUM(BC49:BC55)</f>
        <v>0</v>
      </c>
      <c r="BD56" s="188">
        <f>SUM(BD49:BD55)</f>
        <v>0</v>
      </c>
      <c r="BE56" s="188">
        <f>SUM(BE49:BE55)</f>
        <v>0</v>
      </c>
    </row>
    <row r="57" spans="1:104">
      <c r="A57" s="216" t="s">
        <v>149</v>
      </c>
      <c r="B57" s="215" t="s">
        <v>205</v>
      </c>
      <c r="C57" s="214" t="s">
        <v>204</v>
      </c>
      <c r="D57" s="213"/>
      <c r="E57" s="248"/>
      <c r="F57" s="248"/>
      <c r="G57" s="247"/>
      <c r="O57" s="189">
        <v>1</v>
      </c>
    </row>
    <row r="58" spans="1:104">
      <c r="A58" s="209">
        <v>21</v>
      </c>
      <c r="B58" s="208" t="s">
        <v>321</v>
      </c>
      <c r="C58" s="207" t="s">
        <v>320</v>
      </c>
      <c r="D58" s="206" t="s">
        <v>131</v>
      </c>
      <c r="E58" s="205">
        <v>2.4</v>
      </c>
      <c r="F58" s="242"/>
      <c r="G58" s="204">
        <f>E58*F58</f>
        <v>0</v>
      </c>
      <c r="O58" s="189">
        <v>2</v>
      </c>
      <c r="AA58" s="179">
        <v>1</v>
      </c>
      <c r="AB58" s="179">
        <v>1</v>
      </c>
      <c r="AC58" s="179">
        <v>1</v>
      </c>
      <c r="AZ58" s="179">
        <v>1</v>
      </c>
      <c r="BA58" s="179">
        <f>IF(AZ58=1,G58,0)</f>
        <v>0</v>
      </c>
      <c r="BB58" s="179">
        <f>IF(AZ58=2,G58,0)</f>
        <v>0</v>
      </c>
      <c r="BC58" s="179">
        <f>IF(AZ58=3,G58,0)</f>
        <v>0</v>
      </c>
      <c r="BD58" s="179">
        <f>IF(AZ58=4,G58,0)</f>
        <v>0</v>
      </c>
      <c r="BE58" s="179">
        <f>IF(AZ58=5,G58,0)</f>
        <v>0</v>
      </c>
      <c r="CA58" s="203">
        <v>1</v>
      </c>
      <c r="CB58" s="203">
        <v>1</v>
      </c>
      <c r="CZ58" s="179">
        <v>0</v>
      </c>
    </row>
    <row r="59" spans="1:104">
      <c r="A59" s="202"/>
      <c r="B59" s="201"/>
      <c r="C59" s="401" t="s">
        <v>313</v>
      </c>
      <c r="D59" s="402"/>
      <c r="E59" s="200">
        <v>1.2</v>
      </c>
      <c r="F59" s="199"/>
      <c r="G59" s="198"/>
      <c r="M59" s="197" t="s">
        <v>313</v>
      </c>
      <c r="O59" s="189"/>
    </row>
    <row r="60" spans="1:104">
      <c r="A60" s="202"/>
      <c r="B60" s="201"/>
      <c r="C60" s="401" t="s">
        <v>312</v>
      </c>
      <c r="D60" s="402"/>
      <c r="E60" s="200">
        <v>1.2</v>
      </c>
      <c r="F60" s="199"/>
      <c r="G60" s="198"/>
      <c r="M60" s="197" t="s">
        <v>312</v>
      </c>
      <c r="O60" s="189"/>
    </row>
    <row r="61" spans="1:104">
      <c r="A61" s="209">
        <v>22</v>
      </c>
      <c r="B61" s="208" t="s">
        <v>318</v>
      </c>
      <c r="C61" s="207" t="s">
        <v>319</v>
      </c>
      <c r="D61" s="206" t="s">
        <v>131</v>
      </c>
      <c r="E61" s="205">
        <v>2.88</v>
      </c>
      <c r="F61" s="242">
        <v>0</v>
      </c>
      <c r="G61" s="204">
        <f>E61*F61</f>
        <v>0</v>
      </c>
      <c r="O61" s="189">
        <v>2</v>
      </c>
      <c r="AA61" s="179">
        <v>3</v>
      </c>
      <c r="AB61" s="179">
        <v>1</v>
      </c>
      <c r="AC61" s="179" t="s">
        <v>318</v>
      </c>
      <c r="AZ61" s="179">
        <v>1</v>
      </c>
      <c r="BA61" s="179">
        <f>IF(AZ61=1,G61,0)</f>
        <v>0</v>
      </c>
      <c r="BB61" s="179">
        <f>IF(AZ61=2,G61,0)</f>
        <v>0</v>
      </c>
      <c r="BC61" s="179">
        <f>IF(AZ61=3,G61,0)</f>
        <v>0</v>
      </c>
      <c r="BD61" s="179">
        <f>IF(AZ61=4,G61,0)</f>
        <v>0</v>
      </c>
      <c r="BE61" s="179">
        <f>IF(AZ61=5,G61,0)</f>
        <v>0</v>
      </c>
      <c r="CA61" s="203">
        <v>3</v>
      </c>
      <c r="CB61" s="203">
        <v>1</v>
      </c>
      <c r="CZ61" s="179">
        <v>2.52E-2</v>
      </c>
    </row>
    <row r="62" spans="1:104">
      <c r="A62" s="202"/>
      <c r="B62" s="201"/>
      <c r="C62" s="401" t="s">
        <v>317</v>
      </c>
      <c r="D62" s="402"/>
      <c r="E62" s="200">
        <v>1.44</v>
      </c>
      <c r="F62" s="199"/>
      <c r="G62" s="198"/>
      <c r="M62" s="197" t="s">
        <v>317</v>
      </c>
      <c r="O62" s="189"/>
    </row>
    <row r="63" spans="1:104">
      <c r="A63" s="202"/>
      <c r="B63" s="201"/>
      <c r="C63" s="401" t="s">
        <v>316</v>
      </c>
      <c r="D63" s="402"/>
      <c r="E63" s="200">
        <v>1.44</v>
      </c>
      <c r="F63" s="199"/>
      <c r="G63" s="198"/>
      <c r="M63" s="197" t="s">
        <v>316</v>
      </c>
      <c r="O63" s="189"/>
    </row>
    <row r="64" spans="1:104">
      <c r="A64" s="209">
        <v>23</v>
      </c>
      <c r="B64" s="208" t="s">
        <v>315</v>
      </c>
      <c r="C64" s="207" t="s">
        <v>314</v>
      </c>
      <c r="D64" s="206" t="s">
        <v>131</v>
      </c>
      <c r="E64" s="205">
        <v>2.4</v>
      </c>
      <c r="F64" s="242">
        <v>0</v>
      </c>
      <c r="G64" s="204">
        <f>E64*F64</f>
        <v>0</v>
      </c>
      <c r="O64" s="189">
        <v>2</v>
      </c>
      <c r="AA64" s="179">
        <v>1</v>
      </c>
      <c r="AB64" s="179">
        <v>0</v>
      </c>
      <c r="AC64" s="179">
        <v>0</v>
      </c>
      <c r="AZ64" s="179">
        <v>1</v>
      </c>
      <c r="BA64" s="179">
        <f>IF(AZ64=1,G64,0)</f>
        <v>0</v>
      </c>
      <c r="BB64" s="179">
        <f>IF(AZ64=2,G64,0)</f>
        <v>0</v>
      </c>
      <c r="BC64" s="179">
        <f>IF(AZ64=3,G64,0)</f>
        <v>0</v>
      </c>
      <c r="BD64" s="179">
        <f>IF(AZ64=4,G64,0)</f>
        <v>0</v>
      </c>
      <c r="BE64" s="179">
        <f>IF(AZ64=5,G64,0)</f>
        <v>0</v>
      </c>
      <c r="CA64" s="203">
        <v>1</v>
      </c>
      <c r="CB64" s="203">
        <v>0</v>
      </c>
      <c r="CZ64" s="179">
        <v>0</v>
      </c>
    </row>
    <row r="65" spans="1:104">
      <c r="A65" s="202"/>
      <c r="B65" s="201"/>
      <c r="C65" s="401" t="s">
        <v>313</v>
      </c>
      <c r="D65" s="402"/>
      <c r="E65" s="200">
        <v>1.2</v>
      </c>
      <c r="F65" s="199"/>
      <c r="G65" s="198"/>
      <c r="M65" s="197" t="s">
        <v>313</v>
      </c>
      <c r="O65" s="189"/>
    </row>
    <row r="66" spans="1:104">
      <c r="A66" s="202"/>
      <c r="B66" s="201"/>
      <c r="C66" s="401" t="s">
        <v>312</v>
      </c>
      <c r="D66" s="402"/>
      <c r="E66" s="200">
        <v>1.2</v>
      </c>
      <c r="F66" s="199"/>
      <c r="G66" s="198"/>
      <c r="M66" s="197" t="s">
        <v>312</v>
      </c>
      <c r="O66" s="189"/>
    </row>
    <row r="67" spans="1:104">
      <c r="A67" s="209">
        <v>24</v>
      </c>
      <c r="B67" s="208" t="s">
        <v>311</v>
      </c>
      <c r="C67" s="207" t="s">
        <v>310</v>
      </c>
      <c r="D67" s="206" t="s">
        <v>171</v>
      </c>
      <c r="E67" s="205">
        <v>2</v>
      </c>
      <c r="F67" s="242">
        <v>0</v>
      </c>
      <c r="G67" s="204">
        <f>E67*F67</f>
        <v>0</v>
      </c>
      <c r="O67" s="189">
        <v>2</v>
      </c>
      <c r="AA67" s="179">
        <v>1</v>
      </c>
      <c r="AB67" s="179">
        <v>1</v>
      </c>
      <c r="AC67" s="179">
        <v>1</v>
      </c>
      <c r="AZ67" s="179">
        <v>1</v>
      </c>
      <c r="BA67" s="179">
        <f>IF(AZ67=1,G67,0)</f>
        <v>0</v>
      </c>
      <c r="BB67" s="179">
        <f>IF(AZ67=2,G67,0)</f>
        <v>0</v>
      </c>
      <c r="BC67" s="179">
        <f>IF(AZ67=3,G67,0)</f>
        <v>0</v>
      </c>
      <c r="BD67" s="179">
        <f>IF(AZ67=4,G67,0)</f>
        <v>0</v>
      </c>
      <c r="BE67" s="179">
        <f>IF(AZ67=5,G67,0)</f>
        <v>0</v>
      </c>
      <c r="CA67" s="203">
        <v>1</v>
      </c>
      <c r="CB67" s="203">
        <v>1</v>
      </c>
      <c r="CZ67" s="179">
        <v>1.2999999999999999E-4</v>
      </c>
    </row>
    <row r="68" spans="1:104" ht="22.5">
      <c r="A68" s="209">
        <v>25</v>
      </c>
      <c r="B68" s="208" t="s">
        <v>309</v>
      </c>
      <c r="C68" s="207" t="s">
        <v>308</v>
      </c>
      <c r="D68" s="206" t="s">
        <v>171</v>
      </c>
      <c r="E68" s="205">
        <v>2</v>
      </c>
      <c r="F68" s="242">
        <v>0</v>
      </c>
      <c r="G68" s="204">
        <f>E68*F68</f>
        <v>0</v>
      </c>
      <c r="O68" s="189">
        <v>2</v>
      </c>
      <c r="AA68" s="179">
        <v>1</v>
      </c>
      <c r="AB68" s="179">
        <v>0</v>
      </c>
      <c r="AC68" s="179">
        <v>0</v>
      </c>
      <c r="AZ68" s="179">
        <v>1</v>
      </c>
      <c r="BA68" s="179">
        <f>IF(AZ68=1,G68,0)</f>
        <v>0</v>
      </c>
      <c r="BB68" s="179">
        <f>IF(AZ68=2,G68,0)</f>
        <v>0</v>
      </c>
      <c r="BC68" s="179">
        <f>IF(AZ68=3,G68,0)</f>
        <v>0</v>
      </c>
      <c r="BD68" s="179">
        <f>IF(AZ68=4,G68,0)</f>
        <v>0</v>
      </c>
      <c r="BE68" s="179">
        <f>IF(AZ68=5,G68,0)</f>
        <v>0</v>
      </c>
      <c r="CA68" s="203">
        <v>1</v>
      </c>
      <c r="CB68" s="203">
        <v>0</v>
      </c>
      <c r="CZ68" s="179">
        <v>0</v>
      </c>
    </row>
    <row r="69" spans="1:104">
      <c r="A69" s="209">
        <v>26</v>
      </c>
      <c r="B69" s="208" t="s">
        <v>307</v>
      </c>
      <c r="C69" s="207" t="s">
        <v>306</v>
      </c>
      <c r="D69" s="206" t="s">
        <v>171</v>
      </c>
      <c r="E69" s="205">
        <v>2</v>
      </c>
      <c r="F69" s="242">
        <v>0</v>
      </c>
      <c r="G69" s="204">
        <f>E69*F69</f>
        <v>0</v>
      </c>
      <c r="O69" s="189">
        <v>2</v>
      </c>
      <c r="AA69" s="179">
        <v>1</v>
      </c>
      <c r="AB69" s="179">
        <v>1</v>
      </c>
      <c r="AC69" s="179">
        <v>1</v>
      </c>
      <c r="AZ69" s="179">
        <v>1</v>
      </c>
      <c r="BA69" s="179">
        <f>IF(AZ69=1,G69,0)</f>
        <v>0</v>
      </c>
      <c r="BB69" s="179">
        <f>IF(AZ69=2,G69,0)</f>
        <v>0</v>
      </c>
      <c r="BC69" s="179">
        <f>IF(AZ69=3,G69,0)</f>
        <v>0</v>
      </c>
      <c r="BD69" s="179">
        <f>IF(AZ69=4,G69,0)</f>
        <v>0</v>
      </c>
      <c r="BE69" s="179">
        <f>IF(AZ69=5,G69,0)</f>
        <v>0</v>
      </c>
      <c r="CA69" s="203">
        <v>1</v>
      </c>
      <c r="CB69" s="203">
        <v>1</v>
      </c>
      <c r="CZ69" s="179">
        <v>0</v>
      </c>
    </row>
    <row r="70" spans="1:104">
      <c r="A70" s="209">
        <v>27</v>
      </c>
      <c r="B70" s="208" t="s">
        <v>305</v>
      </c>
      <c r="C70" s="207" t="s">
        <v>304</v>
      </c>
      <c r="D70" s="206" t="s">
        <v>303</v>
      </c>
      <c r="E70" s="205">
        <v>3</v>
      </c>
      <c r="F70" s="242">
        <v>0</v>
      </c>
      <c r="G70" s="204">
        <f>E70*F70</f>
        <v>0</v>
      </c>
      <c r="O70" s="189">
        <v>2</v>
      </c>
      <c r="AA70" s="179">
        <v>12</v>
      </c>
      <c r="AB70" s="179">
        <v>0</v>
      </c>
      <c r="AC70" s="179">
        <v>74</v>
      </c>
      <c r="AZ70" s="179">
        <v>1</v>
      </c>
      <c r="BA70" s="179">
        <f>IF(AZ70=1,G70,0)</f>
        <v>0</v>
      </c>
      <c r="BB70" s="179">
        <f>IF(AZ70=2,G70,0)</f>
        <v>0</v>
      </c>
      <c r="BC70" s="179">
        <f>IF(AZ70=3,G70,0)</f>
        <v>0</v>
      </c>
      <c r="BD70" s="179">
        <f>IF(AZ70=4,G70,0)</f>
        <v>0</v>
      </c>
      <c r="BE70" s="179">
        <f>IF(AZ70=5,G70,0)</f>
        <v>0</v>
      </c>
      <c r="CA70" s="203">
        <v>12</v>
      </c>
      <c r="CB70" s="203">
        <v>0</v>
      </c>
      <c r="CZ70" s="179">
        <v>1.6500000000000001E-2</v>
      </c>
    </row>
    <row r="71" spans="1:104">
      <c r="A71" s="196"/>
      <c r="B71" s="195" t="s">
        <v>143</v>
      </c>
      <c r="C71" s="194" t="str">
        <f>CONCATENATE(B57," ",C57)</f>
        <v>8 Trubní vedení</v>
      </c>
      <c r="D71" s="193"/>
      <c r="E71" s="192"/>
      <c r="F71" s="191"/>
      <c r="G71" s="190">
        <f>SUM(G57:G70)</f>
        <v>0</v>
      </c>
      <c r="O71" s="189">
        <v>4</v>
      </c>
      <c r="BA71" s="188">
        <f>SUM(BA57:BA70)</f>
        <v>0</v>
      </c>
      <c r="BB71" s="188">
        <f>SUM(BB57:BB70)</f>
        <v>0</v>
      </c>
      <c r="BC71" s="188">
        <f>SUM(BC57:BC70)</f>
        <v>0</v>
      </c>
      <c r="BD71" s="188">
        <f>SUM(BD57:BD70)</f>
        <v>0</v>
      </c>
      <c r="BE71" s="188">
        <f>SUM(BE57:BE70)</f>
        <v>0</v>
      </c>
    </row>
    <row r="72" spans="1:104">
      <c r="A72" s="216" t="s">
        <v>149</v>
      </c>
      <c r="B72" s="215" t="s">
        <v>161</v>
      </c>
      <c r="C72" s="214" t="s">
        <v>160</v>
      </c>
      <c r="D72" s="213"/>
      <c r="E72" s="248"/>
      <c r="F72" s="248"/>
      <c r="G72" s="247"/>
      <c r="O72" s="189">
        <v>1</v>
      </c>
    </row>
    <row r="73" spans="1:104">
      <c r="A73" s="209">
        <v>28</v>
      </c>
      <c r="B73" s="208" t="s">
        <v>159</v>
      </c>
      <c r="C73" s="207" t="s">
        <v>158</v>
      </c>
      <c r="D73" s="206" t="s">
        <v>120</v>
      </c>
      <c r="E73" s="205">
        <v>6.6337558400000001</v>
      </c>
      <c r="F73" s="242">
        <v>0</v>
      </c>
      <c r="G73" s="204">
        <f>E73*F73</f>
        <v>0</v>
      </c>
      <c r="O73" s="189">
        <v>2</v>
      </c>
      <c r="AA73" s="179">
        <v>7</v>
      </c>
      <c r="AB73" s="179">
        <v>1</v>
      </c>
      <c r="AC73" s="179">
        <v>2</v>
      </c>
      <c r="AZ73" s="179">
        <v>1</v>
      </c>
      <c r="BA73" s="179">
        <f>IF(AZ73=1,G73,0)</f>
        <v>0</v>
      </c>
      <c r="BB73" s="179">
        <f>IF(AZ73=2,G73,0)</f>
        <v>0</v>
      </c>
      <c r="BC73" s="179">
        <f>IF(AZ73=3,G73,0)</f>
        <v>0</v>
      </c>
      <c r="BD73" s="179">
        <f>IF(AZ73=4,G73,0)</f>
        <v>0</v>
      </c>
      <c r="BE73" s="179">
        <f>IF(AZ73=5,G73,0)</f>
        <v>0</v>
      </c>
      <c r="CA73" s="203">
        <v>7</v>
      </c>
      <c r="CB73" s="203">
        <v>1</v>
      </c>
      <c r="CZ73" s="179">
        <v>0</v>
      </c>
    </row>
    <row r="74" spans="1:104">
      <c r="A74" s="196"/>
      <c r="B74" s="195" t="s">
        <v>143</v>
      </c>
      <c r="C74" s="194" t="str">
        <f>CONCATENATE(B72," ",C72)</f>
        <v>99 Staveništní přesun hmot</v>
      </c>
      <c r="D74" s="193"/>
      <c r="E74" s="192"/>
      <c r="F74" s="191"/>
      <c r="G74" s="190">
        <f>SUM(G72:G73)</f>
        <v>0</v>
      </c>
      <c r="O74" s="189">
        <v>4</v>
      </c>
      <c r="BA74" s="188">
        <f>SUM(BA72:BA73)</f>
        <v>0</v>
      </c>
      <c r="BB74" s="188">
        <f>SUM(BB72:BB73)</f>
        <v>0</v>
      </c>
      <c r="BC74" s="188">
        <f>SUM(BC72:BC73)</f>
        <v>0</v>
      </c>
      <c r="BD74" s="188">
        <f>SUM(BD72:BD73)</f>
        <v>0</v>
      </c>
      <c r="BE74" s="188">
        <f>SUM(BE72:BE73)</f>
        <v>0</v>
      </c>
    </row>
    <row r="75" spans="1:104">
      <c r="A75" s="216" t="s">
        <v>149</v>
      </c>
      <c r="B75" s="215" t="s">
        <v>302</v>
      </c>
      <c r="C75" s="214" t="s">
        <v>301</v>
      </c>
      <c r="D75" s="213"/>
      <c r="E75" s="248"/>
      <c r="F75" s="248"/>
      <c r="G75" s="247"/>
      <c r="O75" s="189">
        <v>1</v>
      </c>
    </row>
    <row r="76" spans="1:104">
      <c r="A76" s="209">
        <v>29</v>
      </c>
      <c r="B76" s="208" t="s">
        <v>300</v>
      </c>
      <c r="C76" s="207" t="s">
        <v>299</v>
      </c>
      <c r="D76" s="206" t="s">
        <v>120</v>
      </c>
      <c r="E76" s="205">
        <v>2.4</v>
      </c>
      <c r="F76" s="242"/>
      <c r="G76" s="204">
        <f>E76*F76</f>
        <v>0</v>
      </c>
      <c r="O76" s="189">
        <v>2</v>
      </c>
      <c r="AA76" s="179">
        <v>12</v>
      </c>
      <c r="AB76" s="179">
        <v>0</v>
      </c>
      <c r="AC76" s="179">
        <v>57</v>
      </c>
      <c r="AZ76" s="179">
        <v>1</v>
      </c>
      <c r="BA76" s="179">
        <f>IF(AZ76=1,G76,0)</f>
        <v>0</v>
      </c>
      <c r="BB76" s="179">
        <f>IF(AZ76=2,G76,0)</f>
        <v>0</v>
      </c>
      <c r="BC76" s="179">
        <f>IF(AZ76=3,G76,0)</f>
        <v>0</v>
      </c>
      <c r="BD76" s="179">
        <f>IF(AZ76=4,G76,0)</f>
        <v>0</v>
      </c>
      <c r="BE76" s="179">
        <f>IF(AZ76=5,G76,0)</f>
        <v>0</v>
      </c>
      <c r="CA76" s="203">
        <v>12</v>
      </c>
      <c r="CB76" s="203">
        <v>0</v>
      </c>
      <c r="CZ76" s="179">
        <v>0</v>
      </c>
    </row>
    <row r="77" spans="1:104" ht="22.5">
      <c r="A77" s="209">
        <v>30</v>
      </c>
      <c r="B77" s="208" t="s">
        <v>298</v>
      </c>
      <c r="C77" s="207" t="s">
        <v>297</v>
      </c>
      <c r="D77" s="206" t="s">
        <v>120</v>
      </c>
      <c r="E77" s="205">
        <v>10.82</v>
      </c>
      <c r="F77" s="242">
        <v>0</v>
      </c>
      <c r="G77" s="204">
        <f>E77*F77</f>
        <v>0</v>
      </c>
      <c r="O77" s="189">
        <v>2</v>
      </c>
      <c r="AA77" s="179">
        <v>12</v>
      </c>
      <c r="AB77" s="179">
        <v>0</v>
      </c>
      <c r="AC77" s="179">
        <v>53</v>
      </c>
      <c r="AZ77" s="179">
        <v>1</v>
      </c>
      <c r="BA77" s="179">
        <f>IF(AZ77=1,G77,0)</f>
        <v>0</v>
      </c>
      <c r="BB77" s="179">
        <f>IF(AZ77=2,G77,0)</f>
        <v>0</v>
      </c>
      <c r="BC77" s="179">
        <f>IF(AZ77=3,G77,0)</f>
        <v>0</v>
      </c>
      <c r="BD77" s="179">
        <f>IF(AZ77=4,G77,0)</f>
        <v>0</v>
      </c>
      <c r="BE77" s="179">
        <f>IF(AZ77=5,G77,0)</f>
        <v>0</v>
      </c>
      <c r="CA77" s="203">
        <v>12</v>
      </c>
      <c r="CB77" s="203">
        <v>0</v>
      </c>
      <c r="CZ77" s="179">
        <v>0</v>
      </c>
    </row>
    <row r="78" spans="1:104">
      <c r="A78" s="209">
        <v>31</v>
      </c>
      <c r="B78" s="208" t="s">
        <v>296</v>
      </c>
      <c r="C78" s="207" t="s">
        <v>295</v>
      </c>
      <c r="D78" s="206" t="s">
        <v>120</v>
      </c>
      <c r="E78" s="205">
        <v>13.137012</v>
      </c>
      <c r="F78" s="242">
        <v>0</v>
      </c>
      <c r="G78" s="204">
        <f>E78*F78</f>
        <v>0</v>
      </c>
      <c r="O78" s="189">
        <v>2</v>
      </c>
      <c r="AA78" s="179">
        <v>8</v>
      </c>
      <c r="AB78" s="179">
        <v>0</v>
      </c>
      <c r="AC78" s="179">
        <v>3</v>
      </c>
      <c r="AZ78" s="179">
        <v>1</v>
      </c>
      <c r="BA78" s="179">
        <f>IF(AZ78=1,G78,0)</f>
        <v>0</v>
      </c>
      <c r="BB78" s="179">
        <f>IF(AZ78=2,G78,0)</f>
        <v>0</v>
      </c>
      <c r="BC78" s="179">
        <f>IF(AZ78=3,G78,0)</f>
        <v>0</v>
      </c>
      <c r="BD78" s="179">
        <f>IF(AZ78=4,G78,0)</f>
        <v>0</v>
      </c>
      <c r="BE78" s="179">
        <f>IF(AZ78=5,G78,0)</f>
        <v>0</v>
      </c>
      <c r="CA78" s="203">
        <v>8</v>
      </c>
      <c r="CB78" s="203">
        <v>0</v>
      </c>
      <c r="CZ78" s="179">
        <v>0</v>
      </c>
    </row>
    <row r="79" spans="1:104">
      <c r="A79" s="209">
        <v>32</v>
      </c>
      <c r="B79" s="208" t="s">
        <v>294</v>
      </c>
      <c r="C79" s="207" t="s">
        <v>293</v>
      </c>
      <c r="D79" s="206" t="s">
        <v>120</v>
      </c>
      <c r="E79" s="205">
        <v>26.274024000000001</v>
      </c>
      <c r="F79" s="242"/>
      <c r="G79" s="204">
        <f>E79*F79</f>
        <v>0</v>
      </c>
      <c r="O79" s="189">
        <v>2</v>
      </c>
      <c r="AA79" s="179">
        <v>8</v>
      </c>
      <c r="AB79" s="179">
        <v>0</v>
      </c>
      <c r="AC79" s="179">
        <v>3</v>
      </c>
      <c r="AZ79" s="179">
        <v>1</v>
      </c>
      <c r="BA79" s="179">
        <f>IF(AZ79=1,G79,0)</f>
        <v>0</v>
      </c>
      <c r="BB79" s="179">
        <f>IF(AZ79=2,G79,0)</f>
        <v>0</v>
      </c>
      <c r="BC79" s="179">
        <f>IF(AZ79=3,G79,0)</f>
        <v>0</v>
      </c>
      <c r="BD79" s="179">
        <f>IF(AZ79=4,G79,0)</f>
        <v>0</v>
      </c>
      <c r="BE79" s="179">
        <f>IF(AZ79=5,G79,0)</f>
        <v>0</v>
      </c>
      <c r="CA79" s="203">
        <v>8</v>
      </c>
      <c r="CB79" s="203">
        <v>0</v>
      </c>
      <c r="CZ79" s="179">
        <v>0</v>
      </c>
    </row>
    <row r="80" spans="1:104">
      <c r="A80" s="209">
        <v>33</v>
      </c>
      <c r="B80" s="208" t="s">
        <v>292</v>
      </c>
      <c r="C80" s="207" t="s">
        <v>291</v>
      </c>
      <c r="D80" s="206" t="s">
        <v>120</v>
      </c>
      <c r="E80" s="205">
        <v>13.137012</v>
      </c>
      <c r="F80" s="242"/>
      <c r="G80" s="204">
        <f>E80*F80</f>
        <v>0</v>
      </c>
      <c r="O80" s="189">
        <v>2</v>
      </c>
      <c r="AA80" s="179">
        <v>8</v>
      </c>
      <c r="AB80" s="179">
        <v>0</v>
      </c>
      <c r="AC80" s="179">
        <v>3</v>
      </c>
      <c r="AZ80" s="179">
        <v>1</v>
      </c>
      <c r="BA80" s="179">
        <f>IF(AZ80=1,G80,0)</f>
        <v>0</v>
      </c>
      <c r="BB80" s="179">
        <f>IF(AZ80=2,G80,0)</f>
        <v>0</v>
      </c>
      <c r="BC80" s="179">
        <f>IF(AZ80=3,G80,0)</f>
        <v>0</v>
      </c>
      <c r="BD80" s="179">
        <f>IF(AZ80=4,G80,0)</f>
        <v>0</v>
      </c>
      <c r="BE80" s="179">
        <f>IF(AZ80=5,G80,0)</f>
        <v>0</v>
      </c>
      <c r="CA80" s="203">
        <v>8</v>
      </c>
      <c r="CB80" s="203">
        <v>0</v>
      </c>
      <c r="CZ80" s="179">
        <v>0</v>
      </c>
    </row>
    <row r="81" spans="1:57">
      <c r="A81" s="196"/>
      <c r="B81" s="195" t="s">
        <v>143</v>
      </c>
      <c r="C81" s="194" t="str">
        <f>CONCATENATE(B75," ",C75)</f>
        <v>D96 Přesuny suti a vybouraných hmot</v>
      </c>
      <c r="D81" s="193"/>
      <c r="E81" s="192"/>
      <c r="F81" s="191"/>
      <c r="G81" s="190">
        <f>SUM(G75:G80)</f>
        <v>0</v>
      </c>
      <c r="O81" s="189">
        <v>4</v>
      </c>
      <c r="BA81" s="188">
        <f>SUM(BA75:BA80)</f>
        <v>0</v>
      </c>
      <c r="BB81" s="188">
        <f>SUM(BB75:BB80)</f>
        <v>0</v>
      </c>
      <c r="BC81" s="188">
        <f>SUM(BC75:BC80)</f>
        <v>0</v>
      </c>
      <c r="BD81" s="188">
        <f>SUM(BD75:BD80)</f>
        <v>0</v>
      </c>
      <c r="BE81" s="188">
        <f>SUM(BE75:BE80)</f>
        <v>0</v>
      </c>
    </row>
    <row r="82" spans="1:57">
      <c r="E82" s="179"/>
    </row>
    <row r="83" spans="1:57" ht="15">
      <c r="A83" s="236" t="s">
        <v>288</v>
      </c>
      <c r="B83" s="237"/>
      <c r="C83" s="237"/>
      <c r="D83" s="238"/>
      <c r="E83" s="237"/>
      <c r="F83" s="238"/>
      <c r="G83" s="239">
        <f>G48+G56+G71+G74+G81</f>
        <v>0</v>
      </c>
    </row>
    <row r="84" spans="1:57">
      <c r="E84" s="179"/>
    </row>
    <row r="85" spans="1:57">
      <c r="A85" s="240" t="s">
        <v>289</v>
      </c>
      <c r="B85" s="240"/>
      <c r="C85" s="240"/>
      <c r="D85" s="240"/>
      <c r="E85" s="240"/>
      <c r="F85" s="240"/>
      <c r="G85" s="240"/>
    </row>
    <row r="86" spans="1:57">
      <c r="A86" s="240"/>
      <c r="B86" s="403" t="s">
        <v>290</v>
      </c>
      <c r="C86" s="403"/>
      <c r="D86" s="403"/>
      <c r="E86" s="403"/>
      <c r="F86" s="403"/>
      <c r="G86" s="403"/>
    </row>
    <row r="87" spans="1:57">
      <c r="A87" s="241"/>
      <c r="B87" s="403"/>
      <c r="C87" s="403"/>
      <c r="D87" s="403"/>
      <c r="E87" s="403"/>
      <c r="F87" s="403"/>
      <c r="G87" s="403"/>
    </row>
    <row r="88" spans="1:57">
      <c r="A88" s="241"/>
      <c r="B88" s="403"/>
      <c r="C88" s="403"/>
      <c r="D88" s="403"/>
      <c r="E88" s="403"/>
      <c r="F88" s="403"/>
      <c r="G88" s="403"/>
    </row>
    <row r="89" spans="1:57">
      <c r="A89" s="241"/>
      <c r="B89" s="403"/>
      <c r="C89" s="403"/>
      <c r="D89" s="403"/>
      <c r="E89" s="403"/>
      <c r="F89" s="403"/>
      <c r="G89" s="403"/>
    </row>
    <row r="90" spans="1:57">
      <c r="A90" s="241"/>
      <c r="B90" s="403"/>
      <c r="C90" s="403"/>
      <c r="D90" s="403"/>
      <c r="E90" s="403"/>
      <c r="F90" s="403"/>
      <c r="G90" s="403"/>
    </row>
    <row r="91" spans="1:57">
      <c r="A91" s="241"/>
      <c r="B91" s="403"/>
      <c r="C91" s="403"/>
      <c r="D91" s="403"/>
      <c r="E91" s="403"/>
      <c r="F91" s="403"/>
      <c r="G91" s="403"/>
    </row>
    <row r="92" spans="1:57">
      <c r="A92" s="241"/>
      <c r="B92" s="403"/>
      <c r="C92" s="403"/>
      <c r="D92" s="403"/>
      <c r="E92" s="403"/>
      <c r="F92" s="403"/>
      <c r="G92" s="403"/>
    </row>
    <row r="93" spans="1:57">
      <c r="A93" s="241"/>
      <c r="B93" s="403"/>
      <c r="C93" s="403"/>
      <c r="D93" s="403"/>
      <c r="E93" s="403"/>
      <c r="F93" s="403"/>
      <c r="G93" s="403"/>
    </row>
    <row r="94" spans="1:57">
      <c r="A94" s="241"/>
      <c r="B94" s="403"/>
      <c r="C94" s="403"/>
      <c r="D94" s="403"/>
      <c r="E94" s="403"/>
      <c r="F94" s="403"/>
      <c r="G94" s="403"/>
    </row>
    <row r="95" spans="1:57">
      <c r="E95" s="179"/>
    </row>
    <row r="96" spans="1:57">
      <c r="E96" s="179"/>
    </row>
    <row r="97" spans="5:5">
      <c r="E97" s="179"/>
    </row>
    <row r="98" spans="5:5">
      <c r="E98" s="179"/>
    </row>
    <row r="99" spans="5:5">
      <c r="E99" s="179"/>
    </row>
    <row r="100" spans="5:5">
      <c r="E100" s="179"/>
    </row>
    <row r="101" spans="5:5">
      <c r="E101" s="179"/>
    </row>
    <row r="102" spans="5:5">
      <c r="E102" s="179"/>
    </row>
    <row r="103" spans="5:5">
      <c r="E103" s="179"/>
    </row>
    <row r="104" spans="5:5">
      <c r="E104" s="179"/>
    </row>
    <row r="105" spans="5:5">
      <c r="E105" s="179"/>
    </row>
    <row r="106" spans="5:5">
      <c r="E106" s="179"/>
    </row>
    <row r="107" spans="5:5">
      <c r="E107" s="179"/>
    </row>
    <row r="108" spans="5:5">
      <c r="E108" s="179"/>
    </row>
    <row r="109" spans="5:5">
      <c r="E109" s="179"/>
    </row>
    <row r="110" spans="5:5">
      <c r="E110" s="179"/>
    </row>
    <row r="111" spans="5:5">
      <c r="E111" s="179"/>
    </row>
    <row r="112" spans="5:5">
      <c r="E112" s="179"/>
    </row>
    <row r="113" spans="5:5">
      <c r="E113" s="179"/>
    </row>
    <row r="114" spans="5:5">
      <c r="E114" s="179"/>
    </row>
    <row r="115" spans="5:5">
      <c r="E115" s="179"/>
    </row>
    <row r="116" spans="5:5">
      <c r="E116" s="179"/>
    </row>
    <row r="117" spans="5:5">
      <c r="E117" s="179"/>
    </row>
    <row r="118" spans="5:5">
      <c r="E118" s="179"/>
    </row>
    <row r="119" spans="5:5">
      <c r="E119" s="179"/>
    </row>
    <row r="120" spans="5:5">
      <c r="E120" s="179"/>
    </row>
    <row r="121" spans="5:5">
      <c r="E121" s="179"/>
    </row>
    <row r="122" spans="5:5">
      <c r="E122" s="179"/>
    </row>
    <row r="123" spans="5:5">
      <c r="E123" s="179"/>
    </row>
    <row r="124" spans="5:5">
      <c r="E124" s="179"/>
    </row>
    <row r="125" spans="5:5">
      <c r="E125" s="179"/>
    </row>
    <row r="126" spans="5:5">
      <c r="E126" s="179"/>
    </row>
    <row r="127" spans="5:5">
      <c r="E127" s="179"/>
    </row>
    <row r="128" spans="5:5">
      <c r="E128" s="179"/>
    </row>
    <row r="129" spans="1:7">
      <c r="E129" s="179"/>
    </row>
    <row r="130" spans="1:7">
      <c r="E130" s="179"/>
    </row>
    <row r="131" spans="1:7">
      <c r="E131" s="179"/>
    </row>
    <row r="132" spans="1:7">
      <c r="E132" s="179"/>
    </row>
    <row r="133" spans="1:7">
      <c r="E133" s="179"/>
    </row>
    <row r="134" spans="1:7">
      <c r="E134" s="179"/>
    </row>
    <row r="135" spans="1:7">
      <c r="E135" s="179"/>
    </row>
    <row r="136" spans="1:7">
      <c r="E136" s="179"/>
    </row>
    <row r="137" spans="1:7">
      <c r="E137" s="179"/>
    </row>
    <row r="138" spans="1:7">
      <c r="E138" s="179"/>
    </row>
    <row r="139" spans="1:7">
      <c r="E139" s="179"/>
    </row>
    <row r="140" spans="1:7">
      <c r="A140" s="243"/>
      <c r="B140" s="243"/>
    </row>
    <row r="141" spans="1:7">
      <c r="C141" s="245"/>
      <c r="D141" s="245"/>
      <c r="E141" s="246"/>
      <c r="F141" s="245"/>
      <c r="G141" s="244"/>
    </row>
    <row r="142" spans="1:7">
      <c r="A142" s="243"/>
      <c r="B142" s="243"/>
    </row>
  </sheetData>
  <sheetProtection algorithmName="SHA-512" hashValue="+/eBWpYbtmesQRYCLMfsz4GLvFGp/ZDbUbX/oOq9qJ09bQazQvGan2pROVj+y+v2QPEcZuI6kmjsHnztJ9BmTA==" saltValue="BGFZO2vfkW6rNRT0ahJEyQ==" spinCount="100000" sheet="1" objects="1" scenarios="1"/>
  <protectedRanges>
    <protectedRange sqref="F8 F12 F14 F17 F19 F22 F24 F25 F28 F29 F31 F33 F35 F37 F40 F43 F46 F50 F52 F54 F58 F61 F64 F67 F68 F69 F70 F73 F76 F77 F78 F79 F80" name="Oblast1"/>
  </protectedRanges>
  <mergeCells count="37">
    <mergeCell ref="C10:D10"/>
    <mergeCell ref="C11:D11"/>
    <mergeCell ref="C13:D13"/>
    <mergeCell ref="C15:D15"/>
    <mergeCell ref="A1:G1"/>
    <mergeCell ref="A3:B3"/>
    <mergeCell ref="A4:B4"/>
    <mergeCell ref="E4:G4"/>
    <mergeCell ref="C9:D9"/>
    <mergeCell ref="C45:D45"/>
    <mergeCell ref="C26:D26"/>
    <mergeCell ref="C27:D27"/>
    <mergeCell ref="C30:D30"/>
    <mergeCell ref="C32:D32"/>
    <mergeCell ref="C34:D34"/>
    <mergeCell ref="C44:D44"/>
    <mergeCell ref="C36:D36"/>
    <mergeCell ref="C38:D38"/>
    <mergeCell ref="C39:D39"/>
    <mergeCell ref="C41:D41"/>
    <mergeCell ref="C42:D42"/>
    <mergeCell ref="C16:D16"/>
    <mergeCell ref="C18:D18"/>
    <mergeCell ref="C20:D20"/>
    <mergeCell ref="C21:D21"/>
    <mergeCell ref="C23:D23"/>
    <mergeCell ref="B86:G94"/>
    <mergeCell ref="C66:D66"/>
    <mergeCell ref="C47:D47"/>
    <mergeCell ref="C51:D51"/>
    <mergeCell ref="C53:D53"/>
    <mergeCell ref="C55:D55"/>
    <mergeCell ref="C59:D59"/>
    <mergeCell ref="C60:D60"/>
    <mergeCell ref="C62:D62"/>
    <mergeCell ref="C63:D63"/>
    <mergeCell ref="C65:D65"/>
  </mergeCells>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Z174"/>
  <sheetViews>
    <sheetView showGridLines="0" showZeros="0" zoomScaleNormal="100" workbookViewId="0">
      <selection activeCell="F8" sqref="F8"/>
    </sheetView>
  </sheetViews>
  <sheetFormatPr defaultRowHeight="12.75"/>
  <cols>
    <col min="1" max="1" width="4.42578125" style="179" customWidth="1"/>
    <col min="2" max="2" width="11.5703125" style="179" customWidth="1"/>
    <col min="3" max="3" width="40.42578125" style="179" customWidth="1"/>
    <col min="4" max="4" width="5.5703125" style="179" customWidth="1"/>
    <col min="5" max="5" width="8.5703125" style="180" customWidth="1"/>
    <col min="6" max="6" width="9.85546875" style="179" customWidth="1"/>
    <col min="7" max="7" width="13.85546875" style="179" customWidth="1"/>
    <col min="8" max="11" width="9.140625" style="179"/>
    <col min="12" max="12" width="75.42578125" style="179" customWidth="1"/>
    <col min="13" max="13" width="45.28515625" style="179" customWidth="1"/>
    <col min="14" max="16384" width="9.140625" style="179"/>
  </cols>
  <sheetData>
    <row r="1" spans="1:104" ht="15.75">
      <c r="A1" s="404" t="s">
        <v>287</v>
      </c>
      <c r="B1" s="404"/>
      <c r="C1" s="404"/>
      <c r="D1" s="404"/>
      <c r="E1" s="404"/>
      <c r="F1" s="404"/>
      <c r="G1" s="404"/>
    </row>
    <row r="2" spans="1:104" ht="14.25" customHeight="1" thickBot="1">
      <c r="A2" s="223"/>
      <c r="B2" s="235"/>
      <c r="C2" s="233"/>
      <c r="D2" s="233"/>
      <c r="E2" s="234"/>
      <c r="F2" s="233"/>
      <c r="G2" s="233"/>
    </row>
    <row r="3" spans="1:104" ht="13.5" thickTop="1">
      <c r="A3" s="405" t="s">
        <v>286</v>
      </c>
      <c r="B3" s="406"/>
      <c r="C3" s="232" t="s">
        <v>1260</v>
      </c>
      <c r="D3" s="231"/>
      <c r="E3" s="230" t="s">
        <v>40</v>
      </c>
      <c r="F3" s="229" t="s">
        <v>1261</v>
      </c>
      <c r="G3" s="228"/>
    </row>
    <row r="4" spans="1:104" ht="13.5" thickBot="1">
      <c r="A4" s="407" t="s">
        <v>285</v>
      </c>
      <c r="B4" s="408"/>
      <c r="C4" s="227" t="s">
        <v>1262</v>
      </c>
      <c r="D4" s="226"/>
      <c r="E4" s="409" t="s">
        <v>1263</v>
      </c>
      <c r="F4" s="410"/>
      <c r="G4" s="411"/>
    </row>
    <row r="5" spans="1:104" ht="13.5" thickTop="1">
      <c r="A5" s="225"/>
      <c r="B5" s="223"/>
      <c r="C5" s="223"/>
      <c r="D5" s="223"/>
      <c r="E5" s="224"/>
      <c r="F5" s="223"/>
      <c r="G5" s="222"/>
    </row>
    <row r="6" spans="1:104">
      <c r="A6" s="221" t="s">
        <v>61</v>
      </c>
      <c r="B6" s="219" t="s">
        <v>284</v>
      </c>
      <c r="C6" s="219" t="s">
        <v>62</v>
      </c>
      <c r="D6" s="219" t="s">
        <v>63</v>
      </c>
      <c r="E6" s="220" t="s">
        <v>64</v>
      </c>
      <c r="F6" s="219" t="s">
        <v>65</v>
      </c>
      <c r="G6" s="218" t="s">
        <v>283</v>
      </c>
    </row>
    <row r="7" spans="1:104">
      <c r="A7" s="216" t="s">
        <v>149</v>
      </c>
      <c r="B7" s="215" t="s">
        <v>282</v>
      </c>
      <c r="C7" s="214" t="s">
        <v>281</v>
      </c>
      <c r="D7" s="213"/>
      <c r="E7" s="212"/>
      <c r="F7" s="212"/>
      <c r="G7" s="211"/>
      <c r="H7" s="210"/>
      <c r="I7" s="210"/>
      <c r="O7" s="189">
        <v>1</v>
      </c>
    </row>
    <row r="8" spans="1:104">
      <c r="A8" s="209">
        <v>1</v>
      </c>
      <c r="B8" s="208" t="s">
        <v>280</v>
      </c>
      <c r="C8" s="207" t="s">
        <v>279</v>
      </c>
      <c r="D8" s="206" t="s">
        <v>113</v>
      </c>
      <c r="E8" s="205">
        <v>17.9086</v>
      </c>
      <c r="F8" s="242"/>
      <c r="G8" s="204">
        <f>E8*F8</f>
        <v>0</v>
      </c>
      <c r="O8" s="189">
        <v>2</v>
      </c>
      <c r="AA8" s="179">
        <v>1</v>
      </c>
      <c r="AB8" s="179">
        <v>1</v>
      </c>
      <c r="AC8" s="179">
        <v>1</v>
      </c>
      <c r="AZ8" s="179">
        <v>1</v>
      </c>
      <c r="BA8" s="179">
        <f>IF(AZ8=1,G8,0)</f>
        <v>0</v>
      </c>
      <c r="BB8" s="179">
        <f>IF(AZ8=2,G8,0)</f>
        <v>0</v>
      </c>
      <c r="BC8" s="179">
        <f>IF(AZ8=3,G8,0)</f>
        <v>0</v>
      </c>
      <c r="BD8" s="179">
        <f>IF(AZ8=4,G8,0)</f>
        <v>0</v>
      </c>
      <c r="BE8" s="179">
        <f>IF(AZ8=5,G8,0)</f>
        <v>0</v>
      </c>
      <c r="CA8" s="203">
        <v>1</v>
      </c>
      <c r="CB8" s="203">
        <v>1</v>
      </c>
      <c r="CZ8" s="179">
        <v>0</v>
      </c>
    </row>
    <row r="9" spans="1:104">
      <c r="A9" s="202"/>
      <c r="B9" s="201"/>
      <c r="C9" s="401" t="s">
        <v>278</v>
      </c>
      <c r="D9" s="402"/>
      <c r="E9" s="200">
        <v>17.9086</v>
      </c>
      <c r="F9" s="199"/>
      <c r="G9" s="198"/>
      <c r="M9" s="197" t="s">
        <v>278</v>
      </c>
      <c r="O9" s="189"/>
    </row>
    <row r="10" spans="1:104">
      <c r="A10" s="209">
        <v>2</v>
      </c>
      <c r="B10" s="208" t="s">
        <v>277</v>
      </c>
      <c r="C10" s="207" t="s">
        <v>276</v>
      </c>
      <c r="D10" s="206" t="s">
        <v>113</v>
      </c>
      <c r="E10" s="205">
        <v>17.91</v>
      </c>
      <c r="F10" s="242"/>
      <c r="G10" s="204">
        <f>E10*F10</f>
        <v>0</v>
      </c>
      <c r="O10" s="189">
        <v>2</v>
      </c>
      <c r="AA10" s="179">
        <v>1</v>
      </c>
      <c r="AB10" s="179">
        <v>1</v>
      </c>
      <c r="AC10" s="179">
        <v>1</v>
      </c>
      <c r="AZ10" s="179">
        <v>1</v>
      </c>
      <c r="BA10" s="179">
        <f>IF(AZ10=1,G10,0)</f>
        <v>0</v>
      </c>
      <c r="BB10" s="179">
        <f>IF(AZ10=2,G10,0)</f>
        <v>0</v>
      </c>
      <c r="BC10" s="179">
        <f>IF(AZ10=3,G10,0)</f>
        <v>0</v>
      </c>
      <c r="BD10" s="179">
        <f>IF(AZ10=4,G10,0)</f>
        <v>0</v>
      </c>
      <c r="BE10" s="179">
        <f>IF(AZ10=5,G10,0)</f>
        <v>0</v>
      </c>
      <c r="CA10" s="203">
        <v>1</v>
      </c>
      <c r="CB10" s="203">
        <v>1</v>
      </c>
      <c r="CZ10" s="179">
        <v>0</v>
      </c>
    </row>
    <row r="11" spans="1:104">
      <c r="A11" s="202"/>
      <c r="B11" s="201"/>
      <c r="C11" s="401" t="s">
        <v>252</v>
      </c>
      <c r="D11" s="402"/>
      <c r="E11" s="200">
        <v>17.91</v>
      </c>
      <c r="F11" s="199"/>
      <c r="G11" s="198"/>
      <c r="M11" s="197" t="s">
        <v>252</v>
      </c>
      <c r="O11" s="189"/>
    </row>
    <row r="12" spans="1:104">
      <c r="A12" s="209">
        <v>3</v>
      </c>
      <c r="B12" s="208" t="s">
        <v>275</v>
      </c>
      <c r="C12" s="207" t="s">
        <v>274</v>
      </c>
      <c r="D12" s="206" t="s">
        <v>113</v>
      </c>
      <c r="E12" s="205">
        <v>86.108000000000004</v>
      </c>
      <c r="F12" s="242">
        <v>0</v>
      </c>
      <c r="G12" s="204">
        <f>E12*F12</f>
        <v>0</v>
      </c>
      <c r="O12" s="189">
        <v>2</v>
      </c>
      <c r="AA12" s="179">
        <v>1</v>
      </c>
      <c r="AB12" s="179">
        <v>1</v>
      </c>
      <c r="AC12" s="179">
        <v>1</v>
      </c>
      <c r="AZ12" s="179">
        <v>1</v>
      </c>
      <c r="BA12" s="179">
        <f>IF(AZ12=1,G12,0)</f>
        <v>0</v>
      </c>
      <c r="BB12" s="179">
        <f>IF(AZ12=2,G12,0)</f>
        <v>0</v>
      </c>
      <c r="BC12" s="179">
        <f>IF(AZ12=3,G12,0)</f>
        <v>0</v>
      </c>
      <c r="BD12" s="179">
        <f>IF(AZ12=4,G12,0)</f>
        <v>0</v>
      </c>
      <c r="BE12" s="179">
        <f>IF(AZ12=5,G12,0)</f>
        <v>0</v>
      </c>
      <c r="CA12" s="203">
        <v>1</v>
      </c>
      <c r="CB12" s="203">
        <v>1</v>
      </c>
      <c r="CZ12" s="179">
        <v>0</v>
      </c>
    </row>
    <row r="13" spans="1:104">
      <c r="A13" s="202"/>
      <c r="B13" s="201"/>
      <c r="C13" s="401" t="s">
        <v>273</v>
      </c>
      <c r="D13" s="402"/>
      <c r="E13" s="200">
        <v>86.108000000000004</v>
      </c>
      <c r="F13" s="199"/>
      <c r="G13" s="198"/>
      <c r="M13" s="197" t="s">
        <v>273</v>
      </c>
      <c r="O13" s="189"/>
    </row>
    <row r="14" spans="1:104">
      <c r="A14" s="209">
        <v>4</v>
      </c>
      <c r="B14" s="208" t="s">
        <v>272</v>
      </c>
      <c r="C14" s="207" t="s">
        <v>271</v>
      </c>
      <c r="D14" s="206" t="s">
        <v>113</v>
      </c>
      <c r="E14" s="205">
        <v>86.11</v>
      </c>
      <c r="F14" s="242">
        <v>0</v>
      </c>
      <c r="G14" s="204">
        <f>E14*F14</f>
        <v>0</v>
      </c>
      <c r="O14" s="189">
        <v>2</v>
      </c>
      <c r="AA14" s="179">
        <v>1</v>
      </c>
      <c r="AB14" s="179">
        <v>1</v>
      </c>
      <c r="AC14" s="179">
        <v>1</v>
      </c>
      <c r="AZ14" s="179">
        <v>1</v>
      </c>
      <c r="BA14" s="179">
        <f>IF(AZ14=1,G14,0)</f>
        <v>0</v>
      </c>
      <c r="BB14" s="179">
        <f>IF(AZ14=2,G14,0)</f>
        <v>0</v>
      </c>
      <c r="BC14" s="179">
        <f>IF(AZ14=3,G14,0)</f>
        <v>0</v>
      </c>
      <c r="BD14" s="179">
        <f>IF(AZ14=4,G14,0)</f>
        <v>0</v>
      </c>
      <c r="BE14" s="179">
        <f>IF(AZ14=5,G14,0)</f>
        <v>0</v>
      </c>
      <c r="CA14" s="203">
        <v>1</v>
      </c>
      <c r="CB14" s="203">
        <v>1</v>
      </c>
      <c r="CZ14" s="179">
        <v>0</v>
      </c>
    </row>
    <row r="15" spans="1:104">
      <c r="A15" s="202"/>
      <c r="B15" s="201"/>
      <c r="C15" s="401" t="s">
        <v>270</v>
      </c>
      <c r="D15" s="402"/>
      <c r="E15" s="200">
        <v>86.11</v>
      </c>
      <c r="F15" s="199"/>
      <c r="G15" s="198"/>
      <c r="M15" s="197" t="s">
        <v>270</v>
      </c>
      <c r="O15" s="189"/>
    </row>
    <row r="16" spans="1:104">
      <c r="A16" s="209">
        <v>5</v>
      </c>
      <c r="B16" s="208" t="s">
        <v>269</v>
      </c>
      <c r="C16" s="207" t="s">
        <v>268</v>
      </c>
      <c r="D16" s="206" t="s">
        <v>113</v>
      </c>
      <c r="E16" s="205">
        <v>5</v>
      </c>
      <c r="F16" s="242">
        <v>0</v>
      </c>
      <c r="G16" s="204">
        <f>E16*F16</f>
        <v>0</v>
      </c>
      <c r="O16" s="189">
        <v>2</v>
      </c>
      <c r="AA16" s="179">
        <v>1</v>
      </c>
      <c r="AB16" s="179">
        <v>1</v>
      </c>
      <c r="AC16" s="179">
        <v>1</v>
      </c>
      <c r="AZ16" s="179">
        <v>1</v>
      </c>
      <c r="BA16" s="179">
        <f>IF(AZ16=1,G16,0)</f>
        <v>0</v>
      </c>
      <c r="BB16" s="179">
        <f>IF(AZ16=2,G16,0)</f>
        <v>0</v>
      </c>
      <c r="BC16" s="179">
        <f>IF(AZ16=3,G16,0)</f>
        <v>0</v>
      </c>
      <c r="BD16" s="179">
        <f>IF(AZ16=4,G16,0)</f>
        <v>0</v>
      </c>
      <c r="BE16" s="179">
        <f>IF(AZ16=5,G16,0)</f>
        <v>0</v>
      </c>
      <c r="CA16" s="203">
        <v>1</v>
      </c>
      <c r="CB16" s="203">
        <v>1</v>
      </c>
      <c r="CZ16" s="179">
        <v>0</v>
      </c>
    </row>
    <row r="17" spans="1:104">
      <c r="A17" s="209">
        <v>6</v>
      </c>
      <c r="B17" s="208" t="s">
        <v>267</v>
      </c>
      <c r="C17" s="207" t="s">
        <v>266</v>
      </c>
      <c r="D17" s="206" t="s">
        <v>114</v>
      </c>
      <c r="E17" s="205">
        <v>143.51339999999999</v>
      </c>
      <c r="F17" s="242">
        <v>0</v>
      </c>
      <c r="G17" s="204">
        <f>E17*F17</f>
        <v>0</v>
      </c>
      <c r="O17" s="189">
        <v>2</v>
      </c>
      <c r="AA17" s="179">
        <v>1</v>
      </c>
      <c r="AB17" s="179">
        <v>1</v>
      </c>
      <c r="AC17" s="179">
        <v>1</v>
      </c>
      <c r="AZ17" s="179">
        <v>1</v>
      </c>
      <c r="BA17" s="179">
        <f>IF(AZ17=1,G17,0)</f>
        <v>0</v>
      </c>
      <c r="BB17" s="179">
        <f>IF(AZ17=2,G17,0)</f>
        <v>0</v>
      </c>
      <c r="BC17" s="179">
        <f>IF(AZ17=3,G17,0)</f>
        <v>0</v>
      </c>
      <c r="BD17" s="179">
        <f>IF(AZ17=4,G17,0)</f>
        <v>0</v>
      </c>
      <c r="BE17" s="179">
        <f>IF(AZ17=5,G17,0)</f>
        <v>0</v>
      </c>
      <c r="CA17" s="203">
        <v>1</v>
      </c>
      <c r="CB17" s="203">
        <v>1</v>
      </c>
      <c r="CZ17" s="179">
        <v>9.8999999999999999E-4</v>
      </c>
    </row>
    <row r="18" spans="1:104">
      <c r="A18" s="202"/>
      <c r="B18" s="201"/>
      <c r="C18" s="401" t="s">
        <v>265</v>
      </c>
      <c r="D18" s="402"/>
      <c r="E18" s="200">
        <v>143.51339999999999</v>
      </c>
      <c r="F18" s="199"/>
      <c r="G18" s="198"/>
      <c r="M18" s="197" t="s">
        <v>265</v>
      </c>
      <c r="O18" s="189"/>
    </row>
    <row r="19" spans="1:104">
      <c r="A19" s="209">
        <v>7</v>
      </c>
      <c r="B19" s="208" t="s">
        <v>264</v>
      </c>
      <c r="C19" s="207" t="s">
        <v>263</v>
      </c>
      <c r="D19" s="206" t="s">
        <v>114</v>
      </c>
      <c r="E19" s="205">
        <v>143.52000000000001</v>
      </c>
      <c r="F19" s="242">
        <v>0</v>
      </c>
      <c r="G19" s="204">
        <f>E19*F19</f>
        <v>0</v>
      </c>
      <c r="O19" s="189">
        <v>2</v>
      </c>
      <c r="AA19" s="179">
        <v>1</v>
      </c>
      <c r="AB19" s="179">
        <v>1</v>
      </c>
      <c r="AC19" s="179">
        <v>1</v>
      </c>
      <c r="AZ19" s="179">
        <v>1</v>
      </c>
      <c r="BA19" s="179">
        <f>IF(AZ19=1,G19,0)</f>
        <v>0</v>
      </c>
      <c r="BB19" s="179">
        <f>IF(AZ19=2,G19,0)</f>
        <v>0</v>
      </c>
      <c r="BC19" s="179">
        <f>IF(AZ19=3,G19,0)</f>
        <v>0</v>
      </c>
      <c r="BD19" s="179">
        <f>IF(AZ19=4,G19,0)</f>
        <v>0</v>
      </c>
      <c r="BE19" s="179">
        <f>IF(AZ19=5,G19,0)</f>
        <v>0</v>
      </c>
      <c r="CA19" s="203">
        <v>1</v>
      </c>
      <c r="CB19" s="203">
        <v>1</v>
      </c>
      <c r="CZ19" s="179">
        <v>0</v>
      </c>
    </row>
    <row r="20" spans="1:104">
      <c r="A20" s="202"/>
      <c r="B20" s="201"/>
      <c r="C20" s="401" t="s">
        <v>262</v>
      </c>
      <c r="D20" s="402"/>
      <c r="E20" s="200">
        <v>143.52000000000001</v>
      </c>
      <c r="F20" s="199"/>
      <c r="G20" s="198"/>
      <c r="M20" s="197" t="s">
        <v>262</v>
      </c>
      <c r="O20" s="189"/>
    </row>
    <row r="21" spans="1:104">
      <c r="A21" s="209">
        <v>8</v>
      </c>
      <c r="B21" s="208" t="s">
        <v>261</v>
      </c>
      <c r="C21" s="207" t="s">
        <v>260</v>
      </c>
      <c r="D21" s="206" t="s">
        <v>114</v>
      </c>
      <c r="E21" s="205">
        <v>24.853999999999999</v>
      </c>
      <c r="F21" s="242">
        <v>0</v>
      </c>
      <c r="G21" s="204">
        <f>E21*F21</f>
        <v>0</v>
      </c>
      <c r="O21" s="189">
        <v>2</v>
      </c>
      <c r="AA21" s="179">
        <v>1</v>
      </c>
      <c r="AB21" s="179">
        <v>1</v>
      </c>
      <c r="AC21" s="179">
        <v>1</v>
      </c>
      <c r="AZ21" s="179">
        <v>1</v>
      </c>
      <c r="BA21" s="179">
        <f>IF(AZ21=1,G21,0)</f>
        <v>0</v>
      </c>
      <c r="BB21" s="179">
        <f>IF(AZ21=2,G21,0)</f>
        <v>0</v>
      </c>
      <c r="BC21" s="179">
        <f>IF(AZ21=3,G21,0)</f>
        <v>0</v>
      </c>
      <c r="BD21" s="179">
        <f>IF(AZ21=4,G21,0)</f>
        <v>0</v>
      </c>
      <c r="BE21" s="179">
        <f>IF(AZ21=5,G21,0)</f>
        <v>0</v>
      </c>
      <c r="CA21" s="203">
        <v>1</v>
      </c>
      <c r="CB21" s="203">
        <v>1</v>
      </c>
      <c r="CZ21" s="179">
        <v>6.9999999999999999E-4</v>
      </c>
    </row>
    <row r="22" spans="1:104">
      <c r="A22" s="202"/>
      <c r="B22" s="201"/>
      <c r="C22" s="401" t="s">
        <v>259</v>
      </c>
      <c r="D22" s="402"/>
      <c r="E22" s="200">
        <v>24.853999999999999</v>
      </c>
      <c r="F22" s="199"/>
      <c r="G22" s="198"/>
      <c r="M22" s="197" t="s">
        <v>259</v>
      </c>
      <c r="O22" s="189"/>
    </row>
    <row r="23" spans="1:104">
      <c r="A23" s="209">
        <v>9</v>
      </c>
      <c r="B23" s="208" t="s">
        <v>258</v>
      </c>
      <c r="C23" s="207" t="s">
        <v>257</v>
      </c>
      <c r="D23" s="206" t="s">
        <v>114</v>
      </c>
      <c r="E23" s="205">
        <v>24.85</v>
      </c>
      <c r="F23" s="242">
        <v>0</v>
      </c>
      <c r="G23" s="204">
        <f>E23*F23</f>
        <v>0</v>
      </c>
      <c r="O23" s="189">
        <v>2</v>
      </c>
      <c r="AA23" s="179">
        <v>1</v>
      </c>
      <c r="AB23" s="179">
        <v>0</v>
      </c>
      <c r="AC23" s="179">
        <v>0</v>
      </c>
      <c r="AZ23" s="179">
        <v>1</v>
      </c>
      <c r="BA23" s="179">
        <f>IF(AZ23=1,G23,0)</f>
        <v>0</v>
      </c>
      <c r="BB23" s="179">
        <f>IF(AZ23=2,G23,0)</f>
        <v>0</v>
      </c>
      <c r="BC23" s="179">
        <f>IF(AZ23=3,G23,0)</f>
        <v>0</v>
      </c>
      <c r="BD23" s="179">
        <f>IF(AZ23=4,G23,0)</f>
        <v>0</v>
      </c>
      <c r="BE23" s="179">
        <f>IF(AZ23=5,G23,0)</f>
        <v>0</v>
      </c>
      <c r="CA23" s="203">
        <v>1</v>
      </c>
      <c r="CB23" s="203">
        <v>0</v>
      </c>
      <c r="CZ23" s="179">
        <v>0</v>
      </c>
    </row>
    <row r="24" spans="1:104">
      <c r="A24" s="202"/>
      <c r="B24" s="201"/>
      <c r="C24" s="401" t="s">
        <v>247</v>
      </c>
      <c r="D24" s="402"/>
      <c r="E24" s="200">
        <v>24.85</v>
      </c>
      <c r="F24" s="199"/>
      <c r="G24" s="198"/>
      <c r="M24" s="197" t="s">
        <v>247</v>
      </c>
      <c r="O24" s="189"/>
    </row>
    <row r="25" spans="1:104">
      <c r="A25" s="209">
        <v>10</v>
      </c>
      <c r="B25" s="208" t="s">
        <v>256</v>
      </c>
      <c r="C25" s="207" t="s">
        <v>255</v>
      </c>
      <c r="D25" s="206" t="s">
        <v>113</v>
      </c>
      <c r="E25" s="205">
        <v>17.91</v>
      </c>
      <c r="F25" s="242">
        <v>0</v>
      </c>
      <c r="G25" s="204">
        <f>E25*F25</f>
        <v>0</v>
      </c>
      <c r="O25" s="189">
        <v>2</v>
      </c>
      <c r="AA25" s="179">
        <v>1</v>
      </c>
      <c r="AB25" s="179">
        <v>1</v>
      </c>
      <c r="AC25" s="179">
        <v>1</v>
      </c>
      <c r="AZ25" s="179">
        <v>1</v>
      </c>
      <c r="BA25" s="179">
        <f>IF(AZ25=1,G25,0)</f>
        <v>0</v>
      </c>
      <c r="BB25" s="179">
        <f>IF(AZ25=2,G25,0)</f>
        <v>0</v>
      </c>
      <c r="BC25" s="179">
        <f>IF(AZ25=3,G25,0)</f>
        <v>0</v>
      </c>
      <c r="BD25" s="179">
        <f>IF(AZ25=4,G25,0)</f>
        <v>0</v>
      </c>
      <c r="BE25" s="179">
        <f>IF(AZ25=5,G25,0)</f>
        <v>0</v>
      </c>
      <c r="CA25" s="203">
        <v>1</v>
      </c>
      <c r="CB25" s="203">
        <v>1</v>
      </c>
      <c r="CZ25" s="179">
        <v>4.6000000000000001E-4</v>
      </c>
    </row>
    <row r="26" spans="1:104">
      <c r="A26" s="202"/>
      <c r="B26" s="201"/>
      <c r="C26" s="401" t="s">
        <v>252</v>
      </c>
      <c r="D26" s="402"/>
      <c r="E26" s="200">
        <v>17.91</v>
      </c>
      <c r="F26" s="199"/>
      <c r="G26" s="198"/>
      <c r="M26" s="197" t="s">
        <v>252</v>
      </c>
      <c r="O26" s="189"/>
    </row>
    <row r="27" spans="1:104">
      <c r="A27" s="209">
        <v>11</v>
      </c>
      <c r="B27" s="208" t="s">
        <v>254</v>
      </c>
      <c r="C27" s="207" t="s">
        <v>253</v>
      </c>
      <c r="D27" s="206" t="s">
        <v>113</v>
      </c>
      <c r="E27" s="205">
        <v>17.91</v>
      </c>
      <c r="F27" s="242">
        <v>0</v>
      </c>
      <c r="G27" s="204">
        <f>E27*F27</f>
        <v>0</v>
      </c>
      <c r="O27" s="189">
        <v>2</v>
      </c>
      <c r="AA27" s="179">
        <v>1</v>
      </c>
      <c r="AB27" s="179">
        <v>1</v>
      </c>
      <c r="AC27" s="179">
        <v>1</v>
      </c>
      <c r="AZ27" s="179">
        <v>1</v>
      </c>
      <c r="BA27" s="179">
        <f>IF(AZ27=1,G27,0)</f>
        <v>0</v>
      </c>
      <c r="BB27" s="179">
        <f>IF(AZ27=2,G27,0)</f>
        <v>0</v>
      </c>
      <c r="BC27" s="179">
        <f>IF(AZ27=3,G27,0)</f>
        <v>0</v>
      </c>
      <c r="BD27" s="179">
        <f>IF(AZ27=4,G27,0)</f>
        <v>0</v>
      </c>
      <c r="BE27" s="179">
        <f>IF(AZ27=5,G27,0)</f>
        <v>0</v>
      </c>
      <c r="CA27" s="203">
        <v>1</v>
      </c>
      <c r="CB27" s="203">
        <v>1</v>
      </c>
      <c r="CZ27" s="179">
        <v>0</v>
      </c>
    </row>
    <row r="28" spans="1:104">
      <c r="A28" s="202"/>
      <c r="B28" s="201"/>
      <c r="C28" s="401" t="s">
        <v>252</v>
      </c>
      <c r="D28" s="402"/>
      <c r="E28" s="200">
        <v>17.91</v>
      </c>
      <c r="F28" s="199"/>
      <c r="G28" s="198"/>
      <c r="M28" s="197" t="s">
        <v>252</v>
      </c>
      <c r="O28" s="189"/>
    </row>
    <row r="29" spans="1:104">
      <c r="A29" s="209">
        <v>12</v>
      </c>
      <c r="B29" s="208" t="s">
        <v>251</v>
      </c>
      <c r="C29" s="207" t="s">
        <v>250</v>
      </c>
      <c r="D29" s="206" t="s">
        <v>114</v>
      </c>
      <c r="E29" s="205">
        <v>24.85</v>
      </c>
      <c r="F29" s="242">
        <v>0</v>
      </c>
      <c r="G29" s="204">
        <f>E29*F29</f>
        <v>0</v>
      </c>
      <c r="O29" s="189">
        <v>2</v>
      </c>
      <c r="AA29" s="179">
        <v>1</v>
      </c>
      <c r="AB29" s="179">
        <v>1</v>
      </c>
      <c r="AC29" s="179">
        <v>1</v>
      </c>
      <c r="AZ29" s="179">
        <v>1</v>
      </c>
      <c r="BA29" s="179">
        <f>IF(AZ29=1,G29,0)</f>
        <v>0</v>
      </c>
      <c r="BB29" s="179">
        <f>IF(AZ29=2,G29,0)</f>
        <v>0</v>
      </c>
      <c r="BC29" s="179">
        <f>IF(AZ29=3,G29,0)</f>
        <v>0</v>
      </c>
      <c r="BD29" s="179">
        <f>IF(AZ29=4,G29,0)</f>
        <v>0</v>
      </c>
      <c r="BE29" s="179">
        <f>IF(AZ29=5,G29,0)</f>
        <v>0</v>
      </c>
      <c r="CA29" s="203">
        <v>1</v>
      </c>
      <c r="CB29" s="203">
        <v>1</v>
      </c>
      <c r="CZ29" s="179">
        <v>8.0000000000000004E-4</v>
      </c>
    </row>
    <row r="30" spans="1:104">
      <c r="A30" s="202"/>
      <c r="B30" s="201"/>
      <c r="C30" s="401" t="s">
        <v>247</v>
      </c>
      <c r="D30" s="402"/>
      <c r="E30" s="200">
        <v>24.85</v>
      </c>
      <c r="F30" s="199"/>
      <c r="G30" s="198"/>
      <c r="M30" s="197" t="s">
        <v>247</v>
      </c>
      <c r="O30" s="189"/>
    </row>
    <row r="31" spans="1:104">
      <c r="A31" s="209">
        <v>13</v>
      </c>
      <c r="B31" s="208" t="s">
        <v>249</v>
      </c>
      <c r="C31" s="207" t="s">
        <v>248</v>
      </c>
      <c r="D31" s="206" t="s">
        <v>114</v>
      </c>
      <c r="E31" s="205">
        <v>24.85</v>
      </c>
      <c r="F31" s="242">
        <v>0</v>
      </c>
      <c r="G31" s="204">
        <f>E31*F31</f>
        <v>0</v>
      </c>
      <c r="O31" s="189">
        <v>2</v>
      </c>
      <c r="AA31" s="179">
        <v>1</v>
      </c>
      <c r="AB31" s="179">
        <v>1</v>
      </c>
      <c r="AC31" s="179">
        <v>1</v>
      </c>
      <c r="AZ31" s="179">
        <v>1</v>
      </c>
      <c r="BA31" s="179">
        <f>IF(AZ31=1,G31,0)</f>
        <v>0</v>
      </c>
      <c r="BB31" s="179">
        <f>IF(AZ31=2,G31,0)</f>
        <v>0</v>
      </c>
      <c r="BC31" s="179">
        <f>IF(AZ31=3,G31,0)</f>
        <v>0</v>
      </c>
      <c r="BD31" s="179">
        <f>IF(AZ31=4,G31,0)</f>
        <v>0</v>
      </c>
      <c r="BE31" s="179">
        <f>IF(AZ31=5,G31,0)</f>
        <v>0</v>
      </c>
      <c r="CA31" s="203">
        <v>1</v>
      </c>
      <c r="CB31" s="203">
        <v>1</v>
      </c>
      <c r="CZ31" s="179">
        <v>0</v>
      </c>
    </row>
    <row r="32" spans="1:104">
      <c r="A32" s="202"/>
      <c r="B32" s="201"/>
      <c r="C32" s="401" t="s">
        <v>247</v>
      </c>
      <c r="D32" s="402"/>
      <c r="E32" s="200">
        <v>24.85</v>
      </c>
      <c r="F32" s="199"/>
      <c r="G32" s="198"/>
      <c r="M32" s="197" t="s">
        <v>247</v>
      </c>
      <c r="O32" s="189"/>
    </row>
    <row r="33" spans="1:104">
      <c r="A33" s="209">
        <v>14</v>
      </c>
      <c r="B33" s="208" t="s">
        <v>246</v>
      </c>
      <c r="C33" s="207" t="s">
        <v>245</v>
      </c>
      <c r="D33" s="206" t="s">
        <v>113</v>
      </c>
      <c r="E33" s="205">
        <v>104.02</v>
      </c>
      <c r="F33" s="242">
        <v>0</v>
      </c>
      <c r="G33" s="204">
        <f>E33*F33</f>
        <v>0</v>
      </c>
      <c r="O33" s="189">
        <v>2</v>
      </c>
      <c r="AA33" s="179">
        <v>1</v>
      </c>
      <c r="AB33" s="179">
        <v>1</v>
      </c>
      <c r="AC33" s="179">
        <v>1</v>
      </c>
      <c r="AZ33" s="179">
        <v>1</v>
      </c>
      <c r="BA33" s="179">
        <f>IF(AZ33=1,G33,0)</f>
        <v>0</v>
      </c>
      <c r="BB33" s="179">
        <f>IF(AZ33=2,G33,0)</f>
        <v>0</v>
      </c>
      <c r="BC33" s="179">
        <f>IF(AZ33=3,G33,0)</f>
        <v>0</v>
      </c>
      <c r="BD33" s="179">
        <f>IF(AZ33=4,G33,0)</f>
        <v>0</v>
      </c>
      <c r="BE33" s="179">
        <f>IF(AZ33=5,G33,0)</f>
        <v>0</v>
      </c>
      <c r="CA33" s="203">
        <v>1</v>
      </c>
      <c r="CB33" s="203">
        <v>1</v>
      </c>
      <c r="CZ33" s="179">
        <v>0</v>
      </c>
    </row>
    <row r="34" spans="1:104">
      <c r="A34" s="202"/>
      <c r="B34" s="201"/>
      <c r="C34" s="401" t="s">
        <v>244</v>
      </c>
      <c r="D34" s="402"/>
      <c r="E34" s="200">
        <v>104.02</v>
      </c>
      <c r="F34" s="199"/>
      <c r="G34" s="198"/>
      <c r="M34" s="197" t="s">
        <v>244</v>
      </c>
      <c r="O34" s="189"/>
    </row>
    <row r="35" spans="1:104">
      <c r="A35" s="209">
        <v>15</v>
      </c>
      <c r="B35" s="208" t="s">
        <v>243</v>
      </c>
      <c r="C35" s="207" t="s">
        <v>242</v>
      </c>
      <c r="D35" s="206" t="s">
        <v>113</v>
      </c>
      <c r="E35" s="205">
        <v>30.61</v>
      </c>
      <c r="F35" s="242">
        <v>0</v>
      </c>
      <c r="G35" s="204">
        <f>E35*F35</f>
        <v>0</v>
      </c>
      <c r="O35" s="189">
        <v>2</v>
      </c>
      <c r="AA35" s="179">
        <v>1</v>
      </c>
      <c r="AB35" s="179">
        <v>1</v>
      </c>
      <c r="AC35" s="179">
        <v>1</v>
      </c>
      <c r="AZ35" s="179">
        <v>1</v>
      </c>
      <c r="BA35" s="179">
        <f>IF(AZ35=1,G35,0)</f>
        <v>0</v>
      </c>
      <c r="BB35" s="179">
        <f>IF(AZ35=2,G35,0)</f>
        <v>0</v>
      </c>
      <c r="BC35" s="179">
        <f>IF(AZ35=3,G35,0)</f>
        <v>0</v>
      </c>
      <c r="BD35" s="179">
        <f>IF(AZ35=4,G35,0)</f>
        <v>0</v>
      </c>
      <c r="BE35" s="179">
        <f>IF(AZ35=5,G35,0)</f>
        <v>0</v>
      </c>
      <c r="CA35" s="203">
        <v>1</v>
      </c>
      <c r="CB35" s="203">
        <v>1</v>
      </c>
      <c r="CZ35" s="179">
        <v>0</v>
      </c>
    </row>
    <row r="36" spans="1:104">
      <c r="A36" s="202"/>
      <c r="B36" s="201"/>
      <c r="C36" s="401" t="s">
        <v>241</v>
      </c>
      <c r="D36" s="402"/>
      <c r="E36" s="200">
        <v>30.61</v>
      </c>
      <c r="F36" s="199"/>
      <c r="G36" s="198"/>
      <c r="M36" s="197" t="s">
        <v>241</v>
      </c>
      <c r="O36" s="189"/>
    </row>
    <row r="37" spans="1:104">
      <c r="A37" s="209">
        <v>16</v>
      </c>
      <c r="B37" s="208" t="s">
        <v>240</v>
      </c>
      <c r="C37" s="207" t="s">
        <v>239</v>
      </c>
      <c r="D37" s="206" t="s">
        <v>113</v>
      </c>
      <c r="E37" s="205">
        <v>30.61</v>
      </c>
      <c r="F37" s="242">
        <v>0</v>
      </c>
      <c r="G37" s="204">
        <f>E37*F37</f>
        <v>0</v>
      </c>
      <c r="O37" s="189">
        <v>2</v>
      </c>
      <c r="AA37" s="179">
        <v>1</v>
      </c>
      <c r="AB37" s="179">
        <v>1</v>
      </c>
      <c r="AC37" s="179">
        <v>1</v>
      </c>
      <c r="AZ37" s="179">
        <v>1</v>
      </c>
      <c r="BA37" s="179">
        <f>IF(AZ37=1,G37,0)</f>
        <v>0</v>
      </c>
      <c r="BB37" s="179">
        <f>IF(AZ37=2,G37,0)</f>
        <v>0</v>
      </c>
      <c r="BC37" s="179">
        <f>IF(AZ37=3,G37,0)</f>
        <v>0</v>
      </c>
      <c r="BD37" s="179">
        <f>IF(AZ37=4,G37,0)</f>
        <v>0</v>
      </c>
      <c r="BE37" s="179">
        <f>IF(AZ37=5,G37,0)</f>
        <v>0</v>
      </c>
      <c r="CA37" s="203">
        <v>1</v>
      </c>
      <c r="CB37" s="203">
        <v>1</v>
      </c>
      <c r="CZ37" s="179">
        <v>0</v>
      </c>
    </row>
    <row r="38" spans="1:104">
      <c r="A38" s="202"/>
      <c r="B38" s="201"/>
      <c r="C38" s="401" t="s">
        <v>238</v>
      </c>
      <c r="D38" s="402"/>
      <c r="E38" s="200">
        <v>30.61</v>
      </c>
      <c r="F38" s="199"/>
      <c r="G38" s="198"/>
      <c r="M38" s="197" t="s">
        <v>238</v>
      </c>
      <c r="O38" s="189"/>
    </row>
    <row r="39" spans="1:104">
      <c r="A39" s="209">
        <v>17</v>
      </c>
      <c r="B39" s="208" t="s">
        <v>237</v>
      </c>
      <c r="C39" s="207" t="s">
        <v>236</v>
      </c>
      <c r="D39" s="206" t="s">
        <v>113</v>
      </c>
      <c r="E39" s="205">
        <v>73.410600000000002</v>
      </c>
      <c r="F39" s="242">
        <v>0</v>
      </c>
      <c r="G39" s="204">
        <f>E39*F39</f>
        <v>0</v>
      </c>
      <c r="O39" s="189">
        <v>2</v>
      </c>
      <c r="AA39" s="179">
        <v>1</v>
      </c>
      <c r="AB39" s="179">
        <v>0</v>
      </c>
      <c r="AC39" s="179">
        <v>0</v>
      </c>
      <c r="AZ39" s="179">
        <v>1</v>
      </c>
      <c r="BA39" s="179">
        <f>IF(AZ39=1,G39,0)</f>
        <v>0</v>
      </c>
      <c r="BB39" s="179">
        <f>IF(AZ39=2,G39,0)</f>
        <v>0</v>
      </c>
      <c r="BC39" s="179">
        <f>IF(AZ39=3,G39,0)</f>
        <v>0</v>
      </c>
      <c r="BD39" s="179">
        <f>IF(AZ39=4,G39,0)</f>
        <v>0</v>
      </c>
      <c r="BE39" s="179">
        <f>IF(AZ39=5,G39,0)</f>
        <v>0</v>
      </c>
      <c r="CA39" s="203">
        <v>1</v>
      </c>
      <c r="CB39" s="203">
        <v>0</v>
      </c>
      <c r="CZ39" s="179">
        <v>0</v>
      </c>
    </row>
    <row r="40" spans="1:104">
      <c r="A40" s="202"/>
      <c r="B40" s="201"/>
      <c r="C40" s="401" t="s">
        <v>235</v>
      </c>
      <c r="D40" s="402"/>
      <c r="E40" s="200">
        <v>59.03</v>
      </c>
      <c r="F40" s="199"/>
      <c r="G40" s="198"/>
      <c r="M40" s="197" t="s">
        <v>235</v>
      </c>
      <c r="O40" s="189"/>
    </row>
    <row r="41" spans="1:104">
      <c r="A41" s="202"/>
      <c r="B41" s="201"/>
      <c r="C41" s="401" t="s">
        <v>234</v>
      </c>
      <c r="D41" s="402"/>
      <c r="E41" s="200">
        <v>14.380599999999999</v>
      </c>
      <c r="F41" s="199"/>
      <c r="G41" s="198"/>
      <c r="M41" s="197" t="s">
        <v>234</v>
      </c>
      <c r="O41" s="189"/>
    </row>
    <row r="42" spans="1:104" ht="22.5">
      <c r="A42" s="209">
        <v>18</v>
      </c>
      <c r="B42" s="208" t="s">
        <v>233</v>
      </c>
      <c r="C42" s="207" t="s">
        <v>232</v>
      </c>
      <c r="D42" s="206" t="s">
        <v>113</v>
      </c>
      <c r="E42" s="205">
        <v>21.662400000000002</v>
      </c>
      <c r="F42" s="242">
        <v>0</v>
      </c>
      <c r="G42" s="204">
        <f>E42*F42</f>
        <v>0</v>
      </c>
      <c r="O42" s="189">
        <v>2</v>
      </c>
      <c r="AA42" s="179">
        <v>1</v>
      </c>
      <c r="AB42" s="179">
        <v>0</v>
      </c>
      <c r="AC42" s="179">
        <v>0</v>
      </c>
      <c r="AZ42" s="179">
        <v>1</v>
      </c>
      <c r="BA42" s="179">
        <f>IF(AZ42=1,G42,0)</f>
        <v>0</v>
      </c>
      <c r="BB42" s="179">
        <f>IF(AZ42=2,G42,0)</f>
        <v>0</v>
      </c>
      <c r="BC42" s="179">
        <f>IF(AZ42=3,G42,0)</f>
        <v>0</v>
      </c>
      <c r="BD42" s="179">
        <f>IF(AZ42=4,G42,0)</f>
        <v>0</v>
      </c>
      <c r="BE42" s="179">
        <f>IF(AZ42=5,G42,0)</f>
        <v>0</v>
      </c>
      <c r="CA42" s="203">
        <v>1</v>
      </c>
      <c r="CB42" s="203">
        <v>0</v>
      </c>
      <c r="CZ42" s="179">
        <v>1.7</v>
      </c>
    </row>
    <row r="43" spans="1:104">
      <c r="A43" s="202"/>
      <c r="B43" s="201"/>
      <c r="C43" s="401" t="s">
        <v>231</v>
      </c>
      <c r="D43" s="402"/>
      <c r="E43" s="200">
        <v>21.662400000000002</v>
      </c>
      <c r="F43" s="199"/>
      <c r="G43" s="198"/>
      <c r="M43" s="197" t="s">
        <v>231</v>
      </c>
      <c r="O43" s="189"/>
    </row>
    <row r="44" spans="1:104">
      <c r="A44" s="209">
        <v>19</v>
      </c>
      <c r="B44" s="208" t="s">
        <v>230</v>
      </c>
      <c r="C44" s="207" t="s">
        <v>229</v>
      </c>
      <c r="D44" s="206" t="s">
        <v>114</v>
      </c>
      <c r="E44" s="205">
        <v>54.155999999999999</v>
      </c>
      <c r="F44" s="242">
        <v>0</v>
      </c>
      <c r="G44" s="204">
        <f>E44*F44</f>
        <v>0</v>
      </c>
      <c r="O44" s="189">
        <v>2</v>
      </c>
      <c r="AA44" s="179">
        <v>1</v>
      </c>
      <c r="AB44" s="179">
        <v>1</v>
      </c>
      <c r="AC44" s="179">
        <v>1</v>
      </c>
      <c r="AZ44" s="179">
        <v>1</v>
      </c>
      <c r="BA44" s="179">
        <f>IF(AZ44=1,G44,0)</f>
        <v>0</v>
      </c>
      <c r="BB44" s="179">
        <f>IF(AZ44=2,G44,0)</f>
        <v>0</v>
      </c>
      <c r="BC44" s="179">
        <f>IF(AZ44=3,G44,0)</f>
        <v>0</v>
      </c>
      <c r="BD44" s="179">
        <f>IF(AZ44=4,G44,0)</f>
        <v>0</v>
      </c>
      <c r="BE44" s="179">
        <f>IF(AZ44=5,G44,0)</f>
        <v>0</v>
      </c>
      <c r="CA44" s="203">
        <v>1</v>
      </c>
      <c r="CB44" s="203">
        <v>1</v>
      </c>
      <c r="CZ44" s="179">
        <v>0</v>
      </c>
    </row>
    <row r="45" spans="1:104">
      <c r="A45" s="202"/>
      <c r="B45" s="201"/>
      <c r="C45" s="401" t="s">
        <v>228</v>
      </c>
      <c r="D45" s="402"/>
      <c r="E45" s="200">
        <v>54.155999999999999</v>
      </c>
      <c r="F45" s="199"/>
      <c r="G45" s="198"/>
      <c r="M45" s="197" t="s">
        <v>228</v>
      </c>
      <c r="O45" s="189"/>
    </row>
    <row r="46" spans="1:104">
      <c r="A46" s="209">
        <v>20</v>
      </c>
      <c r="B46" s="208" t="s">
        <v>227</v>
      </c>
      <c r="C46" s="207" t="s">
        <v>226</v>
      </c>
      <c r="D46" s="206" t="s">
        <v>113</v>
      </c>
      <c r="E46" s="205">
        <v>5.4156000000000004</v>
      </c>
      <c r="F46" s="242">
        <v>0</v>
      </c>
      <c r="G46" s="204">
        <f>E46*F46</f>
        <v>0</v>
      </c>
      <c r="O46" s="189">
        <v>2</v>
      </c>
      <c r="AA46" s="179">
        <v>1</v>
      </c>
      <c r="AB46" s="179">
        <v>1</v>
      </c>
      <c r="AC46" s="179">
        <v>1</v>
      </c>
      <c r="AZ46" s="179">
        <v>1</v>
      </c>
      <c r="BA46" s="179">
        <f>IF(AZ46=1,G46,0)</f>
        <v>0</v>
      </c>
      <c r="BB46" s="179">
        <f>IF(AZ46=2,G46,0)</f>
        <v>0</v>
      </c>
      <c r="BC46" s="179">
        <f>IF(AZ46=3,G46,0)</f>
        <v>0</v>
      </c>
      <c r="BD46" s="179">
        <f>IF(AZ46=4,G46,0)</f>
        <v>0</v>
      </c>
      <c r="BE46" s="179">
        <f>IF(AZ46=5,G46,0)</f>
        <v>0</v>
      </c>
      <c r="CA46" s="203">
        <v>1</v>
      </c>
      <c r="CB46" s="203">
        <v>1</v>
      </c>
      <c r="CZ46" s="179">
        <v>1.1319999999999999</v>
      </c>
    </row>
    <row r="47" spans="1:104">
      <c r="A47" s="202"/>
      <c r="B47" s="201"/>
      <c r="C47" s="401" t="s">
        <v>225</v>
      </c>
      <c r="D47" s="402"/>
      <c r="E47" s="200">
        <v>5.4156000000000004</v>
      </c>
      <c r="F47" s="199"/>
      <c r="G47" s="198"/>
      <c r="M47" s="197" t="s">
        <v>225</v>
      </c>
      <c r="O47" s="189"/>
    </row>
    <row r="48" spans="1:104">
      <c r="A48" s="209">
        <v>21</v>
      </c>
      <c r="B48" s="208" t="s">
        <v>224</v>
      </c>
      <c r="C48" s="207" t="s">
        <v>223</v>
      </c>
      <c r="D48" s="206" t="s">
        <v>120</v>
      </c>
      <c r="E48" s="205">
        <v>52.036999999999999</v>
      </c>
      <c r="F48" s="242">
        <v>0</v>
      </c>
      <c r="G48" s="204">
        <f>E48*F48</f>
        <v>0</v>
      </c>
      <c r="O48" s="189">
        <v>2</v>
      </c>
      <c r="AA48" s="179">
        <v>1</v>
      </c>
      <c r="AB48" s="179">
        <v>1</v>
      </c>
      <c r="AC48" s="179">
        <v>1</v>
      </c>
      <c r="AZ48" s="179">
        <v>1</v>
      </c>
      <c r="BA48" s="179">
        <f>IF(AZ48=1,G48,0)</f>
        <v>0</v>
      </c>
      <c r="BB48" s="179">
        <f>IF(AZ48=2,G48,0)</f>
        <v>0</v>
      </c>
      <c r="BC48" s="179">
        <f>IF(AZ48=3,G48,0)</f>
        <v>0</v>
      </c>
      <c r="BD48" s="179">
        <f>IF(AZ48=4,G48,0)</f>
        <v>0</v>
      </c>
      <c r="BE48" s="179">
        <f>IF(AZ48=5,G48,0)</f>
        <v>0</v>
      </c>
      <c r="CA48" s="203">
        <v>1</v>
      </c>
      <c r="CB48" s="203">
        <v>1</v>
      </c>
      <c r="CZ48" s="179">
        <v>0</v>
      </c>
    </row>
    <row r="49" spans="1:104">
      <c r="A49" s="202"/>
      <c r="B49" s="201"/>
      <c r="C49" s="401" t="s">
        <v>222</v>
      </c>
      <c r="D49" s="402"/>
      <c r="E49" s="200">
        <v>52.036999999999999</v>
      </c>
      <c r="F49" s="199"/>
      <c r="G49" s="198"/>
      <c r="M49" s="197" t="s">
        <v>222</v>
      </c>
      <c r="O49" s="189"/>
    </row>
    <row r="50" spans="1:104">
      <c r="A50" s="209">
        <v>22</v>
      </c>
      <c r="B50" s="208" t="s">
        <v>221</v>
      </c>
      <c r="C50" s="207" t="s">
        <v>220</v>
      </c>
      <c r="D50" s="206" t="s">
        <v>114</v>
      </c>
      <c r="E50" s="205">
        <v>42.9</v>
      </c>
      <c r="F50" s="242"/>
      <c r="G50" s="204">
        <f>E50*F50</f>
        <v>0</v>
      </c>
      <c r="O50" s="189">
        <v>2</v>
      </c>
      <c r="AA50" s="179">
        <v>1</v>
      </c>
      <c r="AB50" s="179">
        <v>0</v>
      </c>
      <c r="AC50" s="179">
        <v>0</v>
      </c>
      <c r="AZ50" s="179">
        <v>1</v>
      </c>
      <c r="BA50" s="179">
        <f>IF(AZ50=1,G50,0)</f>
        <v>0</v>
      </c>
      <c r="BB50" s="179">
        <f>IF(AZ50=2,G50,0)</f>
        <v>0</v>
      </c>
      <c r="BC50" s="179">
        <f>IF(AZ50=3,G50,0)</f>
        <v>0</v>
      </c>
      <c r="BD50" s="179">
        <f>IF(AZ50=4,G50,0)</f>
        <v>0</v>
      </c>
      <c r="BE50" s="179">
        <f>IF(AZ50=5,G50,0)</f>
        <v>0</v>
      </c>
      <c r="CA50" s="203">
        <v>1</v>
      </c>
      <c r="CB50" s="203">
        <v>0</v>
      </c>
      <c r="CZ50" s="179">
        <v>0</v>
      </c>
    </row>
    <row r="51" spans="1:104">
      <c r="A51" s="202"/>
      <c r="B51" s="201"/>
      <c r="C51" s="401" t="s">
        <v>219</v>
      </c>
      <c r="D51" s="402"/>
      <c r="E51" s="200">
        <v>42.9</v>
      </c>
      <c r="F51" s="199"/>
      <c r="G51" s="198"/>
      <c r="M51" s="197" t="s">
        <v>219</v>
      </c>
      <c r="O51" s="189"/>
    </row>
    <row r="52" spans="1:104">
      <c r="A52" s="196"/>
      <c r="B52" s="195" t="s">
        <v>143</v>
      </c>
      <c r="C52" s="194" t="str">
        <f>CONCATENATE(B7," ",C7)</f>
        <v>1 Zemní práce</v>
      </c>
      <c r="D52" s="193"/>
      <c r="E52" s="192"/>
      <c r="F52" s="191"/>
      <c r="G52" s="190">
        <f>SUM(G7:G51)</f>
        <v>0</v>
      </c>
      <c r="O52" s="189">
        <v>4</v>
      </c>
      <c r="BA52" s="188">
        <f>SUM(BA7:BA51)</f>
        <v>0</v>
      </c>
      <c r="BB52" s="188">
        <f>SUM(BB7:BB51)</f>
        <v>0</v>
      </c>
      <c r="BC52" s="188">
        <f>SUM(BC7:BC51)</f>
        <v>0</v>
      </c>
      <c r="BD52" s="188">
        <f>SUM(BD7:BD51)</f>
        <v>0</v>
      </c>
      <c r="BE52" s="188">
        <f>SUM(BE7:BE51)</f>
        <v>0</v>
      </c>
    </row>
    <row r="53" spans="1:104">
      <c r="A53" s="216" t="s">
        <v>149</v>
      </c>
      <c r="B53" s="215" t="s">
        <v>218</v>
      </c>
      <c r="C53" s="214" t="s">
        <v>217</v>
      </c>
      <c r="D53" s="213"/>
      <c r="E53" s="212"/>
      <c r="F53" s="212"/>
      <c r="G53" s="211"/>
      <c r="H53" s="210"/>
      <c r="I53" s="210"/>
      <c r="O53" s="189">
        <v>1</v>
      </c>
    </row>
    <row r="54" spans="1:104">
      <c r="A54" s="209">
        <v>23</v>
      </c>
      <c r="B54" s="208" t="s">
        <v>216</v>
      </c>
      <c r="C54" s="207" t="s">
        <v>215</v>
      </c>
      <c r="D54" s="206" t="s">
        <v>114</v>
      </c>
      <c r="E54" s="205">
        <v>0.83299999999999996</v>
      </c>
      <c r="F54" s="242">
        <v>0</v>
      </c>
      <c r="G54" s="204">
        <f>E54*F54</f>
        <v>0</v>
      </c>
      <c r="O54" s="189">
        <v>2</v>
      </c>
      <c r="AA54" s="179">
        <v>1</v>
      </c>
      <c r="AB54" s="179">
        <v>1</v>
      </c>
      <c r="AC54" s="179">
        <v>1</v>
      </c>
      <c r="AZ54" s="179">
        <v>1</v>
      </c>
      <c r="BA54" s="179">
        <f>IF(AZ54=1,G54,0)</f>
        <v>0</v>
      </c>
      <c r="BB54" s="179">
        <f>IF(AZ54=2,G54,0)</f>
        <v>0</v>
      </c>
      <c r="BC54" s="179">
        <f>IF(AZ54=3,G54,0)</f>
        <v>0</v>
      </c>
      <c r="BD54" s="179">
        <f>IF(AZ54=4,G54,0)</f>
        <v>0</v>
      </c>
      <c r="BE54" s="179">
        <f>IF(AZ54=5,G54,0)</f>
        <v>0</v>
      </c>
      <c r="CA54" s="203">
        <v>1</v>
      </c>
      <c r="CB54" s="203">
        <v>1</v>
      </c>
      <c r="CZ54" s="179">
        <v>0.2024</v>
      </c>
    </row>
    <row r="55" spans="1:104">
      <c r="A55" s="202"/>
      <c r="B55" s="201"/>
      <c r="C55" s="401" t="s">
        <v>214</v>
      </c>
      <c r="D55" s="402"/>
      <c r="E55" s="200">
        <v>0.83299999999999996</v>
      </c>
      <c r="F55" s="199"/>
      <c r="G55" s="198"/>
      <c r="M55" s="197" t="s">
        <v>214</v>
      </c>
      <c r="O55" s="189"/>
    </row>
    <row r="56" spans="1:104">
      <c r="A56" s="209">
        <v>24</v>
      </c>
      <c r="B56" s="208" t="s">
        <v>213</v>
      </c>
      <c r="C56" s="207" t="s">
        <v>212</v>
      </c>
      <c r="D56" s="206" t="s">
        <v>113</v>
      </c>
      <c r="E56" s="205">
        <v>0.3296</v>
      </c>
      <c r="F56" s="242">
        <v>0</v>
      </c>
      <c r="G56" s="204">
        <f>E56*F56</f>
        <v>0</v>
      </c>
      <c r="O56" s="189">
        <v>2</v>
      </c>
      <c r="AA56" s="179">
        <v>2</v>
      </c>
      <c r="AB56" s="179">
        <v>1</v>
      </c>
      <c r="AC56" s="179">
        <v>1</v>
      </c>
      <c r="AZ56" s="179">
        <v>1</v>
      </c>
      <c r="BA56" s="179">
        <f>IF(AZ56=1,G56,0)</f>
        <v>0</v>
      </c>
      <c r="BB56" s="179">
        <f>IF(AZ56=2,G56,0)</f>
        <v>0</v>
      </c>
      <c r="BC56" s="179">
        <f>IF(AZ56=3,G56,0)</f>
        <v>0</v>
      </c>
      <c r="BD56" s="179">
        <f>IF(AZ56=4,G56,0)</f>
        <v>0</v>
      </c>
      <c r="BE56" s="179">
        <f>IF(AZ56=5,G56,0)</f>
        <v>0</v>
      </c>
      <c r="CA56" s="203">
        <v>2</v>
      </c>
      <c r="CB56" s="203">
        <v>1</v>
      </c>
      <c r="CZ56" s="179">
        <v>2.8799600000000001</v>
      </c>
    </row>
    <row r="57" spans="1:104">
      <c r="A57" s="202"/>
      <c r="B57" s="201"/>
      <c r="C57" s="401" t="s">
        <v>211</v>
      </c>
      <c r="D57" s="402"/>
      <c r="E57" s="200">
        <v>0.3296</v>
      </c>
      <c r="F57" s="199"/>
      <c r="G57" s="198"/>
      <c r="M57" s="197" t="s">
        <v>211</v>
      </c>
      <c r="O57" s="189"/>
    </row>
    <row r="58" spans="1:104">
      <c r="A58" s="196"/>
      <c r="B58" s="195" t="s">
        <v>143</v>
      </c>
      <c r="C58" s="194" t="str">
        <f>CONCATENATE(B53," ",C53)</f>
        <v>2 Základy a zvláštní zakládání</v>
      </c>
      <c r="D58" s="193"/>
      <c r="E58" s="192"/>
      <c r="F58" s="191"/>
      <c r="G58" s="190">
        <f>SUM(G53:G57)</f>
        <v>0</v>
      </c>
      <c r="O58" s="189">
        <v>4</v>
      </c>
      <c r="BA58" s="188">
        <f>SUM(BA53:BA57)</f>
        <v>0</v>
      </c>
      <c r="BB58" s="188">
        <f>SUM(BB53:BB57)</f>
        <v>0</v>
      </c>
      <c r="BC58" s="188">
        <f>SUM(BC53:BC57)</f>
        <v>0</v>
      </c>
      <c r="BD58" s="188">
        <f>SUM(BD53:BD57)</f>
        <v>0</v>
      </c>
      <c r="BE58" s="188">
        <f>SUM(BE53:BE57)</f>
        <v>0</v>
      </c>
    </row>
    <row r="59" spans="1:104">
      <c r="A59" s="216" t="s">
        <v>149</v>
      </c>
      <c r="B59" s="215" t="s">
        <v>210</v>
      </c>
      <c r="C59" s="214" t="s">
        <v>209</v>
      </c>
      <c r="D59" s="213"/>
      <c r="E59" s="212"/>
      <c r="F59" s="212"/>
      <c r="G59" s="211"/>
      <c r="H59" s="210"/>
      <c r="I59" s="210"/>
      <c r="O59" s="189">
        <v>1</v>
      </c>
    </row>
    <row r="60" spans="1:104">
      <c r="A60" s="209">
        <v>25</v>
      </c>
      <c r="B60" s="208" t="s">
        <v>208</v>
      </c>
      <c r="C60" s="207" t="s">
        <v>207</v>
      </c>
      <c r="D60" s="206" t="s">
        <v>114</v>
      </c>
      <c r="E60" s="205">
        <v>0.64</v>
      </c>
      <c r="F60" s="242">
        <v>0</v>
      </c>
      <c r="G60" s="204">
        <f>E60*F60</f>
        <v>0</v>
      </c>
      <c r="O60" s="189">
        <v>2</v>
      </c>
      <c r="AA60" s="179">
        <v>1</v>
      </c>
      <c r="AB60" s="179">
        <v>1</v>
      </c>
      <c r="AC60" s="179">
        <v>1</v>
      </c>
      <c r="AZ60" s="179">
        <v>1</v>
      </c>
      <c r="BA60" s="179">
        <f>IF(AZ60=1,G60,0)</f>
        <v>0</v>
      </c>
      <c r="BB60" s="179">
        <f>IF(AZ60=2,G60,0)</f>
        <v>0</v>
      </c>
      <c r="BC60" s="179">
        <f>IF(AZ60=3,G60,0)</f>
        <v>0</v>
      </c>
      <c r="BD60" s="179">
        <f>IF(AZ60=4,G60,0)</f>
        <v>0</v>
      </c>
      <c r="BE60" s="179">
        <f>IF(AZ60=5,G60,0)</f>
        <v>0</v>
      </c>
      <c r="CA60" s="203">
        <v>1</v>
      </c>
      <c r="CB60" s="203">
        <v>1</v>
      </c>
      <c r="CZ60" s="179">
        <v>0.77654000000000001</v>
      </c>
    </row>
    <row r="61" spans="1:104">
      <c r="A61" s="202"/>
      <c r="B61" s="201"/>
      <c r="C61" s="401" t="s">
        <v>206</v>
      </c>
      <c r="D61" s="402"/>
      <c r="E61" s="200">
        <v>0.64</v>
      </c>
      <c r="F61" s="199"/>
      <c r="G61" s="198"/>
      <c r="M61" s="197" t="s">
        <v>206</v>
      </c>
      <c r="O61" s="189"/>
    </row>
    <row r="62" spans="1:104">
      <c r="A62" s="196"/>
      <c r="B62" s="195" t="s">
        <v>143</v>
      </c>
      <c r="C62" s="194" t="str">
        <f>CONCATENATE(B59," ",C59)</f>
        <v>5 Komunikace</v>
      </c>
      <c r="D62" s="193"/>
      <c r="E62" s="192"/>
      <c r="F62" s="191"/>
      <c r="G62" s="190">
        <f>SUM(G59:G61)</f>
        <v>0</v>
      </c>
      <c r="O62" s="189">
        <v>4</v>
      </c>
      <c r="BA62" s="188">
        <f>SUM(BA59:BA61)</f>
        <v>0</v>
      </c>
      <c r="BB62" s="188">
        <f>SUM(BB59:BB61)</f>
        <v>0</v>
      </c>
      <c r="BC62" s="188">
        <f>SUM(BC59:BC61)</f>
        <v>0</v>
      </c>
      <c r="BD62" s="188">
        <f>SUM(BD59:BD61)</f>
        <v>0</v>
      </c>
      <c r="BE62" s="188">
        <f>SUM(BE59:BE61)</f>
        <v>0</v>
      </c>
    </row>
    <row r="63" spans="1:104">
      <c r="A63" s="216" t="s">
        <v>149</v>
      </c>
      <c r="B63" s="215" t="s">
        <v>205</v>
      </c>
      <c r="C63" s="214" t="s">
        <v>204</v>
      </c>
      <c r="D63" s="213"/>
      <c r="E63" s="212"/>
      <c r="F63" s="212"/>
      <c r="G63" s="211"/>
      <c r="H63" s="210"/>
      <c r="I63" s="210"/>
      <c r="O63" s="189">
        <v>1</v>
      </c>
    </row>
    <row r="64" spans="1:104" ht="22.5">
      <c r="A64" s="209">
        <v>26</v>
      </c>
      <c r="B64" s="208" t="s">
        <v>203</v>
      </c>
      <c r="C64" s="207" t="s">
        <v>202</v>
      </c>
      <c r="D64" s="206" t="s">
        <v>178</v>
      </c>
      <c r="E64" s="205">
        <v>5</v>
      </c>
      <c r="F64" s="242">
        <v>0</v>
      </c>
      <c r="G64" s="204">
        <f>E64*F64</f>
        <v>0</v>
      </c>
      <c r="O64" s="189">
        <v>2</v>
      </c>
      <c r="AA64" s="179">
        <v>1</v>
      </c>
      <c r="AB64" s="179">
        <v>1</v>
      </c>
      <c r="AC64" s="179">
        <v>1</v>
      </c>
      <c r="AZ64" s="179">
        <v>1</v>
      </c>
      <c r="BA64" s="179">
        <f>IF(AZ64=1,G64,0)</f>
        <v>0</v>
      </c>
      <c r="BB64" s="179">
        <f>IF(AZ64=2,G64,0)</f>
        <v>0</v>
      </c>
      <c r="BC64" s="179">
        <f>IF(AZ64=3,G64,0)</f>
        <v>0</v>
      </c>
      <c r="BD64" s="179">
        <f>IF(AZ64=4,G64,0)</f>
        <v>0</v>
      </c>
      <c r="BE64" s="179">
        <f>IF(AZ64=5,G64,0)</f>
        <v>0</v>
      </c>
      <c r="CA64" s="203">
        <v>1</v>
      </c>
      <c r="CB64" s="203">
        <v>1</v>
      </c>
      <c r="CZ64" s="179">
        <v>1.6500000000000001E-2</v>
      </c>
    </row>
    <row r="65" spans="1:104">
      <c r="A65" s="209">
        <v>27</v>
      </c>
      <c r="B65" s="208" t="s">
        <v>201</v>
      </c>
      <c r="C65" s="207" t="s">
        <v>200</v>
      </c>
      <c r="D65" s="206" t="s">
        <v>131</v>
      </c>
      <c r="E65" s="205">
        <v>45.13</v>
      </c>
      <c r="F65" s="242">
        <v>0</v>
      </c>
      <c r="G65" s="204">
        <f>E65*F65</f>
        <v>0</v>
      </c>
      <c r="O65" s="189">
        <v>2</v>
      </c>
      <c r="AA65" s="179">
        <v>1</v>
      </c>
      <c r="AB65" s="179">
        <v>1</v>
      </c>
      <c r="AC65" s="179">
        <v>1</v>
      </c>
      <c r="AZ65" s="179">
        <v>1</v>
      </c>
      <c r="BA65" s="179">
        <f>IF(AZ65=1,G65,0)</f>
        <v>0</v>
      </c>
      <c r="BB65" s="179">
        <f>IF(AZ65=2,G65,0)</f>
        <v>0</v>
      </c>
      <c r="BC65" s="179">
        <f>IF(AZ65=3,G65,0)</f>
        <v>0</v>
      </c>
      <c r="BD65" s="179">
        <f>IF(AZ65=4,G65,0)</f>
        <v>0</v>
      </c>
      <c r="BE65" s="179">
        <f>IF(AZ65=5,G65,0)</f>
        <v>0</v>
      </c>
      <c r="CA65" s="203">
        <v>1</v>
      </c>
      <c r="CB65" s="203">
        <v>1</v>
      </c>
      <c r="CZ65" s="179">
        <v>0</v>
      </c>
    </row>
    <row r="66" spans="1:104">
      <c r="A66" s="202"/>
      <c r="B66" s="201"/>
      <c r="C66" s="401" t="s">
        <v>144</v>
      </c>
      <c r="D66" s="402"/>
      <c r="E66" s="200">
        <v>45.13</v>
      </c>
      <c r="F66" s="199"/>
      <c r="G66" s="198"/>
      <c r="M66" s="197" t="s">
        <v>144</v>
      </c>
      <c r="O66" s="189"/>
    </row>
    <row r="67" spans="1:104">
      <c r="A67" s="209">
        <v>28</v>
      </c>
      <c r="B67" s="208" t="s">
        <v>198</v>
      </c>
      <c r="C67" s="207" t="s">
        <v>199</v>
      </c>
      <c r="D67" s="206" t="s">
        <v>178</v>
      </c>
      <c r="E67" s="205">
        <v>49.643000000000001</v>
      </c>
      <c r="F67" s="242">
        <v>0</v>
      </c>
      <c r="G67" s="204">
        <f>E67*F67</f>
        <v>0</v>
      </c>
      <c r="O67" s="189">
        <v>2</v>
      </c>
      <c r="AA67" s="179">
        <v>3</v>
      </c>
      <c r="AB67" s="179">
        <v>1</v>
      </c>
      <c r="AC67" s="179" t="s">
        <v>198</v>
      </c>
      <c r="AZ67" s="179">
        <v>1</v>
      </c>
      <c r="BA67" s="179">
        <f>IF(AZ67=1,G67,0)</f>
        <v>0</v>
      </c>
      <c r="BB67" s="179">
        <f>IF(AZ67=2,G67,0)</f>
        <v>0</v>
      </c>
      <c r="BC67" s="179">
        <f>IF(AZ67=3,G67,0)</f>
        <v>0</v>
      </c>
      <c r="BD67" s="179">
        <f>IF(AZ67=4,G67,0)</f>
        <v>0</v>
      </c>
      <c r="BE67" s="179">
        <f>IF(AZ67=5,G67,0)</f>
        <v>0</v>
      </c>
      <c r="CA67" s="203">
        <v>3</v>
      </c>
      <c r="CB67" s="203">
        <v>1</v>
      </c>
      <c r="CZ67" s="179">
        <v>8.3099999999999997E-3</v>
      </c>
    </row>
    <row r="68" spans="1:104">
      <c r="A68" s="202"/>
      <c r="B68" s="201"/>
      <c r="C68" s="401" t="s">
        <v>197</v>
      </c>
      <c r="D68" s="402"/>
      <c r="E68" s="200">
        <v>49.643000000000001</v>
      </c>
      <c r="F68" s="199"/>
      <c r="G68" s="198"/>
      <c r="M68" s="197" t="s">
        <v>197</v>
      </c>
      <c r="O68" s="189"/>
    </row>
    <row r="69" spans="1:104">
      <c r="A69" s="209">
        <v>29</v>
      </c>
      <c r="B69" s="208" t="s">
        <v>196</v>
      </c>
      <c r="C69" s="207" t="s">
        <v>195</v>
      </c>
      <c r="D69" s="206" t="s">
        <v>178</v>
      </c>
      <c r="E69" s="205">
        <v>2</v>
      </c>
      <c r="F69" s="242">
        <v>0</v>
      </c>
      <c r="G69" s="204">
        <f t="shared" ref="G69:G78" si="0">E69*F69</f>
        <v>0</v>
      </c>
      <c r="O69" s="189">
        <v>2</v>
      </c>
      <c r="AA69" s="179">
        <v>1</v>
      </c>
      <c r="AB69" s="179">
        <v>1</v>
      </c>
      <c r="AC69" s="179">
        <v>1</v>
      </c>
      <c r="AZ69" s="179">
        <v>1</v>
      </c>
      <c r="BA69" s="179">
        <f t="shared" ref="BA69:BA78" si="1">IF(AZ69=1,G69,0)</f>
        <v>0</v>
      </c>
      <c r="BB69" s="179">
        <f t="shared" ref="BB69:BB78" si="2">IF(AZ69=2,G69,0)</f>
        <v>0</v>
      </c>
      <c r="BC69" s="179">
        <f t="shared" ref="BC69:BC78" si="3">IF(AZ69=3,G69,0)</f>
        <v>0</v>
      </c>
      <c r="BD69" s="179">
        <f t="shared" ref="BD69:BD78" si="4">IF(AZ69=4,G69,0)</f>
        <v>0</v>
      </c>
      <c r="BE69" s="179">
        <f t="shared" ref="BE69:BE78" si="5">IF(AZ69=5,G69,0)</f>
        <v>0</v>
      </c>
      <c r="CA69" s="203">
        <v>1</v>
      </c>
      <c r="CB69" s="203">
        <v>1</v>
      </c>
      <c r="CZ69" s="179">
        <v>0</v>
      </c>
    </row>
    <row r="70" spans="1:104">
      <c r="A70" s="209">
        <v>30</v>
      </c>
      <c r="B70" s="208" t="s">
        <v>194</v>
      </c>
      <c r="C70" s="207" t="s">
        <v>193</v>
      </c>
      <c r="D70" s="206" t="s">
        <v>178</v>
      </c>
      <c r="E70" s="205">
        <v>1</v>
      </c>
      <c r="F70" s="242"/>
      <c r="G70" s="204">
        <f t="shared" si="0"/>
        <v>0</v>
      </c>
      <c r="O70" s="189">
        <v>2</v>
      </c>
      <c r="AA70" s="179">
        <v>3</v>
      </c>
      <c r="AB70" s="179">
        <v>0</v>
      </c>
      <c r="AC70" s="179">
        <v>551100074</v>
      </c>
      <c r="AZ70" s="179">
        <v>1</v>
      </c>
      <c r="BA70" s="179">
        <f t="shared" si="1"/>
        <v>0</v>
      </c>
      <c r="BB70" s="179">
        <f t="shared" si="2"/>
        <v>0</v>
      </c>
      <c r="BC70" s="179">
        <f t="shared" si="3"/>
        <v>0</v>
      </c>
      <c r="BD70" s="179">
        <f t="shared" si="4"/>
        <v>0</v>
      </c>
      <c r="BE70" s="179">
        <f t="shared" si="5"/>
        <v>0</v>
      </c>
      <c r="CA70" s="203">
        <v>3</v>
      </c>
      <c r="CB70" s="203">
        <v>0</v>
      </c>
      <c r="CZ70" s="179">
        <v>1.65E-3</v>
      </c>
    </row>
    <row r="71" spans="1:104" ht="22.5">
      <c r="A71" s="209">
        <v>31</v>
      </c>
      <c r="B71" s="208" t="s">
        <v>191</v>
      </c>
      <c r="C71" s="207" t="s">
        <v>192</v>
      </c>
      <c r="D71" s="206" t="s">
        <v>178</v>
      </c>
      <c r="E71" s="205">
        <v>2</v>
      </c>
      <c r="F71" s="242">
        <v>0</v>
      </c>
      <c r="G71" s="204">
        <f t="shared" si="0"/>
        <v>0</v>
      </c>
      <c r="O71" s="189">
        <v>2</v>
      </c>
      <c r="AA71" s="179">
        <v>3</v>
      </c>
      <c r="AB71" s="179">
        <v>0</v>
      </c>
      <c r="AC71" s="179" t="s">
        <v>191</v>
      </c>
      <c r="AZ71" s="179">
        <v>1</v>
      </c>
      <c r="BA71" s="179">
        <f t="shared" si="1"/>
        <v>0</v>
      </c>
      <c r="BB71" s="179">
        <f t="shared" si="2"/>
        <v>0</v>
      </c>
      <c r="BC71" s="179">
        <f t="shared" si="3"/>
        <v>0</v>
      </c>
      <c r="BD71" s="179">
        <f t="shared" si="4"/>
        <v>0</v>
      </c>
      <c r="BE71" s="179">
        <f t="shared" si="5"/>
        <v>0</v>
      </c>
      <c r="CA71" s="203">
        <v>3</v>
      </c>
      <c r="CB71" s="203">
        <v>0</v>
      </c>
      <c r="CZ71" s="179">
        <v>0</v>
      </c>
    </row>
    <row r="72" spans="1:104" ht="22.5">
      <c r="A72" s="209">
        <v>32</v>
      </c>
      <c r="B72" s="208" t="s">
        <v>190</v>
      </c>
      <c r="C72" s="207" t="s">
        <v>189</v>
      </c>
      <c r="D72" s="206" t="s">
        <v>178</v>
      </c>
      <c r="E72" s="205">
        <v>1</v>
      </c>
      <c r="F72" s="242">
        <v>0</v>
      </c>
      <c r="G72" s="204">
        <f t="shared" si="0"/>
        <v>0</v>
      </c>
      <c r="O72" s="189">
        <v>2</v>
      </c>
      <c r="AA72" s="179">
        <v>3</v>
      </c>
      <c r="AB72" s="179">
        <v>1</v>
      </c>
      <c r="AC72" s="179">
        <v>42293516</v>
      </c>
      <c r="AZ72" s="179">
        <v>1</v>
      </c>
      <c r="BA72" s="179">
        <f t="shared" si="1"/>
        <v>0</v>
      </c>
      <c r="BB72" s="179">
        <f t="shared" si="2"/>
        <v>0</v>
      </c>
      <c r="BC72" s="179">
        <f t="shared" si="3"/>
        <v>0</v>
      </c>
      <c r="BD72" s="179">
        <f t="shared" si="4"/>
        <v>0</v>
      </c>
      <c r="BE72" s="179">
        <f t="shared" si="5"/>
        <v>0</v>
      </c>
      <c r="CA72" s="203">
        <v>3</v>
      </c>
      <c r="CB72" s="203">
        <v>1</v>
      </c>
      <c r="CZ72" s="179">
        <v>9.5999999999999992E-3</v>
      </c>
    </row>
    <row r="73" spans="1:104">
      <c r="A73" s="209">
        <v>33</v>
      </c>
      <c r="B73" s="208" t="s">
        <v>188</v>
      </c>
      <c r="C73" s="207" t="s">
        <v>187</v>
      </c>
      <c r="D73" s="206" t="s">
        <v>178</v>
      </c>
      <c r="E73" s="205">
        <v>1</v>
      </c>
      <c r="F73" s="242">
        <v>0</v>
      </c>
      <c r="G73" s="204">
        <f t="shared" si="0"/>
        <v>0</v>
      </c>
      <c r="O73" s="189">
        <v>2</v>
      </c>
      <c r="AA73" s="179">
        <v>1</v>
      </c>
      <c r="AB73" s="179">
        <v>1</v>
      </c>
      <c r="AC73" s="179">
        <v>1</v>
      </c>
      <c r="AZ73" s="179">
        <v>1</v>
      </c>
      <c r="BA73" s="179">
        <f t="shared" si="1"/>
        <v>0</v>
      </c>
      <c r="BB73" s="179">
        <f t="shared" si="2"/>
        <v>0</v>
      </c>
      <c r="BC73" s="179">
        <f t="shared" si="3"/>
        <v>0</v>
      </c>
      <c r="BD73" s="179">
        <f t="shared" si="4"/>
        <v>0</v>
      </c>
      <c r="BE73" s="179">
        <f t="shared" si="5"/>
        <v>0</v>
      </c>
      <c r="CA73" s="203">
        <v>1</v>
      </c>
      <c r="CB73" s="203">
        <v>1</v>
      </c>
      <c r="CZ73" s="179">
        <v>2.3000000000000001E-4</v>
      </c>
    </row>
    <row r="74" spans="1:104">
      <c r="A74" s="209">
        <v>34</v>
      </c>
      <c r="B74" s="208" t="s">
        <v>186</v>
      </c>
      <c r="C74" s="207" t="s">
        <v>185</v>
      </c>
      <c r="D74" s="206" t="s">
        <v>178</v>
      </c>
      <c r="E74" s="205">
        <v>1</v>
      </c>
      <c r="F74" s="242">
        <v>0</v>
      </c>
      <c r="G74" s="204">
        <f t="shared" si="0"/>
        <v>0</v>
      </c>
      <c r="O74" s="189">
        <v>2</v>
      </c>
      <c r="AA74" s="179">
        <v>3</v>
      </c>
      <c r="AB74" s="179">
        <v>1</v>
      </c>
      <c r="AC74" s="179">
        <v>422283032</v>
      </c>
      <c r="AZ74" s="179">
        <v>1</v>
      </c>
      <c r="BA74" s="179">
        <f t="shared" si="1"/>
        <v>0</v>
      </c>
      <c r="BB74" s="179">
        <f t="shared" si="2"/>
        <v>0</v>
      </c>
      <c r="BC74" s="179">
        <f t="shared" si="3"/>
        <v>0</v>
      </c>
      <c r="BD74" s="179">
        <f t="shared" si="4"/>
        <v>0</v>
      </c>
      <c r="BE74" s="179">
        <f t="shared" si="5"/>
        <v>0</v>
      </c>
      <c r="CA74" s="203">
        <v>3</v>
      </c>
      <c r="CB74" s="203">
        <v>1</v>
      </c>
      <c r="CZ74" s="179">
        <v>1.0500000000000001E-2</v>
      </c>
    </row>
    <row r="75" spans="1:104">
      <c r="A75" s="209">
        <v>35</v>
      </c>
      <c r="B75" s="208" t="s">
        <v>184</v>
      </c>
      <c r="C75" s="207" t="s">
        <v>183</v>
      </c>
      <c r="D75" s="206" t="s">
        <v>178</v>
      </c>
      <c r="E75" s="205">
        <v>1</v>
      </c>
      <c r="F75" s="242">
        <v>0</v>
      </c>
      <c r="G75" s="204">
        <f t="shared" si="0"/>
        <v>0</v>
      </c>
      <c r="O75" s="189">
        <v>2</v>
      </c>
      <c r="AA75" s="179">
        <v>1</v>
      </c>
      <c r="AB75" s="179">
        <v>1</v>
      </c>
      <c r="AC75" s="179">
        <v>1</v>
      </c>
      <c r="AZ75" s="179">
        <v>1</v>
      </c>
      <c r="BA75" s="179">
        <f t="shared" si="1"/>
        <v>0</v>
      </c>
      <c r="BB75" s="179">
        <f t="shared" si="2"/>
        <v>0</v>
      </c>
      <c r="BC75" s="179">
        <f t="shared" si="3"/>
        <v>0</v>
      </c>
      <c r="BD75" s="179">
        <f t="shared" si="4"/>
        <v>0</v>
      </c>
      <c r="BE75" s="179">
        <f t="shared" si="5"/>
        <v>0</v>
      </c>
      <c r="CA75" s="203">
        <v>1</v>
      </c>
      <c r="CB75" s="203">
        <v>1</v>
      </c>
      <c r="CZ75" s="179">
        <v>5.8209999999999998E-2</v>
      </c>
    </row>
    <row r="76" spans="1:104" ht="22.5">
      <c r="A76" s="209">
        <v>36</v>
      </c>
      <c r="B76" s="208" t="s">
        <v>182</v>
      </c>
      <c r="C76" s="207" t="s">
        <v>181</v>
      </c>
      <c r="D76" s="206" t="s">
        <v>178</v>
      </c>
      <c r="E76" s="205">
        <v>1</v>
      </c>
      <c r="F76" s="242"/>
      <c r="G76" s="204">
        <f t="shared" si="0"/>
        <v>0</v>
      </c>
      <c r="O76" s="189">
        <v>2</v>
      </c>
      <c r="AA76" s="179">
        <v>3</v>
      </c>
      <c r="AB76" s="179">
        <v>1</v>
      </c>
      <c r="AC76" s="179">
        <v>42200700</v>
      </c>
      <c r="AZ76" s="179">
        <v>1</v>
      </c>
      <c r="BA76" s="179">
        <f t="shared" si="1"/>
        <v>0</v>
      </c>
      <c r="BB76" s="179">
        <f t="shared" si="2"/>
        <v>0</v>
      </c>
      <c r="BC76" s="179">
        <f t="shared" si="3"/>
        <v>0</v>
      </c>
      <c r="BD76" s="179">
        <f t="shared" si="4"/>
        <v>0</v>
      </c>
      <c r="BE76" s="179">
        <f t="shared" si="5"/>
        <v>0</v>
      </c>
      <c r="CA76" s="203">
        <v>3</v>
      </c>
      <c r="CB76" s="203">
        <v>1</v>
      </c>
      <c r="CZ76" s="179">
        <v>1.7999999999999999E-2</v>
      </c>
    </row>
    <row r="77" spans="1:104">
      <c r="A77" s="209">
        <v>37</v>
      </c>
      <c r="B77" s="208" t="s">
        <v>180</v>
      </c>
      <c r="C77" s="207" t="s">
        <v>179</v>
      </c>
      <c r="D77" s="206" t="s">
        <v>178</v>
      </c>
      <c r="E77" s="205">
        <v>1</v>
      </c>
      <c r="F77" s="242">
        <v>0</v>
      </c>
      <c r="G77" s="204">
        <f t="shared" si="0"/>
        <v>0</v>
      </c>
      <c r="O77" s="189">
        <v>2</v>
      </c>
      <c r="AA77" s="179">
        <v>3</v>
      </c>
      <c r="AB77" s="179">
        <v>1</v>
      </c>
      <c r="AC77" s="179">
        <v>42293110</v>
      </c>
      <c r="AZ77" s="179">
        <v>1</v>
      </c>
      <c r="BA77" s="179">
        <f t="shared" si="1"/>
        <v>0</v>
      </c>
      <c r="BB77" s="179">
        <f t="shared" si="2"/>
        <v>0</v>
      </c>
      <c r="BC77" s="179">
        <f t="shared" si="3"/>
        <v>0</v>
      </c>
      <c r="BD77" s="179">
        <f t="shared" si="4"/>
        <v>0</v>
      </c>
      <c r="BE77" s="179">
        <f t="shared" si="5"/>
        <v>0</v>
      </c>
      <c r="CA77" s="203">
        <v>3</v>
      </c>
      <c r="CB77" s="203">
        <v>1</v>
      </c>
      <c r="CZ77" s="179">
        <v>2.2000000000000001E-3</v>
      </c>
    </row>
    <row r="78" spans="1:104">
      <c r="A78" s="209">
        <v>38</v>
      </c>
      <c r="B78" s="208" t="s">
        <v>177</v>
      </c>
      <c r="C78" s="207" t="s">
        <v>176</v>
      </c>
      <c r="D78" s="206" t="s">
        <v>131</v>
      </c>
      <c r="E78" s="205">
        <v>45.13</v>
      </c>
      <c r="F78" s="242">
        <v>0</v>
      </c>
      <c r="G78" s="204">
        <f t="shared" si="0"/>
        <v>0</v>
      </c>
      <c r="O78" s="189">
        <v>2</v>
      </c>
      <c r="AA78" s="179">
        <v>1</v>
      </c>
      <c r="AB78" s="179">
        <v>0</v>
      </c>
      <c r="AC78" s="179">
        <v>0</v>
      </c>
      <c r="AZ78" s="179">
        <v>1</v>
      </c>
      <c r="BA78" s="179">
        <f t="shared" si="1"/>
        <v>0</v>
      </c>
      <c r="BB78" s="179">
        <f t="shared" si="2"/>
        <v>0</v>
      </c>
      <c r="BC78" s="179">
        <f t="shared" si="3"/>
        <v>0</v>
      </c>
      <c r="BD78" s="179">
        <f t="shared" si="4"/>
        <v>0</v>
      </c>
      <c r="BE78" s="179">
        <f t="shared" si="5"/>
        <v>0</v>
      </c>
      <c r="CA78" s="203">
        <v>1</v>
      </c>
      <c r="CB78" s="203">
        <v>0</v>
      </c>
      <c r="CZ78" s="179">
        <v>0</v>
      </c>
    </row>
    <row r="79" spans="1:104">
      <c r="A79" s="202"/>
      <c r="B79" s="201"/>
      <c r="C79" s="401" t="s">
        <v>144</v>
      </c>
      <c r="D79" s="402"/>
      <c r="E79" s="200">
        <v>45.13</v>
      </c>
      <c r="F79" s="199"/>
      <c r="G79" s="198"/>
      <c r="M79" s="197" t="s">
        <v>144</v>
      </c>
      <c r="O79" s="189"/>
    </row>
    <row r="80" spans="1:104">
      <c r="A80" s="209">
        <v>39</v>
      </c>
      <c r="B80" s="208" t="s">
        <v>175</v>
      </c>
      <c r="C80" s="207" t="s">
        <v>174</v>
      </c>
      <c r="D80" s="206" t="s">
        <v>131</v>
      </c>
      <c r="E80" s="205">
        <v>45.13</v>
      </c>
      <c r="F80" s="242">
        <v>0</v>
      </c>
      <c r="G80" s="204">
        <f>E80*F80</f>
        <v>0</v>
      </c>
      <c r="O80" s="189">
        <v>2</v>
      </c>
      <c r="AA80" s="179">
        <v>1</v>
      </c>
      <c r="AB80" s="179">
        <v>1</v>
      </c>
      <c r="AC80" s="179">
        <v>1</v>
      </c>
      <c r="AZ80" s="179">
        <v>1</v>
      </c>
      <c r="BA80" s="179">
        <f>IF(AZ80=1,G80,0)</f>
        <v>0</v>
      </c>
      <c r="BB80" s="179">
        <f>IF(AZ80=2,G80,0)</f>
        <v>0</v>
      </c>
      <c r="BC80" s="179">
        <f>IF(AZ80=3,G80,0)</f>
        <v>0</v>
      </c>
      <c r="BD80" s="179">
        <f>IF(AZ80=4,G80,0)</f>
        <v>0</v>
      </c>
      <c r="BE80" s="179">
        <f>IF(AZ80=5,G80,0)</f>
        <v>0</v>
      </c>
      <c r="CA80" s="203">
        <v>1</v>
      </c>
      <c r="CB80" s="203">
        <v>1</v>
      </c>
      <c r="CZ80" s="179">
        <v>0</v>
      </c>
    </row>
    <row r="81" spans="1:104">
      <c r="A81" s="202"/>
      <c r="B81" s="201"/>
      <c r="C81" s="401" t="s">
        <v>144</v>
      </c>
      <c r="D81" s="402"/>
      <c r="E81" s="200">
        <v>45.13</v>
      </c>
      <c r="F81" s="199"/>
      <c r="G81" s="198"/>
      <c r="M81" s="197" t="s">
        <v>144</v>
      </c>
      <c r="O81" s="189"/>
    </row>
    <row r="82" spans="1:104">
      <c r="A82" s="209">
        <v>40</v>
      </c>
      <c r="B82" s="208" t="s">
        <v>173</v>
      </c>
      <c r="C82" s="207" t="s">
        <v>172</v>
      </c>
      <c r="D82" s="206" t="s">
        <v>171</v>
      </c>
      <c r="E82" s="205">
        <v>2</v>
      </c>
      <c r="F82" s="242">
        <v>0</v>
      </c>
      <c r="G82" s="204">
        <f>E82*F82</f>
        <v>0</v>
      </c>
      <c r="O82" s="189">
        <v>2</v>
      </c>
      <c r="AA82" s="179">
        <v>1</v>
      </c>
      <c r="AB82" s="179">
        <v>0</v>
      </c>
      <c r="AC82" s="179">
        <v>0</v>
      </c>
      <c r="AZ82" s="179">
        <v>1</v>
      </c>
      <c r="BA82" s="179">
        <f>IF(AZ82=1,G82,0)</f>
        <v>0</v>
      </c>
      <c r="BB82" s="179">
        <f>IF(AZ82=2,G82,0)</f>
        <v>0</v>
      </c>
      <c r="BC82" s="179">
        <f>IF(AZ82=3,G82,0)</f>
        <v>0</v>
      </c>
      <c r="BD82" s="179">
        <f>IF(AZ82=4,G82,0)</f>
        <v>0</v>
      </c>
      <c r="BE82" s="179">
        <f>IF(AZ82=5,G82,0)</f>
        <v>0</v>
      </c>
      <c r="CA82" s="203">
        <v>1</v>
      </c>
      <c r="CB82" s="203">
        <v>0</v>
      </c>
      <c r="CZ82" s="179">
        <v>3.6130000000000002E-2</v>
      </c>
    </row>
    <row r="83" spans="1:104">
      <c r="A83" s="209">
        <v>41</v>
      </c>
      <c r="B83" s="208" t="s">
        <v>170</v>
      </c>
      <c r="C83" s="207" t="s">
        <v>169</v>
      </c>
      <c r="D83" s="206" t="s">
        <v>162</v>
      </c>
      <c r="E83" s="205">
        <v>4</v>
      </c>
      <c r="F83" s="242"/>
      <c r="G83" s="204">
        <f>E83*F83</f>
        <v>0</v>
      </c>
      <c r="O83" s="189">
        <v>2</v>
      </c>
      <c r="AA83" s="179">
        <v>12</v>
      </c>
      <c r="AB83" s="179">
        <v>0</v>
      </c>
      <c r="AC83" s="179">
        <v>9</v>
      </c>
      <c r="AZ83" s="179">
        <v>1</v>
      </c>
      <c r="BA83" s="179">
        <f>IF(AZ83=1,G83,0)</f>
        <v>0</v>
      </c>
      <c r="BB83" s="179">
        <f>IF(AZ83=2,G83,0)</f>
        <v>0</v>
      </c>
      <c r="BC83" s="179">
        <f>IF(AZ83=3,G83,0)</f>
        <v>0</v>
      </c>
      <c r="BD83" s="179">
        <f>IF(AZ83=4,G83,0)</f>
        <v>0</v>
      </c>
      <c r="BE83" s="179">
        <f>IF(AZ83=5,G83,0)</f>
        <v>0</v>
      </c>
      <c r="CA83" s="203">
        <v>12</v>
      </c>
      <c r="CB83" s="203">
        <v>0</v>
      </c>
      <c r="CZ83" s="179">
        <v>1.6500000000000001E-2</v>
      </c>
    </row>
    <row r="84" spans="1:104">
      <c r="A84" s="209">
        <v>42</v>
      </c>
      <c r="B84" s="208" t="s">
        <v>168</v>
      </c>
      <c r="C84" s="207" t="s">
        <v>167</v>
      </c>
      <c r="D84" s="206" t="s">
        <v>162</v>
      </c>
      <c r="E84" s="205">
        <v>1</v>
      </c>
      <c r="F84" s="242"/>
      <c r="G84" s="204">
        <f>E84*F84</f>
        <v>0</v>
      </c>
      <c r="O84" s="189">
        <v>2</v>
      </c>
      <c r="AA84" s="179">
        <v>12</v>
      </c>
      <c r="AB84" s="179">
        <v>0</v>
      </c>
      <c r="AC84" s="179">
        <v>152</v>
      </c>
      <c r="AZ84" s="179">
        <v>1</v>
      </c>
      <c r="BA84" s="179">
        <f>IF(AZ84=1,G84,0)</f>
        <v>0</v>
      </c>
      <c r="BB84" s="179">
        <f>IF(AZ84=2,G84,0)</f>
        <v>0</v>
      </c>
      <c r="BC84" s="179">
        <f>IF(AZ84=3,G84,0)</f>
        <v>0</v>
      </c>
      <c r="BD84" s="179">
        <f>IF(AZ84=4,G84,0)</f>
        <v>0</v>
      </c>
      <c r="BE84" s="179">
        <f>IF(AZ84=5,G84,0)</f>
        <v>0</v>
      </c>
      <c r="CA84" s="203">
        <v>12</v>
      </c>
      <c r="CB84" s="203">
        <v>0</v>
      </c>
      <c r="CZ84" s="179">
        <v>0.05</v>
      </c>
    </row>
    <row r="85" spans="1:104">
      <c r="A85" s="209">
        <v>43</v>
      </c>
      <c r="B85" s="208" t="s">
        <v>166</v>
      </c>
      <c r="C85" s="207" t="s">
        <v>165</v>
      </c>
      <c r="D85" s="206" t="s">
        <v>162</v>
      </c>
      <c r="E85" s="205">
        <v>1</v>
      </c>
      <c r="F85" s="242"/>
      <c r="G85" s="204">
        <f>E85*F85</f>
        <v>0</v>
      </c>
      <c r="O85" s="189">
        <v>2</v>
      </c>
      <c r="AA85" s="179">
        <v>12</v>
      </c>
      <c r="AB85" s="179">
        <v>0</v>
      </c>
      <c r="AC85" s="179">
        <v>151</v>
      </c>
      <c r="AZ85" s="179">
        <v>1</v>
      </c>
      <c r="BA85" s="179">
        <f>IF(AZ85=1,G85,0)</f>
        <v>0</v>
      </c>
      <c r="BB85" s="179">
        <f>IF(AZ85=2,G85,0)</f>
        <v>0</v>
      </c>
      <c r="BC85" s="179">
        <f>IF(AZ85=3,G85,0)</f>
        <v>0</v>
      </c>
      <c r="BD85" s="179">
        <f>IF(AZ85=4,G85,0)</f>
        <v>0</v>
      </c>
      <c r="BE85" s="179">
        <f>IF(AZ85=5,G85,0)</f>
        <v>0</v>
      </c>
      <c r="CA85" s="203">
        <v>12</v>
      </c>
      <c r="CB85" s="203">
        <v>0</v>
      </c>
      <c r="CZ85" s="179">
        <v>0.65</v>
      </c>
    </row>
    <row r="86" spans="1:104">
      <c r="A86" s="209">
        <v>44</v>
      </c>
      <c r="B86" s="208" t="s">
        <v>164</v>
      </c>
      <c r="C86" s="207" t="s">
        <v>163</v>
      </c>
      <c r="D86" s="206" t="s">
        <v>162</v>
      </c>
      <c r="E86" s="205">
        <v>1</v>
      </c>
      <c r="F86" s="242"/>
      <c r="G86" s="204">
        <f>E86*F86</f>
        <v>0</v>
      </c>
      <c r="O86" s="189">
        <v>2</v>
      </c>
      <c r="AA86" s="179">
        <v>3</v>
      </c>
      <c r="AB86" s="179">
        <v>1</v>
      </c>
      <c r="AC86" s="217">
        <v>45142</v>
      </c>
      <c r="AZ86" s="179">
        <v>1</v>
      </c>
      <c r="BA86" s="179">
        <f>IF(AZ86=1,G86,0)</f>
        <v>0</v>
      </c>
      <c r="BB86" s="179">
        <f>IF(AZ86=2,G86,0)</f>
        <v>0</v>
      </c>
      <c r="BC86" s="179">
        <f>IF(AZ86=3,G86,0)</f>
        <v>0</v>
      </c>
      <c r="BD86" s="179">
        <f>IF(AZ86=4,G86,0)</f>
        <v>0</v>
      </c>
      <c r="BE86" s="179">
        <f>IF(AZ86=5,G86,0)</f>
        <v>0</v>
      </c>
      <c r="CA86" s="203">
        <v>3</v>
      </c>
      <c r="CB86" s="203">
        <v>1</v>
      </c>
      <c r="CZ86" s="179">
        <v>0.1</v>
      </c>
    </row>
    <row r="87" spans="1:104">
      <c r="A87" s="196"/>
      <c r="B87" s="195" t="s">
        <v>143</v>
      </c>
      <c r="C87" s="194" t="str">
        <f>CONCATENATE(B63," ",C63)</f>
        <v>8 Trubní vedení</v>
      </c>
      <c r="D87" s="193"/>
      <c r="E87" s="192"/>
      <c r="F87" s="191"/>
      <c r="G87" s="190">
        <f>SUM(G63:G86)</f>
        <v>0</v>
      </c>
      <c r="O87" s="189">
        <v>4</v>
      </c>
      <c r="BA87" s="188">
        <f>SUM(BA63:BA86)</f>
        <v>0</v>
      </c>
      <c r="BB87" s="188">
        <f>SUM(BB63:BB86)</f>
        <v>0</v>
      </c>
      <c r="BC87" s="188">
        <f>SUM(BC63:BC86)</f>
        <v>0</v>
      </c>
      <c r="BD87" s="188">
        <f>SUM(BD63:BD86)</f>
        <v>0</v>
      </c>
      <c r="BE87" s="188">
        <f>SUM(BE63:BE86)</f>
        <v>0</v>
      </c>
    </row>
    <row r="88" spans="1:104">
      <c r="A88" s="216" t="s">
        <v>149</v>
      </c>
      <c r="B88" s="215" t="s">
        <v>161</v>
      </c>
      <c r="C88" s="214" t="s">
        <v>160</v>
      </c>
      <c r="D88" s="213"/>
      <c r="E88" s="212"/>
      <c r="F88" s="212"/>
      <c r="G88" s="211"/>
      <c r="H88" s="210"/>
      <c r="I88" s="210"/>
      <c r="O88" s="189">
        <v>1</v>
      </c>
    </row>
    <row r="89" spans="1:104">
      <c r="A89" s="209">
        <v>45</v>
      </c>
      <c r="B89" s="208" t="s">
        <v>159</v>
      </c>
      <c r="C89" s="207" t="s">
        <v>158</v>
      </c>
      <c r="D89" s="206" t="s">
        <v>120</v>
      </c>
      <c r="E89" s="205">
        <v>45.343401995999997</v>
      </c>
      <c r="F89" s="242"/>
      <c r="G89" s="204">
        <f>E89*F89</f>
        <v>0</v>
      </c>
      <c r="O89" s="189">
        <v>2</v>
      </c>
      <c r="AA89" s="179">
        <v>7</v>
      </c>
      <c r="AB89" s="179">
        <v>1</v>
      </c>
      <c r="AC89" s="179">
        <v>2</v>
      </c>
      <c r="AZ89" s="179">
        <v>1</v>
      </c>
      <c r="BA89" s="179">
        <f>IF(AZ89=1,G89,0)</f>
        <v>0</v>
      </c>
      <c r="BB89" s="179">
        <f>IF(AZ89=2,G89,0)</f>
        <v>0</v>
      </c>
      <c r="BC89" s="179">
        <f>IF(AZ89=3,G89,0)</f>
        <v>0</v>
      </c>
      <c r="BD89" s="179">
        <f>IF(AZ89=4,G89,0)</f>
        <v>0</v>
      </c>
      <c r="BE89" s="179">
        <f>IF(AZ89=5,G89,0)</f>
        <v>0</v>
      </c>
      <c r="CA89" s="203">
        <v>7</v>
      </c>
      <c r="CB89" s="203">
        <v>1</v>
      </c>
      <c r="CZ89" s="179">
        <v>0</v>
      </c>
    </row>
    <row r="90" spans="1:104">
      <c r="A90" s="196"/>
      <c r="B90" s="195" t="s">
        <v>143</v>
      </c>
      <c r="C90" s="194" t="str">
        <f>CONCATENATE(B88," ",C88)</f>
        <v>99 Staveništní přesun hmot</v>
      </c>
      <c r="D90" s="193"/>
      <c r="E90" s="192"/>
      <c r="F90" s="191"/>
      <c r="G90" s="190">
        <f>SUM(G88:G89)</f>
        <v>0</v>
      </c>
      <c r="O90" s="189">
        <v>4</v>
      </c>
      <c r="BA90" s="188">
        <f>SUM(BA88:BA89)</f>
        <v>0</v>
      </c>
      <c r="BB90" s="188">
        <f>SUM(BB88:BB89)</f>
        <v>0</v>
      </c>
      <c r="BC90" s="188">
        <f>SUM(BC88:BC89)</f>
        <v>0</v>
      </c>
      <c r="BD90" s="188">
        <f>SUM(BD88:BD89)</f>
        <v>0</v>
      </c>
      <c r="BE90" s="188">
        <f>SUM(BE88:BE89)</f>
        <v>0</v>
      </c>
    </row>
    <row r="91" spans="1:104">
      <c r="A91" s="216" t="s">
        <v>149</v>
      </c>
      <c r="B91" s="215" t="s">
        <v>157</v>
      </c>
      <c r="C91" s="214" t="s">
        <v>156</v>
      </c>
      <c r="D91" s="213"/>
      <c r="E91" s="212"/>
      <c r="F91" s="212"/>
      <c r="G91" s="211"/>
      <c r="H91" s="210"/>
      <c r="I91" s="210"/>
      <c r="O91" s="189">
        <v>1</v>
      </c>
    </row>
    <row r="92" spans="1:104" ht="22.5">
      <c r="A92" s="209">
        <v>46</v>
      </c>
      <c r="B92" s="208" t="s">
        <v>155</v>
      </c>
      <c r="C92" s="207" t="s">
        <v>154</v>
      </c>
      <c r="D92" s="206" t="s">
        <v>131</v>
      </c>
      <c r="E92" s="205">
        <v>45.13</v>
      </c>
      <c r="F92" s="242"/>
      <c r="G92" s="204">
        <f>E92*F92</f>
        <v>0</v>
      </c>
      <c r="O92" s="189">
        <v>2</v>
      </c>
      <c r="AA92" s="179">
        <v>1</v>
      </c>
      <c r="AB92" s="179">
        <v>0</v>
      </c>
      <c r="AC92" s="179">
        <v>0</v>
      </c>
      <c r="AZ92" s="179">
        <v>4</v>
      </c>
      <c r="BA92" s="179">
        <f>IF(AZ92=1,G92,0)</f>
        <v>0</v>
      </c>
      <c r="BB92" s="179">
        <f>IF(AZ92=2,G92,0)</f>
        <v>0</v>
      </c>
      <c r="BC92" s="179">
        <f>IF(AZ92=3,G92,0)</f>
        <v>0</v>
      </c>
      <c r="BD92" s="179">
        <f>IF(AZ92=4,G92,0)</f>
        <v>0</v>
      </c>
      <c r="BE92" s="179">
        <f>IF(AZ92=5,G92,0)</f>
        <v>0</v>
      </c>
      <c r="CA92" s="203">
        <v>1</v>
      </c>
      <c r="CB92" s="203">
        <v>0</v>
      </c>
      <c r="CZ92" s="179">
        <v>1.0000000000000001E-5</v>
      </c>
    </row>
    <row r="93" spans="1:104">
      <c r="A93" s="202"/>
      <c r="B93" s="201"/>
      <c r="C93" s="401" t="s">
        <v>144</v>
      </c>
      <c r="D93" s="402"/>
      <c r="E93" s="200">
        <v>45.13</v>
      </c>
      <c r="F93" s="199"/>
      <c r="G93" s="198"/>
      <c r="M93" s="197" t="s">
        <v>144</v>
      </c>
      <c r="O93" s="189"/>
    </row>
    <row r="94" spans="1:104">
      <c r="A94" s="209">
        <v>47</v>
      </c>
      <c r="B94" s="208" t="s">
        <v>153</v>
      </c>
      <c r="C94" s="207" t="s">
        <v>152</v>
      </c>
      <c r="D94" s="206" t="s">
        <v>123</v>
      </c>
      <c r="E94" s="205">
        <v>3</v>
      </c>
      <c r="F94" s="242">
        <v>0</v>
      </c>
      <c r="G94" s="204">
        <f>E94*F94</f>
        <v>0</v>
      </c>
      <c r="O94" s="189">
        <v>2</v>
      </c>
      <c r="AA94" s="179">
        <v>1</v>
      </c>
      <c r="AB94" s="179">
        <v>0</v>
      </c>
      <c r="AC94" s="179">
        <v>0</v>
      </c>
      <c r="AZ94" s="179">
        <v>4</v>
      </c>
      <c r="BA94" s="179">
        <f>IF(AZ94=1,G94,0)</f>
        <v>0</v>
      </c>
      <c r="BB94" s="179">
        <f>IF(AZ94=2,G94,0)</f>
        <v>0</v>
      </c>
      <c r="BC94" s="179">
        <f>IF(AZ94=3,G94,0)</f>
        <v>0</v>
      </c>
      <c r="BD94" s="179">
        <f>IF(AZ94=4,G94,0)</f>
        <v>0</v>
      </c>
      <c r="BE94" s="179">
        <f>IF(AZ94=5,G94,0)</f>
        <v>0</v>
      </c>
      <c r="CA94" s="203">
        <v>1</v>
      </c>
      <c r="CB94" s="203">
        <v>0</v>
      </c>
      <c r="CZ94" s="179">
        <v>1.0000000000000001E-5</v>
      </c>
    </row>
    <row r="95" spans="1:104">
      <c r="A95" s="209">
        <v>48</v>
      </c>
      <c r="B95" s="208" t="s">
        <v>151</v>
      </c>
      <c r="C95" s="207" t="s">
        <v>150</v>
      </c>
      <c r="D95" s="206" t="s">
        <v>131</v>
      </c>
      <c r="E95" s="205">
        <v>45.13</v>
      </c>
      <c r="F95" s="242">
        <v>0</v>
      </c>
      <c r="G95" s="204">
        <f>E95*F95</f>
        <v>0</v>
      </c>
      <c r="O95" s="189">
        <v>2</v>
      </c>
      <c r="AA95" s="179">
        <v>1</v>
      </c>
      <c r="AB95" s="179">
        <v>0</v>
      </c>
      <c r="AC95" s="179">
        <v>0</v>
      </c>
      <c r="AZ95" s="179">
        <v>4</v>
      </c>
      <c r="BA95" s="179">
        <f>IF(AZ95=1,G95,0)</f>
        <v>0</v>
      </c>
      <c r="BB95" s="179">
        <f>IF(AZ95=2,G95,0)</f>
        <v>0</v>
      </c>
      <c r="BC95" s="179">
        <f>IF(AZ95=3,G95,0)</f>
        <v>0</v>
      </c>
      <c r="BD95" s="179">
        <f>IF(AZ95=4,G95,0)</f>
        <v>0</v>
      </c>
      <c r="BE95" s="179">
        <f>IF(AZ95=5,G95,0)</f>
        <v>0</v>
      </c>
      <c r="CA95" s="203">
        <v>1</v>
      </c>
      <c r="CB95" s="203">
        <v>0</v>
      </c>
      <c r="CZ95" s="179">
        <v>3.1E-4</v>
      </c>
    </row>
    <row r="96" spans="1:104">
      <c r="A96" s="202"/>
      <c r="B96" s="201"/>
      <c r="C96" s="401" t="s">
        <v>144</v>
      </c>
      <c r="D96" s="402"/>
      <c r="E96" s="200">
        <v>45.13</v>
      </c>
      <c r="F96" s="199"/>
      <c r="G96" s="198"/>
      <c r="M96" s="197" t="s">
        <v>144</v>
      </c>
      <c r="O96" s="189"/>
    </row>
    <row r="97" spans="1:104">
      <c r="A97" s="196"/>
      <c r="B97" s="195" t="s">
        <v>143</v>
      </c>
      <c r="C97" s="194" t="str">
        <f>CONCATENATE(B91," ",C91)</f>
        <v>M21 Elektromontáže</v>
      </c>
      <c r="D97" s="193"/>
      <c r="E97" s="192"/>
      <c r="F97" s="191"/>
      <c r="G97" s="190">
        <f>SUM(G91:G96)</f>
        <v>0</v>
      </c>
      <c r="O97" s="189">
        <v>4</v>
      </c>
      <c r="BA97" s="188">
        <f>SUM(BA91:BA96)</f>
        <v>0</v>
      </c>
      <c r="BB97" s="188">
        <f>SUM(BB91:BB96)</f>
        <v>0</v>
      </c>
      <c r="BC97" s="188">
        <f>SUM(BC91:BC96)</f>
        <v>0</v>
      </c>
      <c r="BD97" s="188">
        <f>SUM(BD91:BD96)</f>
        <v>0</v>
      </c>
      <c r="BE97" s="188">
        <f>SUM(BE91:BE96)</f>
        <v>0</v>
      </c>
    </row>
    <row r="98" spans="1:104">
      <c r="A98" s="216" t="s">
        <v>149</v>
      </c>
      <c r="B98" s="215" t="s">
        <v>148</v>
      </c>
      <c r="C98" s="214" t="s">
        <v>147</v>
      </c>
      <c r="D98" s="213"/>
      <c r="E98" s="212"/>
      <c r="F98" s="212"/>
      <c r="G98" s="211"/>
      <c r="H98" s="210"/>
      <c r="I98" s="210"/>
      <c r="O98" s="189">
        <v>1</v>
      </c>
    </row>
    <row r="99" spans="1:104">
      <c r="A99" s="209">
        <v>49</v>
      </c>
      <c r="B99" s="208" t="s">
        <v>146</v>
      </c>
      <c r="C99" s="207" t="s">
        <v>145</v>
      </c>
      <c r="D99" s="206" t="s">
        <v>131</v>
      </c>
      <c r="E99" s="205">
        <v>45.13</v>
      </c>
      <c r="F99" s="242"/>
      <c r="G99" s="204">
        <f>E99*F99</f>
        <v>0</v>
      </c>
      <c r="O99" s="189">
        <v>2</v>
      </c>
      <c r="AA99" s="179">
        <v>1</v>
      </c>
      <c r="AB99" s="179">
        <v>9</v>
      </c>
      <c r="AC99" s="179">
        <v>9</v>
      </c>
      <c r="AZ99" s="179">
        <v>4</v>
      </c>
      <c r="BA99" s="179">
        <f>IF(AZ99=1,G99,0)</f>
        <v>0</v>
      </c>
      <c r="BB99" s="179">
        <f>IF(AZ99=2,G99,0)</f>
        <v>0</v>
      </c>
      <c r="BC99" s="179">
        <f>IF(AZ99=3,G99,0)</f>
        <v>0</v>
      </c>
      <c r="BD99" s="179">
        <f>IF(AZ99=4,G99,0)</f>
        <v>0</v>
      </c>
      <c r="BE99" s="179">
        <f>IF(AZ99=5,G99,0)</f>
        <v>0</v>
      </c>
      <c r="CA99" s="203">
        <v>1</v>
      </c>
      <c r="CB99" s="203">
        <v>9</v>
      </c>
      <c r="CZ99" s="179">
        <v>0</v>
      </c>
    </row>
    <row r="100" spans="1:104">
      <c r="A100" s="202"/>
      <c r="B100" s="201"/>
      <c r="C100" s="401" t="s">
        <v>144</v>
      </c>
      <c r="D100" s="402"/>
      <c r="E100" s="200">
        <v>45.13</v>
      </c>
      <c r="F100" s="199"/>
      <c r="G100" s="198"/>
      <c r="M100" s="197" t="s">
        <v>144</v>
      </c>
      <c r="O100" s="189"/>
    </row>
    <row r="101" spans="1:104">
      <c r="A101" s="196"/>
      <c r="B101" s="195" t="s">
        <v>143</v>
      </c>
      <c r="C101" s="194" t="str">
        <f>CONCATENATE(B98," ",C98)</f>
        <v>M23 Montáže potrubí</v>
      </c>
      <c r="D101" s="193"/>
      <c r="E101" s="192"/>
      <c r="F101" s="191"/>
      <c r="G101" s="190">
        <f>SUM(G98:G100)</f>
        <v>0</v>
      </c>
      <c r="O101" s="189">
        <v>4</v>
      </c>
      <c r="BA101" s="188">
        <f>SUM(BA98:BA100)</f>
        <v>0</v>
      </c>
      <c r="BB101" s="188">
        <f>SUM(BB98:BB100)</f>
        <v>0</v>
      </c>
      <c r="BC101" s="188">
        <f>SUM(BC98:BC100)</f>
        <v>0</v>
      </c>
      <c r="BD101" s="188">
        <f>SUM(BD98:BD100)</f>
        <v>0</v>
      </c>
      <c r="BE101" s="188">
        <f>SUM(BE98:BE100)</f>
        <v>0</v>
      </c>
    </row>
    <row r="102" spans="1:104">
      <c r="E102" s="179"/>
    </row>
    <row r="103" spans="1:104" ht="15">
      <c r="A103" s="236" t="s">
        <v>288</v>
      </c>
      <c r="B103" s="237"/>
      <c r="C103" s="237"/>
      <c r="D103" s="238"/>
      <c r="E103" s="237"/>
      <c r="F103" s="238"/>
      <c r="G103" s="239">
        <f>G52+G58+G62+G87+G90+G97+G101</f>
        <v>0</v>
      </c>
    </row>
    <row r="104" spans="1:104">
      <c r="E104" s="179"/>
    </row>
    <row r="105" spans="1:104">
      <c r="A105" s="240" t="s">
        <v>289</v>
      </c>
      <c r="B105" s="240"/>
      <c r="C105" s="240"/>
      <c r="D105" s="240"/>
      <c r="E105" s="240"/>
      <c r="F105" s="240"/>
      <c r="G105" s="240"/>
    </row>
    <row r="106" spans="1:104">
      <c r="A106" s="240"/>
      <c r="B106" s="403" t="s">
        <v>290</v>
      </c>
      <c r="C106" s="403"/>
      <c r="D106" s="403"/>
      <c r="E106" s="403"/>
      <c r="F106" s="403"/>
      <c r="G106" s="403"/>
    </row>
    <row r="107" spans="1:104">
      <c r="A107" s="241"/>
      <c r="B107" s="403"/>
      <c r="C107" s="403"/>
      <c r="D107" s="403"/>
      <c r="E107" s="403"/>
      <c r="F107" s="403"/>
      <c r="G107" s="403"/>
    </row>
    <row r="108" spans="1:104">
      <c r="A108" s="241"/>
      <c r="B108" s="403"/>
      <c r="C108" s="403"/>
      <c r="D108" s="403"/>
      <c r="E108" s="403"/>
      <c r="F108" s="403"/>
      <c r="G108" s="403"/>
    </row>
    <row r="109" spans="1:104">
      <c r="A109" s="241"/>
      <c r="B109" s="403"/>
      <c r="C109" s="403"/>
      <c r="D109" s="403"/>
      <c r="E109" s="403"/>
      <c r="F109" s="403"/>
      <c r="G109" s="403"/>
    </row>
    <row r="110" spans="1:104">
      <c r="A110" s="241"/>
      <c r="B110" s="403"/>
      <c r="C110" s="403"/>
      <c r="D110" s="403"/>
      <c r="E110" s="403"/>
      <c r="F110" s="403"/>
      <c r="G110" s="403"/>
    </row>
    <row r="111" spans="1:104">
      <c r="A111" s="241"/>
      <c r="B111" s="403"/>
      <c r="C111" s="403"/>
      <c r="D111" s="403"/>
      <c r="E111" s="403"/>
      <c r="F111" s="403"/>
      <c r="G111" s="403"/>
    </row>
    <row r="112" spans="1:104">
      <c r="A112" s="241"/>
      <c r="B112" s="403"/>
      <c r="C112" s="403"/>
      <c r="D112" s="403"/>
      <c r="E112" s="403"/>
      <c r="F112" s="403"/>
      <c r="G112" s="403"/>
    </row>
    <row r="113" spans="1:7">
      <c r="A113" s="241"/>
      <c r="B113" s="403"/>
      <c r="C113" s="403"/>
      <c r="D113" s="403"/>
      <c r="E113" s="403"/>
      <c r="F113" s="403"/>
      <c r="G113" s="403"/>
    </row>
    <row r="114" spans="1:7">
      <c r="A114" s="241"/>
      <c r="B114" s="403"/>
      <c r="C114" s="403"/>
      <c r="D114" s="403"/>
      <c r="E114" s="403"/>
      <c r="F114" s="403"/>
      <c r="G114" s="403"/>
    </row>
    <row r="115" spans="1:7">
      <c r="E115" s="179"/>
    </row>
    <row r="116" spans="1:7">
      <c r="E116" s="179"/>
    </row>
    <row r="117" spans="1:7">
      <c r="E117" s="179"/>
    </row>
    <row r="118" spans="1:7">
      <c r="E118" s="179"/>
    </row>
    <row r="119" spans="1:7">
      <c r="E119" s="179"/>
    </row>
    <row r="120" spans="1:7">
      <c r="E120" s="179"/>
    </row>
    <row r="121" spans="1:7">
      <c r="E121" s="179"/>
    </row>
    <row r="122" spans="1:7">
      <c r="E122" s="179"/>
    </row>
    <row r="123" spans="1:7">
      <c r="E123" s="179"/>
    </row>
    <row r="124" spans="1:7">
      <c r="E124" s="179"/>
    </row>
    <row r="125" spans="1:7">
      <c r="A125" s="181"/>
      <c r="B125" s="181"/>
      <c r="C125" s="181"/>
      <c r="D125" s="181"/>
      <c r="E125" s="181"/>
      <c r="F125" s="181"/>
      <c r="G125" s="181"/>
    </row>
    <row r="126" spans="1:7">
      <c r="A126" s="181"/>
      <c r="B126" s="181"/>
      <c r="C126" s="181"/>
      <c r="D126" s="181"/>
      <c r="E126" s="181"/>
      <c r="F126" s="181"/>
      <c r="G126" s="181"/>
    </row>
    <row r="127" spans="1:7">
      <c r="A127" s="181"/>
      <c r="B127" s="181"/>
      <c r="C127" s="181"/>
      <c r="D127" s="181"/>
      <c r="E127" s="181"/>
      <c r="F127" s="181"/>
      <c r="G127" s="181"/>
    </row>
    <row r="128" spans="1:7">
      <c r="A128" s="181"/>
      <c r="B128" s="181"/>
      <c r="C128" s="181"/>
      <c r="D128" s="181"/>
      <c r="E128" s="181"/>
      <c r="F128" s="181"/>
      <c r="G128" s="181"/>
    </row>
    <row r="129" spans="5:5">
      <c r="E129" s="179"/>
    </row>
    <row r="130" spans="5:5">
      <c r="E130" s="179"/>
    </row>
    <row r="131" spans="5:5">
      <c r="E131" s="179"/>
    </row>
    <row r="132" spans="5:5">
      <c r="E132" s="179"/>
    </row>
    <row r="133" spans="5:5">
      <c r="E133" s="179"/>
    </row>
    <row r="134" spans="5:5">
      <c r="E134" s="179"/>
    </row>
    <row r="135" spans="5:5">
      <c r="E135" s="179"/>
    </row>
    <row r="136" spans="5:5">
      <c r="E136" s="179"/>
    </row>
    <row r="137" spans="5:5">
      <c r="E137" s="179"/>
    </row>
    <row r="138" spans="5:5">
      <c r="E138" s="179"/>
    </row>
    <row r="139" spans="5:5">
      <c r="E139" s="179"/>
    </row>
    <row r="140" spans="5:5">
      <c r="E140" s="179"/>
    </row>
    <row r="141" spans="5:5">
      <c r="E141" s="179"/>
    </row>
    <row r="142" spans="5:5">
      <c r="E142" s="179"/>
    </row>
    <row r="143" spans="5:5">
      <c r="E143" s="179"/>
    </row>
    <row r="144" spans="5:5">
      <c r="E144" s="179"/>
    </row>
    <row r="145" spans="1:5">
      <c r="E145" s="179"/>
    </row>
    <row r="146" spans="1:5">
      <c r="E146" s="179"/>
    </row>
    <row r="147" spans="1:5">
      <c r="E147" s="179"/>
    </row>
    <row r="148" spans="1:5">
      <c r="E148" s="179"/>
    </row>
    <row r="149" spans="1:5">
      <c r="E149" s="179"/>
    </row>
    <row r="150" spans="1:5">
      <c r="E150" s="179"/>
    </row>
    <row r="151" spans="1:5">
      <c r="E151" s="179"/>
    </row>
    <row r="152" spans="1:5">
      <c r="E152" s="179"/>
    </row>
    <row r="153" spans="1:5">
      <c r="E153" s="179"/>
    </row>
    <row r="154" spans="1:5">
      <c r="E154" s="179"/>
    </row>
    <row r="155" spans="1:5">
      <c r="E155" s="179"/>
    </row>
    <row r="156" spans="1:5">
      <c r="E156" s="179"/>
    </row>
    <row r="157" spans="1:5">
      <c r="E157" s="179"/>
    </row>
    <row r="158" spans="1:5">
      <c r="E158" s="179"/>
    </row>
    <row r="159" spans="1:5">
      <c r="E159" s="179"/>
    </row>
    <row r="160" spans="1:5">
      <c r="A160" s="187"/>
      <c r="B160" s="187"/>
    </row>
    <row r="161" spans="1:7">
      <c r="A161" s="181"/>
      <c r="B161" s="181"/>
      <c r="C161" s="185"/>
      <c r="D161" s="185"/>
      <c r="E161" s="186"/>
      <c r="F161" s="185"/>
      <c r="G161" s="184"/>
    </row>
    <row r="162" spans="1:7">
      <c r="A162" s="183"/>
      <c r="B162" s="183"/>
      <c r="C162" s="181"/>
      <c r="D162" s="181"/>
      <c r="E162" s="182"/>
      <c r="F162" s="181"/>
      <c r="G162" s="181"/>
    </row>
    <row r="163" spans="1:7">
      <c r="A163" s="181"/>
      <c r="B163" s="181"/>
      <c r="C163" s="181"/>
      <c r="D163" s="181"/>
      <c r="E163" s="182"/>
      <c r="F163" s="181"/>
      <c r="G163" s="181"/>
    </row>
    <row r="164" spans="1:7">
      <c r="A164" s="181"/>
      <c r="B164" s="181"/>
      <c r="C164" s="181"/>
      <c r="D164" s="181"/>
      <c r="E164" s="182"/>
      <c r="F164" s="181"/>
      <c r="G164" s="181"/>
    </row>
    <row r="165" spans="1:7">
      <c r="A165" s="181"/>
      <c r="B165" s="181"/>
      <c r="C165" s="181"/>
      <c r="D165" s="181"/>
      <c r="E165" s="182"/>
      <c r="F165" s="181"/>
      <c r="G165" s="181"/>
    </row>
    <row r="166" spans="1:7">
      <c r="A166" s="181"/>
      <c r="B166" s="181"/>
      <c r="C166" s="181"/>
      <c r="D166" s="181"/>
      <c r="E166" s="182"/>
      <c r="F166" s="181"/>
      <c r="G166" s="181"/>
    </row>
    <row r="167" spans="1:7">
      <c r="A167" s="181"/>
      <c r="B167" s="181"/>
      <c r="C167" s="181"/>
      <c r="D167" s="181"/>
      <c r="E167" s="182"/>
      <c r="F167" s="181"/>
      <c r="G167" s="181"/>
    </row>
    <row r="168" spans="1:7">
      <c r="A168" s="181"/>
      <c r="B168" s="181"/>
      <c r="C168" s="181"/>
      <c r="D168" s="181"/>
      <c r="E168" s="182"/>
      <c r="F168" s="181"/>
      <c r="G168" s="181"/>
    </row>
    <row r="169" spans="1:7">
      <c r="A169" s="181"/>
      <c r="B169" s="181"/>
      <c r="C169" s="181"/>
      <c r="D169" s="181"/>
      <c r="E169" s="182"/>
      <c r="F169" s="181"/>
      <c r="G169" s="181"/>
    </row>
    <row r="170" spans="1:7">
      <c r="A170" s="181"/>
      <c r="B170" s="181"/>
      <c r="C170" s="181"/>
      <c r="D170" s="181"/>
      <c r="E170" s="182"/>
      <c r="F170" s="181"/>
      <c r="G170" s="181"/>
    </row>
    <row r="171" spans="1:7">
      <c r="A171" s="181"/>
      <c r="B171" s="181"/>
      <c r="C171" s="181"/>
      <c r="D171" s="181"/>
      <c r="E171" s="182"/>
      <c r="F171" s="181"/>
      <c r="G171" s="181"/>
    </row>
    <row r="172" spans="1:7">
      <c r="A172" s="181"/>
      <c r="B172" s="181"/>
      <c r="C172" s="181"/>
      <c r="D172" s="181"/>
      <c r="E172" s="182"/>
      <c r="F172" s="181"/>
      <c r="G172" s="181"/>
    </row>
    <row r="173" spans="1:7">
      <c r="A173" s="181"/>
      <c r="B173" s="181"/>
      <c r="C173" s="181"/>
      <c r="D173" s="181"/>
      <c r="E173" s="182"/>
      <c r="F173" s="181"/>
      <c r="G173" s="181"/>
    </row>
    <row r="174" spans="1:7">
      <c r="A174" s="181"/>
      <c r="B174" s="181"/>
      <c r="C174" s="181"/>
      <c r="D174" s="181"/>
      <c r="E174" s="182"/>
      <c r="F174" s="181"/>
      <c r="G174" s="181"/>
    </row>
  </sheetData>
  <sheetProtection algorithmName="SHA-512" hashValue="cw7qbNxkvk5IlNuKcCLiaYFiwOpxMxjFx6DVzsFhKt8fNcQqN7r2Bf0ty2L4+qdCb1AKj4VJrgj31U9nhun5dg==" saltValue="9SEHIUG3OQXvvI3Q8lDYkA==" spinCount="100000" sheet="1" objects="1" scenarios="1"/>
  <protectedRanges>
    <protectedRange sqref="F85 F86 F89 F92 F94 F95 F99" name="Oblast2"/>
    <protectedRange sqref="F8 F10 F12 F14 F16 F17 F19 F21 F23 F25 F27 F29 F31 F33 F35 F37 F39 F42 F44 F46 F48 F50 F54 F56 F60 F64 F65 F67 F69 F70 F71 F72 F73 F74 F75 F76 F77 F78 F80 F82 F83 F84" name="Oblast1"/>
  </protectedRanges>
  <mergeCells count="37">
    <mergeCell ref="A1:G1"/>
    <mergeCell ref="A3:B3"/>
    <mergeCell ref="A4:B4"/>
    <mergeCell ref="E4:G4"/>
    <mergeCell ref="C9:D9"/>
    <mergeCell ref="C28:D28"/>
    <mergeCell ref="C30:D30"/>
    <mergeCell ref="C32:D32"/>
    <mergeCell ref="C34:D34"/>
    <mergeCell ref="C11:D11"/>
    <mergeCell ref="C13:D13"/>
    <mergeCell ref="C15:D15"/>
    <mergeCell ref="C18:D18"/>
    <mergeCell ref="C20:D20"/>
    <mergeCell ref="C22:D22"/>
    <mergeCell ref="C24:D24"/>
    <mergeCell ref="C26:D26"/>
    <mergeCell ref="C36:D36"/>
    <mergeCell ref="C38:D38"/>
    <mergeCell ref="C55:D55"/>
    <mergeCell ref="C57:D57"/>
    <mergeCell ref="C61:D61"/>
    <mergeCell ref="C41:D41"/>
    <mergeCell ref="C43:D43"/>
    <mergeCell ref="C45:D45"/>
    <mergeCell ref="C47:D47"/>
    <mergeCell ref="C49:D49"/>
    <mergeCell ref="C40:D40"/>
    <mergeCell ref="B106:G114"/>
    <mergeCell ref="C51:D51"/>
    <mergeCell ref="C100:D100"/>
    <mergeCell ref="C93:D93"/>
    <mergeCell ref="C96:D96"/>
    <mergeCell ref="C66:D66"/>
    <mergeCell ref="C68:D68"/>
    <mergeCell ref="C79:D79"/>
    <mergeCell ref="C81:D81"/>
  </mergeCells>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outlinePr summaryBelow="0"/>
  </sheetPr>
  <dimension ref="A1:BH82"/>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1711</v>
      </c>
      <c r="D2" s="399"/>
      <c r="E2" s="399"/>
      <c r="F2" s="399"/>
      <c r="G2" s="400"/>
      <c r="AE2" t="s">
        <v>56</v>
      </c>
    </row>
    <row r="3" spans="1:60" ht="24.95" customHeight="1">
      <c r="A3" s="305" t="s">
        <v>7</v>
      </c>
      <c r="B3" s="304"/>
      <c r="C3" s="398" t="s">
        <v>1258</v>
      </c>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SUMIF(AE9:AE15,"&lt;&gt;NOR",G9:G15)</f>
        <v>0</v>
      </c>
      <c r="H8" s="291"/>
      <c r="I8" s="291">
        <f>SUM(I9:I15)</f>
        <v>0</v>
      </c>
      <c r="J8" s="291"/>
      <c r="K8" s="291">
        <f>SUM(K9:K15)</f>
        <v>0</v>
      </c>
      <c r="L8" s="291"/>
      <c r="M8" s="291">
        <f>SUM(M9:M15)</f>
        <v>0</v>
      </c>
      <c r="N8" s="289"/>
      <c r="O8" s="289">
        <f>SUM(O9:O15)</f>
        <v>0</v>
      </c>
      <c r="P8" s="289"/>
      <c r="Q8" s="289">
        <f>SUM(Q9:Q15)</f>
        <v>0</v>
      </c>
      <c r="R8" s="289"/>
      <c r="S8" s="289"/>
      <c r="T8" s="290"/>
      <c r="U8" s="289">
        <f>SUM(U9:U15)</f>
        <v>79.740000000000009</v>
      </c>
      <c r="AE8" t="s">
        <v>78</v>
      </c>
    </row>
    <row r="9" spans="1:60" outlineLevel="1">
      <c r="A9" s="100">
        <v>1</v>
      </c>
      <c r="B9" s="281" t="s">
        <v>269</v>
      </c>
      <c r="C9" s="280" t="s">
        <v>1236</v>
      </c>
      <c r="D9" s="104" t="s">
        <v>113</v>
      </c>
      <c r="E9" s="257">
        <v>0.36</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3.5329999999999999</v>
      </c>
      <c r="U9" s="104">
        <f>ROUND(E9*T9,2)</f>
        <v>1.27</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33.75" outlineLevel="1">
      <c r="A10" s="100"/>
      <c r="B10" s="281"/>
      <c r="C10" s="362" t="s">
        <v>136</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Hloubení nezapažených jam ručně pro ostatní konstrukce s přemístěním výkopku do vzdálenosti 3 m od okraje jámy, včetně zásypu, zhutnění a urovnání povrchu ostatních konstrukcí - rozvodnice REM+PS, RH1 v hornině třídy 3</v>
      </c>
      <c r="BB10" s="99"/>
      <c r="BC10" s="99"/>
      <c r="BD10" s="99"/>
      <c r="BE10" s="99"/>
      <c r="BF10" s="99"/>
      <c r="BG10" s="99"/>
      <c r="BH10" s="99"/>
    </row>
    <row r="11" spans="1:60" outlineLevel="1">
      <c r="A11" s="100">
        <v>2</v>
      </c>
      <c r="B11" s="281" t="s">
        <v>1696</v>
      </c>
      <c r="C11" s="280" t="s">
        <v>1236</v>
      </c>
      <c r="D11" s="104" t="s">
        <v>114</v>
      </c>
      <c r="E11" s="257">
        <v>9</v>
      </c>
      <c r="F11" s="256">
        <v>0</v>
      </c>
      <c r="G11" s="106">
        <f>ROUND(E11*F11,2)</f>
        <v>0</v>
      </c>
      <c r="H11" s="106"/>
      <c r="I11" s="106">
        <f>ROUND(E11*H11,2)</f>
        <v>0</v>
      </c>
      <c r="J11" s="106"/>
      <c r="K11" s="106">
        <f>ROUND(E11*J11,2)</f>
        <v>0</v>
      </c>
      <c r="L11" s="106">
        <v>21</v>
      </c>
      <c r="M11" s="106">
        <f>G11*(1+L11/100)</f>
        <v>0</v>
      </c>
      <c r="N11" s="104">
        <v>0</v>
      </c>
      <c r="O11" s="104">
        <f>ROUND(E11*N11,5)</f>
        <v>0</v>
      </c>
      <c r="P11" s="104">
        <v>0</v>
      </c>
      <c r="Q11" s="104">
        <f>ROUND(E11*P11,5)</f>
        <v>0</v>
      </c>
      <c r="R11" s="104"/>
      <c r="S11" s="104"/>
      <c r="T11" s="105">
        <v>3.5329999999999999</v>
      </c>
      <c r="U11" s="104">
        <f>ROUND(E11*T11,2)</f>
        <v>31.8</v>
      </c>
      <c r="V11" s="99"/>
      <c r="W11" s="99"/>
      <c r="X11" s="99"/>
      <c r="Y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33.75" outlineLevel="1">
      <c r="A12" s="100"/>
      <c r="B12" s="281"/>
      <c r="C12" s="362" t="s">
        <v>1695</v>
      </c>
      <c r="D12" s="363"/>
      <c r="E12" s="364"/>
      <c r="F12" s="365"/>
      <c r="G12" s="36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80</v>
      </c>
      <c r="AF12" s="99"/>
      <c r="AG12" s="99"/>
      <c r="AH12" s="99"/>
      <c r="AI12" s="99"/>
      <c r="AJ12" s="99"/>
      <c r="AK12" s="99"/>
      <c r="AL12" s="99"/>
      <c r="AM12" s="99"/>
      <c r="AN12" s="99"/>
      <c r="AO12" s="99"/>
      <c r="AP12" s="99"/>
      <c r="AQ12" s="99"/>
      <c r="AR12" s="99"/>
      <c r="AS12" s="99"/>
      <c r="AT12" s="99"/>
      <c r="AU12" s="99"/>
      <c r="AV12" s="99"/>
      <c r="AW12" s="99"/>
      <c r="AX12" s="99"/>
      <c r="AY12" s="99"/>
      <c r="AZ12" s="99"/>
      <c r="BA12" s="101" t="str">
        <f>C12</f>
        <v>Hloubení nezapažených kabelových rýh ručně, včetně urovnání dna, s přemístěním výkopku do vzdálenosti 3m od okraje výkopu šířky 35cm, hloubky 50cm v hornině třídy 3 (platí pro výkopy u křížení / v ochranných pásmech ostatních sítí)</v>
      </c>
      <c r="BB12" s="99"/>
      <c r="BC12" s="99"/>
      <c r="BD12" s="99"/>
      <c r="BE12" s="99"/>
      <c r="BF12" s="99"/>
      <c r="BG12" s="99"/>
      <c r="BH12" s="99"/>
    </row>
    <row r="13" spans="1:60" outlineLevel="1">
      <c r="A13" s="100">
        <v>3</v>
      </c>
      <c r="B13" s="281" t="s">
        <v>1692</v>
      </c>
      <c r="C13" s="280" t="s">
        <v>1691</v>
      </c>
      <c r="D13" s="104" t="s">
        <v>131</v>
      </c>
      <c r="E13" s="257">
        <v>25</v>
      </c>
      <c r="F13" s="256">
        <v>0</v>
      </c>
      <c r="G13" s="106">
        <f>ROUND(E13*F13,2)</f>
        <v>0</v>
      </c>
      <c r="H13" s="106"/>
      <c r="I13" s="106">
        <f>ROUND(E13*H13,2)</f>
        <v>0</v>
      </c>
      <c r="J13" s="106"/>
      <c r="K13" s="106">
        <f>ROUND(E13*J13,2)</f>
        <v>0</v>
      </c>
      <c r="L13" s="106">
        <v>21</v>
      </c>
      <c r="M13" s="106">
        <f>G13*(1+L13/100)</f>
        <v>0</v>
      </c>
      <c r="N13" s="104">
        <v>0</v>
      </c>
      <c r="O13" s="104">
        <f>ROUND(E13*N13,5)</f>
        <v>0</v>
      </c>
      <c r="P13" s="104">
        <v>0</v>
      </c>
      <c r="Q13" s="104">
        <f>ROUND(E13*P13,5)</f>
        <v>0</v>
      </c>
      <c r="R13" s="104"/>
      <c r="S13" s="104"/>
      <c r="T13" s="105">
        <v>0.26666000000000001</v>
      </c>
      <c r="U13" s="104">
        <f>ROUND(E13*T13,2)</f>
        <v>6.67</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ht="22.5" outlineLevel="1">
      <c r="A14" s="100"/>
      <c r="B14" s="281"/>
      <c r="C14" s="362" t="s">
        <v>135</v>
      </c>
      <c r="D14" s="363"/>
      <c r="E14" s="364"/>
      <c r="F14" s="365"/>
      <c r="G14" s="36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80</v>
      </c>
      <c r="AF14" s="99"/>
      <c r="AG14" s="99"/>
      <c r="AH14" s="99"/>
      <c r="AI14" s="99"/>
      <c r="AJ14" s="99"/>
      <c r="AK14" s="99"/>
      <c r="AL14" s="99"/>
      <c r="AM14" s="99"/>
      <c r="AN14" s="99"/>
      <c r="AO14" s="99"/>
      <c r="AP14" s="99"/>
      <c r="AQ14" s="99"/>
      <c r="AR14" s="99"/>
      <c r="AS14" s="99"/>
      <c r="AT14" s="99"/>
      <c r="AU14" s="99"/>
      <c r="AV14" s="99"/>
      <c r="AW14" s="99"/>
      <c r="AX14" s="99"/>
      <c r="AY14" s="99"/>
      <c r="AZ14" s="99"/>
      <c r="BA14" s="101" t="str">
        <f>C14</f>
        <v>Kabelové lože včetně podsypu, zhutnění a urovnání povrchu z prohozeného výkopku tloušťky 5 cm nad kabel bez zakrytí, šířky do 65 cm</v>
      </c>
      <c r="BB14" s="99"/>
      <c r="BC14" s="99"/>
      <c r="BD14" s="99"/>
      <c r="BE14" s="99"/>
      <c r="BF14" s="99"/>
      <c r="BG14" s="99"/>
      <c r="BH14" s="99"/>
    </row>
    <row r="15" spans="1:60" outlineLevel="1">
      <c r="A15" s="100">
        <v>4</v>
      </c>
      <c r="B15" s="281" t="s">
        <v>1688</v>
      </c>
      <c r="C15" s="280" t="s">
        <v>132</v>
      </c>
      <c r="D15" s="104" t="s">
        <v>131</v>
      </c>
      <c r="E15" s="257">
        <v>80</v>
      </c>
      <c r="F15" s="256">
        <v>0</v>
      </c>
      <c r="G15" s="106">
        <f>ROUND(E15*F15,2)</f>
        <v>0</v>
      </c>
      <c r="H15" s="106"/>
      <c r="I15" s="106">
        <f>ROUND(E15*H15,2)</f>
        <v>0</v>
      </c>
      <c r="J15" s="106"/>
      <c r="K15" s="106">
        <f>ROUND(E15*J15,2)</f>
        <v>0</v>
      </c>
      <c r="L15" s="106">
        <v>21</v>
      </c>
      <c r="M15" s="106">
        <f>G15*(1+L15/100)</f>
        <v>0</v>
      </c>
      <c r="N15" s="104">
        <v>0</v>
      </c>
      <c r="O15" s="104">
        <f>ROUND(E15*N15,5)</f>
        <v>0</v>
      </c>
      <c r="P15" s="104">
        <v>0</v>
      </c>
      <c r="Q15" s="104">
        <f>ROUND(E15*P15,5)</f>
        <v>0</v>
      </c>
      <c r="R15" s="104"/>
      <c r="S15" s="104"/>
      <c r="T15" s="105">
        <v>0.5</v>
      </c>
      <c r="U15" s="104">
        <f>ROUND(E15*T15,2)</f>
        <v>40</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c r="A16" s="263" t="s">
        <v>149</v>
      </c>
      <c r="B16" s="283" t="s">
        <v>157</v>
      </c>
      <c r="C16" s="282" t="s">
        <v>156</v>
      </c>
      <c r="D16" s="258"/>
      <c r="E16" s="261"/>
      <c r="F16" s="260"/>
      <c r="G16" s="260">
        <f>SUMIF(AE17:AE25,"&lt;&gt;NOR",G17:G25)</f>
        <v>0</v>
      </c>
      <c r="H16" s="260"/>
      <c r="I16" s="260">
        <f>SUM(I17:I25)</f>
        <v>0</v>
      </c>
      <c r="J16" s="260"/>
      <c r="K16" s="260">
        <f>SUM(K17:K25)</f>
        <v>0</v>
      </c>
      <c r="L16" s="260"/>
      <c r="M16" s="260">
        <f>SUM(M17:M25)</f>
        <v>0</v>
      </c>
      <c r="N16" s="258"/>
      <c r="O16" s="258">
        <f>SUM(O17:O25)</f>
        <v>5.7950000000000002E-2</v>
      </c>
      <c r="P16" s="258"/>
      <c r="Q16" s="258">
        <f>SUM(Q17:Q25)</f>
        <v>0</v>
      </c>
      <c r="R16" s="258"/>
      <c r="S16" s="258"/>
      <c r="T16" s="259"/>
      <c r="U16" s="258">
        <f>SUM(U17:U25)</f>
        <v>13.43</v>
      </c>
      <c r="AE16" t="s">
        <v>78</v>
      </c>
    </row>
    <row r="17" spans="1:60" outlineLevel="1">
      <c r="A17" s="100">
        <v>5</v>
      </c>
      <c r="B17" s="281" t="s">
        <v>1710</v>
      </c>
      <c r="C17" s="280" t="s">
        <v>1709</v>
      </c>
      <c r="D17" s="104" t="s">
        <v>178</v>
      </c>
      <c r="E17" s="257">
        <v>1</v>
      </c>
      <c r="F17" s="256">
        <v>0</v>
      </c>
      <c r="G17" s="106">
        <f>ROUND(E17*F17,2)</f>
        <v>0</v>
      </c>
      <c r="H17" s="106"/>
      <c r="I17" s="106">
        <f>ROUND(E17*H17,2)</f>
        <v>0</v>
      </c>
      <c r="J17" s="106"/>
      <c r="K17" s="106">
        <f>ROUND(E17*J17,2)</f>
        <v>0</v>
      </c>
      <c r="L17" s="106">
        <v>21</v>
      </c>
      <c r="M17" s="106">
        <f>G17*(1+L17/100)</f>
        <v>0</v>
      </c>
      <c r="N17" s="104">
        <v>0</v>
      </c>
      <c r="O17" s="104">
        <f>ROUND(E17*N17,5)</f>
        <v>0</v>
      </c>
      <c r="P17" s="104">
        <v>0</v>
      </c>
      <c r="Q17" s="104">
        <f>ROUND(E17*P17,5)</f>
        <v>0</v>
      </c>
      <c r="R17" s="104"/>
      <c r="S17" s="104"/>
      <c r="T17" s="105">
        <v>4.9580000000000002</v>
      </c>
      <c r="U17" s="104">
        <f>ROUND(E17*T17,2)</f>
        <v>4.96</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ht="45" outlineLevel="1">
      <c r="A18" s="100"/>
      <c r="B18" s="281"/>
      <c r="C18" s="362" t="s">
        <v>140</v>
      </c>
      <c r="D18" s="363"/>
      <c r="E18" s="364"/>
      <c r="F18" s="365"/>
      <c r="G18" s="366"/>
      <c r="H18" s="106"/>
      <c r="I18" s="106"/>
      <c r="J18" s="106"/>
      <c r="K18" s="106"/>
      <c r="L18" s="106"/>
      <c r="M18" s="106"/>
      <c r="N18" s="104"/>
      <c r="O18" s="104"/>
      <c r="P18" s="104"/>
      <c r="Q18" s="104"/>
      <c r="R18" s="104"/>
      <c r="S18" s="104"/>
      <c r="T18" s="105"/>
      <c r="U18" s="104"/>
      <c r="V18" s="99"/>
      <c r="W18" s="99"/>
      <c r="X18" s="99"/>
      <c r="Y18" s="99"/>
      <c r="Z18" s="99"/>
      <c r="AA18" s="99"/>
      <c r="AB18" s="99"/>
      <c r="AC18" s="99"/>
      <c r="AD18" s="99"/>
      <c r="AE18" s="99" t="s">
        <v>80</v>
      </c>
      <c r="AF18" s="99"/>
      <c r="AG18" s="99"/>
      <c r="AH18" s="99"/>
      <c r="AI18" s="99"/>
      <c r="AJ18" s="99"/>
      <c r="AK18" s="99"/>
      <c r="AL18" s="99"/>
      <c r="AM18" s="99"/>
      <c r="AN18" s="99"/>
      <c r="AO18" s="99"/>
      <c r="AP18" s="99"/>
      <c r="AQ18" s="99"/>
      <c r="AR18" s="99"/>
      <c r="AS18" s="99"/>
      <c r="AT18" s="99"/>
      <c r="AU18" s="99"/>
      <c r="AV18" s="99"/>
      <c r="AW18" s="99"/>
      <c r="AX18" s="99"/>
      <c r="AY18" s="99"/>
      <c r="AZ18" s="99"/>
      <c r="BA18" s="101" t="str">
        <f>C18</f>
        <v>Zemní rozvaděč RPZ1 - Podzemní rozvaděč hloubka 435 mm, světlá šířka 250 x 400 mm, IP44(IP48 v zavřeném stavu). Poklop z protiskluzového plechu, 1x zásuvka CEE 16A/400V, 1x zásuvka 16A/230V, RCD 63A/0,03A, Jistič C16A/3, 1x jistič B16A/1. Detailní popis viz technická zpráva SO 05 - kap. 5.2.</v>
      </c>
      <c r="BB18" s="99"/>
      <c r="BC18" s="99"/>
      <c r="BD18" s="99"/>
      <c r="BE18" s="99"/>
      <c r="BF18" s="99"/>
      <c r="BG18" s="99"/>
      <c r="BH18" s="99"/>
    </row>
    <row r="19" spans="1:60" outlineLevel="1">
      <c r="A19" s="100">
        <v>6</v>
      </c>
      <c r="B19" s="281" t="s">
        <v>1708</v>
      </c>
      <c r="C19" s="280" t="s">
        <v>1707</v>
      </c>
      <c r="D19" s="104" t="s">
        <v>178</v>
      </c>
      <c r="E19" s="257">
        <v>1</v>
      </c>
      <c r="F19" s="256">
        <v>0</v>
      </c>
      <c r="G19" s="106">
        <f>ROUND(E19*F19,2)</f>
        <v>0</v>
      </c>
      <c r="H19" s="106"/>
      <c r="I19" s="106">
        <f>ROUND(E19*H19,2)</f>
        <v>0</v>
      </c>
      <c r="J19" s="106"/>
      <c r="K19" s="106">
        <f>ROUND(E19*J19,2)</f>
        <v>0</v>
      </c>
      <c r="L19" s="106">
        <v>21</v>
      </c>
      <c r="M19" s="106">
        <f>G19*(1+L19/100)</f>
        <v>0</v>
      </c>
      <c r="N19" s="104">
        <v>0</v>
      </c>
      <c r="O19" s="104">
        <f>ROUND(E19*N19,5)</f>
        <v>0</v>
      </c>
      <c r="P19" s="104">
        <v>0</v>
      </c>
      <c r="Q19" s="104">
        <f>ROUND(E19*P19,5)</f>
        <v>0</v>
      </c>
      <c r="R19" s="104"/>
      <c r="S19" s="104"/>
      <c r="T19" s="105">
        <v>0.67500000000000004</v>
      </c>
      <c r="U19" s="104">
        <f>ROUND(E19*T19,2)</f>
        <v>0.68</v>
      </c>
      <c r="V19" s="99"/>
      <c r="W19" s="99"/>
      <c r="X19" s="99"/>
      <c r="Y19" s="99"/>
      <c r="Z19" s="99"/>
      <c r="AA19" s="99"/>
      <c r="AB19" s="99"/>
      <c r="AC19" s="99"/>
      <c r="AD19" s="99"/>
      <c r="AE19" s="99" t="s">
        <v>79</v>
      </c>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ht="22.5" outlineLevel="1">
      <c r="A20" s="100"/>
      <c r="B20" s="281"/>
      <c r="C20" s="362" t="s">
        <v>142</v>
      </c>
      <c r="D20" s="363"/>
      <c r="E20" s="364"/>
      <c r="F20" s="365"/>
      <c r="G20" s="36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80</v>
      </c>
      <c r="AF20" s="99"/>
      <c r="AG20" s="99"/>
      <c r="AH20" s="99"/>
      <c r="AI20" s="99"/>
      <c r="AJ20" s="99"/>
      <c r="AK20" s="99"/>
      <c r="AL20" s="99"/>
      <c r="AM20" s="99"/>
      <c r="AN20" s="99"/>
      <c r="AO20" s="99"/>
      <c r="AP20" s="99"/>
      <c r="AQ20" s="99"/>
      <c r="AR20" s="99"/>
      <c r="AS20" s="99"/>
      <c r="AT20" s="99"/>
      <c r="AU20" s="99"/>
      <c r="AV20" s="99"/>
      <c r="AW20" s="99"/>
      <c r="AX20" s="99"/>
      <c r="AY20" s="99"/>
      <c r="AZ20" s="99"/>
      <c r="BA20" s="101" t="str">
        <f>C20</f>
        <v>Pilířový elektroměrový rozvaděč pro 1x jednosazbový elektroměr 3f do 40A - PER 1/3f/40 pilíř, včetně hlavního jističe 20B/3</v>
      </c>
      <c r="BB20" s="99"/>
      <c r="BC20" s="99"/>
      <c r="BD20" s="99"/>
      <c r="BE20" s="99"/>
      <c r="BF20" s="99"/>
      <c r="BG20" s="99"/>
      <c r="BH20" s="99"/>
    </row>
    <row r="21" spans="1:60" outlineLevel="1">
      <c r="A21" s="100">
        <v>7</v>
      </c>
      <c r="B21" s="281" t="s">
        <v>1706</v>
      </c>
      <c r="C21" s="280" t="s">
        <v>1705</v>
      </c>
      <c r="D21" s="104" t="s">
        <v>131</v>
      </c>
      <c r="E21" s="257">
        <v>85</v>
      </c>
      <c r="F21" s="256">
        <v>0</v>
      </c>
      <c r="G21" s="106">
        <f>ROUND(E21*F21,2)</f>
        <v>0</v>
      </c>
      <c r="H21" s="106"/>
      <c r="I21" s="106">
        <f>ROUND(E21*H21,2)</f>
        <v>0</v>
      </c>
      <c r="J21" s="106"/>
      <c r="K21" s="106">
        <f>ROUND(E21*J21,2)</f>
        <v>0</v>
      </c>
      <c r="L21" s="106">
        <v>21</v>
      </c>
      <c r="M21" s="106">
        <f>G21*(1+L21/100)</f>
        <v>0</v>
      </c>
      <c r="N21" s="104">
        <v>6.4000000000000005E-4</v>
      </c>
      <c r="O21" s="104">
        <f>ROUND(E21*N21,5)</f>
        <v>5.4399999999999997E-2</v>
      </c>
      <c r="P21" s="104">
        <v>0</v>
      </c>
      <c r="Q21" s="104">
        <f>ROUND(E21*P21,5)</f>
        <v>0</v>
      </c>
      <c r="R21" s="104"/>
      <c r="S21" s="104"/>
      <c r="T21" s="105">
        <v>6.2700000000000006E-2</v>
      </c>
      <c r="U21" s="104">
        <f>ROUND(E21*T21,2)</f>
        <v>5.33</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v>8</v>
      </c>
      <c r="B22" s="281" t="s">
        <v>1704</v>
      </c>
      <c r="C22" s="280" t="s">
        <v>1703</v>
      </c>
      <c r="D22" s="104" t="s">
        <v>131</v>
      </c>
      <c r="E22" s="257">
        <v>5</v>
      </c>
      <c r="F22" s="256">
        <v>0</v>
      </c>
      <c r="G22" s="106">
        <f>ROUND(E22*F22,2)</f>
        <v>0</v>
      </c>
      <c r="H22" s="106"/>
      <c r="I22" s="106">
        <f>ROUND(E22*H22,2)</f>
        <v>0</v>
      </c>
      <c r="J22" s="106"/>
      <c r="K22" s="106">
        <f>ROUND(E22*J22,2)</f>
        <v>0</v>
      </c>
      <c r="L22" s="106">
        <v>21</v>
      </c>
      <c r="M22" s="106">
        <f>G22*(1+L22/100)</f>
        <v>0</v>
      </c>
      <c r="N22" s="104">
        <v>6.4000000000000005E-4</v>
      </c>
      <c r="O22" s="104">
        <f>ROUND(E22*N22,5)</f>
        <v>3.2000000000000002E-3</v>
      </c>
      <c r="P22" s="104">
        <v>0</v>
      </c>
      <c r="Q22" s="104">
        <f>ROUND(E22*P22,5)</f>
        <v>0</v>
      </c>
      <c r="R22" s="104"/>
      <c r="S22" s="104"/>
      <c r="T22" s="105">
        <v>6.2700000000000006E-2</v>
      </c>
      <c r="U22" s="104">
        <f>ROUND(E22*T22,2)</f>
        <v>0.31</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outlineLevel="1">
      <c r="A23" s="100">
        <v>9</v>
      </c>
      <c r="B23" s="281" t="s">
        <v>1640</v>
      </c>
      <c r="C23" s="280" t="s">
        <v>139</v>
      </c>
      <c r="D23" s="104" t="s">
        <v>178</v>
      </c>
      <c r="E23" s="257">
        <v>2</v>
      </c>
      <c r="F23" s="256">
        <v>0</v>
      </c>
      <c r="G23" s="106">
        <f>ROUND(E23*F23,2)</f>
        <v>0</v>
      </c>
      <c r="H23" s="106"/>
      <c r="I23" s="106">
        <f>ROUND(E23*H23,2)</f>
        <v>0</v>
      </c>
      <c r="J23" s="106"/>
      <c r="K23" s="106">
        <f>ROUND(E23*J23,2)</f>
        <v>0</v>
      </c>
      <c r="L23" s="106">
        <v>21</v>
      </c>
      <c r="M23" s="106">
        <f>G23*(1+L23/100)</f>
        <v>0</v>
      </c>
      <c r="N23" s="104">
        <v>0</v>
      </c>
      <c r="O23" s="104">
        <f>ROUND(E23*N23,5)</f>
        <v>0</v>
      </c>
      <c r="P23" s="104">
        <v>0</v>
      </c>
      <c r="Q23" s="104">
        <f>ROUND(E23*P23,5)</f>
        <v>0</v>
      </c>
      <c r="R23" s="104"/>
      <c r="S23" s="104"/>
      <c r="T23" s="105">
        <v>0.35866999999999999</v>
      </c>
      <c r="U23" s="104">
        <f>ROUND(E23*T23,2)</f>
        <v>0.72</v>
      </c>
      <c r="V23" s="99"/>
      <c r="W23" s="99"/>
      <c r="X23" s="99"/>
      <c r="Y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v>10</v>
      </c>
      <c r="B24" s="281" t="s">
        <v>1639</v>
      </c>
      <c r="C24" s="280" t="s">
        <v>138</v>
      </c>
      <c r="D24" s="104" t="s">
        <v>178</v>
      </c>
      <c r="E24" s="257">
        <v>4</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0.35866999999999999</v>
      </c>
      <c r="U24" s="104">
        <f>ROUND(E24*T24,2)</f>
        <v>1.43</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v>11</v>
      </c>
      <c r="B25" s="281" t="s">
        <v>1638</v>
      </c>
      <c r="C25" s="280" t="s">
        <v>1637</v>
      </c>
      <c r="D25" s="104" t="s">
        <v>123</v>
      </c>
      <c r="E25" s="257">
        <v>1</v>
      </c>
      <c r="F25" s="256">
        <v>0</v>
      </c>
      <c r="G25" s="106">
        <f>ROUND(E25*F25,2)</f>
        <v>0</v>
      </c>
      <c r="H25" s="106"/>
      <c r="I25" s="106">
        <f>ROUND(E25*H25,2)</f>
        <v>0</v>
      </c>
      <c r="J25" s="106"/>
      <c r="K25" s="106">
        <f>ROUND(E25*J25,2)</f>
        <v>0</v>
      </c>
      <c r="L25" s="106">
        <v>21</v>
      </c>
      <c r="M25" s="106">
        <f>G25*(1+L25/100)</f>
        <v>0</v>
      </c>
      <c r="N25" s="104">
        <v>3.5E-4</v>
      </c>
      <c r="O25" s="104">
        <f>ROUND(E25*N25,5)</f>
        <v>3.5E-4</v>
      </c>
      <c r="P25" s="104">
        <v>0</v>
      </c>
      <c r="Q25" s="104">
        <f>ROUND(E25*P25,5)</f>
        <v>0</v>
      </c>
      <c r="R25" s="104"/>
      <c r="S25" s="104"/>
      <c r="T25" s="105">
        <v>0</v>
      </c>
      <c r="U25" s="104">
        <f>ROUND(E25*T25,2)</f>
        <v>0</v>
      </c>
      <c r="V25" s="99"/>
      <c r="W25" s="99"/>
      <c r="X25" s="99"/>
      <c r="Y25" s="99"/>
      <c r="Z25" s="99"/>
      <c r="AA25" s="99"/>
      <c r="AB25" s="99"/>
      <c r="AC25" s="99"/>
      <c r="AD25" s="99"/>
      <c r="AE25" s="99" t="s">
        <v>745</v>
      </c>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c r="A26" s="263" t="s">
        <v>149</v>
      </c>
      <c r="B26" s="283" t="s">
        <v>148</v>
      </c>
      <c r="C26" s="282" t="s">
        <v>147</v>
      </c>
      <c r="D26" s="258"/>
      <c r="E26" s="261"/>
      <c r="F26" s="260"/>
      <c r="G26" s="260">
        <f>SUMIF(AE27:AE29,"&lt;&gt;NOR",G27:G29)</f>
        <v>0</v>
      </c>
      <c r="H26" s="260"/>
      <c r="I26" s="260">
        <f>SUM(I27:I29)</f>
        <v>0</v>
      </c>
      <c r="J26" s="260"/>
      <c r="K26" s="260">
        <f>SUM(K27:K29)</f>
        <v>0</v>
      </c>
      <c r="L26" s="260"/>
      <c r="M26" s="260">
        <f>SUM(M27:M29)</f>
        <v>0</v>
      </c>
      <c r="N26" s="258"/>
      <c r="O26" s="258">
        <f>SUM(O27:O29)</f>
        <v>2.9600000000000001E-2</v>
      </c>
      <c r="P26" s="258"/>
      <c r="Q26" s="258">
        <f>SUM(Q27:Q29)</f>
        <v>0</v>
      </c>
      <c r="R26" s="258"/>
      <c r="S26" s="258"/>
      <c r="T26" s="259"/>
      <c r="U26" s="258">
        <f>SUM(U27:U29)</f>
        <v>11.2</v>
      </c>
      <c r="AE26" t="s">
        <v>78</v>
      </c>
    </row>
    <row r="27" spans="1:60" outlineLevel="1">
      <c r="A27" s="100">
        <v>12</v>
      </c>
      <c r="B27" s="281" t="s">
        <v>1636</v>
      </c>
      <c r="C27" s="280" t="s">
        <v>1635</v>
      </c>
      <c r="D27" s="104" t="s">
        <v>131</v>
      </c>
      <c r="E27" s="257">
        <v>80</v>
      </c>
      <c r="F27" s="256">
        <v>0</v>
      </c>
      <c r="G27" s="106">
        <f>ROUND(E27*F27,2)</f>
        <v>0</v>
      </c>
      <c r="H27" s="106"/>
      <c r="I27" s="106">
        <f>ROUND(E27*H27,2)</f>
        <v>0</v>
      </c>
      <c r="J27" s="106"/>
      <c r="K27" s="106">
        <f>ROUND(E27*J27,2)</f>
        <v>0</v>
      </c>
      <c r="L27" s="106">
        <v>21</v>
      </c>
      <c r="M27" s="106">
        <f>G27*(1+L27/100)</f>
        <v>0</v>
      </c>
      <c r="N27" s="104">
        <v>0</v>
      </c>
      <c r="O27" s="104">
        <f>ROUND(E27*N27,5)</f>
        <v>0</v>
      </c>
      <c r="P27" s="104">
        <v>0</v>
      </c>
      <c r="Q27" s="104">
        <f>ROUND(E27*P27,5)</f>
        <v>0</v>
      </c>
      <c r="R27" s="104"/>
      <c r="S27" s="104"/>
      <c r="T27" s="105">
        <v>0.14000000000000001</v>
      </c>
      <c r="U27" s="104">
        <f>ROUND(E27*T27,2)</f>
        <v>11.2</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ht="33.75" outlineLevel="1">
      <c r="A28" s="100"/>
      <c r="B28" s="281"/>
      <c r="C28" s="362" t="s">
        <v>133</v>
      </c>
      <c r="D28" s="363"/>
      <c r="E28" s="364"/>
      <c r="F28" s="365"/>
      <c r="G28" s="36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Dodání červené ohebné korugované chráničky HDPE/LDPE d 75 mm (včetně potřebných spojek) včetně uložení této chráničky do výkopu - uvedená výměra zahrnuje ztratné prořezem a rezervní chráničku pod komunikacemi parkoviště</v>
      </c>
      <c r="BB28" s="99"/>
      <c r="BC28" s="99"/>
      <c r="BD28" s="99"/>
      <c r="BE28" s="99"/>
      <c r="BF28" s="99"/>
      <c r="BG28" s="99"/>
      <c r="BH28" s="99"/>
    </row>
    <row r="29" spans="1:60" outlineLevel="1">
      <c r="A29" s="100">
        <v>13</v>
      </c>
      <c r="B29" s="281" t="s">
        <v>1634</v>
      </c>
      <c r="C29" s="280" t="s">
        <v>1633</v>
      </c>
      <c r="D29" s="104" t="s">
        <v>131</v>
      </c>
      <c r="E29" s="257">
        <v>80</v>
      </c>
      <c r="F29" s="256">
        <v>0</v>
      </c>
      <c r="G29" s="106">
        <f>ROUND(E29*F29,2)</f>
        <v>0</v>
      </c>
      <c r="H29" s="106"/>
      <c r="I29" s="106">
        <f>ROUND(E29*H29,2)</f>
        <v>0</v>
      </c>
      <c r="J29" s="106"/>
      <c r="K29" s="106">
        <f>ROUND(E29*J29,2)</f>
        <v>0</v>
      </c>
      <c r="L29" s="106">
        <v>21</v>
      </c>
      <c r="M29" s="106">
        <f>G29*(1+L29/100)</f>
        <v>0</v>
      </c>
      <c r="N29" s="104">
        <v>3.6999999999999999E-4</v>
      </c>
      <c r="O29" s="104">
        <f>ROUND(E29*N29,5)</f>
        <v>2.9600000000000001E-2</v>
      </c>
      <c r="P29" s="104">
        <v>0</v>
      </c>
      <c r="Q29" s="104">
        <f>ROUND(E29*P29,5)</f>
        <v>0</v>
      </c>
      <c r="R29" s="104"/>
      <c r="S29" s="104"/>
      <c r="T29" s="105">
        <v>0</v>
      </c>
      <c r="U29" s="104">
        <f>ROUND(E29*T29,2)</f>
        <v>0</v>
      </c>
      <c r="V29" s="99"/>
      <c r="W29" s="99"/>
      <c r="X29" s="99"/>
      <c r="Y29" s="99"/>
      <c r="Z29" s="99"/>
      <c r="AA29" s="99"/>
      <c r="AB29" s="99"/>
      <c r="AC29" s="99"/>
      <c r="AD29" s="99"/>
      <c r="AE29" s="99" t="s">
        <v>745</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c r="A30" s="263" t="s">
        <v>149</v>
      </c>
      <c r="B30" s="283" t="s">
        <v>1622</v>
      </c>
      <c r="C30" s="282" t="s">
        <v>1621</v>
      </c>
      <c r="D30" s="258"/>
      <c r="E30" s="261"/>
      <c r="F30" s="260"/>
      <c r="G30" s="260">
        <f>SUMIF(AE31:AE35,"&lt;&gt;NOR",G31:G35)</f>
        <v>0</v>
      </c>
      <c r="H30" s="260"/>
      <c r="I30" s="260">
        <f>SUM(I31:I35)</f>
        <v>0</v>
      </c>
      <c r="J30" s="260"/>
      <c r="K30" s="260">
        <f>SUM(K31:K35)</f>
        <v>0</v>
      </c>
      <c r="L30" s="260"/>
      <c r="M30" s="260">
        <f>SUM(M31:M35)</f>
        <v>0</v>
      </c>
      <c r="N30" s="258"/>
      <c r="O30" s="258">
        <f>SUM(O31:O35)</f>
        <v>4.7999999999999996E-3</v>
      </c>
      <c r="P30" s="258"/>
      <c r="Q30" s="258">
        <f>SUM(Q31:Q35)</f>
        <v>0</v>
      </c>
      <c r="R30" s="258"/>
      <c r="S30" s="258"/>
      <c r="T30" s="259"/>
      <c r="U30" s="258">
        <f>SUM(U31:U35)</f>
        <v>3.89</v>
      </c>
      <c r="AE30" t="s">
        <v>78</v>
      </c>
    </row>
    <row r="31" spans="1:60" outlineLevel="1">
      <c r="A31" s="100">
        <v>14</v>
      </c>
      <c r="B31" s="281" t="s">
        <v>151</v>
      </c>
      <c r="C31" s="280" t="s">
        <v>1620</v>
      </c>
      <c r="D31" s="104" t="s">
        <v>131</v>
      </c>
      <c r="E31" s="257">
        <v>80</v>
      </c>
      <c r="F31" s="256">
        <v>0</v>
      </c>
      <c r="G31" s="106">
        <f>ROUND(E31*F31,2)</f>
        <v>0</v>
      </c>
      <c r="H31" s="106"/>
      <c r="I31" s="106">
        <f>ROUND(E31*H31,2)</f>
        <v>0</v>
      </c>
      <c r="J31" s="106"/>
      <c r="K31" s="106">
        <f>ROUND(E31*J31,2)</f>
        <v>0</v>
      </c>
      <c r="L31" s="106">
        <v>21</v>
      </c>
      <c r="M31" s="106">
        <f>G31*(1+L31/100)</f>
        <v>0</v>
      </c>
      <c r="N31" s="104">
        <v>6.0000000000000002E-5</v>
      </c>
      <c r="O31" s="104">
        <f>ROUND(E31*N31,5)</f>
        <v>4.7999999999999996E-3</v>
      </c>
      <c r="P31" s="104">
        <v>0</v>
      </c>
      <c r="Q31" s="104">
        <f>ROUND(E31*P31,5)</f>
        <v>0</v>
      </c>
      <c r="R31" s="104"/>
      <c r="S31" s="104"/>
      <c r="T31" s="105">
        <v>2.5999999999999999E-2</v>
      </c>
      <c r="U31" s="104">
        <f>ROUND(E31*T31,2)</f>
        <v>2.08</v>
      </c>
      <c r="V31" s="99"/>
      <c r="W31" s="99"/>
      <c r="X31" s="99"/>
      <c r="Y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c r="B32" s="281"/>
      <c r="C32" s="362" t="s">
        <v>1619</v>
      </c>
      <c r="D32" s="363"/>
      <c r="E32" s="364"/>
      <c r="F32" s="365"/>
      <c r="G32" s="36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80</v>
      </c>
      <c r="AF32" s="99"/>
      <c r="AG32" s="99"/>
      <c r="AH32" s="99"/>
      <c r="AI32" s="99"/>
      <c r="AJ32" s="99"/>
      <c r="AK32" s="99"/>
      <c r="AL32" s="99"/>
      <c r="AM32" s="99"/>
      <c r="AN32" s="99"/>
      <c r="AO32" s="99"/>
      <c r="AP32" s="99"/>
      <c r="AQ32" s="99"/>
      <c r="AR32" s="99"/>
      <c r="AS32" s="99"/>
      <c r="AT32" s="99"/>
      <c r="AU32" s="99"/>
      <c r="AV32" s="99"/>
      <c r="AW32" s="99"/>
      <c r="AX32" s="99"/>
      <c r="AY32" s="99"/>
      <c r="AZ32" s="99"/>
      <c r="BA32" s="101" t="str">
        <f>C32</f>
        <v>Vyrovnání povrchu kabelové rýhy, rozvinutí a uložení výstražné fólie z PVC do rýhy.</v>
      </c>
      <c r="BB32" s="99"/>
      <c r="BC32" s="99"/>
      <c r="BD32" s="99"/>
      <c r="BE32" s="99"/>
      <c r="BF32" s="99"/>
      <c r="BG32" s="99"/>
      <c r="BH32" s="99"/>
    </row>
    <row r="33" spans="1:60" outlineLevel="1">
      <c r="A33" s="100"/>
      <c r="B33" s="281"/>
      <c r="C33" s="362" t="s">
        <v>134</v>
      </c>
      <c r="D33" s="363"/>
      <c r="E33" s="364"/>
      <c r="F33" s="365"/>
      <c r="G33" s="366"/>
      <c r="H33" s="106"/>
      <c r="I33" s="106"/>
      <c r="J33" s="106"/>
      <c r="K33" s="106"/>
      <c r="L33" s="106"/>
      <c r="M33" s="106"/>
      <c r="N33" s="104"/>
      <c r="O33" s="104"/>
      <c r="P33" s="104"/>
      <c r="Q33" s="104"/>
      <c r="R33" s="104"/>
      <c r="S33" s="104"/>
      <c r="T33" s="105"/>
      <c r="U33" s="104"/>
      <c r="V33" s="99"/>
      <c r="W33" s="99"/>
      <c r="X33" s="99"/>
      <c r="Y33" s="99"/>
      <c r="Z33" s="99"/>
      <c r="AA33" s="99"/>
      <c r="AB33" s="99"/>
      <c r="AC33" s="99"/>
      <c r="AD33" s="99"/>
      <c r="AE33" s="99" t="s">
        <v>80</v>
      </c>
      <c r="AF33" s="99"/>
      <c r="AG33" s="99"/>
      <c r="AH33" s="99"/>
      <c r="AI33" s="99"/>
      <c r="AJ33" s="99"/>
      <c r="AK33" s="99"/>
      <c r="AL33" s="99"/>
      <c r="AM33" s="99"/>
      <c r="AN33" s="99"/>
      <c r="AO33" s="99"/>
      <c r="AP33" s="99"/>
      <c r="AQ33" s="99"/>
      <c r="AR33" s="99"/>
      <c r="AS33" s="99"/>
      <c r="AT33" s="99"/>
      <c r="AU33" s="99"/>
      <c r="AV33" s="99"/>
      <c r="AW33" s="99"/>
      <c r="AX33" s="99"/>
      <c r="AY33" s="99"/>
      <c r="AZ33" s="99"/>
      <c r="BA33" s="101" t="str">
        <f>C33</f>
        <v>Krytí kabelů, spojek, koncovek a odbočnic výstražnou PVC fólií šířky do 34 cm</v>
      </c>
      <c r="BB33" s="99"/>
      <c r="BC33" s="99"/>
      <c r="BD33" s="99"/>
      <c r="BE33" s="99"/>
      <c r="BF33" s="99"/>
      <c r="BG33" s="99"/>
      <c r="BH33" s="99"/>
    </row>
    <row r="34" spans="1:60" outlineLevel="1">
      <c r="A34" s="100">
        <v>15</v>
      </c>
      <c r="B34" s="281" t="s">
        <v>1618</v>
      </c>
      <c r="C34" s="280" t="s">
        <v>1617</v>
      </c>
      <c r="D34" s="104" t="s">
        <v>114</v>
      </c>
      <c r="E34" s="257">
        <v>14</v>
      </c>
      <c r="F34" s="256">
        <v>0</v>
      </c>
      <c r="G34" s="106">
        <f>ROUND(E34*F34,2)</f>
        <v>0</v>
      </c>
      <c r="H34" s="106"/>
      <c r="I34" s="106">
        <f>ROUND(E34*H34,2)</f>
        <v>0</v>
      </c>
      <c r="J34" s="106"/>
      <c r="K34" s="106">
        <f>ROUND(E34*J34,2)</f>
        <v>0</v>
      </c>
      <c r="L34" s="106">
        <v>21</v>
      </c>
      <c r="M34" s="106">
        <f>G34*(1+L34/100)</f>
        <v>0</v>
      </c>
      <c r="N34" s="104">
        <v>0</v>
      </c>
      <c r="O34" s="104">
        <f>ROUND(E34*N34,5)</f>
        <v>0</v>
      </c>
      <c r="P34" s="104">
        <v>0</v>
      </c>
      <c r="Q34" s="104">
        <f>ROUND(E34*P34,5)</f>
        <v>0</v>
      </c>
      <c r="R34" s="104"/>
      <c r="S34" s="104"/>
      <c r="T34" s="105">
        <v>0.129</v>
      </c>
      <c r="U34" s="104">
        <f>ROUND(E34*T34,2)</f>
        <v>1.81</v>
      </c>
      <c r="V34" s="99"/>
      <c r="W34" s="99"/>
      <c r="X34" s="99"/>
      <c r="Y34" s="99"/>
      <c r="Z34" s="99"/>
      <c r="AA34" s="99"/>
      <c r="AB34" s="99"/>
      <c r="AC34" s="99"/>
      <c r="AD34" s="99"/>
      <c r="AE34" s="99" t="s">
        <v>79</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ht="22.5" outlineLevel="1">
      <c r="A35" s="100"/>
      <c r="B35" s="281"/>
      <c r="C35" s="362" t="s">
        <v>130</v>
      </c>
      <c r="D35" s="363"/>
      <c r="E35" s="364"/>
      <c r="F35" s="365"/>
      <c r="G35" s="366"/>
      <c r="H35" s="106"/>
      <c r="I35" s="106"/>
      <c r="J35" s="106"/>
      <c r="K35" s="106"/>
      <c r="L35" s="106"/>
      <c r="M35" s="106"/>
      <c r="N35" s="104"/>
      <c r="O35" s="104"/>
      <c r="P35" s="104"/>
      <c r="Q35" s="104"/>
      <c r="R35" s="104"/>
      <c r="S35" s="104"/>
      <c r="T35" s="105"/>
      <c r="U35" s="104"/>
      <c r="V35" s="99"/>
      <c r="W35" s="99"/>
      <c r="X35" s="99"/>
      <c r="Y35" s="99"/>
      <c r="Z35" s="99"/>
      <c r="AA35" s="99"/>
      <c r="AB35" s="99"/>
      <c r="AC35" s="99"/>
      <c r="AD35" s="99"/>
      <c r="AE35" s="99" t="s">
        <v>80</v>
      </c>
      <c r="AF35" s="99"/>
      <c r="AG35" s="99"/>
      <c r="AH35" s="99"/>
      <c r="AI35" s="99"/>
      <c r="AJ35" s="99"/>
      <c r="AK35" s="99"/>
      <c r="AL35" s="99"/>
      <c r="AM35" s="99"/>
      <c r="AN35" s="99"/>
      <c r="AO35" s="99"/>
      <c r="AP35" s="99"/>
      <c r="AQ35" s="99"/>
      <c r="AR35" s="99"/>
      <c r="AS35" s="99"/>
      <c r="AT35" s="99"/>
      <c r="AU35" s="99"/>
      <c r="AV35" s="99"/>
      <c r="AW35" s="99"/>
      <c r="AX35" s="99"/>
      <c r="AY35" s="99"/>
      <c r="AZ35" s="99"/>
      <c r="BA35" s="101" t="str">
        <f>C35</f>
        <v>Provizorní úprava terénu včetně odkopání drobných nerovností a zásypu prohlubní se zhutněním v hornině třídy 3</v>
      </c>
      <c r="BB35" s="99"/>
      <c r="BC35" s="99"/>
      <c r="BD35" s="99"/>
      <c r="BE35" s="99"/>
      <c r="BF35" s="99"/>
      <c r="BG35" s="99"/>
      <c r="BH35" s="99"/>
    </row>
    <row r="36" spans="1:60">
      <c r="A36" s="263" t="s">
        <v>149</v>
      </c>
      <c r="B36" s="283" t="s">
        <v>1612</v>
      </c>
      <c r="C36" s="282" t="s">
        <v>1611</v>
      </c>
      <c r="D36" s="258"/>
      <c r="E36" s="261"/>
      <c r="F36" s="260"/>
      <c r="G36" s="260">
        <f>SUMIF(AE37:AE40,"&lt;&gt;NOR",G37:G40)</f>
        <v>0</v>
      </c>
      <c r="H36" s="260"/>
      <c r="I36" s="260">
        <f>SUM(I37:I40)</f>
        <v>0</v>
      </c>
      <c r="J36" s="260"/>
      <c r="K36" s="260">
        <f>SUM(K37:K40)</f>
        <v>0</v>
      </c>
      <c r="L36" s="260"/>
      <c r="M36" s="260">
        <f>SUM(M37:M40)</f>
        <v>0</v>
      </c>
      <c r="N36" s="258"/>
      <c r="O36" s="258">
        <f>SUM(O37:O40)</f>
        <v>2.6850000000000002E-2</v>
      </c>
      <c r="P36" s="258"/>
      <c r="Q36" s="258">
        <f>SUM(Q37:Q40)</f>
        <v>0</v>
      </c>
      <c r="R36" s="258"/>
      <c r="S36" s="258"/>
      <c r="T36" s="259"/>
      <c r="U36" s="258">
        <f>SUM(U37:U40)</f>
        <v>3.96</v>
      </c>
      <c r="AE36" t="s">
        <v>78</v>
      </c>
    </row>
    <row r="37" spans="1:60" ht="22.5" outlineLevel="1">
      <c r="A37" s="100">
        <v>16</v>
      </c>
      <c r="B37" s="281" t="s">
        <v>1702</v>
      </c>
      <c r="C37" s="280" t="s">
        <v>1605</v>
      </c>
      <c r="D37" s="104" t="s">
        <v>178</v>
      </c>
      <c r="E37" s="257">
        <v>4</v>
      </c>
      <c r="F37" s="256">
        <v>0</v>
      </c>
      <c r="G37" s="106">
        <f>ROUND(E37*F37,2)</f>
        <v>0</v>
      </c>
      <c r="H37" s="106"/>
      <c r="I37" s="106">
        <f>ROUND(E37*H37,2)</f>
        <v>0</v>
      </c>
      <c r="J37" s="106"/>
      <c r="K37" s="106">
        <f>ROUND(E37*J37,2)</f>
        <v>0</v>
      </c>
      <c r="L37" s="106">
        <v>21</v>
      </c>
      <c r="M37" s="106">
        <f>G37*(1+L37/100)</f>
        <v>0</v>
      </c>
      <c r="N37" s="104">
        <v>0</v>
      </c>
      <c r="O37" s="104">
        <f>ROUND(E37*N37,5)</f>
        <v>0</v>
      </c>
      <c r="P37" s="104">
        <v>0</v>
      </c>
      <c r="Q37" s="104">
        <f>ROUND(E37*P37,5)</f>
        <v>0</v>
      </c>
      <c r="R37" s="104"/>
      <c r="S37" s="104"/>
      <c r="T37" s="105">
        <v>0.16</v>
      </c>
      <c r="U37" s="104">
        <f>ROUND(E37*T37,2)</f>
        <v>0.64</v>
      </c>
      <c r="V37" s="99"/>
      <c r="W37" s="99"/>
      <c r="X37" s="99"/>
      <c r="Y37" s="99"/>
      <c r="Z37" s="99"/>
      <c r="AA37" s="99"/>
      <c r="AB37" s="99"/>
      <c r="AC37" s="99"/>
      <c r="AD37" s="99"/>
      <c r="AE37" s="99" t="s">
        <v>79</v>
      </c>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ht="22.5" outlineLevel="1">
      <c r="A38" s="100"/>
      <c r="B38" s="281"/>
      <c r="C38" s="362" t="s">
        <v>141</v>
      </c>
      <c r="D38" s="363"/>
      <c r="E38" s="364"/>
      <c r="F38" s="365"/>
      <c r="G38" s="36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t="s">
        <v>80</v>
      </c>
      <c r="AF38" s="99"/>
      <c r="AG38" s="99"/>
      <c r="AH38" s="99"/>
      <c r="AI38" s="99"/>
      <c r="AJ38" s="99"/>
      <c r="AK38" s="99"/>
      <c r="AL38" s="99"/>
      <c r="AM38" s="99"/>
      <c r="AN38" s="99"/>
      <c r="AO38" s="99"/>
      <c r="AP38" s="99"/>
      <c r="AQ38" s="99"/>
      <c r="AR38" s="99"/>
      <c r="AS38" s="99"/>
      <c r="AT38" s="99"/>
      <c r="AU38" s="99"/>
      <c r="AV38" s="99"/>
      <c r="AW38" s="99"/>
      <c r="AX38" s="99"/>
      <c r="AY38" s="99"/>
      <c r="AZ38" s="99"/>
      <c r="BA38" s="101" t="str">
        <f>C38</f>
        <v>Materiál pro ukončení kabelu v rozvaděčích - smršťovací rozdělovací hlava pro kabely 4x4 až 4x50 mm2</v>
      </c>
      <c r="BB38" s="99"/>
      <c r="BC38" s="99"/>
      <c r="BD38" s="99"/>
      <c r="BE38" s="99"/>
      <c r="BF38" s="99"/>
      <c r="BG38" s="99"/>
      <c r="BH38" s="99"/>
    </row>
    <row r="39" spans="1:60" ht="22.5" outlineLevel="1">
      <c r="A39" s="100">
        <v>17</v>
      </c>
      <c r="B39" s="281" t="s">
        <v>1604</v>
      </c>
      <c r="C39" s="280" t="s">
        <v>1603</v>
      </c>
      <c r="D39" s="104" t="s">
        <v>131</v>
      </c>
      <c r="E39" s="257">
        <v>25</v>
      </c>
      <c r="F39" s="256">
        <v>0</v>
      </c>
      <c r="G39" s="106">
        <f>ROUND(E39*F39,2)</f>
        <v>0</v>
      </c>
      <c r="H39" s="106"/>
      <c r="I39" s="106">
        <f>ROUND(E39*H39,2)</f>
        <v>0</v>
      </c>
      <c r="J39" s="106"/>
      <c r="K39" s="106">
        <f>ROUND(E39*J39,2)</f>
        <v>0</v>
      </c>
      <c r="L39" s="106">
        <v>21</v>
      </c>
      <c r="M39" s="106">
        <f>G39*(1+L39/100)</f>
        <v>0</v>
      </c>
      <c r="N39" s="104">
        <v>9.8999999999999999E-4</v>
      </c>
      <c r="O39" s="104">
        <f>ROUND(E39*N39,5)</f>
        <v>2.4750000000000001E-2</v>
      </c>
      <c r="P39" s="104">
        <v>0</v>
      </c>
      <c r="Q39" s="104">
        <f>ROUND(E39*P39,5)</f>
        <v>0</v>
      </c>
      <c r="R39" s="104"/>
      <c r="S39" s="104"/>
      <c r="T39" s="105">
        <v>0.12</v>
      </c>
      <c r="U39" s="104">
        <f>ROUND(E39*T39,2)</f>
        <v>3</v>
      </c>
      <c r="V39" s="99"/>
      <c r="W39" s="99"/>
      <c r="X39" s="99"/>
      <c r="Y39" s="99"/>
      <c r="Z39" s="99"/>
      <c r="AA39" s="99"/>
      <c r="AB39" s="99"/>
      <c r="AC39" s="99"/>
      <c r="AD39" s="99"/>
      <c r="AE39" s="99" t="s">
        <v>79</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ht="22.5" outlineLevel="1">
      <c r="A40" s="100">
        <v>18</v>
      </c>
      <c r="B40" s="281" t="s">
        <v>1602</v>
      </c>
      <c r="C40" s="280" t="s">
        <v>1601</v>
      </c>
      <c r="D40" s="104" t="s">
        <v>131</v>
      </c>
      <c r="E40" s="257">
        <v>2</v>
      </c>
      <c r="F40" s="256">
        <v>0</v>
      </c>
      <c r="G40" s="106">
        <f>ROUND(E40*F40,2)</f>
        <v>0</v>
      </c>
      <c r="H40" s="106"/>
      <c r="I40" s="106">
        <f>ROUND(E40*H40,2)</f>
        <v>0</v>
      </c>
      <c r="J40" s="106"/>
      <c r="K40" s="106">
        <f>ROUND(E40*J40,2)</f>
        <v>0</v>
      </c>
      <c r="L40" s="106">
        <v>21</v>
      </c>
      <c r="M40" s="106">
        <f>G40*(1+L40/100)</f>
        <v>0</v>
      </c>
      <c r="N40" s="104">
        <v>1.0499999999999999E-3</v>
      </c>
      <c r="O40" s="104">
        <f>ROUND(E40*N40,5)</f>
        <v>2.0999999999999999E-3</v>
      </c>
      <c r="P40" s="104">
        <v>0</v>
      </c>
      <c r="Q40" s="104">
        <f>ROUND(E40*P40,5)</f>
        <v>0</v>
      </c>
      <c r="R40" s="104"/>
      <c r="S40" s="104"/>
      <c r="T40" s="105">
        <v>0.16</v>
      </c>
      <c r="U40" s="104">
        <f>ROUND(E40*T40,2)</f>
        <v>0.32</v>
      </c>
      <c r="V40" s="99"/>
      <c r="W40" s="99"/>
      <c r="X40" s="99"/>
      <c r="Y40" s="99"/>
      <c r="Z40" s="99"/>
      <c r="AA40" s="99"/>
      <c r="AB40" s="99"/>
      <c r="AC40" s="99"/>
      <c r="AD40" s="99"/>
      <c r="AE40" s="99" t="s">
        <v>79</v>
      </c>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row>
    <row r="41" spans="1:60">
      <c r="A41" s="263" t="s">
        <v>149</v>
      </c>
      <c r="B41" s="283" t="s">
        <v>52</v>
      </c>
      <c r="C41" s="282" t="s">
        <v>26</v>
      </c>
      <c r="D41" s="258"/>
      <c r="E41" s="261"/>
      <c r="F41" s="260"/>
      <c r="G41" s="260">
        <f>SUMIF(AE42:AE61,"&lt;&gt;NOR",G42:G61)</f>
        <v>0</v>
      </c>
      <c r="H41" s="260"/>
      <c r="I41" s="260">
        <f>SUM(I42:I61)</f>
        <v>0</v>
      </c>
      <c r="J41" s="260"/>
      <c r="K41" s="260">
        <f>SUM(K42:K61)</f>
        <v>0</v>
      </c>
      <c r="L41" s="260"/>
      <c r="M41" s="260">
        <f>SUM(M42:M61)</f>
        <v>0</v>
      </c>
      <c r="N41" s="258"/>
      <c r="O41" s="258">
        <f>SUM(O42:O61)</f>
        <v>0</v>
      </c>
      <c r="P41" s="258"/>
      <c r="Q41" s="258">
        <f>SUM(Q42:Q61)</f>
        <v>0</v>
      </c>
      <c r="R41" s="258"/>
      <c r="S41" s="258"/>
      <c r="T41" s="259"/>
      <c r="U41" s="258">
        <f>SUM(U42:U61)</f>
        <v>0</v>
      </c>
      <c r="AE41" t="s">
        <v>78</v>
      </c>
    </row>
    <row r="42" spans="1:60" outlineLevel="1">
      <c r="A42" s="100">
        <v>19</v>
      </c>
      <c r="B42" s="281" t="s">
        <v>1565</v>
      </c>
      <c r="C42" s="280" t="s">
        <v>1564</v>
      </c>
      <c r="D42" s="104" t="s">
        <v>1492</v>
      </c>
      <c r="E42" s="257">
        <v>1</v>
      </c>
      <c r="F42" s="256">
        <v>0</v>
      </c>
      <c r="G42" s="106">
        <f>ROUND(E42*F42,2)</f>
        <v>0</v>
      </c>
      <c r="H42" s="106"/>
      <c r="I42" s="106">
        <f>ROUND(E42*H42,2)</f>
        <v>0</v>
      </c>
      <c r="J42" s="106"/>
      <c r="K42" s="106">
        <f>ROUND(E42*J42,2)</f>
        <v>0</v>
      </c>
      <c r="L42" s="106">
        <v>21</v>
      </c>
      <c r="M42" s="106">
        <f>G42*(1+L42/100)</f>
        <v>0</v>
      </c>
      <c r="N42" s="104">
        <v>0</v>
      </c>
      <c r="O42" s="104">
        <f>ROUND(E42*N42,5)</f>
        <v>0</v>
      </c>
      <c r="P42" s="104">
        <v>0</v>
      </c>
      <c r="Q42" s="104">
        <f>ROUND(E42*P42,5)</f>
        <v>0</v>
      </c>
      <c r="R42" s="104"/>
      <c r="S42" s="104"/>
      <c r="T42" s="105">
        <v>0</v>
      </c>
      <c r="U42" s="104">
        <f>ROUND(E42*T42,2)</f>
        <v>0</v>
      </c>
      <c r="V42" s="99"/>
      <c r="W42" s="99"/>
      <c r="X42" s="99"/>
      <c r="Y42" s="99"/>
      <c r="Z42" s="99"/>
      <c r="AA42" s="99"/>
      <c r="AB42" s="99"/>
      <c r="AC42" s="99"/>
      <c r="AD42" s="99"/>
      <c r="AE42" s="99" t="s">
        <v>79</v>
      </c>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outlineLevel="1">
      <c r="A43" s="100"/>
      <c r="B43" s="281"/>
      <c r="C43" s="362" t="s">
        <v>137</v>
      </c>
      <c r="D43" s="363"/>
      <c r="E43" s="364"/>
      <c r="F43" s="365"/>
      <c r="G43" s="36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80</v>
      </c>
      <c r="AF43" s="99"/>
      <c r="AG43" s="99"/>
      <c r="AH43" s="99"/>
      <c r="AI43" s="99"/>
      <c r="AJ43" s="99"/>
      <c r="AK43" s="99"/>
      <c r="AL43" s="99"/>
      <c r="AM43" s="99"/>
      <c r="AN43" s="99"/>
      <c r="AO43" s="99"/>
      <c r="AP43" s="99"/>
      <c r="AQ43" s="99"/>
      <c r="AR43" s="99"/>
      <c r="AS43" s="99"/>
      <c r="AT43" s="99"/>
      <c r="AU43" s="99"/>
      <c r="AV43" s="99"/>
      <c r="AW43" s="99"/>
      <c r="AX43" s="99"/>
      <c r="AY43" s="99"/>
      <c r="AZ43" s="99"/>
      <c r="BA43" s="101" t="str">
        <f>C43</f>
        <v>Vytyčení trasy, vedení silového nn v terénu přehledném</v>
      </c>
      <c r="BB43" s="99"/>
      <c r="BC43" s="99"/>
      <c r="BD43" s="99"/>
      <c r="BE43" s="99"/>
      <c r="BF43" s="99"/>
      <c r="BG43" s="99"/>
      <c r="BH43" s="99"/>
    </row>
    <row r="44" spans="1:60" outlineLevel="1">
      <c r="A44" s="100">
        <v>20</v>
      </c>
      <c r="B44" s="281" t="s">
        <v>1499</v>
      </c>
      <c r="C44" s="280" t="s">
        <v>1498</v>
      </c>
      <c r="D44" s="104" t="s">
        <v>1492</v>
      </c>
      <c r="E44" s="257">
        <v>1</v>
      </c>
      <c r="F44" s="256">
        <v>0</v>
      </c>
      <c r="G44" s="106">
        <f>ROUND(E44*F44,2)</f>
        <v>0</v>
      </c>
      <c r="H44" s="106"/>
      <c r="I44" s="106">
        <f>ROUND(E44*H44,2)</f>
        <v>0</v>
      </c>
      <c r="J44" s="106"/>
      <c r="K44" s="106">
        <f>ROUND(E44*J44,2)</f>
        <v>0</v>
      </c>
      <c r="L44" s="106">
        <v>21</v>
      </c>
      <c r="M44" s="106">
        <f>G44*(1+L44/100)</f>
        <v>0</v>
      </c>
      <c r="N44" s="104">
        <v>0</v>
      </c>
      <c r="O44" s="104">
        <f>ROUND(E44*N44,5)</f>
        <v>0</v>
      </c>
      <c r="P44" s="104">
        <v>0</v>
      </c>
      <c r="Q44" s="104">
        <f>ROUND(E44*P44,5)</f>
        <v>0</v>
      </c>
      <c r="R44" s="104"/>
      <c r="S44" s="104"/>
      <c r="T44" s="105">
        <v>0</v>
      </c>
      <c r="U44" s="104">
        <f>ROUND(E44*T44,2)</f>
        <v>0</v>
      </c>
      <c r="V44" s="99"/>
      <c r="W44" s="99"/>
      <c r="X44" s="99"/>
      <c r="Y44" s="99"/>
      <c r="Z44" s="99"/>
      <c r="AA44" s="99"/>
      <c r="AB44" s="99"/>
      <c r="AC44" s="99"/>
      <c r="AD44" s="99"/>
      <c r="AE44" s="99" t="s">
        <v>79</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v>21</v>
      </c>
      <c r="B45" s="281" t="s">
        <v>1594</v>
      </c>
      <c r="C45" s="280" t="s">
        <v>1593</v>
      </c>
      <c r="D45" s="104" t="s">
        <v>1492</v>
      </c>
      <c r="E45" s="257">
        <v>1</v>
      </c>
      <c r="F45" s="256">
        <v>0</v>
      </c>
      <c r="G45" s="106">
        <f>ROUND(E45*F45,2)</f>
        <v>0</v>
      </c>
      <c r="H45" s="106"/>
      <c r="I45" s="106">
        <f>ROUND(E45*H45,2)</f>
        <v>0</v>
      </c>
      <c r="J45" s="106"/>
      <c r="K45" s="106">
        <f>ROUND(E45*J45,2)</f>
        <v>0</v>
      </c>
      <c r="L45" s="106">
        <v>21</v>
      </c>
      <c r="M45" s="106">
        <f>G45*(1+L45/100)</f>
        <v>0</v>
      </c>
      <c r="N45" s="104">
        <v>0</v>
      </c>
      <c r="O45" s="104">
        <f>ROUND(E45*N45,5)</f>
        <v>0</v>
      </c>
      <c r="P45" s="104">
        <v>0</v>
      </c>
      <c r="Q45" s="104">
        <f>ROUND(E45*P45,5)</f>
        <v>0</v>
      </c>
      <c r="R45" s="104"/>
      <c r="S45" s="104"/>
      <c r="T45" s="105">
        <v>0</v>
      </c>
      <c r="U45" s="104">
        <f>ROUND(E45*T45,2)</f>
        <v>0</v>
      </c>
      <c r="V45" s="99"/>
      <c r="W45" s="99"/>
      <c r="X45" s="99"/>
      <c r="Y45" s="99"/>
      <c r="Z45" s="99"/>
      <c r="AA45" s="99"/>
      <c r="AB45" s="99"/>
      <c r="AC45" s="99"/>
      <c r="AD45" s="99"/>
      <c r="AE45" s="99" t="s">
        <v>79</v>
      </c>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outlineLevel="1">
      <c r="A46" s="100">
        <v>22</v>
      </c>
      <c r="B46" s="281" t="s">
        <v>1494</v>
      </c>
      <c r="C46" s="280" t="s">
        <v>1496</v>
      </c>
      <c r="D46" s="104" t="s">
        <v>1492</v>
      </c>
      <c r="E46" s="257">
        <v>1</v>
      </c>
      <c r="F46" s="256">
        <v>0</v>
      </c>
      <c r="G46" s="106">
        <f>ROUND(E46*F46,2)</f>
        <v>0</v>
      </c>
      <c r="H46" s="106"/>
      <c r="I46" s="106">
        <f>ROUND(E46*H46,2)</f>
        <v>0</v>
      </c>
      <c r="J46" s="106"/>
      <c r="K46" s="106">
        <f>ROUND(E46*J46,2)</f>
        <v>0</v>
      </c>
      <c r="L46" s="106">
        <v>21</v>
      </c>
      <c r="M46" s="106">
        <f>G46*(1+L46/100)</f>
        <v>0</v>
      </c>
      <c r="N46" s="104">
        <v>0</v>
      </c>
      <c r="O46" s="104">
        <f>ROUND(E46*N46,5)</f>
        <v>0</v>
      </c>
      <c r="P46" s="104">
        <v>0</v>
      </c>
      <c r="Q46" s="104">
        <f>ROUND(E46*P46,5)</f>
        <v>0</v>
      </c>
      <c r="R46" s="104"/>
      <c r="S46" s="104"/>
      <c r="T46" s="105">
        <v>0</v>
      </c>
      <c r="U46" s="104">
        <f>ROUND(E46*T46,2)</f>
        <v>0</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ht="22.5" outlineLevel="1">
      <c r="A47" s="100"/>
      <c r="B47" s="281"/>
      <c r="C47" s="362" t="s">
        <v>129</v>
      </c>
      <c r="D47" s="363"/>
      <c r="E47" s="364"/>
      <c r="F47" s="365"/>
      <c r="G47" s="366"/>
      <c r="H47" s="106"/>
      <c r="I47" s="106"/>
      <c r="J47" s="106"/>
      <c r="K47" s="106"/>
      <c r="L47" s="106"/>
      <c r="M47" s="106"/>
      <c r="N47" s="104"/>
      <c r="O47" s="104"/>
      <c r="P47" s="104"/>
      <c r="Q47" s="104"/>
      <c r="R47" s="104"/>
      <c r="S47" s="104"/>
      <c r="T47" s="105"/>
      <c r="U47" s="104"/>
      <c r="V47" s="99"/>
      <c r="W47" s="99"/>
      <c r="X47" s="99"/>
      <c r="Y47" s="99"/>
      <c r="Z47" s="99"/>
      <c r="AA47" s="99"/>
      <c r="AB47" s="99"/>
      <c r="AC47" s="99"/>
      <c r="AD47" s="99"/>
      <c r="AE47" s="99" t="s">
        <v>80</v>
      </c>
      <c r="AF47" s="99"/>
      <c r="AG47" s="99"/>
      <c r="AH47" s="99"/>
      <c r="AI47" s="99"/>
      <c r="AJ47" s="99"/>
      <c r="AK47" s="99"/>
      <c r="AL47" s="99"/>
      <c r="AM47" s="99"/>
      <c r="AN47" s="99"/>
      <c r="AO47" s="99"/>
      <c r="AP47" s="99"/>
      <c r="AQ47" s="99"/>
      <c r="AR47" s="99"/>
      <c r="AS47" s="99"/>
      <c r="AT47" s="99"/>
      <c r="AU47" s="99"/>
      <c r="AV47" s="99"/>
      <c r="AW47" s="99"/>
      <c r="AX47" s="99"/>
      <c r="AY47" s="99"/>
      <c r="AZ47" s="99"/>
      <c r="BA47" s="101" t="str">
        <f>C47</f>
        <v>Geodetické zaměření SO 05 na podkladu katastrální mapy (CD se soubory ve formátu dgn, dxf nebo dwg a tisk) ve trojím vyhotovení</v>
      </c>
      <c r="BB47" s="99"/>
      <c r="BC47" s="99"/>
      <c r="BD47" s="99"/>
      <c r="BE47" s="99"/>
      <c r="BF47" s="99"/>
      <c r="BG47" s="99"/>
      <c r="BH47" s="99"/>
    </row>
    <row r="48" spans="1:60" outlineLevel="1">
      <c r="A48" s="100">
        <v>23</v>
      </c>
      <c r="B48" s="281" t="s">
        <v>1547</v>
      </c>
      <c r="C48" s="280" t="s">
        <v>1591</v>
      </c>
      <c r="D48" s="104" t="s">
        <v>126</v>
      </c>
      <c r="E48" s="257">
        <v>6</v>
      </c>
      <c r="F48" s="256">
        <v>0</v>
      </c>
      <c r="G48" s="106">
        <f t="shared" ref="G48:G53" si="0">ROUND(E48*F48,2)</f>
        <v>0</v>
      </c>
      <c r="H48" s="106"/>
      <c r="I48" s="106">
        <f t="shared" ref="I48:I53" si="1">ROUND(E48*H48,2)</f>
        <v>0</v>
      </c>
      <c r="J48" s="106"/>
      <c r="K48" s="106">
        <f t="shared" ref="K48:K53" si="2">ROUND(E48*J48,2)</f>
        <v>0</v>
      </c>
      <c r="L48" s="106">
        <v>21</v>
      </c>
      <c r="M48" s="106">
        <f t="shared" ref="M48:M53" si="3">G48*(1+L48/100)</f>
        <v>0</v>
      </c>
      <c r="N48" s="104">
        <v>0</v>
      </c>
      <c r="O48" s="104">
        <f t="shared" ref="O48:O53" si="4">ROUND(E48*N48,5)</f>
        <v>0</v>
      </c>
      <c r="P48" s="104">
        <v>0</v>
      </c>
      <c r="Q48" s="104">
        <f t="shared" ref="Q48:Q53" si="5">ROUND(E48*P48,5)</f>
        <v>0</v>
      </c>
      <c r="R48" s="104"/>
      <c r="S48" s="104"/>
      <c r="T48" s="105">
        <v>0</v>
      </c>
      <c r="U48" s="104">
        <f t="shared" ref="U48:U53" si="6">ROUND(E48*T48,2)</f>
        <v>0</v>
      </c>
      <c r="V48" s="99"/>
      <c r="W48" s="99"/>
      <c r="X48" s="99"/>
      <c r="Y48" s="99"/>
      <c r="Z48" s="99"/>
      <c r="AA48" s="99"/>
      <c r="AB48" s="99"/>
      <c r="AC48" s="99"/>
      <c r="AD48" s="99"/>
      <c r="AE48" s="99" t="s">
        <v>79</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ht="22.5" outlineLevel="1">
      <c r="A49" s="100">
        <v>24</v>
      </c>
      <c r="B49" s="281" t="s">
        <v>1517</v>
      </c>
      <c r="C49" s="280" t="s">
        <v>1590</v>
      </c>
      <c r="D49" s="104" t="s">
        <v>1492</v>
      </c>
      <c r="E49" s="257">
        <v>1</v>
      </c>
      <c r="F49" s="256">
        <v>0</v>
      </c>
      <c r="G49" s="106">
        <f t="shared" si="0"/>
        <v>0</v>
      </c>
      <c r="H49" s="106"/>
      <c r="I49" s="106">
        <f t="shared" si="1"/>
        <v>0</v>
      </c>
      <c r="J49" s="106"/>
      <c r="K49" s="106">
        <f t="shared" si="2"/>
        <v>0</v>
      </c>
      <c r="L49" s="106">
        <v>21</v>
      </c>
      <c r="M49" s="106">
        <f t="shared" si="3"/>
        <v>0</v>
      </c>
      <c r="N49" s="104">
        <v>0</v>
      </c>
      <c r="O49" s="104">
        <f t="shared" si="4"/>
        <v>0</v>
      </c>
      <c r="P49" s="104">
        <v>0</v>
      </c>
      <c r="Q49" s="104">
        <f t="shared" si="5"/>
        <v>0</v>
      </c>
      <c r="R49" s="104"/>
      <c r="S49" s="104"/>
      <c r="T49" s="105">
        <v>0</v>
      </c>
      <c r="U49" s="104">
        <f t="shared" si="6"/>
        <v>0</v>
      </c>
      <c r="V49" s="99"/>
      <c r="W49" s="99"/>
      <c r="X49" s="99"/>
      <c r="Y49" s="99"/>
      <c r="Z49" s="99"/>
      <c r="AA49" s="99"/>
      <c r="AB49" s="99"/>
      <c r="AC49" s="99"/>
      <c r="AD49" s="99"/>
      <c r="AE49" s="99" t="s">
        <v>79</v>
      </c>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outlineLevel="1">
      <c r="A50" s="100">
        <v>25</v>
      </c>
      <c r="B50" s="281" t="s">
        <v>1589</v>
      </c>
      <c r="C50" s="280" t="s">
        <v>128</v>
      </c>
      <c r="D50" s="104" t="s">
        <v>126</v>
      </c>
      <c r="E50" s="257">
        <v>5</v>
      </c>
      <c r="F50" s="256">
        <v>0</v>
      </c>
      <c r="G50" s="106">
        <f t="shared" si="0"/>
        <v>0</v>
      </c>
      <c r="H50" s="106"/>
      <c r="I50" s="106">
        <f t="shared" si="1"/>
        <v>0</v>
      </c>
      <c r="J50" s="106"/>
      <c r="K50" s="106">
        <f t="shared" si="2"/>
        <v>0</v>
      </c>
      <c r="L50" s="106">
        <v>21</v>
      </c>
      <c r="M50" s="106">
        <f t="shared" si="3"/>
        <v>0</v>
      </c>
      <c r="N50" s="104">
        <v>0</v>
      </c>
      <c r="O50" s="104">
        <f t="shared" si="4"/>
        <v>0</v>
      </c>
      <c r="P50" s="104">
        <v>0</v>
      </c>
      <c r="Q50" s="104">
        <f t="shared" si="5"/>
        <v>0</v>
      </c>
      <c r="R50" s="104"/>
      <c r="S50" s="104"/>
      <c r="T50" s="105">
        <v>0</v>
      </c>
      <c r="U50" s="104">
        <f t="shared" si="6"/>
        <v>0</v>
      </c>
      <c r="V50" s="99"/>
      <c r="W50" s="99"/>
      <c r="X50" s="99"/>
      <c r="Y50" s="99"/>
      <c r="Z50" s="99"/>
      <c r="AA50" s="99"/>
      <c r="AB50" s="99"/>
      <c r="AC50" s="99"/>
      <c r="AD50" s="99"/>
      <c r="AE50" s="99" t="s">
        <v>79</v>
      </c>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v>26</v>
      </c>
      <c r="B51" s="281" t="s">
        <v>1588</v>
      </c>
      <c r="C51" s="280" t="s">
        <v>127</v>
      </c>
      <c r="D51" s="104" t="s">
        <v>126</v>
      </c>
      <c r="E51" s="257">
        <v>4</v>
      </c>
      <c r="F51" s="256">
        <v>0</v>
      </c>
      <c r="G51" s="106">
        <f t="shared" si="0"/>
        <v>0</v>
      </c>
      <c r="H51" s="106"/>
      <c r="I51" s="106">
        <f t="shared" si="1"/>
        <v>0</v>
      </c>
      <c r="J51" s="106"/>
      <c r="K51" s="106">
        <f t="shared" si="2"/>
        <v>0</v>
      </c>
      <c r="L51" s="106">
        <v>21</v>
      </c>
      <c r="M51" s="106">
        <f t="shared" si="3"/>
        <v>0</v>
      </c>
      <c r="N51" s="104">
        <v>0</v>
      </c>
      <c r="O51" s="104">
        <f t="shared" si="4"/>
        <v>0</v>
      </c>
      <c r="P51" s="104">
        <v>0</v>
      </c>
      <c r="Q51" s="104">
        <f t="shared" si="5"/>
        <v>0</v>
      </c>
      <c r="R51" s="104"/>
      <c r="S51" s="104"/>
      <c r="T51" s="105">
        <v>0</v>
      </c>
      <c r="U51" s="104">
        <f t="shared" si="6"/>
        <v>0</v>
      </c>
      <c r="V51" s="99"/>
      <c r="W51" s="99"/>
      <c r="X51" s="99"/>
      <c r="Y51" s="99"/>
      <c r="Z51" s="99"/>
      <c r="AA51" s="99"/>
      <c r="AB51" s="99"/>
      <c r="AC51" s="99"/>
      <c r="AD51" s="99"/>
      <c r="AE51" s="99" t="s">
        <v>79</v>
      </c>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outlineLevel="1">
      <c r="A52" s="100">
        <v>27</v>
      </c>
      <c r="B52" s="281" t="s">
        <v>1587</v>
      </c>
      <c r="C52" s="280" t="s">
        <v>125</v>
      </c>
      <c r="D52" s="104" t="s">
        <v>1492</v>
      </c>
      <c r="E52" s="257">
        <v>1</v>
      </c>
      <c r="F52" s="256">
        <v>0</v>
      </c>
      <c r="G52" s="106">
        <f t="shared" si="0"/>
        <v>0</v>
      </c>
      <c r="H52" s="106"/>
      <c r="I52" s="106">
        <f t="shared" si="1"/>
        <v>0</v>
      </c>
      <c r="J52" s="106"/>
      <c r="K52" s="106">
        <f t="shared" si="2"/>
        <v>0</v>
      </c>
      <c r="L52" s="106">
        <v>21</v>
      </c>
      <c r="M52" s="106">
        <f t="shared" si="3"/>
        <v>0</v>
      </c>
      <c r="N52" s="104">
        <v>0</v>
      </c>
      <c r="O52" s="104">
        <f t="shared" si="4"/>
        <v>0</v>
      </c>
      <c r="P52" s="104">
        <v>0</v>
      </c>
      <c r="Q52" s="104">
        <f t="shared" si="5"/>
        <v>0</v>
      </c>
      <c r="R52" s="104"/>
      <c r="S52" s="104"/>
      <c r="T52" s="105">
        <v>0</v>
      </c>
      <c r="U52" s="104">
        <f t="shared" si="6"/>
        <v>0</v>
      </c>
      <c r="V52" s="99"/>
      <c r="W52" s="99"/>
      <c r="X52" s="99"/>
      <c r="Y52" s="99"/>
      <c r="Z52" s="99"/>
      <c r="AA52" s="99"/>
      <c r="AB52" s="99"/>
      <c r="AC52" s="99"/>
      <c r="AD52" s="99"/>
      <c r="AE52" s="99" t="s">
        <v>79</v>
      </c>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outlineLevel="1">
      <c r="A53" s="100">
        <v>28</v>
      </c>
      <c r="B53" s="281" t="s">
        <v>1586</v>
      </c>
      <c r="C53" s="280" t="s">
        <v>1585</v>
      </c>
      <c r="D53" s="104" t="s">
        <v>1492</v>
      </c>
      <c r="E53" s="257">
        <v>1</v>
      </c>
      <c r="F53" s="256">
        <v>0</v>
      </c>
      <c r="G53" s="106">
        <f t="shared" si="0"/>
        <v>0</v>
      </c>
      <c r="H53" s="106"/>
      <c r="I53" s="106">
        <f t="shared" si="1"/>
        <v>0</v>
      </c>
      <c r="J53" s="106"/>
      <c r="K53" s="106">
        <f t="shared" si="2"/>
        <v>0</v>
      </c>
      <c r="L53" s="106">
        <v>21</v>
      </c>
      <c r="M53" s="106">
        <f t="shared" si="3"/>
        <v>0</v>
      </c>
      <c r="N53" s="104">
        <v>0</v>
      </c>
      <c r="O53" s="104">
        <f t="shared" si="4"/>
        <v>0</v>
      </c>
      <c r="P53" s="104">
        <v>0</v>
      </c>
      <c r="Q53" s="104">
        <f t="shared" si="5"/>
        <v>0</v>
      </c>
      <c r="R53" s="104"/>
      <c r="S53" s="104"/>
      <c r="T53" s="105">
        <v>0</v>
      </c>
      <c r="U53" s="104">
        <f t="shared" si="6"/>
        <v>0</v>
      </c>
      <c r="V53" s="99"/>
      <c r="W53" s="99"/>
      <c r="X53" s="99"/>
      <c r="Y53" s="99"/>
      <c r="Z53" s="99"/>
      <c r="AA53" s="99"/>
      <c r="AB53" s="99"/>
      <c r="AC53" s="99"/>
      <c r="AD53" s="99"/>
      <c r="AE53" s="99" t="s">
        <v>79</v>
      </c>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c r="B54" s="281"/>
      <c r="C54" s="362" t="s">
        <v>1584</v>
      </c>
      <c r="D54" s="363"/>
      <c r="E54" s="364"/>
      <c r="F54" s="365"/>
      <c r="G54" s="36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80</v>
      </c>
      <c r="AF54" s="99"/>
      <c r="AG54" s="99"/>
      <c r="AH54" s="99"/>
      <c r="AI54" s="99"/>
      <c r="AJ54" s="99"/>
      <c r="AK54" s="99"/>
      <c r="AL54" s="99"/>
      <c r="AM54" s="99"/>
      <c r="AN54" s="99"/>
      <c r="AO54" s="99"/>
      <c r="AP54" s="99"/>
      <c r="AQ54" s="99"/>
      <c r="AR54" s="99"/>
      <c r="AS54" s="99"/>
      <c r="AT54" s="99"/>
      <c r="AU54" s="99"/>
      <c r="AV54" s="99"/>
      <c r="AW54" s="99"/>
      <c r="AX54" s="99"/>
      <c r="AY54" s="99"/>
      <c r="AZ54" s="99"/>
      <c r="BA54" s="101" t="str">
        <f>C54</f>
        <v>Zhotovitel předá sadu manuálů a návodů k obsluze všech prvků zařízení v českém jazyce</v>
      </c>
      <c r="BB54" s="99"/>
      <c r="BC54" s="99"/>
      <c r="BD54" s="99"/>
      <c r="BE54" s="99"/>
      <c r="BF54" s="99"/>
      <c r="BG54" s="99"/>
      <c r="BH54" s="99"/>
    </row>
    <row r="55" spans="1:60" outlineLevel="1">
      <c r="A55" s="100">
        <v>29</v>
      </c>
      <c r="B55" s="281" t="s">
        <v>1583</v>
      </c>
      <c r="C55" s="280" t="s">
        <v>1582</v>
      </c>
      <c r="D55" s="104" t="s">
        <v>1492</v>
      </c>
      <c r="E55" s="257">
        <v>1</v>
      </c>
      <c r="F55" s="256">
        <v>0</v>
      </c>
      <c r="G55" s="106">
        <f>ROUND(E55*F55,2)</f>
        <v>0</v>
      </c>
      <c r="H55" s="106"/>
      <c r="I55" s="106">
        <f>ROUND(E55*H55,2)</f>
        <v>0</v>
      </c>
      <c r="J55" s="106"/>
      <c r="K55" s="106">
        <f>ROUND(E55*J55,2)</f>
        <v>0</v>
      </c>
      <c r="L55" s="106">
        <v>21</v>
      </c>
      <c r="M55" s="106">
        <f>G55*(1+L55/100)</f>
        <v>0</v>
      </c>
      <c r="N55" s="104">
        <v>0</v>
      </c>
      <c r="O55" s="104">
        <f>ROUND(E55*N55,5)</f>
        <v>0</v>
      </c>
      <c r="P55" s="104">
        <v>0</v>
      </c>
      <c r="Q55" s="104">
        <f>ROUND(E55*P55,5)</f>
        <v>0</v>
      </c>
      <c r="R55" s="104"/>
      <c r="S55" s="104"/>
      <c r="T55" s="105">
        <v>0</v>
      </c>
      <c r="U55" s="104">
        <f>ROUND(E55*T55,2)</f>
        <v>0</v>
      </c>
      <c r="V55" s="99"/>
      <c r="W55" s="99"/>
      <c r="X55" s="99"/>
      <c r="Y55" s="99"/>
      <c r="Z55" s="99"/>
      <c r="AA55" s="99"/>
      <c r="AB55" s="99"/>
      <c r="AC55" s="99"/>
      <c r="AD55" s="99"/>
      <c r="AE55" s="99" t="s">
        <v>79</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outlineLevel="1">
      <c r="A56" s="100"/>
      <c r="B56" s="281"/>
      <c r="C56" s="362" t="s">
        <v>1581</v>
      </c>
      <c r="D56" s="363"/>
      <c r="E56" s="364"/>
      <c r="F56" s="365"/>
      <c r="G56" s="36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80</v>
      </c>
      <c r="AF56" s="99"/>
      <c r="AG56" s="99"/>
      <c r="AH56" s="99"/>
      <c r="AI56" s="99"/>
      <c r="AJ56" s="99"/>
      <c r="AK56" s="99"/>
      <c r="AL56" s="99"/>
      <c r="AM56" s="99"/>
      <c r="AN56" s="99"/>
      <c r="AO56" s="99"/>
      <c r="AP56" s="99"/>
      <c r="AQ56" s="99"/>
      <c r="AR56" s="99"/>
      <c r="AS56" s="99"/>
      <c r="AT56" s="99"/>
      <c r="AU56" s="99"/>
      <c r="AV56" s="99"/>
      <c r="AW56" s="99"/>
      <c r="AX56" s="99"/>
      <c r="AY56" s="99"/>
      <c r="AZ56" s="99"/>
      <c r="BA56" s="101" t="str">
        <f>C56</f>
        <v>Zaškolení obsluhy a údržby</v>
      </c>
      <c r="BB56" s="99"/>
      <c r="BC56" s="99"/>
      <c r="BD56" s="99"/>
      <c r="BE56" s="99"/>
      <c r="BF56" s="99"/>
      <c r="BG56" s="99"/>
      <c r="BH56" s="99"/>
    </row>
    <row r="57" spans="1:60" outlineLevel="1">
      <c r="A57" s="100">
        <v>30</v>
      </c>
      <c r="B57" s="281" t="s">
        <v>1580</v>
      </c>
      <c r="C57" s="280" t="s">
        <v>1579</v>
      </c>
      <c r="D57" s="104" t="s">
        <v>1492</v>
      </c>
      <c r="E57" s="257">
        <v>1</v>
      </c>
      <c r="F57" s="256">
        <v>0</v>
      </c>
      <c r="G57" s="106">
        <f>ROUND(E57*F57,2)</f>
        <v>0</v>
      </c>
      <c r="H57" s="106"/>
      <c r="I57" s="106">
        <f>ROUND(E57*H57,2)</f>
        <v>0</v>
      </c>
      <c r="J57" s="106"/>
      <c r="K57" s="106">
        <f>ROUND(E57*J57,2)</f>
        <v>0</v>
      </c>
      <c r="L57" s="106">
        <v>21</v>
      </c>
      <c r="M57" s="106">
        <f>G57*(1+L57/100)</f>
        <v>0</v>
      </c>
      <c r="N57" s="104">
        <v>0</v>
      </c>
      <c r="O57" s="104">
        <f>ROUND(E57*N57,5)</f>
        <v>0</v>
      </c>
      <c r="P57" s="104">
        <v>0</v>
      </c>
      <c r="Q57" s="104">
        <f>ROUND(E57*P57,5)</f>
        <v>0</v>
      </c>
      <c r="R57" s="104"/>
      <c r="S57" s="104"/>
      <c r="T57" s="105">
        <v>0</v>
      </c>
      <c r="U57" s="104">
        <f>ROUND(E57*T57,2)</f>
        <v>0</v>
      </c>
      <c r="V57" s="99"/>
      <c r="W57" s="99"/>
      <c r="X57" s="99"/>
      <c r="Y57" s="99"/>
      <c r="Z57" s="99"/>
      <c r="AA57" s="99"/>
      <c r="AB57" s="99"/>
      <c r="AC57" s="99"/>
      <c r="AD57" s="99"/>
      <c r="AE57" s="99" t="s">
        <v>79</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ht="22.5" outlineLevel="1">
      <c r="A58" s="100"/>
      <c r="B58" s="281"/>
      <c r="C58" s="362" t="s">
        <v>124</v>
      </c>
      <c r="D58" s="363"/>
      <c r="E58" s="364"/>
      <c r="F58" s="365"/>
      <c r="G58" s="36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80</v>
      </c>
      <c r="AF58" s="99"/>
      <c r="AG58" s="99"/>
      <c r="AH58" s="99"/>
      <c r="AI58" s="99"/>
      <c r="AJ58" s="99"/>
      <c r="AK58" s="99"/>
      <c r="AL58" s="99"/>
      <c r="AM58" s="99"/>
      <c r="AN58" s="99"/>
      <c r="AO58" s="99"/>
      <c r="AP58" s="99"/>
      <c r="AQ58" s="99"/>
      <c r="AR58" s="99"/>
      <c r="AS58" s="99"/>
      <c r="AT58" s="99"/>
      <c r="AU58" s="99"/>
      <c r="AV58" s="99"/>
      <c r="AW58" s="99"/>
      <c r="AX58" s="99"/>
      <c r="AY58" s="99"/>
      <c r="AZ58" s="99"/>
      <c r="BA58" s="101" t="str">
        <f>C58</f>
        <v>Zajištění otevřených výkopů a lávek pro osoby po dobu provádění výkopů SO 05 vč. dodání potřebného materiálu</v>
      </c>
      <c r="BB58" s="99"/>
      <c r="BC58" s="99"/>
      <c r="BD58" s="99"/>
      <c r="BE58" s="99"/>
      <c r="BF58" s="99"/>
      <c r="BG58" s="99"/>
      <c r="BH58" s="99"/>
    </row>
    <row r="59" spans="1:60" outlineLevel="1">
      <c r="A59" s="100">
        <v>31</v>
      </c>
      <c r="B59" s="281" t="s">
        <v>1577</v>
      </c>
      <c r="C59" s="280" t="s">
        <v>1576</v>
      </c>
      <c r="D59" s="104" t="s">
        <v>1492</v>
      </c>
      <c r="E59" s="257">
        <v>1</v>
      </c>
      <c r="F59" s="256">
        <v>0</v>
      </c>
      <c r="G59" s="106">
        <f>ROUND(E59*F59,2)</f>
        <v>0</v>
      </c>
      <c r="H59" s="106"/>
      <c r="I59" s="106">
        <f>ROUND(E59*H59,2)</f>
        <v>0</v>
      </c>
      <c r="J59" s="106"/>
      <c r="K59" s="106">
        <f>ROUND(E59*J59,2)</f>
        <v>0</v>
      </c>
      <c r="L59" s="106">
        <v>21</v>
      </c>
      <c r="M59" s="106">
        <f>G59*(1+L59/100)</f>
        <v>0</v>
      </c>
      <c r="N59" s="104">
        <v>0</v>
      </c>
      <c r="O59" s="104">
        <f>ROUND(E59*N59,5)</f>
        <v>0</v>
      </c>
      <c r="P59" s="104">
        <v>0</v>
      </c>
      <c r="Q59" s="104">
        <f>ROUND(E59*P59,5)</f>
        <v>0</v>
      </c>
      <c r="R59" s="104"/>
      <c r="S59" s="104"/>
      <c r="T59" s="105">
        <v>0</v>
      </c>
      <c r="U59" s="104">
        <f>ROUND(E59*T59,2)</f>
        <v>0</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ht="22.5" outlineLevel="1">
      <c r="A60" s="100"/>
      <c r="B60" s="281"/>
      <c r="C60" s="362" t="s">
        <v>1575</v>
      </c>
      <c r="D60" s="363"/>
      <c r="E60" s="364"/>
      <c r="F60" s="365"/>
      <c r="G60" s="36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80</v>
      </c>
      <c r="AF60" s="99"/>
      <c r="AG60" s="99"/>
      <c r="AH60" s="99"/>
      <c r="AI60" s="99"/>
      <c r="AJ60" s="99"/>
      <c r="AK60" s="99"/>
      <c r="AL60" s="99"/>
      <c r="AM60" s="99"/>
      <c r="AN60" s="99"/>
      <c r="AO60" s="99"/>
      <c r="AP60" s="99"/>
      <c r="AQ60" s="99"/>
      <c r="AR60" s="99"/>
      <c r="AS60" s="99"/>
      <c r="AT60" s="99"/>
      <c r="AU60" s="99"/>
      <c r="AV60" s="99"/>
      <c r="AW60" s="99"/>
      <c r="AX60" s="99"/>
      <c r="AY60" s="99"/>
      <c r="AZ60" s="99"/>
      <c r="BA60" s="101" t="str">
        <f>C60</f>
        <v>Zahrnuje náklady na dopravu strojů a zařízení od výrobce (obchodní organizace) až na místo první skládky na staveništi.</v>
      </c>
      <c r="BB60" s="99"/>
      <c r="BC60" s="99"/>
      <c r="BD60" s="99"/>
      <c r="BE60" s="99"/>
      <c r="BF60" s="99"/>
      <c r="BG60" s="99"/>
      <c r="BH60" s="99"/>
    </row>
    <row r="61" spans="1:60" ht="22.5" outlineLevel="1">
      <c r="A61" s="110"/>
      <c r="B61" s="279"/>
      <c r="C61" s="390" t="s">
        <v>1574</v>
      </c>
      <c r="D61" s="391"/>
      <c r="E61" s="392"/>
      <c r="F61" s="393"/>
      <c r="G61" s="394"/>
      <c r="H61" s="253"/>
      <c r="I61" s="253"/>
      <c r="J61" s="253"/>
      <c r="K61" s="253"/>
      <c r="L61" s="253"/>
      <c r="M61" s="253"/>
      <c r="N61" s="251"/>
      <c r="O61" s="251"/>
      <c r="P61" s="251"/>
      <c r="Q61" s="251"/>
      <c r="R61" s="251"/>
      <c r="S61" s="251"/>
      <c r="T61" s="252"/>
      <c r="U61" s="251"/>
      <c r="V61" s="99"/>
      <c r="W61" s="99"/>
      <c r="X61" s="99"/>
      <c r="Y61" s="99"/>
      <c r="Z61" s="99"/>
      <c r="AA61" s="99"/>
      <c r="AB61" s="99"/>
      <c r="AC61" s="99"/>
      <c r="AD61" s="99"/>
      <c r="AE61" s="99" t="s">
        <v>80</v>
      </c>
      <c r="AF61" s="99"/>
      <c r="AG61" s="99"/>
      <c r="AH61" s="99"/>
      <c r="AI61" s="99"/>
      <c r="AJ61" s="99"/>
      <c r="AK61" s="99"/>
      <c r="AL61" s="99"/>
      <c r="AM61" s="99"/>
      <c r="AN61" s="99"/>
      <c r="AO61" s="99"/>
      <c r="AP61" s="99"/>
      <c r="AQ61" s="99"/>
      <c r="AR61" s="99"/>
      <c r="AS61" s="99"/>
      <c r="AT61" s="99"/>
      <c r="AU61" s="99"/>
      <c r="AV61" s="99"/>
      <c r="AW61" s="99"/>
      <c r="AX61" s="99"/>
      <c r="AY61" s="99"/>
      <c r="AZ61" s="99"/>
      <c r="BA61" s="101" t="str">
        <f>C61</f>
        <v>Pojištění materiálu použitého na stavbě, zabezpečení materiálu na stavbě proti poškození a proti krádeži</v>
      </c>
      <c r="BB61" s="99"/>
      <c r="BC61" s="99"/>
      <c r="BD61" s="99"/>
      <c r="BE61" s="99"/>
      <c r="BF61" s="99"/>
      <c r="BG61" s="99"/>
      <c r="BH61" s="99"/>
    </row>
    <row r="62" spans="1:60">
      <c r="A62" s="288"/>
      <c r="B62" s="5" t="s">
        <v>712</v>
      </c>
      <c r="C62" s="250" t="s">
        <v>712</v>
      </c>
      <c r="D62" s="288"/>
      <c r="E62" s="288"/>
      <c r="F62" s="288"/>
      <c r="G62" s="288"/>
      <c r="H62" s="288"/>
      <c r="I62" s="288"/>
      <c r="J62" s="288"/>
      <c r="K62" s="288"/>
      <c r="L62" s="288"/>
      <c r="M62" s="288"/>
      <c r="N62" s="288"/>
      <c r="O62" s="288"/>
      <c r="P62" s="288"/>
      <c r="Q62" s="288"/>
      <c r="R62" s="288"/>
      <c r="S62" s="288"/>
      <c r="T62" s="288"/>
      <c r="U62" s="288"/>
      <c r="AC62">
        <v>12</v>
      </c>
      <c r="AD62">
        <v>21</v>
      </c>
    </row>
    <row r="63" spans="1:60" ht="15">
      <c r="A63" s="306" t="s">
        <v>288</v>
      </c>
      <c r="B63" s="307"/>
      <c r="C63" s="307"/>
      <c r="D63" s="308"/>
      <c r="E63" s="307"/>
      <c r="F63" s="308"/>
      <c r="G63" s="309">
        <f>G8+G16+G26+G30+G36+G41</f>
        <v>0</v>
      </c>
      <c r="H63" s="288"/>
      <c r="I63" s="288"/>
      <c r="J63" s="288"/>
      <c r="K63" s="288"/>
      <c r="L63" s="288"/>
      <c r="M63" s="288"/>
      <c r="N63" s="288"/>
      <c r="O63" s="288"/>
      <c r="P63" s="288"/>
      <c r="Q63" s="288"/>
      <c r="R63" s="288"/>
      <c r="S63" s="288"/>
      <c r="T63" s="288"/>
      <c r="U63" s="288"/>
      <c r="AC63">
        <f>SUMIF(L7:L61,AC62,G7:G61)</f>
        <v>0</v>
      </c>
      <c r="AD63">
        <f>SUMIF(L7:L61,AD62,G7:G61)</f>
        <v>0</v>
      </c>
      <c r="AE63" t="s">
        <v>715</v>
      </c>
    </row>
    <row r="64" spans="1:60">
      <c r="A64" s="288"/>
      <c r="B64" s="5" t="s">
        <v>712</v>
      </c>
      <c r="C64" s="250" t="s">
        <v>712</v>
      </c>
      <c r="D64" s="288"/>
      <c r="E64" s="288"/>
      <c r="F64" s="288"/>
      <c r="G64" s="288"/>
      <c r="H64" s="288"/>
      <c r="I64" s="288"/>
      <c r="J64" s="288"/>
      <c r="K64" s="288"/>
      <c r="L64" s="288"/>
      <c r="M64" s="288"/>
      <c r="N64" s="288"/>
      <c r="O64" s="288"/>
      <c r="P64" s="288"/>
      <c r="Q64" s="288"/>
      <c r="R64" s="288"/>
      <c r="S64" s="288"/>
      <c r="T64" s="288"/>
      <c r="U64" s="288"/>
    </row>
    <row r="65" spans="1:31">
      <c r="A65" s="288"/>
      <c r="B65" s="5" t="s">
        <v>712</v>
      </c>
      <c r="C65" s="250" t="s">
        <v>712</v>
      </c>
      <c r="D65" s="288"/>
      <c r="E65" s="288"/>
      <c r="F65" s="288"/>
      <c r="G65" s="288"/>
      <c r="H65" s="288"/>
      <c r="I65" s="288"/>
      <c r="J65" s="288"/>
      <c r="K65" s="288"/>
      <c r="L65" s="288"/>
      <c r="M65" s="288"/>
      <c r="N65" s="288"/>
      <c r="O65" s="288"/>
      <c r="P65" s="288"/>
      <c r="Q65" s="288"/>
      <c r="R65" s="288"/>
      <c r="S65" s="288"/>
      <c r="T65" s="288"/>
      <c r="U65" s="288"/>
    </row>
    <row r="66" spans="1:31">
      <c r="A66" s="367" t="s">
        <v>714</v>
      </c>
      <c r="B66" s="367"/>
      <c r="C66" s="368"/>
      <c r="D66" s="288"/>
      <c r="E66" s="288"/>
      <c r="F66" s="288"/>
      <c r="G66" s="288"/>
      <c r="H66" s="288"/>
      <c r="I66" s="288"/>
      <c r="J66" s="288"/>
      <c r="K66" s="288"/>
      <c r="L66" s="288"/>
      <c r="M66" s="288"/>
      <c r="N66" s="288"/>
      <c r="O66" s="288"/>
      <c r="P66" s="288"/>
      <c r="Q66" s="288"/>
      <c r="R66" s="288"/>
      <c r="S66" s="288"/>
      <c r="T66" s="288"/>
      <c r="U66" s="288"/>
    </row>
    <row r="67" spans="1:31">
      <c r="A67" s="395"/>
      <c r="B67" s="396"/>
      <c r="C67" s="397"/>
      <c r="D67" s="396"/>
      <c r="E67" s="396"/>
      <c r="F67" s="396"/>
      <c r="G67" s="372"/>
      <c r="H67" s="288"/>
      <c r="I67" s="288"/>
      <c r="J67" s="288"/>
      <c r="K67" s="288"/>
      <c r="L67" s="288"/>
      <c r="M67" s="288"/>
      <c r="N67" s="288"/>
      <c r="O67" s="288"/>
      <c r="P67" s="288"/>
      <c r="Q67" s="288"/>
      <c r="R67" s="288"/>
      <c r="S67" s="288"/>
      <c r="T67" s="288"/>
      <c r="U67" s="288"/>
      <c r="AE67" t="s">
        <v>713</v>
      </c>
    </row>
    <row r="68" spans="1:31">
      <c r="A68" s="373"/>
      <c r="B68" s="374"/>
      <c r="C68" s="375"/>
      <c r="D68" s="374"/>
      <c r="E68" s="374"/>
      <c r="F68" s="374"/>
      <c r="G68" s="376"/>
      <c r="H68" s="288"/>
      <c r="I68" s="288"/>
      <c r="J68" s="288"/>
      <c r="K68" s="288"/>
      <c r="L68" s="288"/>
      <c r="M68" s="288"/>
      <c r="N68" s="288"/>
      <c r="O68" s="288"/>
      <c r="P68" s="288"/>
      <c r="Q68" s="288"/>
      <c r="R68" s="288"/>
      <c r="S68" s="288"/>
      <c r="T68" s="288"/>
      <c r="U68" s="288"/>
    </row>
    <row r="69" spans="1:31">
      <c r="A69" s="373"/>
      <c r="B69" s="374"/>
      <c r="C69" s="375"/>
      <c r="D69" s="374"/>
      <c r="E69" s="374"/>
      <c r="F69" s="374"/>
      <c r="G69" s="376"/>
      <c r="H69" s="288"/>
      <c r="I69" s="288"/>
      <c r="J69" s="288"/>
      <c r="K69" s="288"/>
      <c r="L69" s="288"/>
      <c r="M69" s="288"/>
      <c r="N69" s="288"/>
      <c r="O69" s="288"/>
      <c r="P69" s="288"/>
      <c r="Q69" s="288"/>
      <c r="R69" s="288"/>
      <c r="S69" s="288"/>
      <c r="T69" s="288"/>
      <c r="U69" s="288"/>
    </row>
    <row r="70" spans="1:31">
      <c r="A70" s="373"/>
      <c r="B70" s="374"/>
      <c r="C70" s="375"/>
      <c r="D70" s="374"/>
      <c r="E70" s="374"/>
      <c r="F70" s="374"/>
      <c r="G70" s="376"/>
      <c r="H70" s="288"/>
      <c r="I70" s="288"/>
      <c r="J70" s="288"/>
      <c r="K70" s="288"/>
      <c r="L70" s="288"/>
      <c r="M70" s="288"/>
      <c r="N70" s="288"/>
      <c r="O70" s="288"/>
      <c r="P70" s="288"/>
      <c r="Q70" s="288"/>
      <c r="R70" s="288"/>
      <c r="S70" s="288"/>
      <c r="T70" s="288"/>
      <c r="U70" s="288"/>
    </row>
    <row r="71" spans="1:31">
      <c r="A71" s="377"/>
      <c r="B71" s="378"/>
      <c r="C71" s="379"/>
      <c r="D71" s="378"/>
      <c r="E71" s="378"/>
      <c r="F71" s="378"/>
      <c r="G71" s="380"/>
      <c r="H71" s="288"/>
      <c r="I71" s="288"/>
      <c r="J71" s="288"/>
      <c r="K71" s="288"/>
      <c r="L71" s="288"/>
      <c r="M71" s="288"/>
      <c r="N71" s="288"/>
      <c r="O71" s="288"/>
      <c r="P71" s="288"/>
      <c r="Q71" s="288"/>
      <c r="R71" s="288"/>
      <c r="S71" s="288"/>
      <c r="T71" s="288"/>
      <c r="U71" s="288"/>
    </row>
    <row r="72" spans="1:31">
      <c r="A72" s="288"/>
      <c r="B72" s="5" t="s">
        <v>712</v>
      </c>
      <c r="C72" s="250" t="s">
        <v>712</v>
      </c>
      <c r="D72" s="288"/>
      <c r="E72" s="288"/>
      <c r="F72" s="288"/>
      <c r="G72" s="288"/>
      <c r="H72" s="288"/>
      <c r="I72" s="288"/>
      <c r="J72" s="288"/>
      <c r="K72" s="288"/>
      <c r="L72" s="288"/>
      <c r="M72" s="288"/>
      <c r="N72" s="288"/>
      <c r="O72" s="288"/>
      <c r="P72" s="288"/>
      <c r="Q72" s="288"/>
      <c r="R72" s="288"/>
      <c r="S72" s="288"/>
      <c r="T72" s="288"/>
      <c r="U72" s="288"/>
    </row>
    <row r="73" spans="1:31">
      <c r="A73" t="s">
        <v>1436</v>
      </c>
      <c r="B73"/>
      <c r="C73"/>
      <c r="AE73" t="s">
        <v>711</v>
      </c>
    </row>
    <row r="74" spans="1:31">
      <c r="A74" s="389" t="s">
        <v>1437</v>
      </c>
      <c r="B74" s="389"/>
      <c r="C74" s="389"/>
      <c r="D74" s="389"/>
      <c r="E74" s="389"/>
      <c r="F74" s="389"/>
      <c r="G74" s="389"/>
      <c r="H74" s="389"/>
      <c r="I74" s="389"/>
    </row>
    <row r="75" spans="1:31">
      <c r="A75" t="s">
        <v>1438</v>
      </c>
      <c r="B75"/>
      <c r="C75"/>
    </row>
    <row r="76" spans="1:31">
      <c r="B76"/>
      <c r="C76"/>
    </row>
    <row r="77" spans="1:31">
      <c r="A77" s="389" t="s">
        <v>1439</v>
      </c>
      <c r="B77" s="389"/>
      <c r="C77" s="389"/>
      <c r="D77" s="389"/>
      <c r="E77" s="389"/>
      <c r="F77" s="389"/>
      <c r="G77" s="389"/>
      <c r="H77" s="389"/>
      <c r="I77" s="389"/>
    </row>
    <row r="78" spans="1:31">
      <c r="A78" t="s">
        <v>1573</v>
      </c>
      <c r="B78"/>
      <c r="C78"/>
    </row>
    <row r="79" spans="1:31">
      <c r="A79" t="s">
        <v>1572</v>
      </c>
      <c r="B79"/>
      <c r="C79"/>
    </row>
    <row r="80" spans="1:31">
      <c r="A80" t="s">
        <v>1571</v>
      </c>
      <c r="B80"/>
      <c r="C80"/>
    </row>
    <row r="82" spans="1:3">
      <c r="A82" t="s">
        <v>1701</v>
      </c>
      <c r="B82"/>
      <c r="C82"/>
    </row>
  </sheetData>
  <sheetProtection algorithmName="SHA-512" hashValue="YqqMKZpwkXETfa/fm27ZgKrUn0nnQ/bfr9qfwJn/olH+om9d2/qerJeq68mmy0ZBZKNYdrVVIa8JjE4LWar9Mw==" saltValue="6AJQbD/nHfde/Iji8otl1A==" spinCount="100000" sheet="1" objects="1" scenarios="1"/>
  <protectedRanges>
    <protectedRange sqref="F9 F11 F13 F15 F17 F19 F21 F22 F23 F24 F25 F27 F29 F31 F34 F37 F39 F40 F42 F44 F45 F46 F48 F49 F50 F51 F52 F53 F55 F57 F59 A67:G71" name="Oblast1"/>
  </protectedRanges>
  <mergeCells count="25">
    <mergeCell ref="A1:G1"/>
    <mergeCell ref="C2:G2"/>
    <mergeCell ref="C3:G3"/>
    <mergeCell ref="C4:G4"/>
    <mergeCell ref="C10:G10"/>
    <mergeCell ref="C33:G33"/>
    <mergeCell ref="C35:G35"/>
    <mergeCell ref="C38:G38"/>
    <mergeCell ref="C43:G43"/>
    <mergeCell ref="C12:G12"/>
    <mergeCell ref="C14:G14"/>
    <mergeCell ref="C18:G18"/>
    <mergeCell ref="C20:G20"/>
    <mergeCell ref="C28:G28"/>
    <mergeCell ref="C32:G32"/>
    <mergeCell ref="C47:G47"/>
    <mergeCell ref="C54:G54"/>
    <mergeCell ref="A74:I74"/>
    <mergeCell ref="A77:I77"/>
    <mergeCell ref="C58:G58"/>
    <mergeCell ref="C60:G60"/>
    <mergeCell ref="C61:G61"/>
    <mergeCell ref="A66:C66"/>
    <mergeCell ref="A67:G71"/>
    <mergeCell ref="C56:G56"/>
  </mergeCells>
  <pageMargins left="0.39370078740157499" right="0.196850393700787" top="0.78740157499999996" bottom="0.78740157499999996"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heetPr>
  <dimension ref="A1:BH121"/>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1933</v>
      </c>
      <c r="D2" s="399"/>
      <c r="E2" s="399"/>
      <c r="F2" s="399"/>
      <c r="G2" s="400"/>
      <c r="AE2" t="s">
        <v>56</v>
      </c>
    </row>
    <row r="3" spans="1:60" ht="24.95" hidden="1" customHeight="1">
      <c r="A3" s="305" t="s">
        <v>7</v>
      </c>
      <c r="B3" s="304"/>
      <c r="C3" s="398"/>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SUMIF(AE9:AE100,"&lt;&gt;NOR",G9:G100)</f>
        <v>0</v>
      </c>
      <c r="H8" s="291"/>
      <c r="I8" s="291">
        <f>SUM(I9:I100)</f>
        <v>0</v>
      </c>
      <c r="J8" s="291"/>
      <c r="K8" s="291">
        <f>SUM(K9:K100)</f>
        <v>0</v>
      </c>
      <c r="L8" s="291"/>
      <c r="M8" s="291">
        <f>SUM(M9:M100)</f>
        <v>0</v>
      </c>
      <c r="N8" s="289"/>
      <c r="O8" s="289">
        <f>SUM(O9:O100)</f>
        <v>180.45389999999995</v>
      </c>
      <c r="P8" s="289"/>
      <c r="Q8" s="289">
        <f>SUM(Q9:Q100)</f>
        <v>0</v>
      </c>
      <c r="R8" s="289"/>
      <c r="S8" s="289"/>
      <c r="T8" s="290"/>
      <c r="U8" s="289">
        <f>SUM(U9:U100)</f>
        <v>6007.93</v>
      </c>
      <c r="AE8" t="s">
        <v>78</v>
      </c>
    </row>
    <row r="9" spans="1:60" outlineLevel="1">
      <c r="A9" s="100">
        <v>1</v>
      </c>
      <c r="B9" s="281" t="s">
        <v>1887</v>
      </c>
      <c r="C9" s="280" t="s">
        <v>1886</v>
      </c>
      <c r="D9" s="104" t="s">
        <v>114</v>
      </c>
      <c r="E9" s="257">
        <v>32</v>
      </c>
      <c r="F9" s="256">
        <v>0</v>
      </c>
      <c r="G9" s="106">
        <f t="shared" ref="G9:G25" si="0">ROUND(E9*F9,2)</f>
        <v>0</v>
      </c>
      <c r="H9" s="106"/>
      <c r="I9" s="106">
        <f t="shared" ref="I9:I25" si="1">ROUND(E9*H9,2)</f>
        <v>0</v>
      </c>
      <c r="J9" s="106"/>
      <c r="K9" s="106">
        <f t="shared" ref="K9:K25" si="2">ROUND(E9*J9,2)</f>
        <v>0</v>
      </c>
      <c r="L9" s="106">
        <v>21</v>
      </c>
      <c r="M9" s="106">
        <f t="shared" ref="M9:M25" si="3">G9*(1+L9/100)</f>
        <v>0</v>
      </c>
      <c r="N9" s="104">
        <v>9.4000000000000004E-3</v>
      </c>
      <c r="O9" s="104">
        <f t="shared" ref="O9:O25" si="4">ROUND(E9*N9,5)</f>
        <v>0.30080000000000001</v>
      </c>
      <c r="P9" s="104">
        <v>0</v>
      </c>
      <c r="Q9" s="104">
        <f t="shared" ref="Q9:Q25" si="5">ROUND(E9*P9,5)</f>
        <v>0</v>
      </c>
      <c r="R9" s="104"/>
      <c r="S9" s="104"/>
      <c r="T9" s="105">
        <v>0.86399999999999999</v>
      </c>
      <c r="U9" s="104">
        <f t="shared" ref="U9:U25" si="6">ROUND(E9*T9,2)</f>
        <v>27.65</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v>2</v>
      </c>
      <c r="B10" s="281" t="s">
        <v>1885</v>
      </c>
      <c r="C10" s="280" t="s">
        <v>1884</v>
      </c>
      <c r="D10" s="104" t="s">
        <v>114</v>
      </c>
      <c r="E10" s="257">
        <v>32</v>
      </c>
      <c r="F10" s="256">
        <v>0</v>
      </c>
      <c r="G10" s="106">
        <f t="shared" si="0"/>
        <v>0</v>
      </c>
      <c r="H10" s="106"/>
      <c r="I10" s="106">
        <f t="shared" si="1"/>
        <v>0</v>
      </c>
      <c r="J10" s="106"/>
      <c r="K10" s="106">
        <f t="shared" si="2"/>
        <v>0</v>
      </c>
      <c r="L10" s="106">
        <v>21</v>
      </c>
      <c r="M10" s="106">
        <f t="shared" si="3"/>
        <v>0</v>
      </c>
      <c r="N10" s="104">
        <v>0</v>
      </c>
      <c r="O10" s="104">
        <f t="shared" si="4"/>
        <v>0</v>
      </c>
      <c r="P10" s="104">
        <v>0</v>
      </c>
      <c r="Q10" s="104">
        <f t="shared" si="5"/>
        <v>0</v>
      </c>
      <c r="R10" s="104"/>
      <c r="S10" s="104"/>
      <c r="T10" s="105">
        <v>0.371</v>
      </c>
      <c r="U10" s="104">
        <f t="shared" si="6"/>
        <v>11.87</v>
      </c>
      <c r="V10" s="99"/>
      <c r="W10" s="99"/>
      <c r="X10" s="99"/>
      <c r="Y10" s="99"/>
      <c r="Z10" s="99"/>
      <c r="AA10" s="99"/>
      <c r="AB10" s="99"/>
      <c r="AC10" s="99"/>
      <c r="AD10" s="99"/>
      <c r="AE10" s="99" t="s">
        <v>79</v>
      </c>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row>
    <row r="11" spans="1:60" outlineLevel="1">
      <c r="A11" s="100">
        <v>3</v>
      </c>
      <c r="B11" s="281" t="s">
        <v>1883</v>
      </c>
      <c r="C11" s="280" t="s">
        <v>1882</v>
      </c>
      <c r="D11" s="104" t="s">
        <v>114</v>
      </c>
      <c r="E11" s="257">
        <v>2378</v>
      </c>
      <c r="F11" s="256">
        <v>0</v>
      </c>
      <c r="G11" s="106">
        <f t="shared" si="0"/>
        <v>0</v>
      </c>
      <c r="H11" s="106"/>
      <c r="I11" s="106">
        <f t="shared" si="1"/>
        <v>0</v>
      </c>
      <c r="J11" s="106"/>
      <c r="K11" s="106">
        <f t="shared" si="2"/>
        <v>0</v>
      </c>
      <c r="L11" s="106">
        <v>21</v>
      </c>
      <c r="M11" s="106">
        <f t="shared" si="3"/>
        <v>0</v>
      </c>
      <c r="N11" s="104">
        <v>0</v>
      </c>
      <c r="O11" s="104">
        <f t="shared" si="4"/>
        <v>0</v>
      </c>
      <c r="P11" s="104">
        <v>0</v>
      </c>
      <c r="Q11" s="104">
        <f t="shared" si="5"/>
        <v>0</v>
      </c>
      <c r="R11" s="104"/>
      <c r="S11" s="104"/>
      <c r="T11" s="105">
        <v>3.5000000000000001E-3</v>
      </c>
      <c r="U11" s="104">
        <f t="shared" si="6"/>
        <v>8.32</v>
      </c>
      <c r="V11" s="99"/>
      <c r="W11" s="99"/>
      <c r="X11" s="99"/>
      <c r="Y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outlineLevel="1">
      <c r="A12" s="100">
        <v>4</v>
      </c>
      <c r="B12" s="281" t="s">
        <v>1881</v>
      </c>
      <c r="C12" s="280" t="s">
        <v>1880</v>
      </c>
      <c r="D12" s="104" t="s">
        <v>114</v>
      </c>
      <c r="E12" s="257">
        <v>2604</v>
      </c>
      <c r="F12" s="256">
        <v>0</v>
      </c>
      <c r="G12" s="106">
        <f t="shared" si="0"/>
        <v>0</v>
      </c>
      <c r="H12" s="106"/>
      <c r="I12" s="106">
        <f t="shared" si="1"/>
        <v>0</v>
      </c>
      <c r="J12" s="106"/>
      <c r="K12" s="106">
        <f t="shared" si="2"/>
        <v>0</v>
      </c>
      <c r="L12" s="106">
        <v>21</v>
      </c>
      <c r="M12" s="106">
        <f t="shared" si="3"/>
        <v>0</v>
      </c>
      <c r="N12" s="104">
        <v>0</v>
      </c>
      <c r="O12" s="104">
        <f t="shared" si="4"/>
        <v>0</v>
      </c>
      <c r="P12" s="104">
        <v>0</v>
      </c>
      <c r="Q12" s="104">
        <f t="shared" si="5"/>
        <v>0</v>
      </c>
      <c r="R12" s="104"/>
      <c r="S12" s="104"/>
      <c r="T12" s="105">
        <v>3.8999999999999998E-3</v>
      </c>
      <c r="U12" s="104">
        <f t="shared" si="6"/>
        <v>10.16</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v>5</v>
      </c>
      <c r="B13" s="281" t="s">
        <v>1879</v>
      </c>
      <c r="C13" s="280" t="s">
        <v>1878</v>
      </c>
      <c r="D13" s="104" t="s">
        <v>118</v>
      </c>
      <c r="E13" s="257">
        <v>3</v>
      </c>
      <c r="F13" s="256">
        <v>0</v>
      </c>
      <c r="G13" s="106">
        <f t="shared" si="0"/>
        <v>0</v>
      </c>
      <c r="H13" s="106"/>
      <c r="I13" s="106">
        <f t="shared" si="1"/>
        <v>0</v>
      </c>
      <c r="J13" s="106"/>
      <c r="K13" s="106">
        <f t="shared" si="2"/>
        <v>0</v>
      </c>
      <c r="L13" s="106">
        <v>21</v>
      </c>
      <c r="M13" s="106">
        <f t="shared" si="3"/>
        <v>0</v>
      </c>
      <c r="N13" s="104">
        <v>1E-3</v>
      </c>
      <c r="O13" s="104">
        <f t="shared" si="4"/>
        <v>3.0000000000000001E-3</v>
      </c>
      <c r="P13" s="104">
        <v>0</v>
      </c>
      <c r="Q13" s="104">
        <f t="shared" si="5"/>
        <v>0</v>
      </c>
      <c r="R13" s="104"/>
      <c r="S13" s="104"/>
      <c r="T13" s="105">
        <v>0</v>
      </c>
      <c r="U13" s="104">
        <f t="shared" si="6"/>
        <v>0</v>
      </c>
      <c r="V13" s="99"/>
      <c r="W13" s="99"/>
      <c r="X13" s="99"/>
      <c r="Y13" s="99"/>
      <c r="Z13" s="99"/>
      <c r="AA13" s="99"/>
      <c r="AB13" s="99"/>
      <c r="AC13" s="99"/>
      <c r="AD13" s="99"/>
      <c r="AE13" s="99" t="s">
        <v>745</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v>6</v>
      </c>
      <c r="B14" s="281" t="s">
        <v>1877</v>
      </c>
      <c r="C14" s="280" t="s">
        <v>1876</v>
      </c>
      <c r="D14" s="104" t="s">
        <v>114</v>
      </c>
      <c r="E14" s="257">
        <v>839</v>
      </c>
      <c r="F14" s="256">
        <v>0</v>
      </c>
      <c r="G14" s="106">
        <f t="shared" si="0"/>
        <v>0</v>
      </c>
      <c r="H14" s="106"/>
      <c r="I14" s="106">
        <f t="shared" si="1"/>
        <v>0</v>
      </c>
      <c r="J14" s="106"/>
      <c r="K14" s="106">
        <f t="shared" si="2"/>
        <v>0</v>
      </c>
      <c r="L14" s="106">
        <v>21</v>
      </c>
      <c r="M14" s="106">
        <f t="shared" si="3"/>
        <v>0</v>
      </c>
      <c r="N14" s="104">
        <v>0</v>
      </c>
      <c r="O14" s="104">
        <f t="shared" si="4"/>
        <v>0</v>
      </c>
      <c r="P14" s="104">
        <v>0</v>
      </c>
      <c r="Q14" s="104">
        <f t="shared" si="5"/>
        <v>0</v>
      </c>
      <c r="R14" s="104"/>
      <c r="S14" s="104"/>
      <c r="T14" s="105">
        <v>1.5580000000000001</v>
      </c>
      <c r="U14" s="104">
        <f t="shared" si="6"/>
        <v>1307.1600000000001</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outlineLevel="1">
      <c r="A15" s="100">
        <v>7</v>
      </c>
      <c r="B15" s="281" t="s">
        <v>1875</v>
      </c>
      <c r="C15" s="280" t="s">
        <v>1874</v>
      </c>
      <c r="D15" s="104" t="s">
        <v>114</v>
      </c>
      <c r="E15" s="257">
        <v>833</v>
      </c>
      <c r="F15" s="256">
        <v>0</v>
      </c>
      <c r="G15" s="106">
        <f t="shared" si="0"/>
        <v>0</v>
      </c>
      <c r="H15" s="106"/>
      <c r="I15" s="106">
        <f t="shared" si="1"/>
        <v>0</v>
      </c>
      <c r="J15" s="106"/>
      <c r="K15" s="106">
        <f t="shared" si="2"/>
        <v>0</v>
      </c>
      <c r="L15" s="106">
        <v>21</v>
      </c>
      <c r="M15" s="106">
        <f t="shared" si="3"/>
        <v>0</v>
      </c>
      <c r="N15" s="104">
        <v>0</v>
      </c>
      <c r="O15" s="104">
        <f t="shared" si="4"/>
        <v>0</v>
      </c>
      <c r="P15" s="104">
        <v>0</v>
      </c>
      <c r="Q15" s="104">
        <f t="shared" si="5"/>
        <v>0</v>
      </c>
      <c r="R15" s="104"/>
      <c r="S15" s="104"/>
      <c r="T15" s="105">
        <v>2.2090000000000001</v>
      </c>
      <c r="U15" s="104">
        <f t="shared" si="6"/>
        <v>1840.1</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outlineLevel="1">
      <c r="A16" s="100">
        <v>8</v>
      </c>
      <c r="B16" s="281" t="s">
        <v>1873</v>
      </c>
      <c r="C16" s="280" t="s">
        <v>1872</v>
      </c>
      <c r="D16" s="104" t="s">
        <v>114</v>
      </c>
      <c r="E16" s="257">
        <v>2378</v>
      </c>
      <c r="F16" s="256">
        <v>0</v>
      </c>
      <c r="G16" s="106">
        <f t="shared" si="0"/>
        <v>0</v>
      </c>
      <c r="H16" s="106"/>
      <c r="I16" s="106">
        <f t="shared" si="1"/>
        <v>0</v>
      </c>
      <c r="J16" s="106"/>
      <c r="K16" s="106">
        <f t="shared" si="2"/>
        <v>0</v>
      </c>
      <c r="L16" s="106">
        <v>21</v>
      </c>
      <c r="M16" s="106">
        <f t="shared" si="3"/>
        <v>0</v>
      </c>
      <c r="N16" s="104">
        <v>0</v>
      </c>
      <c r="O16" s="104">
        <f t="shared" si="4"/>
        <v>0</v>
      </c>
      <c r="P16" s="104">
        <v>0</v>
      </c>
      <c r="Q16" s="104">
        <f t="shared" si="5"/>
        <v>0</v>
      </c>
      <c r="R16" s="104"/>
      <c r="S16" s="104"/>
      <c r="T16" s="105">
        <v>0.126</v>
      </c>
      <c r="U16" s="104">
        <f t="shared" si="6"/>
        <v>299.63</v>
      </c>
      <c r="V16" s="99"/>
      <c r="W16" s="99"/>
      <c r="X16" s="99"/>
      <c r="Y16" s="99"/>
      <c r="Z16" s="99"/>
      <c r="AA16" s="99"/>
      <c r="AB16" s="99"/>
      <c r="AC16" s="99"/>
      <c r="AD16" s="99"/>
      <c r="AE16" s="99" t="s">
        <v>79</v>
      </c>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v>9</v>
      </c>
      <c r="B17" s="281" t="s">
        <v>1871</v>
      </c>
      <c r="C17" s="280" t="s">
        <v>1870</v>
      </c>
      <c r="D17" s="104" t="s">
        <v>114</v>
      </c>
      <c r="E17" s="257">
        <v>2604</v>
      </c>
      <c r="F17" s="256">
        <v>0</v>
      </c>
      <c r="G17" s="106">
        <f t="shared" si="0"/>
        <v>0</v>
      </c>
      <c r="H17" s="106"/>
      <c r="I17" s="106">
        <f t="shared" si="1"/>
        <v>0</v>
      </c>
      <c r="J17" s="106"/>
      <c r="K17" s="106">
        <f t="shared" si="2"/>
        <v>0</v>
      </c>
      <c r="L17" s="106">
        <v>21</v>
      </c>
      <c r="M17" s="106">
        <f t="shared" si="3"/>
        <v>0</v>
      </c>
      <c r="N17" s="104">
        <v>0</v>
      </c>
      <c r="O17" s="104">
        <f t="shared" si="4"/>
        <v>0</v>
      </c>
      <c r="P17" s="104">
        <v>0</v>
      </c>
      <c r="Q17" s="104">
        <f t="shared" si="5"/>
        <v>0</v>
      </c>
      <c r="R17" s="104"/>
      <c r="S17" s="104"/>
      <c r="T17" s="105">
        <v>0.23899999999999999</v>
      </c>
      <c r="U17" s="104">
        <f t="shared" si="6"/>
        <v>622.36</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v>10</v>
      </c>
      <c r="B18" s="281" t="s">
        <v>1869</v>
      </c>
      <c r="C18" s="280" t="s">
        <v>1868</v>
      </c>
      <c r="D18" s="104" t="s">
        <v>178</v>
      </c>
      <c r="E18" s="257">
        <v>10</v>
      </c>
      <c r="F18" s="256">
        <v>0</v>
      </c>
      <c r="G18" s="106">
        <f t="shared" si="0"/>
        <v>0</v>
      </c>
      <c r="H18" s="106"/>
      <c r="I18" s="106">
        <f t="shared" si="1"/>
        <v>0</v>
      </c>
      <c r="J18" s="106"/>
      <c r="K18" s="106">
        <f t="shared" si="2"/>
        <v>0</v>
      </c>
      <c r="L18" s="106">
        <v>21</v>
      </c>
      <c r="M18" s="106">
        <f t="shared" si="3"/>
        <v>0</v>
      </c>
      <c r="N18" s="104">
        <v>0</v>
      </c>
      <c r="O18" s="104">
        <f t="shared" si="4"/>
        <v>0</v>
      </c>
      <c r="P18" s="104">
        <v>0</v>
      </c>
      <c r="Q18" s="104">
        <f t="shared" si="5"/>
        <v>0</v>
      </c>
      <c r="R18" s="104"/>
      <c r="S18" s="104"/>
      <c r="T18" s="105">
        <v>3.4780000000000002</v>
      </c>
      <c r="U18" s="104">
        <f t="shared" si="6"/>
        <v>34.78</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v>11</v>
      </c>
      <c r="B19" s="281" t="s">
        <v>1867</v>
      </c>
      <c r="C19" s="280" t="s">
        <v>1866</v>
      </c>
      <c r="D19" s="104" t="s">
        <v>178</v>
      </c>
      <c r="E19" s="257">
        <v>28</v>
      </c>
      <c r="F19" s="256">
        <v>0</v>
      </c>
      <c r="G19" s="106">
        <f t="shared" si="0"/>
        <v>0</v>
      </c>
      <c r="H19" s="106"/>
      <c r="I19" s="106">
        <f t="shared" si="1"/>
        <v>0</v>
      </c>
      <c r="J19" s="106"/>
      <c r="K19" s="106">
        <f t="shared" si="2"/>
        <v>0</v>
      </c>
      <c r="L19" s="106">
        <v>21</v>
      </c>
      <c r="M19" s="106">
        <f t="shared" si="3"/>
        <v>0</v>
      </c>
      <c r="N19" s="104">
        <v>0</v>
      </c>
      <c r="O19" s="104">
        <f t="shared" si="4"/>
        <v>0</v>
      </c>
      <c r="P19" s="104">
        <v>0</v>
      </c>
      <c r="Q19" s="104">
        <f t="shared" si="5"/>
        <v>0</v>
      </c>
      <c r="R19" s="104"/>
      <c r="S19" s="104"/>
      <c r="T19" s="105">
        <v>5.65</v>
      </c>
      <c r="U19" s="104">
        <f t="shared" si="6"/>
        <v>158.19999999999999</v>
      </c>
      <c r="V19" s="99"/>
      <c r="W19" s="99"/>
      <c r="X19" s="99"/>
      <c r="Y19" s="99"/>
      <c r="Z19" s="99"/>
      <c r="AA19" s="99"/>
      <c r="AB19" s="99"/>
      <c r="AC19" s="99"/>
      <c r="AD19" s="99"/>
      <c r="AE19" s="99" t="s">
        <v>79</v>
      </c>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v>12</v>
      </c>
      <c r="B20" s="281" t="s">
        <v>1865</v>
      </c>
      <c r="C20" s="280" t="s">
        <v>1864</v>
      </c>
      <c r="D20" s="104" t="s">
        <v>178</v>
      </c>
      <c r="E20" s="257">
        <v>147</v>
      </c>
      <c r="F20" s="256">
        <v>0</v>
      </c>
      <c r="G20" s="106">
        <f t="shared" si="0"/>
        <v>0</v>
      </c>
      <c r="H20" s="106"/>
      <c r="I20" s="106">
        <f t="shared" si="1"/>
        <v>0</v>
      </c>
      <c r="J20" s="106"/>
      <c r="K20" s="106">
        <f t="shared" si="2"/>
        <v>0</v>
      </c>
      <c r="L20" s="106">
        <v>21</v>
      </c>
      <c r="M20" s="106">
        <f t="shared" si="3"/>
        <v>0</v>
      </c>
      <c r="N20" s="104">
        <v>0</v>
      </c>
      <c r="O20" s="104">
        <f t="shared" si="4"/>
        <v>0</v>
      </c>
      <c r="P20" s="104">
        <v>0</v>
      </c>
      <c r="Q20" s="104">
        <f t="shared" si="5"/>
        <v>0</v>
      </c>
      <c r="R20" s="104"/>
      <c r="S20" s="104"/>
      <c r="T20" s="105">
        <v>4.8000000000000001E-2</v>
      </c>
      <c r="U20" s="104">
        <f t="shared" si="6"/>
        <v>7.06</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v>13</v>
      </c>
      <c r="B21" s="281" t="s">
        <v>1863</v>
      </c>
      <c r="C21" s="280" t="s">
        <v>1862</v>
      </c>
      <c r="D21" s="104" t="s">
        <v>178</v>
      </c>
      <c r="E21" s="257">
        <v>380</v>
      </c>
      <c r="F21" s="256">
        <v>0</v>
      </c>
      <c r="G21" s="106">
        <f t="shared" si="0"/>
        <v>0</v>
      </c>
      <c r="H21" s="106"/>
      <c r="I21" s="106">
        <f t="shared" si="1"/>
        <v>0</v>
      </c>
      <c r="J21" s="106"/>
      <c r="K21" s="106">
        <f t="shared" si="2"/>
        <v>0</v>
      </c>
      <c r="L21" s="106">
        <v>21</v>
      </c>
      <c r="M21" s="106">
        <f t="shared" si="3"/>
        <v>0</v>
      </c>
      <c r="N21" s="104">
        <v>0</v>
      </c>
      <c r="O21" s="104">
        <f t="shared" si="4"/>
        <v>0</v>
      </c>
      <c r="P21" s="104">
        <v>0</v>
      </c>
      <c r="Q21" s="104">
        <f t="shared" si="5"/>
        <v>0</v>
      </c>
      <c r="R21" s="104"/>
      <c r="S21" s="104"/>
      <c r="T21" s="105">
        <v>9.1999999999999998E-2</v>
      </c>
      <c r="U21" s="104">
        <f t="shared" si="6"/>
        <v>34.96</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v>14</v>
      </c>
      <c r="B22" s="281" t="s">
        <v>1861</v>
      </c>
      <c r="C22" s="280" t="s">
        <v>1860</v>
      </c>
      <c r="D22" s="104" t="s">
        <v>178</v>
      </c>
      <c r="E22" s="257">
        <v>10</v>
      </c>
      <c r="F22" s="256">
        <v>0</v>
      </c>
      <c r="G22" s="106">
        <f t="shared" si="0"/>
        <v>0</v>
      </c>
      <c r="H22" s="106"/>
      <c r="I22" s="106">
        <f t="shared" si="1"/>
        <v>0</v>
      </c>
      <c r="J22" s="106"/>
      <c r="K22" s="106">
        <f t="shared" si="2"/>
        <v>0</v>
      </c>
      <c r="L22" s="106">
        <v>21</v>
      </c>
      <c r="M22" s="106">
        <f t="shared" si="3"/>
        <v>0</v>
      </c>
      <c r="N22" s="104">
        <v>0</v>
      </c>
      <c r="O22" s="104">
        <f t="shared" si="4"/>
        <v>0</v>
      </c>
      <c r="P22" s="104">
        <v>0</v>
      </c>
      <c r="Q22" s="104">
        <f t="shared" si="5"/>
        <v>0</v>
      </c>
      <c r="R22" s="104"/>
      <c r="S22" s="104"/>
      <c r="T22" s="105">
        <v>3.0920000000000001</v>
      </c>
      <c r="U22" s="104">
        <f t="shared" si="6"/>
        <v>30.92</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outlineLevel="1">
      <c r="A23" s="100">
        <v>15</v>
      </c>
      <c r="B23" s="281" t="s">
        <v>1859</v>
      </c>
      <c r="C23" s="280" t="s">
        <v>1858</v>
      </c>
      <c r="D23" s="104" t="s">
        <v>178</v>
      </c>
      <c r="E23" s="257">
        <v>28</v>
      </c>
      <c r="F23" s="256">
        <v>0</v>
      </c>
      <c r="G23" s="106">
        <f t="shared" si="0"/>
        <v>0</v>
      </c>
      <c r="H23" s="106"/>
      <c r="I23" s="106">
        <f t="shared" si="1"/>
        <v>0</v>
      </c>
      <c r="J23" s="106"/>
      <c r="K23" s="106">
        <f t="shared" si="2"/>
        <v>0</v>
      </c>
      <c r="L23" s="106">
        <v>21</v>
      </c>
      <c r="M23" s="106">
        <f t="shared" si="3"/>
        <v>0</v>
      </c>
      <c r="N23" s="104">
        <v>0</v>
      </c>
      <c r="O23" s="104">
        <f t="shared" si="4"/>
        <v>0</v>
      </c>
      <c r="P23" s="104">
        <v>0</v>
      </c>
      <c r="Q23" s="104">
        <f t="shared" si="5"/>
        <v>0</v>
      </c>
      <c r="R23" s="104"/>
      <c r="S23" s="104"/>
      <c r="T23" s="105">
        <v>9.8819999999999997</v>
      </c>
      <c r="U23" s="104">
        <f t="shared" si="6"/>
        <v>276.7</v>
      </c>
      <c r="V23" s="99"/>
      <c r="W23" s="99"/>
      <c r="X23" s="99"/>
      <c r="Y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v>16</v>
      </c>
      <c r="B24" s="281" t="s">
        <v>1857</v>
      </c>
      <c r="C24" s="280" t="s">
        <v>1856</v>
      </c>
      <c r="D24" s="104" t="s">
        <v>113</v>
      </c>
      <c r="E24" s="257">
        <v>246.4</v>
      </c>
      <c r="F24" s="256">
        <v>0</v>
      </c>
      <c r="G24" s="106">
        <f t="shared" si="0"/>
        <v>0</v>
      </c>
      <c r="H24" s="106"/>
      <c r="I24" s="106">
        <f t="shared" si="1"/>
        <v>0</v>
      </c>
      <c r="J24" s="106"/>
      <c r="K24" s="106">
        <f t="shared" si="2"/>
        <v>0</v>
      </c>
      <c r="L24" s="106">
        <v>21</v>
      </c>
      <c r="M24" s="106">
        <f t="shared" si="3"/>
        <v>0</v>
      </c>
      <c r="N24" s="104">
        <v>0.35</v>
      </c>
      <c r="O24" s="104">
        <f t="shared" si="4"/>
        <v>86.24</v>
      </c>
      <c r="P24" s="104">
        <v>0</v>
      </c>
      <c r="Q24" s="104">
        <f t="shared" si="5"/>
        <v>0</v>
      </c>
      <c r="R24" s="104"/>
      <c r="S24" s="104"/>
      <c r="T24" s="105">
        <v>0</v>
      </c>
      <c r="U24" s="104">
        <f t="shared" si="6"/>
        <v>0</v>
      </c>
      <c r="V24" s="99"/>
      <c r="W24" s="99"/>
      <c r="X24" s="99"/>
      <c r="Y24" s="99"/>
      <c r="Z24" s="99"/>
      <c r="AA24" s="99"/>
      <c r="AB24" s="99"/>
      <c r="AC24" s="99"/>
      <c r="AD24" s="99"/>
      <c r="AE24" s="99" t="s">
        <v>745</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v>17</v>
      </c>
      <c r="B25" s="281" t="s">
        <v>1855</v>
      </c>
      <c r="C25" s="280" t="s">
        <v>1854</v>
      </c>
      <c r="D25" s="104" t="s">
        <v>120</v>
      </c>
      <c r="E25" s="257">
        <v>30.4</v>
      </c>
      <c r="F25" s="256">
        <v>0</v>
      </c>
      <c r="G25" s="106">
        <f t="shared" si="0"/>
        <v>0</v>
      </c>
      <c r="H25" s="106"/>
      <c r="I25" s="106">
        <f t="shared" si="1"/>
        <v>0</v>
      </c>
      <c r="J25" s="106"/>
      <c r="K25" s="106">
        <f t="shared" si="2"/>
        <v>0</v>
      </c>
      <c r="L25" s="106">
        <v>21</v>
      </c>
      <c r="M25" s="106">
        <f t="shared" si="3"/>
        <v>0</v>
      </c>
      <c r="N25" s="104">
        <v>1</v>
      </c>
      <c r="O25" s="104">
        <f t="shared" si="4"/>
        <v>30.4</v>
      </c>
      <c r="P25" s="104">
        <v>0</v>
      </c>
      <c r="Q25" s="104">
        <f t="shared" si="5"/>
        <v>0</v>
      </c>
      <c r="R25" s="104"/>
      <c r="S25" s="104"/>
      <c r="T25" s="105">
        <v>0</v>
      </c>
      <c r="U25" s="104">
        <f t="shared" si="6"/>
        <v>0</v>
      </c>
      <c r="V25" s="99"/>
      <c r="W25" s="99"/>
      <c r="X25" s="99"/>
      <c r="Y25" s="99"/>
      <c r="Z25" s="99"/>
      <c r="AA25" s="99"/>
      <c r="AB25" s="99"/>
      <c r="AC25" s="99"/>
      <c r="AD25" s="99"/>
      <c r="AE25" s="99" t="s">
        <v>745</v>
      </c>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outlineLevel="1">
      <c r="A26" s="100"/>
      <c r="B26" s="281"/>
      <c r="C26" s="362" t="s">
        <v>122</v>
      </c>
      <c r="D26" s="363"/>
      <c r="E26" s="364"/>
      <c r="F26" s="365"/>
      <c r="G26" s="366"/>
      <c r="H26" s="106"/>
      <c r="I26" s="106"/>
      <c r="J26" s="106"/>
      <c r="K26" s="106"/>
      <c r="L26" s="106"/>
      <c r="M26" s="106"/>
      <c r="N26" s="104"/>
      <c r="O26" s="104"/>
      <c r="P26" s="104"/>
      <c r="Q26" s="104"/>
      <c r="R26" s="104"/>
      <c r="S26" s="104"/>
      <c r="T26" s="105"/>
      <c r="U26" s="104"/>
      <c r="V26" s="99"/>
      <c r="W26" s="99"/>
      <c r="X26" s="99"/>
      <c r="Y26" s="99"/>
      <c r="Z26" s="99"/>
      <c r="AA26" s="99"/>
      <c r="AB26" s="99"/>
      <c r="AC26" s="99"/>
      <c r="AD26" s="99"/>
      <c r="AE26" s="99" t="s">
        <v>80</v>
      </c>
      <c r="AF26" s="99"/>
      <c r="AG26" s="99"/>
      <c r="AH26" s="99"/>
      <c r="AI26" s="99"/>
      <c r="AJ26" s="99"/>
      <c r="AK26" s="99"/>
      <c r="AL26" s="99"/>
      <c r="AM26" s="99"/>
      <c r="AN26" s="99"/>
      <c r="AO26" s="99"/>
      <c r="AP26" s="99"/>
      <c r="AQ26" s="99"/>
      <c r="AR26" s="99"/>
      <c r="AS26" s="99"/>
      <c r="AT26" s="99"/>
      <c r="AU26" s="99"/>
      <c r="AV26" s="99"/>
      <c r="AW26" s="99"/>
      <c r="AX26" s="99"/>
      <c r="AY26" s="99"/>
      <c r="AZ26" s="99"/>
      <c r="BA26" s="101" t="str">
        <f>C26</f>
        <v>zemina na výměnu ve výsadbových jamách stromů</v>
      </c>
      <c r="BB26" s="99"/>
      <c r="BC26" s="99"/>
      <c r="BD26" s="99"/>
      <c r="BE26" s="99"/>
      <c r="BF26" s="99"/>
      <c r="BG26" s="99"/>
      <c r="BH26" s="99"/>
    </row>
    <row r="27" spans="1:60" outlineLevel="1">
      <c r="A27" s="100">
        <v>18</v>
      </c>
      <c r="B27" s="281" t="s">
        <v>1853</v>
      </c>
      <c r="C27" s="280" t="s">
        <v>1852</v>
      </c>
      <c r="D27" s="104" t="s">
        <v>178</v>
      </c>
      <c r="E27" s="257">
        <v>38</v>
      </c>
      <c r="F27" s="256">
        <v>0</v>
      </c>
      <c r="G27" s="106">
        <f>ROUND(E27*F27,2)</f>
        <v>0</v>
      </c>
      <c r="H27" s="106"/>
      <c r="I27" s="106">
        <f>ROUND(E27*H27,2)</f>
        <v>0</v>
      </c>
      <c r="J27" s="106"/>
      <c r="K27" s="106">
        <f>ROUND(E27*J27,2)</f>
        <v>0</v>
      </c>
      <c r="L27" s="106">
        <v>21</v>
      </c>
      <c r="M27" s="106">
        <f>G27*(1+L27/100)</f>
        <v>0</v>
      </c>
      <c r="N27" s="104">
        <v>4.4999999999999999E-4</v>
      </c>
      <c r="O27" s="104">
        <f>ROUND(E27*N27,5)</f>
        <v>1.7100000000000001E-2</v>
      </c>
      <c r="P27" s="104">
        <v>0</v>
      </c>
      <c r="Q27" s="104">
        <f>ROUND(E27*P27,5)</f>
        <v>0</v>
      </c>
      <c r="R27" s="104"/>
      <c r="S27" s="104"/>
      <c r="T27" s="105">
        <v>0.57099999999999995</v>
      </c>
      <c r="U27" s="104">
        <f>ROUND(E27*T27,2)</f>
        <v>21.7</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outlineLevel="1">
      <c r="A28" s="100"/>
      <c r="B28" s="281"/>
      <c r="C28" s="362" t="s">
        <v>1851</v>
      </c>
      <c r="D28" s="363"/>
      <c r="E28" s="364"/>
      <c r="F28" s="365"/>
      <c r="G28" s="36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ukotvení dřeviny třemi kůly délky do 2 m</v>
      </c>
      <c r="BB28" s="99"/>
      <c r="BC28" s="99"/>
      <c r="BD28" s="99"/>
      <c r="BE28" s="99"/>
      <c r="BF28" s="99"/>
      <c r="BG28" s="99"/>
      <c r="BH28" s="99"/>
    </row>
    <row r="29" spans="1:60" outlineLevel="1">
      <c r="A29" s="100">
        <v>19</v>
      </c>
      <c r="B29" s="281" t="s">
        <v>1850</v>
      </c>
      <c r="C29" s="280" t="s">
        <v>1849</v>
      </c>
      <c r="D29" s="104" t="s">
        <v>178</v>
      </c>
      <c r="E29" s="257">
        <v>114</v>
      </c>
      <c r="F29" s="256">
        <v>0</v>
      </c>
      <c r="G29" s="106">
        <f t="shared" ref="G29:G60" si="7">ROUND(E29*F29,2)</f>
        <v>0</v>
      </c>
      <c r="H29" s="106"/>
      <c r="I29" s="106">
        <f t="shared" ref="I29:I60" si="8">ROUND(E29*H29,2)</f>
        <v>0</v>
      </c>
      <c r="J29" s="106"/>
      <c r="K29" s="106">
        <f t="shared" ref="K29:K60" si="9">ROUND(E29*J29,2)</f>
        <v>0</v>
      </c>
      <c r="L29" s="106">
        <v>21</v>
      </c>
      <c r="M29" s="106">
        <f t="shared" ref="M29:M60" si="10">G29*(1+L29/100)</f>
        <v>0</v>
      </c>
      <c r="N29" s="104">
        <v>6.4999999999999997E-3</v>
      </c>
      <c r="O29" s="104">
        <f t="shared" ref="O29:O60" si="11">ROUND(E29*N29,5)</f>
        <v>0.74099999999999999</v>
      </c>
      <c r="P29" s="104">
        <v>0</v>
      </c>
      <c r="Q29" s="104">
        <f t="shared" ref="Q29:Q60" si="12">ROUND(E29*P29,5)</f>
        <v>0</v>
      </c>
      <c r="R29" s="104"/>
      <c r="S29" s="104"/>
      <c r="T29" s="105">
        <v>0</v>
      </c>
      <c r="U29" s="104">
        <f t="shared" ref="U29:U60" si="13">ROUND(E29*T29,2)</f>
        <v>0</v>
      </c>
      <c r="V29" s="99"/>
      <c r="W29" s="99"/>
      <c r="X29" s="99"/>
      <c r="Y29" s="99"/>
      <c r="Z29" s="99"/>
      <c r="AA29" s="99"/>
      <c r="AB29" s="99"/>
      <c r="AC29" s="99"/>
      <c r="AD29" s="99"/>
      <c r="AE29" s="99" t="s">
        <v>745</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v>20</v>
      </c>
      <c r="B30" s="281" t="s">
        <v>1848</v>
      </c>
      <c r="C30" s="280" t="s">
        <v>1847</v>
      </c>
      <c r="D30" s="104" t="s">
        <v>178</v>
      </c>
      <c r="E30" s="257">
        <v>6</v>
      </c>
      <c r="F30" s="256">
        <v>0</v>
      </c>
      <c r="G30" s="106">
        <f t="shared" si="7"/>
        <v>0</v>
      </c>
      <c r="H30" s="106"/>
      <c r="I30" s="106">
        <f t="shared" si="8"/>
        <v>0</v>
      </c>
      <c r="J30" s="106"/>
      <c r="K30" s="106">
        <f t="shared" si="9"/>
        <v>0</v>
      </c>
      <c r="L30" s="106">
        <v>21</v>
      </c>
      <c r="M30" s="106">
        <f t="shared" si="10"/>
        <v>0</v>
      </c>
      <c r="N30" s="104">
        <v>3.0000000000000001E-3</v>
      </c>
      <c r="O30" s="104">
        <f t="shared" si="11"/>
        <v>1.7999999999999999E-2</v>
      </c>
      <c r="P30" s="104">
        <v>0</v>
      </c>
      <c r="Q30" s="104">
        <f t="shared" si="12"/>
        <v>0</v>
      </c>
      <c r="R30" s="104"/>
      <c r="S30" s="104"/>
      <c r="T30" s="105">
        <v>0</v>
      </c>
      <c r="U30" s="104">
        <f t="shared" si="13"/>
        <v>0</v>
      </c>
      <c r="V30" s="99"/>
      <c r="W30" s="99"/>
      <c r="X30" s="99"/>
      <c r="Y30" s="99"/>
      <c r="Z30" s="99"/>
      <c r="AA30" s="99"/>
      <c r="AB30" s="99"/>
      <c r="AC30" s="99"/>
      <c r="AD30" s="99"/>
      <c r="AE30" s="99" t="s">
        <v>745</v>
      </c>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v>21</v>
      </c>
      <c r="B31" s="281" t="s">
        <v>1846</v>
      </c>
      <c r="C31" s="280" t="s">
        <v>1845</v>
      </c>
      <c r="D31" s="104" t="s">
        <v>178</v>
      </c>
      <c r="E31" s="257">
        <v>1</v>
      </c>
      <c r="F31" s="256">
        <v>0</v>
      </c>
      <c r="G31" s="106">
        <f t="shared" si="7"/>
        <v>0</v>
      </c>
      <c r="H31" s="106"/>
      <c r="I31" s="106">
        <f t="shared" si="8"/>
        <v>0</v>
      </c>
      <c r="J31" s="106"/>
      <c r="K31" s="106">
        <f t="shared" si="9"/>
        <v>0</v>
      </c>
      <c r="L31" s="106">
        <v>21</v>
      </c>
      <c r="M31" s="106">
        <f t="shared" si="10"/>
        <v>0</v>
      </c>
      <c r="N31" s="104">
        <v>3.0000000000000001E-3</v>
      </c>
      <c r="O31" s="104">
        <f t="shared" si="11"/>
        <v>3.0000000000000001E-3</v>
      </c>
      <c r="P31" s="104">
        <v>0</v>
      </c>
      <c r="Q31" s="104">
        <f t="shared" si="12"/>
        <v>0</v>
      </c>
      <c r="R31" s="104"/>
      <c r="S31" s="104"/>
      <c r="T31" s="105">
        <v>0</v>
      </c>
      <c r="U31" s="104">
        <f t="shared" si="13"/>
        <v>0</v>
      </c>
      <c r="V31" s="99"/>
      <c r="W31" s="99"/>
      <c r="X31" s="99"/>
      <c r="Y31" s="99"/>
      <c r="Z31" s="99"/>
      <c r="AA31" s="99"/>
      <c r="AB31" s="99"/>
      <c r="AC31" s="99"/>
      <c r="AD31" s="99"/>
      <c r="AE31" s="99" t="s">
        <v>745</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v>22</v>
      </c>
      <c r="B32" s="281" t="s">
        <v>1844</v>
      </c>
      <c r="C32" s="280" t="s">
        <v>1843</v>
      </c>
      <c r="D32" s="104" t="s">
        <v>178</v>
      </c>
      <c r="E32" s="257">
        <v>5</v>
      </c>
      <c r="F32" s="256">
        <v>0</v>
      </c>
      <c r="G32" s="106">
        <f t="shared" si="7"/>
        <v>0</v>
      </c>
      <c r="H32" s="106"/>
      <c r="I32" s="106">
        <f t="shared" si="8"/>
        <v>0</v>
      </c>
      <c r="J32" s="106"/>
      <c r="K32" s="106">
        <f t="shared" si="9"/>
        <v>0</v>
      </c>
      <c r="L32" s="106">
        <v>21</v>
      </c>
      <c r="M32" s="106">
        <f t="shared" si="10"/>
        <v>0</v>
      </c>
      <c r="N32" s="104">
        <v>2.9999999999999997E-4</v>
      </c>
      <c r="O32" s="104">
        <f t="shared" si="11"/>
        <v>1.5E-3</v>
      </c>
      <c r="P32" s="104">
        <v>0</v>
      </c>
      <c r="Q32" s="104">
        <f t="shared" si="12"/>
        <v>0</v>
      </c>
      <c r="R32" s="104"/>
      <c r="S32" s="104"/>
      <c r="T32" s="105">
        <v>0</v>
      </c>
      <c r="U32" s="104">
        <f t="shared" si="13"/>
        <v>0</v>
      </c>
      <c r="V32" s="99"/>
      <c r="W32" s="99"/>
      <c r="X32" s="99"/>
      <c r="Y32" s="99"/>
      <c r="Z32" s="99"/>
      <c r="AA32" s="99"/>
      <c r="AB32" s="99"/>
      <c r="AC32" s="99"/>
      <c r="AD32" s="99"/>
      <c r="AE32" s="99" t="s">
        <v>745</v>
      </c>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v>23</v>
      </c>
      <c r="B33" s="281" t="s">
        <v>1842</v>
      </c>
      <c r="C33" s="280" t="s">
        <v>1841</v>
      </c>
      <c r="D33" s="104" t="s">
        <v>178</v>
      </c>
      <c r="E33" s="257">
        <v>1</v>
      </c>
      <c r="F33" s="256">
        <v>0</v>
      </c>
      <c r="G33" s="106">
        <f t="shared" si="7"/>
        <v>0</v>
      </c>
      <c r="H33" s="106"/>
      <c r="I33" s="106">
        <f t="shared" si="8"/>
        <v>0</v>
      </c>
      <c r="J33" s="106"/>
      <c r="K33" s="106">
        <f t="shared" si="9"/>
        <v>0</v>
      </c>
      <c r="L33" s="106">
        <v>21</v>
      </c>
      <c r="M33" s="106">
        <f t="shared" si="10"/>
        <v>0</v>
      </c>
      <c r="N33" s="104">
        <v>2.9999999999999997E-4</v>
      </c>
      <c r="O33" s="104">
        <f t="shared" si="11"/>
        <v>2.9999999999999997E-4</v>
      </c>
      <c r="P33" s="104">
        <v>0</v>
      </c>
      <c r="Q33" s="104">
        <f t="shared" si="12"/>
        <v>0</v>
      </c>
      <c r="R33" s="104"/>
      <c r="S33" s="104"/>
      <c r="T33" s="105">
        <v>0</v>
      </c>
      <c r="U33" s="104">
        <f t="shared" si="13"/>
        <v>0</v>
      </c>
      <c r="V33" s="99"/>
      <c r="W33" s="99"/>
      <c r="X33" s="99"/>
      <c r="Y33" s="99"/>
      <c r="Z33" s="99"/>
      <c r="AA33" s="99"/>
      <c r="AB33" s="99"/>
      <c r="AC33" s="99"/>
      <c r="AD33" s="99"/>
      <c r="AE33" s="99" t="s">
        <v>745</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v>24</v>
      </c>
      <c r="B34" s="281" t="s">
        <v>1840</v>
      </c>
      <c r="C34" s="280" t="s">
        <v>1839</v>
      </c>
      <c r="D34" s="104" t="s">
        <v>178</v>
      </c>
      <c r="E34" s="257">
        <v>4</v>
      </c>
      <c r="F34" s="256">
        <v>0</v>
      </c>
      <c r="G34" s="106">
        <f t="shared" si="7"/>
        <v>0</v>
      </c>
      <c r="H34" s="106"/>
      <c r="I34" s="106">
        <f t="shared" si="8"/>
        <v>0</v>
      </c>
      <c r="J34" s="106"/>
      <c r="K34" s="106">
        <f t="shared" si="9"/>
        <v>0</v>
      </c>
      <c r="L34" s="106">
        <v>21</v>
      </c>
      <c r="M34" s="106">
        <f t="shared" si="10"/>
        <v>0</v>
      </c>
      <c r="N34" s="104">
        <v>4.0000000000000002E-4</v>
      </c>
      <c r="O34" s="104">
        <f t="shared" si="11"/>
        <v>1.6000000000000001E-3</v>
      </c>
      <c r="P34" s="104">
        <v>0</v>
      </c>
      <c r="Q34" s="104">
        <f t="shared" si="12"/>
        <v>0</v>
      </c>
      <c r="R34" s="104"/>
      <c r="S34" s="104"/>
      <c r="T34" s="105">
        <v>0</v>
      </c>
      <c r="U34" s="104">
        <f t="shared" si="13"/>
        <v>0</v>
      </c>
      <c r="V34" s="99"/>
      <c r="W34" s="99"/>
      <c r="X34" s="99"/>
      <c r="Y34" s="99"/>
      <c r="Z34" s="99"/>
      <c r="AA34" s="99"/>
      <c r="AB34" s="99"/>
      <c r="AC34" s="99"/>
      <c r="AD34" s="99"/>
      <c r="AE34" s="99" t="s">
        <v>745</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v>25</v>
      </c>
      <c r="B35" s="281" t="s">
        <v>1838</v>
      </c>
      <c r="C35" s="280" t="s">
        <v>1837</v>
      </c>
      <c r="D35" s="104" t="s">
        <v>178</v>
      </c>
      <c r="E35" s="257">
        <v>5</v>
      </c>
      <c r="F35" s="256">
        <v>0</v>
      </c>
      <c r="G35" s="106">
        <f t="shared" si="7"/>
        <v>0</v>
      </c>
      <c r="H35" s="106"/>
      <c r="I35" s="106">
        <f t="shared" si="8"/>
        <v>0</v>
      </c>
      <c r="J35" s="106"/>
      <c r="K35" s="106">
        <f t="shared" si="9"/>
        <v>0</v>
      </c>
      <c r="L35" s="106">
        <v>21</v>
      </c>
      <c r="M35" s="106">
        <f t="shared" si="10"/>
        <v>0</v>
      </c>
      <c r="N35" s="104">
        <v>3.0000000000000001E-3</v>
      </c>
      <c r="O35" s="104">
        <f t="shared" si="11"/>
        <v>1.4999999999999999E-2</v>
      </c>
      <c r="P35" s="104">
        <v>0</v>
      </c>
      <c r="Q35" s="104">
        <f t="shared" si="12"/>
        <v>0</v>
      </c>
      <c r="R35" s="104"/>
      <c r="S35" s="104"/>
      <c r="T35" s="105">
        <v>0</v>
      </c>
      <c r="U35" s="104">
        <f t="shared" si="13"/>
        <v>0</v>
      </c>
      <c r="V35" s="99"/>
      <c r="W35" s="99"/>
      <c r="X35" s="99"/>
      <c r="Y35" s="99"/>
      <c r="Z35" s="99"/>
      <c r="AA35" s="99"/>
      <c r="AB35" s="99"/>
      <c r="AC35" s="99"/>
      <c r="AD35" s="99"/>
      <c r="AE35" s="99" t="s">
        <v>745</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26</v>
      </c>
      <c r="B36" s="281" t="s">
        <v>1836</v>
      </c>
      <c r="C36" s="280" t="s">
        <v>1835</v>
      </c>
      <c r="D36" s="104" t="s">
        <v>178</v>
      </c>
      <c r="E36" s="257">
        <v>1</v>
      </c>
      <c r="F36" s="256">
        <v>0</v>
      </c>
      <c r="G36" s="106">
        <f t="shared" si="7"/>
        <v>0</v>
      </c>
      <c r="H36" s="106"/>
      <c r="I36" s="106">
        <f t="shared" si="8"/>
        <v>0</v>
      </c>
      <c r="J36" s="106"/>
      <c r="K36" s="106">
        <f t="shared" si="9"/>
        <v>0</v>
      </c>
      <c r="L36" s="106">
        <v>21</v>
      </c>
      <c r="M36" s="106">
        <f t="shared" si="10"/>
        <v>0</v>
      </c>
      <c r="N36" s="104">
        <v>3.0000000000000001E-3</v>
      </c>
      <c r="O36" s="104">
        <f t="shared" si="11"/>
        <v>3.0000000000000001E-3</v>
      </c>
      <c r="P36" s="104">
        <v>0</v>
      </c>
      <c r="Q36" s="104">
        <f t="shared" si="12"/>
        <v>0</v>
      </c>
      <c r="R36" s="104"/>
      <c r="S36" s="104"/>
      <c r="T36" s="105">
        <v>0</v>
      </c>
      <c r="U36" s="104">
        <f t="shared" si="13"/>
        <v>0</v>
      </c>
      <c r="V36" s="99"/>
      <c r="W36" s="99"/>
      <c r="X36" s="99"/>
      <c r="Y36" s="99"/>
      <c r="Z36" s="99"/>
      <c r="AA36" s="99"/>
      <c r="AB36" s="99"/>
      <c r="AC36" s="99"/>
      <c r="AD36" s="99"/>
      <c r="AE36" s="99" t="s">
        <v>745</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v>27</v>
      </c>
      <c r="B37" s="281" t="s">
        <v>1834</v>
      </c>
      <c r="C37" s="280" t="s">
        <v>1833</v>
      </c>
      <c r="D37" s="104" t="s">
        <v>178</v>
      </c>
      <c r="E37" s="257">
        <v>3</v>
      </c>
      <c r="F37" s="256">
        <v>0</v>
      </c>
      <c r="G37" s="106">
        <f t="shared" si="7"/>
        <v>0</v>
      </c>
      <c r="H37" s="106"/>
      <c r="I37" s="106">
        <f t="shared" si="8"/>
        <v>0</v>
      </c>
      <c r="J37" s="106"/>
      <c r="K37" s="106">
        <f t="shared" si="9"/>
        <v>0</v>
      </c>
      <c r="L37" s="106">
        <v>21</v>
      </c>
      <c r="M37" s="106">
        <f t="shared" si="10"/>
        <v>0</v>
      </c>
      <c r="N37" s="104">
        <v>3.0000000000000001E-3</v>
      </c>
      <c r="O37" s="104">
        <f t="shared" si="11"/>
        <v>8.9999999999999993E-3</v>
      </c>
      <c r="P37" s="104">
        <v>0</v>
      </c>
      <c r="Q37" s="104">
        <f t="shared" si="12"/>
        <v>0</v>
      </c>
      <c r="R37" s="104"/>
      <c r="S37" s="104"/>
      <c r="T37" s="105">
        <v>0</v>
      </c>
      <c r="U37" s="104">
        <f t="shared" si="13"/>
        <v>0</v>
      </c>
      <c r="V37" s="99"/>
      <c r="W37" s="99"/>
      <c r="X37" s="99"/>
      <c r="Y37" s="99"/>
      <c r="Z37" s="99"/>
      <c r="AA37" s="99"/>
      <c r="AB37" s="99"/>
      <c r="AC37" s="99"/>
      <c r="AD37" s="99"/>
      <c r="AE37" s="99" t="s">
        <v>745</v>
      </c>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outlineLevel="1">
      <c r="A38" s="100">
        <v>28</v>
      </c>
      <c r="B38" s="281" t="s">
        <v>1832</v>
      </c>
      <c r="C38" s="280" t="s">
        <v>1831</v>
      </c>
      <c r="D38" s="104" t="s">
        <v>178</v>
      </c>
      <c r="E38" s="257">
        <v>9</v>
      </c>
      <c r="F38" s="256">
        <v>0</v>
      </c>
      <c r="G38" s="106">
        <f t="shared" si="7"/>
        <v>0</v>
      </c>
      <c r="H38" s="106"/>
      <c r="I38" s="106">
        <f t="shared" si="8"/>
        <v>0</v>
      </c>
      <c r="J38" s="106"/>
      <c r="K38" s="106">
        <f t="shared" si="9"/>
        <v>0</v>
      </c>
      <c r="L38" s="106">
        <v>21</v>
      </c>
      <c r="M38" s="106">
        <f t="shared" si="10"/>
        <v>0</v>
      </c>
      <c r="N38" s="104">
        <v>3.0000000000000001E-3</v>
      </c>
      <c r="O38" s="104">
        <f t="shared" si="11"/>
        <v>2.7E-2</v>
      </c>
      <c r="P38" s="104">
        <v>0</v>
      </c>
      <c r="Q38" s="104">
        <f t="shared" si="12"/>
        <v>0</v>
      </c>
      <c r="R38" s="104"/>
      <c r="S38" s="104"/>
      <c r="T38" s="105">
        <v>0</v>
      </c>
      <c r="U38" s="104">
        <f t="shared" si="13"/>
        <v>0</v>
      </c>
      <c r="V38" s="99"/>
      <c r="W38" s="99"/>
      <c r="X38" s="99"/>
      <c r="Y38" s="99"/>
      <c r="Z38" s="99"/>
      <c r="AA38" s="99"/>
      <c r="AB38" s="99"/>
      <c r="AC38" s="99"/>
      <c r="AD38" s="99"/>
      <c r="AE38" s="99" t="s">
        <v>745</v>
      </c>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00">
        <v>29</v>
      </c>
      <c r="B39" s="281" t="s">
        <v>1830</v>
      </c>
      <c r="C39" s="280" t="s">
        <v>1829</v>
      </c>
      <c r="D39" s="104" t="s">
        <v>178</v>
      </c>
      <c r="E39" s="257">
        <v>3</v>
      </c>
      <c r="F39" s="256">
        <v>0</v>
      </c>
      <c r="G39" s="106">
        <f t="shared" si="7"/>
        <v>0</v>
      </c>
      <c r="H39" s="106"/>
      <c r="I39" s="106">
        <f t="shared" si="8"/>
        <v>0</v>
      </c>
      <c r="J39" s="106"/>
      <c r="K39" s="106">
        <f t="shared" si="9"/>
        <v>0</v>
      </c>
      <c r="L39" s="106">
        <v>21</v>
      </c>
      <c r="M39" s="106">
        <f t="shared" si="10"/>
        <v>0</v>
      </c>
      <c r="N39" s="104">
        <v>3.0000000000000001E-3</v>
      </c>
      <c r="O39" s="104">
        <f t="shared" si="11"/>
        <v>8.9999999999999993E-3</v>
      </c>
      <c r="P39" s="104">
        <v>0</v>
      </c>
      <c r="Q39" s="104">
        <f t="shared" si="12"/>
        <v>0</v>
      </c>
      <c r="R39" s="104"/>
      <c r="S39" s="104"/>
      <c r="T39" s="105">
        <v>0</v>
      </c>
      <c r="U39" s="104">
        <f t="shared" si="13"/>
        <v>0</v>
      </c>
      <c r="V39" s="99"/>
      <c r="W39" s="99"/>
      <c r="X39" s="99"/>
      <c r="Y39" s="99"/>
      <c r="Z39" s="99"/>
      <c r="AA39" s="99"/>
      <c r="AB39" s="99"/>
      <c r="AC39" s="99"/>
      <c r="AD39" s="99"/>
      <c r="AE39" s="99" t="s">
        <v>745</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outlineLevel="1">
      <c r="A40" s="100">
        <v>30</v>
      </c>
      <c r="B40" s="281" t="s">
        <v>1828</v>
      </c>
      <c r="C40" s="280" t="s">
        <v>1827</v>
      </c>
      <c r="D40" s="104" t="s">
        <v>178</v>
      </c>
      <c r="E40" s="257">
        <v>147</v>
      </c>
      <c r="F40" s="256">
        <v>0</v>
      </c>
      <c r="G40" s="106">
        <f t="shared" si="7"/>
        <v>0</v>
      </c>
      <c r="H40" s="106"/>
      <c r="I40" s="106">
        <f t="shared" si="8"/>
        <v>0</v>
      </c>
      <c r="J40" s="106"/>
      <c r="K40" s="106">
        <f t="shared" si="9"/>
        <v>0</v>
      </c>
      <c r="L40" s="106">
        <v>21</v>
      </c>
      <c r="M40" s="106">
        <f t="shared" si="10"/>
        <v>0</v>
      </c>
      <c r="N40" s="104">
        <v>0</v>
      </c>
      <c r="O40" s="104">
        <f t="shared" si="11"/>
        <v>0</v>
      </c>
      <c r="P40" s="104">
        <v>0</v>
      </c>
      <c r="Q40" s="104">
        <f t="shared" si="12"/>
        <v>0</v>
      </c>
      <c r="R40" s="104"/>
      <c r="S40" s="104"/>
      <c r="T40" s="105">
        <v>0.16200000000000001</v>
      </c>
      <c r="U40" s="104">
        <f t="shared" si="13"/>
        <v>23.81</v>
      </c>
      <c r="V40" s="99"/>
      <c r="W40" s="99"/>
      <c r="X40" s="99"/>
      <c r="Y40" s="99"/>
      <c r="Z40" s="99"/>
      <c r="AA40" s="99"/>
      <c r="AB40" s="99"/>
      <c r="AC40" s="99"/>
      <c r="AD40" s="99"/>
      <c r="AE40" s="99" t="s">
        <v>79</v>
      </c>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row>
    <row r="41" spans="1:60" outlineLevel="1">
      <c r="A41" s="100">
        <v>31</v>
      </c>
      <c r="B41" s="281" t="s">
        <v>1826</v>
      </c>
      <c r="C41" s="280" t="s">
        <v>1825</v>
      </c>
      <c r="D41" s="104" t="s">
        <v>178</v>
      </c>
      <c r="E41" s="257">
        <v>380</v>
      </c>
      <c r="F41" s="256">
        <v>0</v>
      </c>
      <c r="G41" s="106">
        <f t="shared" si="7"/>
        <v>0</v>
      </c>
      <c r="H41" s="106"/>
      <c r="I41" s="106">
        <f t="shared" si="8"/>
        <v>0</v>
      </c>
      <c r="J41" s="106"/>
      <c r="K41" s="106">
        <f t="shared" si="9"/>
        <v>0</v>
      </c>
      <c r="L41" s="106">
        <v>21</v>
      </c>
      <c r="M41" s="106">
        <f t="shared" si="10"/>
        <v>0</v>
      </c>
      <c r="N41" s="104">
        <v>0</v>
      </c>
      <c r="O41" s="104">
        <f t="shared" si="11"/>
        <v>0</v>
      </c>
      <c r="P41" s="104">
        <v>0</v>
      </c>
      <c r="Q41" s="104">
        <f t="shared" si="12"/>
        <v>0</v>
      </c>
      <c r="R41" s="104"/>
      <c r="S41" s="104"/>
      <c r="T41" s="105">
        <v>0.495</v>
      </c>
      <c r="U41" s="104">
        <f t="shared" si="13"/>
        <v>188.1</v>
      </c>
      <c r="V41" s="99"/>
      <c r="W41" s="99"/>
      <c r="X41" s="99"/>
      <c r="Y41" s="99"/>
      <c r="Z41" s="99"/>
      <c r="AA41" s="99"/>
      <c r="AB41" s="99"/>
      <c r="AC41" s="99"/>
      <c r="AD41" s="99"/>
      <c r="AE41" s="99" t="s">
        <v>79</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outlineLevel="1">
      <c r="A42" s="100">
        <v>32</v>
      </c>
      <c r="B42" s="281" t="s">
        <v>1824</v>
      </c>
      <c r="C42" s="280" t="s">
        <v>1823</v>
      </c>
      <c r="D42" s="104" t="s">
        <v>178</v>
      </c>
      <c r="E42" s="257">
        <v>36</v>
      </c>
      <c r="F42" s="256">
        <v>0</v>
      </c>
      <c r="G42" s="106">
        <f t="shared" si="7"/>
        <v>0</v>
      </c>
      <c r="H42" s="106"/>
      <c r="I42" s="106">
        <f t="shared" si="8"/>
        <v>0</v>
      </c>
      <c r="J42" s="106"/>
      <c r="K42" s="106">
        <f t="shared" si="9"/>
        <v>0</v>
      </c>
      <c r="L42" s="106">
        <v>21</v>
      </c>
      <c r="M42" s="106">
        <f t="shared" si="10"/>
        <v>0</v>
      </c>
      <c r="N42" s="104">
        <v>6.0000000000000001E-3</v>
      </c>
      <c r="O42" s="104">
        <f t="shared" si="11"/>
        <v>0.216</v>
      </c>
      <c r="P42" s="104">
        <v>0</v>
      </c>
      <c r="Q42" s="104">
        <f t="shared" si="12"/>
        <v>0</v>
      </c>
      <c r="R42" s="104"/>
      <c r="S42" s="104"/>
      <c r="T42" s="105">
        <v>0</v>
      </c>
      <c r="U42" s="104">
        <f t="shared" si="13"/>
        <v>0</v>
      </c>
      <c r="V42" s="99"/>
      <c r="W42" s="99"/>
      <c r="X42" s="99"/>
      <c r="Y42" s="99"/>
      <c r="Z42" s="99"/>
      <c r="AA42" s="99"/>
      <c r="AB42" s="99"/>
      <c r="AC42" s="99"/>
      <c r="AD42" s="99"/>
      <c r="AE42" s="99" t="s">
        <v>745</v>
      </c>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outlineLevel="1">
      <c r="A43" s="100">
        <v>33</v>
      </c>
      <c r="B43" s="281" t="s">
        <v>1822</v>
      </c>
      <c r="C43" s="280" t="s">
        <v>1821</v>
      </c>
      <c r="D43" s="104" t="s">
        <v>178</v>
      </c>
      <c r="E43" s="257">
        <v>3</v>
      </c>
      <c r="F43" s="256">
        <v>0</v>
      </c>
      <c r="G43" s="106">
        <f t="shared" si="7"/>
        <v>0</v>
      </c>
      <c r="H43" s="106"/>
      <c r="I43" s="106">
        <f t="shared" si="8"/>
        <v>0</v>
      </c>
      <c r="J43" s="106"/>
      <c r="K43" s="106">
        <f t="shared" si="9"/>
        <v>0</v>
      </c>
      <c r="L43" s="106">
        <v>21</v>
      </c>
      <c r="M43" s="106">
        <f t="shared" si="10"/>
        <v>0</v>
      </c>
      <c r="N43" s="104">
        <v>6.0000000000000001E-3</v>
      </c>
      <c r="O43" s="104">
        <f t="shared" si="11"/>
        <v>1.7999999999999999E-2</v>
      </c>
      <c r="P43" s="104">
        <v>0</v>
      </c>
      <c r="Q43" s="104">
        <f t="shared" si="12"/>
        <v>0</v>
      </c>
      <c r="R43" s="104"/>
      <c r="S43" s="104"/>
      <c r="T43" s="105">
        <v>0</v>
      </c>
      <c r="U43" s="104">
        <f t="shared" si="13"/>
        <v>0</v>
      </c>
      <c r="V43" s="99"/>
      <c r="W43" s="99"/>
      <c r="X43" s="99"/>
      <c r="Y43" s="99"/>
      <c r="Z43" s="99"/>
      <c r="AA43" s="99"/>
      <c r="AB43" s="99"/>
      <c r="AC43" s="99"/>
      <c r="AD43" s="99"/>
      <c r="AE43" s="99" t="s">
        <v>745</v>
      </c>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outlineLevel="1">
      <c r="A44" s="100">
        <v>34</v>
      </c>
      <c r="B44" s="281" t="s">
        <v>1820</v>
      </c>
      <c r="C44" s="280" t="s">
        <v>1819</v>
      </c>
      <c r="D44" s="104" t="s">
        <v>178</v>
      </c>
      <c r="E44" s="257">
        <v>37</v>
      </c>
      <c r="F44" s="256">
        <v>0</v>
      </c>
      <c r="G44" s="106">
        <f t="shared" si="7"/>
        <v>0</v>
      </c>
      <c r="H44" s="106"/>
      <c r="I44" s="106">
        <f t="shared" si="8"/>
        <v>0</v>
      </c>
      <c r="J44" s="106"/>
      <c r="K44" s="106">
        <f t="shared" si="9"/>
        <v>0</v>
      </c>
      <c r="L44" s="106">
        <v>21</v>
      </c>
      <c r="M44" s="106">
        <f t="shared" si="10"/>
        <v>0</v>
      </c>
      <c r="N44" s="104">
        <v>6.0000000000000001E-3</v>
      </c>
      <c r="O44" s="104">
        <f t="shared" si="11"/>
        <v>0.222</v>
      </c>
      <c r="P44" s="104">
        <v>0</v>
      </c>
      <c r="Q44" s="104">
        <f t="shared" si="12"/>
        <v>0</v>
      </c>
      <c r="R44" s="104"/>
      <c r="S44" s="104"/>
      <c r="T44" s="105">
        <v>0</v>
      </c>
      <c r="U44" s="104">
        <f t="shared" si="13"/>
        <v>0</v>
      </c>
      <c r="V44" s="99"/>
      <c r="W44" s="99"/>
      <c r="X44" s="99"/>
      <c r="Y44" s="99"/>
      <c r="Z44" s="99"/>
      <c r="AA44" s="99"/>
      <c r="AB44" s="99"/>
      <c r="AC44" s="99"/>
      <c r="AD44" s="99"/>
      <c r="AE44" s="99" t="s">
        <v>745</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v>35</v>
      </c>
      <c r="B45" s="281" t="s">
        <v>1818</v>
      </c>
      <c r="C45" s="280" t="s">
        <v>1817</v>
      </c>
      <c r="D45" s="104" t="s">
        <v>178</v>
      </c>
      <c r="E45" s="257">
        <v>50</v>
      </c>
      <c r="F45" s="256">
        <v>0</v>
      </c>
      <c r="G45" s="106">
        <f t="shared" si="7"/>
        <v>0</v>
      </c>
      <c r="H45" s="106"/>
      <c r="I45" s="106">
        <f t="shared" si="8"/>
        <v>0</v>
      </c>
      <c r="J45" s="106"/>
      <c r="K45" s="106">
        <f t="shared" si="9"/>
        <v>0</v>
      </c>
      <c r="L45" s="106">
        <v>21</v>
      </c>
      <c r="M45" s="106">
        <f t="shared" si="10"/>
        <v>0</v>
      </c>
      <c r="N45" s="104">
        <v>6.0000000000000001E-3</v>
      </c>
      <c r="O45" s="104">
        <f t="shared" si="11"/>
        <v>0.3</v>
      </c>
      <c r="P45" s="104">
        <v>0</v>
      </c>
      <c r="Q45" s="104">
        <f t="shared" si="12"/>
        <v>0</v>
      </c>
      <c r="R45" s="104"/>
      <c r="S45" s="104"/>
      <c r="T45" s="105">
        <v>0</v>
      </c>
      <c r="U45" s="104">
        <f t="shared" si="13"/>
        <v>0</v>
      </c>
      <c r="V45" s="99"/>
      <c r="W45" s="99"/>
      <c r="X45" s="99"/>
      <c r="Y45" s="99"/>
      <c r="Z45" s="99"/>
      <c r="AA45" s="99"/>
      <c r="AB45" s="99"/>
      <c r="AC45" s="99"/>
      <c r="AD45" s="99"/>
      <c r="AE45" s="99" t="s">
        <v>745</v>
      </c>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outlineLevel="1">
      <c r="A46" s="100">
        <v>36</v>
      </c>
      <c r="B46" s="281" t="s">
        <v>1816</v>
      </c>
      <c r="C46" s="280" t="s">
        <v>1815</v>
      </c>
      <c r="D46" s="104" t="s">
        <v>178</v>
      </c>
      <c r="E46" s="257">
        <v>31</v>
      </c>
      <c r="F46" s="256">
        <v>0</v>
      </c>
      <c r="G46" s="106">
        <f t="shared" si="7"/>
        <v>0</v>
      </c>
      <c r="H46" s="106"/>
      <c r="I46" s="106">
        <f t="shared" si="8"/>
        <v>0</v>
      </c>
      <c r="J46" s="106"/>
      <c r="K46" s="106">
        <f t="shared" si="9"/>
        <v>0</v>
      </c>
      <c r="L46" s="106">
        <v>21</v>
      </c>
      <c r="M46" s="106">
        <f t="shared" si="10"/>
        <v>0</v>
      </c>
      <c r="N46" s="104">
        <v>6.0000000000000001E-3</v>
      </c>
      <c r="O46" s="104">
        <f t="shared" si="11"/>
        <v>0.186</v>
      </c>
      <c r="P46" s="104">
        <v>0</v>
      </c>
      <c r="Q46" s="104">
        <f t="shared" si="12"/>
        <v>0</v>
      </c>
      <c r="R46" s="104"/>
      <c r="S46" s="104"/>
      <c r="T46" s="105">
        <v>0</v>
      </c>
      <c r="U46" s="104">
        <f t="shared" si="13"/>
        <v>0</v>
      </c>
      <c r="V46" s="99"/>
      <c r="W46" s="99"/>
      <c r="X46" s="99"/>
      <c r="Y46" s="99"/>
      <c r="Z46" s="99"/>
      <c r="AA46" s="99"/>
      <c r="AB46" s="99"/>
      <c r="AC46" s="99"/>
      <c r="AD46" s="99"/>
      <c r="AE46" s="99" t="s">
        <v>745</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v>37</v>
      </c>
      <c r="B47" s="281" t="s">
        <v>1814</v>
      </c>
      <c r="C47" s="280" t="s">
        <v>1813</v>
      </c>
      <c r="D47" s="104" t="s">
        <v>178</v>
      </c>
      <c r="E47" s="257">
        <v>42</v>
      </c>
      <c r="F47" s="256">
        <v>0</v>
      </c>
      <c r="G47" s="106">
        <f t="shared" si="7"/>
        <v>0</v>
      </c>
      <c r="H47" s="106"/>
      <c r="I47" s="106">
        <f t="shared" si="8"/>
        <v>0</v>
      </c>
      <c r="J47" s="106"/>
      <c r="K47" s="106">
        <f t="shared" si="9"/>
        <v>0</v>
      </c>
      <c r="L47" s="106">
        <v>21</v>
      </c>
      <c r="M47" s="106">
        <f t="shared" si="10"/>
        <v>0</v>
      </c>
      <c r="N47" s="104">
        <v>6.0000000000000001E-3</v>
      </c>
      <c r="O47" s="104">
        <f t="shared" si="11"/>
        <v>0.252</v>
      </c>
      <c r="P47" s="104">
        <v>0</v>
      </c>
      <c r="Q47" s="104">
        <f t="shared" si="12"/>
        <v>0</v>
      </c>
      <c r="R47" s="104"/>
      <c r="S47" s="104"/>
      <c r="T47" s="105">
        <v>0</v>
      </c>
      <c r="U47" s="104">
        <f t="shared" si="13"/>
        <v>0</v>
      </c>
      <c r="V47" s="99"/>
      <c r="W47" s="99"/>
      <c r="X47" s="99"/>
      <c r="Y47" s="99"/>
      <c r="Z47" s="99"/>
      <c r="AA47" s="99"/>
      <c r="AB47" s="99"/>
      <c r="AC47" s="99"/>
      <c r="AD47" s="99"/>
      <c r="AE47" s="99" t="s">
        <v>745</v>
      </c>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outlineLevel="1">
      <c r="A48" s="100">
        <v>38</v>
      </c>
      <c r="B48" s="281" t="s">
        <v>1812</v>
      </c>
      <c r="C48" s="280" t="s">
        <v>1811</v>
      </c>
      <c r="D48" s="104" t="s">
        <v>178</v>
      </c>
      <c r="E48" s="257">
        <v>53</v>
      </c>
      <c r="F48" s="256">
        <v>0</v>
      </c>
      <c r="G48" s="106">
        <f t="shared" si="7"/>
        <v>0</v>
      </c>
      <c r="H48" s="106"/>
      <c r="I48" s="106">
        <f t="shared" si="8"/>
        <v>0</v>
      </c>
      <c r="J48" s="106"/>
      <c r="K48" s="106">
        <f t="shared" si="9"/>
        <v>0</v>
      </c>
      <c r="L48" s="106">
        <v>21</v>
      </c>
      <c r="M48" s="106">
        <f t="shared" si="10"/>
        <v>0</v>
      </c>
      <c r="N48" s="104">
        <v>6.0000000000000001E-3</v>
      </c>
      <c r="O48" s="104">
        <f t="shared" si="11"/>
        <v>0.318</v>
      </c>
      <c r="P48" s="104">
        <v>0</v>
      </c>
      <c r="Q48" s="104">
        <f t="shared" si="12"/>
        <v>0</v>
      </c>
      <c r="R48" s="104"/>
      <c r="S48" s="104"/>
      <c r="T48" s="105">
        <v>0</v>
      </c>
      <c r="U48" s="104">
        <f t="shared" si="13"/>
        <v>0</v>
      </c>
      <c r="V48" s="99"/>
      <c r="W48" s="99"/>
      <c r="X48" s="99"/>
      <c r="Y48" s="99"/>
      <c r="Z48" s="99"/>
      <c r="AA48" s="99"/>
      <c r="AB48" s="99"/>
      <c r="AC48" s="99"/>
      <c r="AD48" s="99"/>
      <c r="AE48" s="99" t="s">
        <v>745</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outlineLevel="1">
      <c r="A49" s="100">
        <v>39</v>
      </c>
      <c r="B49" s="281" t="s">
        <v>1810</v>
      </c>
      <c r="C49" s="280" t="s">
        <v>1809</v>
      </c>
      <c r="D49" s="104" t="s">
        <v>178</v>
      </c>
      <c r="E49" s="257">
        <v>22</v>
      </c>
      <c r="F49" s="256">
        <v>0</v>
      </c>
      <c r="G49" s="106">
        <f t="shared" si="7"/>
        <v>0</v>
      </c>
      <c r="H49" s="106"/>
      <c r="I49" s="106">
        <f t="shared" si="8"/>
        <v>0</v>
      </c>
      <c r="J49" s="106"/>
      <c r="K49" s="106">
        <f t="shared" si="9"/>
        <v>0</v>
      </c>
      <c r="L49" s="106">
        <v>21</v>
      </c>
      <c r="M49" s="106">
        <f t="shared" si="10"/>
        <v>0</v>
      </c>
      <c r="N49" s="104">
        <v>6.0000000000000001E-3</v>
      </c>
      <c r="O49" s="104">
        <f t="shared" si="11"/>
        <v>0.13200000000000001</v>
      </c>
      <c r="P49" s="104">
        <v>0</v>
      </c>
      <c r="Q49" s="104">
        <f t="shared" si="12"/>
        <v>0</v>
      </c>
      <c r="R49" s="104"/>
      <c r="S49" s="104"/>
      <c r="T49" s="105">
        <v>0</v>
      </c>
      <c r="U49" s="104">
        <f t="shared" si="13"/>
        <v>0</v>
      </c>
      <c r="V49" s="99"/>
      <c r="W49" s="99"/>
      <c r="X49" s="99"/>
      <c r="Y49" s="99"/>
      <c r="Z49" s="99"/>
      <c r="AA49" s="99"/>
      <c r="AB49" s="99"/>
      <c r="AC49" s="99"/>
      <c r="AD49" s="99"/>
      <c r="AE49" s="99" t="s">
        <v>745</v>
      </c>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outlineLevel="1">
      <c r="A50" s="100">
        <v>40</v>
      </c>
      <c r="B50" s="281" t="s">
        <v>1808</v>
      </c>
      <c r="C50" s="280" t="s">
        <v>1807</v>
      </c>
      <c r="D50" s="104" t="s">
        <v>178</v>
      </c>
      <c r="E50" s="257">
        <v>37</v>
      </c>
      <c r="F50" s="256">
        <v>0</v>
      </c>
      <c r="G50" s="106">
        <f t="shared" si="7"/>
        <v>0</v>
      </c>
      <c r="H50" s="106"/>
      <c r="I50" s="106">
        <f t="shared" si="8"/>
        <v>0</v>
      </c>
      <c r="J50" s="106"/>
      <c r="K50" s="106">
        <f t="shared" si="9"/>
        <v>0</v>
      </c>
      <c r="L50" s="106">
        <v>21</v>
      </c>
      <c r="M50" s="106">
        <f t="shared" si="10"/>
        <v>0</v>
      </c>
      <c r="N50" s="104">
        <v>6.0000000000000001E-3</v>
      </c>
      <c r="O50" s="104">
        <f t="shared" si="11"/>
        <v>0.222</v>
      </c>
      <c r="P50" s="104">
        <v>0</v>
      </c>
      <c r="Q50" s="104">
        <f t="shared" si="12"/>
        <v>0</v>
      </c>
      <c r="R50" s="104"/>
      <c r="S50" s="104"/>
      <c r="T50" s="105">
        <v>0</v>
      </c>
      <c r="U50" s="104">
        <f t="shared" si="13"/>
        <v>0</v>
      </c>
      <c r="V50" s="99"/>
      <c r="W50" s="99"/>
      <c r="X50" s="99"/>
      <c r="Y50" s="99"/>
      <c r="Z50" s="99"/>
      <c r="AA50" s="99"/>
      <c r="AB50" s="99"/>
      <c r="AC50" s="99"/>
      <c r="AD50" s="99"/>
      <c r="AE50" s="99" t="s">
        <v>745</v>
      </c>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v>41</v>
      </c>
      <c r="B51" s="281" t="s">
        <v>1806</v>
      </c>
      <c r="C51" s="280" t="s">
        <v>1805</v>
      </c>
      <c r="D51" s="104" t="s">
        <v>178</v>
      </c>
      <c r="E51" s="257">
        <v>19</v>
      </c>
      <c r="F51" s="256">
        <v>0</v>
      </c>
      <c r="G51" s="106">
        <f t="shared" si="7"/>
        <v>0</v>
      </c>
      <c r="H51" s="106"/>
      <c r="I51" s="106">
        <f t="shared" si="8"/>
        <v>0</v>
      </c>
      <c r="J51" s="106"/>
      <c r="K51" s="106">
        <f t="shared" si="9"/>
        <v>0</v>
      </c>
      <c r="L51" s="106">
        <v>21</v>
      </c>
      <c r="M51" s="106">
        <f t="shared" si="10"/>
        <v>0</v>
      </c>
      <c r="N51" s="104">
        <v>6.0000000000000001E-3</v>
      </c>
      <c r="O51" s="104">
        <f t="shared" si="11"/>
        <v>0.114</v>
      </c>
      <c r="P51" s="104">
        <v>0</v>
      </c>
      <c r="Q51" s="104">
        <f t="shared" si="12"/>
        <v>0</v>
      </c>
      <c r="R51" s="104"/>
      <c r="S51" s="104"/>
      <c r="T51" s="105">
        <v>0</v>
      </c>
      <c r="U51" s="104">
        <f t="shared" si="13"/>
        <v>0</v>
      </c>
      <c r="V51" s="99"/>
      <c r="W51" s="99"/>
      <c r="X51" s="99"/>
      <c r="Y51" s="99"/>
      <c r="Z51" s="99"/>
      <c r="AA51" s="99"/>
      <c r="AB51" s="99"/>
      <c r="AC51" s="99"/>
      <c r="AD51" s="99"/>
      <c r="AE51" s="99" t="s">
        <v>745</v>
      </c>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outlineLevel="1">
      <c r="A52" s="100">
        <v>42</v>
      </c>
      <c r="B52" s="281" t="s">
        <v>1804</v>
      </c>
      <c r="C52" s="280" t="s">
        <v>1803</v>
      </c>
      <c r="D52" s="104" t="s">
        <v>178</v>
      </c>
      <c r="E52" s="257">
        <v>21</v>
      </c>
      <c r="F52" s="256">
        <v>0</v>
      </c>
      <c r="G52" s="106">
        <f t="shared" si="7"/>
        <v>0</v>
      </c>
      <c r="H52" s="106"/>
      <c r="I52" s="106">
        <f t="shared" si="8"/>
        <v>0</v>
      </c>
      <c r="J52" s="106"/>
      <c r="K52" s="106">
        <f t="shared" si="9"/>
        <v>0</v>
      </c>
      <c r="L52" s="106">
        <v>21</v>
      </c>
      <c r="M52" s="106">
        <f t="shared" si="10"/>
        <v>0</v>
      </c>
      <c r="N52" s="104">
        <v>6.0000000000000001E-3</v>
      </c>
      <c r="O52" s="104">
        <f t="shared" si="11"/>
        <v>0.126</v>
      </c>
      <c r="P52" s="104">
        <v>0</v>
      </c>
      <c r="Q52" s="104">
        <f t="shared" si="12"/>
        <v>0</v>
      </c>
      <c r="R52" s="104"/>
      <c r="S52" s="104"/>
      <c r="T52" s="105">
        <v>0</v>
      </c>
      <c r="U52" s="104">
        <f t="shared" si="13"/>
        <v>0</v>
      </c>
      <c r="V52" s="99"/>
      <c r="W52" s="99"/>
      <c r="X52" s="99"/>
      <c r="Y52" s="99"/>
      <c r="Z52" s="99"/>
      <c r="AA52" s="99"/>
      <c r="AB52" s="99"/>
      <c r="AC52" s="99"/>
      <c r="AD52" s="99"/>
      <c r="AE52" s="99" t="s">
        <v>745</v>
      </c>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outlineLevel="1">
      <c r="A53" s="100">
        <v>43</v>
      </c>
      <c r="B53" s="281" t="s">
        <v>1802</v>
      </c>
      <c r="C53" s="280" t="s">
        <v>1801</v>
      </c>
      <c r="D53" s="104" t="s">
        <v>178</v>
      </c>
      <c r="E53" s="257">
        <v>50</v>
      </c>
      <c r="F53" s="256">
        <v>0</v>
      </c>
      <c r="G53" s="106">
        <f t="shared" si="7"/>
        <v>0</v>
      </c>
      <c r="H53" s="106"/>
      <c r="I53" s="106">
        <f t="shared" si="8"/>
        <v>0</v>
      </c>
      <c r="J53" s="106"/>
      <c r="K53" s="106">
        <f t="shared" si="9"/>
        <v>0</v>
      </c>
      <c r="L53" s="106">
        <v>21</v>
      </c>
      <c r="M53" s="106">
        <f t="shared" si="10"/>
        <v>0</v>
      </c>
      <c r="N53" s="104">
        <v>6.0000000000000001E-3</v>
      </c>
      <c r="O53" s="104">
        <f t="shared" si="11"/>
        <v>0.3</v>
      </c>
      <c r="P53" s="104">
        <v>0</v>
      </c>
      <c r="Q53" s="104">
        <f t="shared" si="12"/>
        <v>0</v>
      </c>
      <c r="R53" s="104"/>
      <c r="S53" s="104"/>
      <c r="T53" s="105">
        <v>0</v>
      </c>
      <c r="U53" s="104">
        <f t="shared" si="13"/>
        <v>0</v>
      </c>
      <c r="V53" s="99"/>
      <c r="W53" s="99"/>
      <c r="X53" s="99"/>
      <c r="Y53" s="99"/>
      <c r="Z53" s="99"/>
      <c r="AA53" s="99"/>
      <c r="AB53" s="99"/>
      <c r="AC53" s="99"/>
      <c r="AD53" s="99"/>
      <c r="AE53" s="99" t="s">
        <v>745</v>
      </c>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v>44</v>
      </c>
      <c r="B54" s="281" t="s">
        <v>1800</v>
      </c>
      <c r="C54" s="280" t="s">
        <v>1799</v>
      </c>
      <c r="D54" s="104" t="s">
        <v>178</v>
      </c>
      <c r="E54" s="257">
        <v>35</v>
      </c>
      <c r="F54" s="256">
        <v>0</v>
      </c>
      <c r="G54" s="106">
        <f t="shared" si="7"/>
        <v>0</v>
      </c>
      <c r="H54" s="106"/>
      <c r="I54" s="106">
        <f t="shared" si="8"/>
        <v>0</v>
      </c>
      <c r="J54" s="106"/>
      <c r="K54" s="106">
        <f t="shared" si="9"/>
        <v>0</v>
      </c>
      <c r="L54" s="106">
        <v>21</v>
      </c>
      <c r="M54" s="106">
        <f t="shared" si="10"/>
        <v>0</v>
      </c>
      <c r="N54" s="104">
        <v>6.0000000000000001E-3</v>
      </c>
      <c r="O54" s="104">
        <f t="shared" si="11"/>
        <v>0.21</v>
      </c>
      <c r="P54" s="104">
        <v>0</v>
      </c>
      <c r="Q54" s="104">
        <f t="shared" si="12"/>
        <v>0</v>
      </c>
      <c r="R54" s="104"/>
      <c r="S54" s="104"/>
      <c r="T54" s="105">
        <v>0</v>
      </c>
      <c r="U54" s="104">
        <f t="shared" si="13"/>
        <v>0</v>
      </c>
      <c r="V54" s="99"/>
      <c r="W54" s="99"/>
      <c r="X54" s="99"/>
      <c r="Y54" s="99"/>
      <c r="Z54" s="99"/>
      <c r="AA54" s="99"/>
      <c r="AB54" s="99"/>
      <c r="AC54" s="99"/>
      <c r="AD54" s="99"/>
      <c r="AE54" s="99" t="s">
        <v>745</v>
      </c>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row>
    <row r="55" spans="1:60" outlineLevel="1">
      <c r="A55" s="100">
        <v>45</v>
      </c>
      <c r="B55" s="281" t="s">
        <v>1798</v>
      </c>
      <c r="C55" s="280" t="s">
        <v>1797</v>
      </c>
      <c r="D55" s="104" t="s">
        <v>178</v>
      </c>
      <c r="E55" s="257">
        <v>39</v>
      </c>
      <c r="F55" s="256">
        <v>0</v>
      </c>
      <c r="G55" s="106">
        <f t="shared" si="7"/>
        <v>0</v>
      </c>
      <c r="H55" s="106"/>
      <c r="I55" s="106">
        <f t="shared" si="8"/>
        <v>0</v>
      </c>
      <c r="J55" s="106"/>
      <c r="K55" s="106">
        <f t="shared" si="9"/>
        <v>0</v>
      </c>
      <c r="L55" s="106">
        <v>21</v>
      </c>
      <c r="M55" s="106">
        <f t="shared" si="10"/>
        <v>0</v>
      </c>
      <c r="N55" s="104">
        <v>6.0000000000000001E-3</v>
      </c>
      <c r="O55" s="104">
        <f t="shared" si="11"/>
        <v>0.23400000000000001</v>
      </c>
      <c r="P55" s="104">
        <v>0</v>
      </c>
      <c r="Q55" s="104">
        <f t="shared" si="12"/>
        <v>0</v>
      </c>
      <c r="R55" s="104"/>
      <c r="S55" s="104"/>
      <c r="T55" s="105">
        <v>0</v>
      </c>
      <c r="U55" s="104">
        <f t="shared" si="13"/>
        <v>0</v>
      </c>
      <c r="V55" s="99"/>
      <c r="W55" s="99"/>
      <c r="X55" s="99"/>
      <c r="Y55" s="99"/>
      <c r="Z55" s="99"/>
      <c r="AA55" s="99"/>
      <c r="AB55" s="99"/>
      <c r="AC55" s="99"/>
      <c r="AD55" s="99"/>
      <c r="AE55" s="99" t="s">
        <v>745</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outlineLevel="1">
      <c r="A56" s="100">
        <v>46</v>
      </c>
      <c r="B56" s="281" t="s">
        <v>1796</v>
      </c>
      <c r="C56" s="280" t="s">
        <v>1795</v>
      </c>
      <c r="D56" s="104" t="s">
        <v>178</v>
      </c>
      <c r="E56" s="257">
        <v>37</v>
      </c>
      <c r="F56" s="256">
        <v>0</v>
      </c>
      <c r="G56" s="106">
        <f t="shared" si="7"/>
        <v>0</v>
      </c>
      <c r="H56" s="106"/>
      <c r="I56" s="106">
        <f t="shared" si="8"/>
        <v>0</v>
      </c>
      <c r="J56" s="106"/>
      <c r="K56" s="106">
        <f t="shared" si="9"/>
        <v>0</v>
      </c>
      <c r="L56" s="106">
        <v>21</v>
      </c>
      <c r="M56" s="106">
        <f t="shared" si="10"/>
        <v>0</v>
      </c>
      <c r="N56" s="104">
        <v>6.0000000000000001E-3</v>
      </c>
      <c r="O56" s="104">
        <f t="shared" si="11"/>
        <v>0.222</v>
      </c>
      <c r="P56" s="104">
        <v>0</v>
      </c>
      <c r="Q56" s="104">
        <f t="shared" si="12"/>
        <v>0</v>
      </c>
      <c r="R56" s="104"/>
      <c r="S56" s="104"/>
      <c r="T56" s="105">
        <v>0</v>
      </c>
      <c r="U56" s="104">
        <f t="shared" si="13"/>
        <v>0</v>
      </c>
      <c r="V56" s="99"/>
      <c r="W56" s="99"/>
      <c r="X56" s="99"/>
      <c r="Y56" s="99"/>
      <c r="Z56" s="99"/>
      <c r="AA56" s="99"/>
      <c r="AB56" s="99"/>
      <c r="AC56" s="99"/>
      <c r="AD56" s="99"/>
      <c r="AE56" s="99" t="s">
        <v>745</v>
      </c>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1:60" outlineLevel="1">
      <c r="A57" s="100">
        <v>47</v>
      </c>
      <c r="B57" s="281" t="s">
        <v>1794</v>
      </c>
      <c r="C57" s="280" t="s">
        <v>1793</v>
      </c>
      <c r="D57" s="104" t="s">
        <v>178</v>
      </c>
      <c r="E57" s="257">
        <v>15</v>
      </c>
      <c r="F57" s="256">
        <v>0</v>
      </c>
      <c r="G57" s="106">
        <f t="shared" si="7"/>
        <v>0</v>
      </c>
      <c r="H57" s="106"/>
      <c r="I57" s="106">
        <f t="shared" si="8"/>
        <v>0</v>
      </c>
      <c r="J57" s="106"/>
      <c r="K57" s="106">
        <f t="shared" si="9"/>
        <v>0</v>
      </c>
      <c r="L57" s="106">
        <v>21</v>
      </c>
      <c r="M57" s="106">
        <f t="shared" si="10"/>
        <v>0</v>
      </c>
      <c r="N57" s="104">
        <v>6.0000000000000001E-3</v>
      </c>
      <c r="O57" s="104">
        <f t="shared" si="11"/>
        <v>0.09</v>
      </c>
      <c r="P57" s="104">
        <v>0</v>
      </c>
      <c r="Q57" s="104">
        <f t="shared" si="12"/>
        <v>0</v>
      </c>
      <c r="R57" s="104"/>
      <c r="S57" s="104"/>
      <c r="T57" s="105">
        <v>0</v>
      </c>
      <c r="U57" s="104">
        <f t="shared" si="13"/>
        <v>0</v>
      </c>
      <c r="V57" s="99"/>
      <c r="W57" s="99"/>
      <c r="X57" s="99"/>
      <c r="Y57" s="99"/>
      <c r="Z57" s="99"/>
      <c r="AA57" s="99"/>
      <c r="AB57" s="99"/>
      <c r="AC57" s="99"/>
      <c r="AD57" s="99"/>
      <c r="AE57" s="99" t="s">
        <v>745</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outlineLevel="1">
      <c r="A58" s="100">
        <v>48</v>
      </c>
      <c r="B58" s="281" t="s">
        <v>1792</v>
      </c>
      <c r="C58" s="280" t="s">
        <v>1791</v>
      </c>
      <c r="D58" s="104" t="s">
        <v>114</v>
      </c>
      <c r="E58" s="257">
        <v>194</v>
      </c>
      <c r="F58" s="256">
        <v>0</v>
      </c>
      <c r="G58" s="106">
        <f t="shared" si="7"/>
        <v>0</v>
      </c>
      <c r="H58" s="106"/>
      <c r="I58" s="106">
        <f t="shared" si="8"/>
        <v>0</v>
      </c>
      <c r="J58" s="106"/>
      <c r="K58" s="106">
        <f t="shared" si="9"/>
        <v>0</v>
      </c>
      <c r="L58" s="106">
        <v>21</v>
      </c>
      <c r="M58" s="106">
        <f t="shared" si="10"/>
        <v>0</v>
      </c>
      <c r="N58" s="104">
        <v>0</v>
      </c>
      <c r="O58" s="104">
        <f t="shared" si="11"/>
        <v>0</v>
      </c>
      <c r="P58" s="104">
        <v>0</v>
      </c>
      <c r="Q58" s="104">
        <f t="shared" si="12"/>
        <v>0</v>
      </c>
      <c r="R58" s="104"/>
      <c r="S58" s="104"/>
      <c r="T58" s="105">
        <v>4.4999999999999998E-2</v>
      </c>
      <c r="U58" s="104">
        <f t="shared" si="13"/>
        <v>8.73</v>
      </c>
      <c r="V58" s="99"/>
      <c r="W58" s="99"/>
      <c r="X58" s="99"/>
      <c r="Y58" s="99"/>
      <c r="Z58" s="99"/>
      <c r="AA58" s="99"/>
      <c r="AB58" s="99"/>
      <c r="AC58" s="99"/>
      <c r="AD58" s="99"/>
      <c r="AE58" s="99" t="s">
        <v>79</v>
      </c>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row>
    <row r="59" spans="1:60" outlineLevel="1">
      <c r="A59" s="100">
        <v>49</v>
      </c>
      <c r="B59" s="281" t="s">
        <v>1790</v>
      </c>
      <c r="C59" s="280" t="s">
        <v>1789</v>
      </c>
      <c r="D59" s="104" t="s">
        <v>114</v>
      </c>
      <c r="E59" s="257">
        <v>849</v>
      </c>
      <c r="F59" s="256">
        <v>0</v>
      </c>
      <c r="G59" s="106">
        <f t="shared" si="7"/>
        <v>0</v>
      </c>
      <c r="H59" s="106"/>
      <c r="I59" s="106">
        <f t="shared" si="8"/>
        <v>0</v>
      </c>
      <c r="J59" s="106"/>
      <c r="K59" s="106">
        <f t="shared" si="9"/>
        <v>0</v>
      </c>
      <c r="L59" s="106">
        <v>21</v>
      </c>
      <c r="M59" s="106">
        <f t="shared" si="10"/>
        <v>0</v>
      </c>
      <c r="N59" s="104">
        <v>0</v>
      </c>
      <c r="O59" s="104">
        <f t="shared" si="11"/>
        <v>0</v>
      </c>
      <c r="P59" s="104">
        <v>0</v>
      </c>
      <c r="Q59" s="104">
        <f t="shared" si="12"/>
        <v>0</v>
      </c>
      <c r="R59" s="104"/>
      <c r="S59" s="104"/>
      <c r="T59" s="105">
        <v>8.5999999999999993E-2</v>
      </c>
      <c r="U59" s="104">
        <f t="shared" si="13"/>
        <v>73.010000000000005</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outlineLevel="1">
      <c r="A60" s="100">
        <v>50</v>
      </c>
      <c r="B60" s="281" t="s">
        <v>1788</v>
      </c>
      <c r="C60" s="280" t="s">
        <v>1787</v>
      </c>
      <c r="D60" s="104" t="s">
        <v>178</v>
      </c>
      <c r="E60" s="257">
        <v>1041</v>
      </c>
      <c r="F60" s="256">
        <v>0</v>
      </c>
      <c r="G60" s="106">
        <f t="shared" si="7"/>
        <v>0</v>
      </c>
      <c r="H60" s="106"/>
      <c r="I60" s="106">
        <f t="shared" si="8"/>
        <v>0</v>
      </c>
      <c r="J60" s="106"/>
      <c r="K60" s="106">
        <f t="shared" si="9"/>
        <v>0</v>
      </c>
      <c r="L60" s="106">
        <v>21</v>
      </c>
      <c r="M60" s="106">
        <f t="shared" si="10"/>
        <v>0</v>
      </c>
      <c r="N60" s="104">
        <v>0</v>
      </c>
      <c r="O60" s="104">
        <f t="shared" si="11"/>
        <v>0</v>
      </c>
      <c r="P60" s="104">
        <v>0</v>
      </c>
      <c r="Q60" s="104">
        <f t="shared" si="12"/>
        <v>0</v>
      </c>
      <c r="R60" s="104"/>
      <c r="S60" s="104"/>
      <c r="T60" s="105">
        <v>1.2999999999999999E-2</v>
      </c>
      <c r="U60" s="104">
        <f t="shared" si="13"/>
        <v>13.53</v>
      </c>
      <c r="V60" s="99"/>
      <c r="W60" s="99"/>
      <c r="X60" s="99"/>
      <c r="Y60" s="99"/>
      <c r="Z60" s="99"/>
      <c r="AA60" s="99"/>
      <c r="AB60" s="99"/>
      <c r="AC60" s="99"/>
      <c r="AD60" s="99"/>
      <c r="AE60" s="99" t="s">
        <v>79</v>
      </c>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outlineLevel="1">
      <c r="A61" s="100">
        <v>51</v>
      </c>
      <c r="B61" s="281" t="s">
        <v>1786</v>
      </c>
      <c r="C61" s="280" t="s">
        <v>1785</v>
      </c>
      <c r="D61" s="104" t="s">
        <v>114</v>
      </c>
      <c r="E61" s="257">
        <v>20</v>
      </c>
      <c r="F61" s="256">
        <v>0</v>
      </c>
      <c r="G61" s="106">
        <f t="shared" ref="G61:G92" si="14">ROUND(E61*F61,2)</f>
        <v>0</v>
      </c>
      <c r="H61" s="106"/>
      <c r="I61" s="106">
        <f t="shared" ref="I61:I92" si="15">ROUND(E61*H61,2)</f>
        <v>0</v>
      </c>
      <c r="J61" s="106"/>
      <c r="K61" s="106">
        <f t="shared" ref="K61:K92" si="16">ROUND(E61*J61,2)</f>
        <v>0</v>
      </c>
      <c r="L61" s="106">
        <v>21</v>
      </c>
      <c r="M61" s="106">
        <f t="shared" ref="M61:M92" si="17">G61*(1+L61/100)</f>
        <v>0</v>
      </c>
      <c r="N61" s="104">
        <v>0.29017999999999999</v>
      </c>
      <c r="O61" s="104">
        <f t="shared" ref="O61:O92" si="18">ROUND(E61*N61,5)</f>
        <v>5.8036000000000003</v>
      </c>
      <c r="P61" s="104">
        <v>0</v>
      </c>
      <c r="Q61" s="104">
        <f t="shared" ref="Q61:Q92" si="19">ROUND(E61*P61,5)</f>
        <v>0</v>
      </c>
      <c r="R61" s="104"/>
      <c r="S61" s="104"/>
      <c r="T61" s="105">
        <v>1.389</v>
      </c>
      <c r="U61" s="104">
        <f t="shared" ref="U61:U92" si="20">ROUND(E61*T61,2)</f>
        <v>27.78</v>
      </c>
      <c r="V61" s="99"/>
      <c r="W61" s="99"/>
      <c r="X61" s="99"/>
      <c r="Y61" s="99"/>
      <c r="Z61" s="99"/>
      <c r="AA61" s="99"/>
      <c r="AB61" s="99"/>
      <c r="AC61" s="99"/>
      <c r="AD61" s="99"/>
      <c r="AE61" s="99" t="s">
        <v>79</v>
      </c>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outlineLevel="1">
      <c r="A62" s="100">
        <v>52</v>
      </c>
      <c r="B62" s="281" t="s">
        <v>1784</v>
      </c>
      <c r="C62" s="280" t="s">
        <v>1783</v>
      </c>
      <c r="D62" s="104" t="s">
        <v>178</v>
      </c>
      <c r="E62" s="257">
        <v>22</v>
      </c>
      <c r="F62" s="256">
        <v>0</v>
      </c>
      <c r="G62" s="106">
        <f t="shared" si="14"/>
        <v>0</v>
      </c>
      <c r="H62" s="106"/>
      <c r="I62" s="106">
        <f t="shared" si="15"/>
        <v>0</v>
      </c>
      <c r="J62" s="106"/>
      <c r="K62" s="106">
        <f t="shared" si="16"/>
        <v>0</v>
      </c>
      <c r="L62" s="106">
        <v>21</v>
      </c>
      <c r="M62" s="106">
        <f t="shared" si="17"/>
        <v>0</v>
      </c>
      <c r="N62" s="104">
        <v>6.0000000000000001E-3</v>
      </c>
      <c r="O62" s="104">
        <f t="shared" si="18"/>
        <v>0.13200000000000001</v>
      </c>
      <c r="P62" s="104">
        <v>0</v>
      </c>
      <c r="Q62" s="104">
        <f t="shared" si="19"/>
        <v>0</v>
      </c>
      <c r="R62" s="104"/>
      <c r="S62" s="104"/>
      <c r="T62" s="105">
        <v>0</v>
      </c>
      <c r="U62" s="104">
        <f t="shared" si="20"/>
        <v>0</v>
      </c>
      <c r="V62" s="99"/>
      <c r="W62" s="99"/>
      <c r="X62" s="99"/>
      <c r="Y62" s="99"/>
      <c r="Z62" s="99"/>
      <c r="AA62" s="99"/>
      <c r="AB62" s="99"/>
      <c r="AC62" s="99"/>
      <c r="AD62" s="99"/>
      <c r="AE62" s="99" t="s">
        <v>745</v>
      </c>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60" outlineLevel="1">
      <c r="A63" s="100">
        <v>53</v>
      </c>
      <c r="B63" s="281" t="s">
        <v>1782</v>
      </c>
      <c r="C63" s="280" t="s">
        <v>1781</v>
      </c>
      <c r="D63" s="104" t="s">
        <v>178</v>
      </c>
      <c r="E63" s="257">
        <v>33</v>
      </c>
      <c r="F63" s="256">
        <v>0</v>
      </c>
      <c r="G63" s="106">
        <f t="shared" si="14"/>
        <v>0</v>
      </c>
      <c r="H63" s="106"/>
      <c r="I63" s="106">
        <f t="shared" si="15"/>
        <v>0</v>
      </c>
      <c r="J63" s="106"/>
      <c r="K63" s="106">
        <f t="shared" si="16"/>
        <v>0</v>
      </c>
      <c r="L63" s="106">
        <v>21</v>
      </c>
      <c r="M63" s="106">
        <f t="shared" si="17"/>
        <v>0</v>
      </c>
      <c r="N63" s="104">
        <v>6.0000000000000001E-3</v>
      </c>
      <c r="O63" s="104">
        <f t="shared" si="18"/>
        <v>0.19800000000000001</v>
      </c>
      <c r="P63" s="104">
        <v>0</v>
      </c>
      <c r="Q63" s="104">
        <f t="shared" si="19"/>
        <v>0</v>
      </c>
      <c r="R63" s="104"/>
      <c r="S63" s="104"/>
      <c r="T63" s="105">
        <v>0</v>
      </c>
      <c r="U63" s="104">
        <f t="shared" si="20"/>
        <v>0</v>
      </c>
      <c r="V63" s="99"/>
      <c r="W63" s="99"/>
      <c r="X63" s="99"/>
      <c r="Y63" s="99"/>
      <c r="Z63" s="99"/>
      <c r="AA63" s="99"/>
      <c r="AB63" s="99"/>
      <c r="AC63" s="99"/>
      <c r="AD63" s="99"/>
      <c r="AE63" s="99" t="s">
        <v>745</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outlineLevel="1">
      <c r="A64" s="100">
        <v>54</v>
      </c>
      <c r="B64" s="281" t="s">
        <v>1780</v>
      </c>
      <c r="C64" s="280" t="s">
        <v>1779</v>
      </c>
      <c r="D64" s="104" t="s">
        <v>178</v>
      </c>
      <c r="E64" s="257">
        <v>30</v>
      </c>
      <c r="F64" s="256">
        <v>0</v>
      </c>
      <c r="G64" s="106">
        <f t="shared" si="14"/>
        <v>0</v>
      </c>
      <c r="H64" s="106"/>
      <c r="I64" s="106">
        <f t="shared" si="15"/>
        <v>0</v>
      </c>
      <c r="J64" s="106"/>
      <c r="K64" s="106">
        <f t="shared" si="16"/>
        <v>0</v>
      </c>
      <c r="L64" s="106">
        <v>21</v>
      </c>
      <c r="M64" s="106">
        <f t="shared" si="17"/>
        <v>0</v>
      </c>
      <c r="N64" s="104">
        <v>6.0000000000000001E-3</v>
      </c>
      <c r="O64" s="104">
        <f t="shared" si="18"/>
        <v>0.18</v>
      </c>
      <c r="P64" s="104">
        <v>0</v>
      </c>
      <c r="Q64" s="104">
        <f t="shared" si="19"/>
        <v>0</v>
      </c>
      <c r="R64" s="104"/>
      <c r="S64" s="104"/>
      <c r="T64" s="105">
        <v>0</v>
      </c>
      <c r="U64" s="104">
        <f t="shared" si="20"/>
        <v>0</v>
      </c>
      <c r="V64" s="99"/>
      <c r="W64" s="99"/>
      <c r="X64" s="99"/>
      <c r="Y64" s="99"/>
      <c r="Z64" s="99"/>
      <c r="AA64" s="99"/>
      <c r="AB64" s="99"/>
      <c r="AC64" s="99"/>
      <c r="AD64" s="99"/>
      <c r="AE64" s="99" t="s">
        <v>745</v>
      </c>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row>
    <row r="65" spans="1:60" outlineLevel="1">
      <c r="A65" s="100">
        <v>55</v>
      </c>
      <c r="B65" s="281" t="s">
        <v>1778</v>
      </c>
      <c r="C65" s="280" t="s">
        <v>1777</v>
      </c>
      <c r="D65" s="104" t="s">
        <v>178</v>
      </c>
      <c r="E65" s="257">
        <v>34</v>
      </c>
      <c r="F65" s="256">
        <v>0</v>
      </c>
      <c r="G65" s="106">
        <f t="shared" si="14"/>
        <v>0</v>
      </c>
      <c r="H65" s="106"/>
      <c r="I65" s="106">
        <f t="shared" si="15"/>
        <v>0</v>
      </c>
      <c r="J65" s="106"/>
      <c r="K65" s="106">
        <f t="shared" si="16"/>
        <v>0</v>
      </c>
      <c r="L65" s="106">
        <v>21</v>
      </c>
      <c r="M65" s="106">
        <f t="shared" si="17"/>
        <v>0</v>
      </c>
      <c r="N65" s="104">
        <v>6.0000000000000001E-3</v>
      </c>
      <c r="O65" s="104">
        <f t="shared" si="18"/>
        <v>0.20399999999999999</v>
      </c>
      <c r="P65" s="104">
        <v>0</v>
      </c>
      <c r="Q65" s="104">
        <f t="shared" si="19"/>
        <v>0</v>
      </c>
      <c r="R65" s="104"/>
      <c r="S65" s="104"/>
      <c r="T65" s="105">
        <v>0</v>
      </c>
      <c r="U65" s="104">
        <f t="shared" si="20"/>
        <v>0</v>
      </c>
      <c r="V65" s="99"/>
      <c r="W65" s="99"/>
      <c r="X65" s="99"/>
      <c r="Y65" s="99"/>
      <c r="Z65" s="99"/>
      <c r="AA65" s="99"/>
      <c r="AB65" s="99"/>
      <c r="AC65" s="99"/>
      <c r="AD65" s="99"/>
      <c r="AE65" s="99" t="s">
        <v>745</v>
      </c>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outlineLevel="1">
      <c r="A66" s="100">
        <v>56</v>
      </c>
      <c r="B66" s="281" t="s">
        <v>1776</v>
      </c>
      <c r="C66" s="280" t="s">
        <v>1775</v>
      </c>
      <c r="D66" s="104" t="s">
        <v>178</v>
      </c>
      <c r="E66" s="257">
        <v>35</v>
      </c>
      <c r="F66" s="256">
        <v>0</v>
      </c>
      <c r="G66" s="106">
        <f t="shared" si="14"/>
        <v>0</v>
      </c>
      <c r="H66" s="106"/>
      <c r="I66" s="106">
        <f t="shared" si="15"/>
        <v>0</v>
      </c>
      <c r="J66" s="106"/>
      <c r="K66" s="106">
        <f t="shared" si="16"/>
        <v>0</v>
      </c>
      <c r="L66" s="106">
        <v>21</v>
      </c>
      <c r="M66" s="106">
        <f t="shared" si="17"/>
        <v>0</v>
      </c>
      <c r="N66" s="104">
        <v>6.0000000000000001E-3</v>
      </c>
      <c r="O66" s="104">
        <f t="shared" si="18"/>
        <v>0.21</v>
      </c>
      <c r="P66" s="104">
        <v>0</v>
      </c>
      <c r="Q66" s="104">
        <f t="shared" si="19"/>
        <v>0</v>
      </c>
      <c r="R66" s="104"/>
      <c r="S66" s="104"/>
      <c r="T66" s="105">
        <v>0</v>
      </c>
      <c r="U66" s="104">
        <f t="shared" si="20"/>
        <v>0</v>
      </c>
      <c r="V66" s="99"/>
      <c r="W66" s="99"/>
      <c r="X66" s="99"/>
      <c r="Y66" s="99"/>
      <c r="Z66" s="99"/>
      <c r="AA66" s="99"/>
      <c r="AB66" s="99"/>
      <c r="AC66" s="99"/>
      <c r="AD66" s="99"/>
      <c r="AE66" s="99" t="s">
        <v>745</v>
      </c>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outlineLevel="1">
      <c r="A67" s="100">
        <v>57</v>
      </c>
      <c r="B67" s="281" t="s">
        <v>1774</v>
      </c>
      <c r="C67" s="280" t="s">
        <v>1773</v>
      </c>
      <c r="D67" s="104" t="s">
        <v>178</v>
      </c>
      <c r="E67" s="257">
        <v>35</v>
      </c>
      <c r="F67" s="256">
        <v>0</v>
      </c>
      <c r="G67" s="106">
        <f t="shared" si="14"/>
        <v>0</v>
      </c>
      <c r="H67" s="106"/>
      <c r="I67" s="106">
        <f t="shared" si="15"/>
        <v>0</v>
      </c>
      <c r="J67" s="106"/>
      <c r="K67" s="106">
        <f t="shared" si="16"/>
        <v>0</v>
      </c>
      <c r="L67" s="106">
        <v>21</v>
      </c>
      <c r="M67" s="106">
        <f t="shared" si="17"/>
        <v>0</v>
      </c>
      <c r="N67" s="104">
        <v>6.0000000000000001E-3</v>
      </c>
      <c r="O67" s="104">
        <f t="shared" si="18"/>
        <v>0.21</v>
      </c>
      <c r="P67" s="104">
        <v>0</v>
      </c>
      <c r="Q67" s="104">
        <f t="shared" si="19"/>
        <v>0</v>
      </c>
      <c r="R67" s="104"/>
      <c r="S67" s="104"/>
      <c r="T67" s="105">
        <v>0</v>
      </c>
      <c r="U67" s="104">
        <f t="shared" si="20"/>
        <v>0</v>
      </c>
      <c r="V67" s="99"/>
      <c r="W67" s="99"/>
      <c r="X67" s="99"/>
      <c r="Y67" s="99"/>
      <c r="Z67" s="99"/>
      <c r="AA67" s="99"/>
      <c r="AB67" s="99"/>
      <c r="AC67" s="99"/>
      <c r="AD67" s="99"/>
      <c r="AE67" s="99" t="s">
        <v>745</v>
      </c>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outlineLevel="1">
      <c r="A68" s="100">
        <v>58</v>
      </c>
      <c r="B68" s="281" t="s">
        <v>1772</v>
      </c>
      <c r="C68" s="280" t="s">
        <v>1771</v>
      </c>
      <c r="D68" s="104" t="s">
        <v>178</v>
      </c>
      <c r="E68" s="257">
        <v>60</v>
      </c>
      <c r="F68" s="256">
        <v>0</v>
      </c>
      <c r="G68" s="106">
        <f t="shared" si="14"/>
        <v>0</v>
      </c>
      <c r="H68" s="106"/>
      <c r="I68" s="106">
        <f t="shared" si="15"/>
        <v>0</v>
      </c>
      <c r="J68" s="106"/>
      <c r="K68" s="106">
        <f t="shared" si="16"/>
        <v>0</v>
      </c>
      <c r="L68" s="106">
        <v>21</v>
      </c>
      <c r="M68" s="106">
        <f t="shared" si="17"/>
        <v>0</v>
      </c>
      <c r="N68" s="104">
        <v>6.0000000000000001E-3</v>
      </c>
      <c r="O68" s="104">
        <f t="shared" si="18"/>
        <v>0.36</v>
      </c>
      <c r="P68" s="104">
        <v>0</v>
      </c>
      <c r="Q68" s="104">
        <f t="shared" si="19"/>
        <v>0</v>
      </c>
      <c r="R68" s="104"/>
      <c r="S68" s="104"/>
      <c r="T68" s="105">
        <v>0</v>
      </c>
      <c r="U68" s="104">
        <f t="shared" si="20"/>
        <v>0</v>
      </c>
      <c r="V68" s="99"/>
      <c r="W68" s="99"/>
      <c r="X68" s="99"/>
      <c r="Y68" s="99"/>
      <c r="Z68" s="99"/>
      <c r="AA68" s="99"/>
      <c r="AB68" s="99"/>
      <c r="AC68" s="99"/>
      <c r="AD68" s="99"/>
      <c r="AE68" s="99" t="s">
        <v>745</v>
      </c>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outlineLevel="1">
      <c r="A69" s="100">
        <v>59</v>
      </c>
      <c r="B69" s="281" t="s">
        <v>1770</v>
      </c>
      <c r="C69" s="280" t="s">
        <v>1769</v>
      </c>
      <c r="D69" s="104" t="s">
        <v>178</v>
      </c>
      <c r="E69" s="257">
        <v>85</v>
      </c>
      <c r="F69" s="256">
        <v>0</v>
      </c>
      <c r="G69" s="106">
        <f t="shared" si="14"/>
        <v>0</v>
      </c>
      <c r="H69" s="106"/>
      <c r="I69" s="106">
        <f t="shared" si="15"/>
        <v>0</v>
      </c>
      <c r="J69" s="106"/>
      <c r="K69" s="106">
        <f t="shared" si="16"/>
        <v>0</v>
      </c>
      <c r="L69" s="106">
        <v>21</v>
      </c>
      <c r="M69" s="106">
        <f t="shared" si="17"/>
        <v>0</v>
      </c>
      <c r="N69" s="104">
        <v>6.0000000000000001E-3</v>
      </c>
      <c r="O69" s="104">
        <f t="shared" si="18"/>
        <v>0.51</v>
      </c>
      <c r="P69" s="104">
        <v>0</v>
      </c>
      <c r="Q69" s="104">
        <f t="shared" si="19"/>
        <v>0</v>
      </c>
      <c r="R69" s="104"/>
      <c r="S69" s="104"/>
      <c r="T69" s="105">
        <v>0</v>
      </c>
      <c r="U69" s="104">
        <f t="shared" si="20"/>
        <v>0</v>
      </c>
      <c r="V69" s="99"/>
      <c r="W69" s="99"/>
      <c r="X69" s="99"/>
      <c r="Y69" s="99"/>
      <c r="Z69" s="99"/>
      <c r="AA69" s="99"/>
      <c r="AB69" s="99"/>
      <c r="AC69" s="99"/>
      <c r="AD69" s="99"/>
      <c r="AE69" s="99" t="s">
        <v>745</v>
      </c>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outlineLevel="1">
      <c r="A70" s="100">
        <v>60</v>
      </c>
      <c r="B70" s="281" t="s">
        <v>1768</v>
      </c>
      <c r="C70" s="280" t="s">
        <v>1767</v>
      </c>
      <c r="D70" s="104" t="s">
        <v>178</v>
      </c>
      <c r="E70" s="257">
        <v>85</v>
      </c>
      <c r="F70" s="256">
        <v>0</v>
      </c>
      <c r="G70" s="106">
        <f t="shared" si="14"/>
        <v>0</v>
      </c>
      <c r="H70" s="106"/>
      <c r="I70" s="106">
        <f t="shared" si="15"/>
        <v>0</v>
      </c>
      <c r="J70" s="106"/>
      <c r="K70" s="106">
        <f t="shared" si="16"/>
        <v>0</v>
      </c>
      <c r="L70" s="106">
        <v>21</v>
      </c>
      <c r="M70" s="106">
        <f t="shared" si="17"/>
        <v>0</v>
      </c>
      <c r="N70" s="104">
        <v>6.0000000000000001E-3</v>
      </c>
      <c r="O70" s="104">
        <f t="shared" si="18"/>
        <v>0.51</v>
      </c>
      <c r="P70" s="104">
        <v>0</v>
      </c>
      <c r="Q70" s="104">
        <f t="shared" si="19"/>
        <v>0</v>
      </c>
      <c r="R70" s="104"/>
      <c r="S70" s="104"/>
      <c r="T70" s="105">
        <v>0</v>
      </c>
      <c r="U70" s="104">
        <f t="shared" si="20"/>
        <v>0</v>
      </c>
      <c r="V70" s="99"/>
      <c r="W70" s="99"/>
      <c r="X70" s="99"/>
      <c r="Y70" s="99"/>
      <c r="Z70" s="99"/>
      <c r="AA70" s="99"/>
      <c r="AB70" s="99"/>
      <c r="AC70" s="99"/>
      <c r="AD70" s="99"/>
      <c r="AE70" s="99" t="s">
        <v>745</v>
      </c>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outlineLevel="1">
      <c r="A71" s="100">
        <v>61</v>
      </c>
      <c r="B71" s="281" t="s">
        <v>1766</v>
      </c>
      <c r="C71" s="280" t="s">
        <v>1765</v>
      </c>
      <c r="D71" s="104" t="s">
        <v>178</v>
      </c>
      <c r="E71" s="257">
        <v>100</v>
      </c>
      <c r="F71" s="256">
        <v>0</v>
      </c>
      <c r="G71" s="106">
        <f t="shared" si="14"/>
        <v>0</v>
      </c>
      <c r="H71" s="106"/>
      <c r="I71" s="106">
        <f t="shared" si="15"/>
        <v>0</v>
      </c>
      <c r="J71" s="106"/>
      <c r="K71" s="106">
        <f t="shared" si="16"/>
        <v>0</v>
      </c>
      <c r="L71" s="106">
        <v>21</v>
      </c>
      <c r="M71" s="106">
        <f t="shared" si="17"/>
        <v>0</v>
      </c>
      <c r="N71" s="104">
        <v>6.0000000000000001E-3</v>
      </c>
      <c r="O71" s="104">
        <f t="shared" si="18"/>
        <v>0.6</v>
      </c>
      <c r="P71" s="104">
        <v>0</v>
      </c>
      <c r="Q71" s="104">
        <f t="shared" si="19"/>
        <v>0</v>
      </c>
      <c r="R71" s="104"/>
      <c r="S71" s="104"/>
      <c r="T71" s="105">
        <v>0</v>
      </c>
      <c r="U71" s="104">
        <f t="shared" si="20"/>
        <v>0</v>
      </c>
      <c r="V71" s="99"/>
      <c r="W71" s="99"/>
      <c r="X71" s="99"/>
      <c r="Y71" s="99"/>
      <c r="Z71" s="99"/>
      <c r="AA71" s="99"/>
      <c r="AB71" s="99"/>
      <c r="AC71" s="99"/>
      <c r="AD71" s="99"/>
      <c r="AE71" s="99" t="s">
        <v>745</v>
      </c>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outlineLevel="1">
      <c r="A72" s="100">
        <v>62</v>
      </c>
      <c r="B72" s="281" t="s">
        <v>1764</v>
      </c>
      <c r="C72" s="280" t="s">
        <v>1763</v>
      </c>
      <c r="D72" s="104" t="s">
        <v>178</v>
      </c>
      <c r="E72" s="257">
        <v>75</v>
      </c>
      <c r="F72" s="256">
        <v>0</v>
      </c>
      <c r="G72" s="106">
        <f t="shared" si="14"/>
        <v>0</v>
      </c>
      <c r="H72" s="106"/>
      <c r="I72" s="106">
        <f t="shared" si="15"/>
        <v>0</v>
      </c>
      <c r="J72" s="106"/>
      <c r="K72" s="106">
        <f t="shared" si="16"/>
        <v>0</v>
      </c>
      <c r="L72" s="106">
        <v>21</v>
      </c>
      <c r="M72" s="106">
        <f t="shared" si="17"/>
        <v>0</v>
      </c>
      <c r="N72" s="104">
        <v>6.0000000000000001E-3</v>
      </c>
      <c r="O72" s="104">
        <f t="shared" si="18"/>
        <v>0.45</v>
      </c>
      <c r="P72" s="104">
        <v>0</v>
      </c>
      <c r="Q72" s="104">
        <f t="shared" si="19"/>
        <v>0</v>
      </c>
      <c r="R72" s="104"/>
      <c r="S72" s="104"/>
      <c r="T72" s="105">
        <v>0</v>
      </c>
      <c r="U72" s="104">
        <f t="shared" si="20"/>
        <v>0</v>
      </c>
      <c r="V72" s="99"/>
      <c r="W72" s="99"/>
      <c r="X72" s="99"/>
      <c r="Y72" s="99"/>
      <c r="Z72" s="99"/>
      <c r="AA72" s="99"/>
      <c r="AB72" s="99"/>
      <c r="AC72" s="99"/>
      <c r="AD72" s="99"/>
      <c r="AE72" s="99" t="s">
        <v>745</v>
      </c>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outlineLevel="1">
      <c r="A73" s="100">
        <v>63</v>
      </c>
      <c r="B73" s="281" t="s">
        <v>1762</v>
      </c>
      <c r="C73" s="280" t="s">
        <v>1761</v>
      </c>
      <c r="D73" s="104" t="s">
        <v>178</v>
      </c>
      <c r="E73" s="257">
        <v>115</v>
      </c>
      <c r="F73" s="256">
        <v>0</v>
      </c>
      <c r="G73" s="106">
        <f t="shared" si="14"/>
        <v>0</v>
      </c>
      <c r="H73" s="106"/>
      <c r="I73" s="106">
        <f t="shared" si="15"/>
        <v>0</v>
      </c>
      <c r="J73" s="106"/>
      <c r="K73" s="106">
        <f t="shared" si="16"/>
        <v>0</v>
      </c>
      <c r="L73" s="106">
        <v>21</v>
      </c>
      <c r="M73" s="106">
        <f t="shared" si="17"/>
        <v>0</v>
      </c>
      <c r="N73" s="104">
        <v>6.0000000000000001E-3</v>
      </c>
      <c r="O73" s="104">
        <f t="shared" si="18"/>
        <v>0.69</v>
      </c>
      <c r="P73" s="104">
        <v>0</v>
      </c>
      <c r="Q73" s="104">
        <f t="shared" si="19"/>
        <v>0</v>
      </c>
      <c r="R73" s="104"/>
      <c r="S73" s="104"/>
      <c r="T73" s="105">
        <v>0</v>
      </c>
      <c r="U73" s="104">
        <f t="shared" si="20"/>
        <v>0</v>
      </c>
      <c r="V73" s="99"/>
      <c r="W73" s="99"/>
      <c r="X73" s="99"/>
      <c r="Y73" s="99"/>
      <c r="Z73" s="99"/>
      <c r="AA73" s="99"/>
      <c r="AB73" s="99"/>
      <c r="AC73" s="99"/>
      <c r="AD73" s="99"/>
      <c r="AE73" s="99" t="s">
        <v>745</v>
      </c>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outlineLevel="1">
      <c r="A74" s="100">
        <v>64</v>
      </c>
      <c r="B74" s="281" t="s">
        <v>1760</v>
      </c>
      <c r="C74" s="280" t="s">
        <v>1759</v>
      </c>
      <c r="D74" s="104" t="s">
        <v>178</v>
      </c>
      <c r="E74" s="257">
        <v>62</v>
      </c>
      <c r="F74" s="256">
        <v>0</v>
      </c>
      <c r="G74" s="106">
        <f t="shared" si="14"/>
        <v>0</v>
      </c>
      <c r="H74" s="106"/>
      <c r="I74" s="106">
        <f t="shared" si="15"/>
        <v>0</v>
      </c>
      <c r="J74" s="106"/>
      <c r="K74" s="106">
        <f t="shared" si="16"/>
        <v>0</v>
      </c>
      <c r="L74" s="106">
        <v>21</v>
      </c>
      <c r="M74" s="106">
        <f t="shared" si="17"/>
        <v>0</v>
      </c>
      <c r="N74" s="104">
        <v>6.0000000000000001E-3</v>
      </c>
      <c r="O74" s="104">
        <f t="shared" si="18"/>
        <v>0.372</v>
      </c>
      <c r="P74" s="104">
        <v>0</v>
      </c>
      <c r="Q74" s="104">
        <f t="shared" si="19"/>
        <v>0</v>
      </c>
      <c r="R74" s="104"/>
      <c r="S74" s="104"/>
      <c r="T74" s="105">
        <v>0</v>
      </c>
      <c r="U74" s="104">
        <f t="shared" si="20"/>
        <v>0</v>
      </c>
      <c r="V74" s="99"/>
      <c r="W74" s="99"/>
      <c r="X74" s="99"/>
      <c r="Y74" s="99"/>
      <c r="Z74" s="99"/>
      <c r="AA74" s="99"/>
      <c r="AB74" s="99"/>
      <c r="AC74" s="99"/>
      <c r="AD74" s="99"/>
      <c r="AE74" s="99" t="s">
        <v>745</v>
      </c>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outlineLevel="1">
      <c r="A75" s="100">
        <v>65</v>
      </c>
      <c r="B75" s="281" t="s">
        <v>1758</v>
      </c>
      <c r="C75" s="280" t="s">
        <v>1757</v>
      </c>
      <c r="D75" s="104" t="s">
        <v>178</v>
      </c>
      <c r="E75" s="257">
        <v>165</v>
      </c>
      <c r="F75" s="256">
        <v>0</v>
      </c>
      <c r="G75" s="106">
        <f t="shared" si="14"/>
        <v>0</v>
      </c>
      <c r="H75" s="106"/>
      <c r="I75" s="106">
        <f t="shared" si="15"/>
        <v>0</v>
      </c>
      <c r="J75" s="106"/>
      <c r="K75" s="106">
        <f t="shared" si="16"/>
        <v>0</v>
      </c>
      <c r="L75" s="106">
        <v>21</v>
      </c>
      <c r="M75" s="106">
        <f t="shared" si="17"/>
        <v>0</v>
      </c>
      <c r="N75" s="104">
        <v>6.0000000000000001E-3</v>
      </c>
      <c r="O75" s="104">
        <f t="shared" si="18"/>
        <v>0.99</v>
      </c>
      <c r="P75" s="104">
        <v>0</v>
      </c>
      <c r="Q75" s="104">
        <f t="shared" si="19"/>
        <v>0</v>
      </c>
      <c r="R75" s="104"/>
      <c r="S75" s="104"/>
      <c r="T75" s="105">
        <v>0</v>
      </c>
      <c r="U75" s="104">
        <f t="shared" si="20"/>
        <v>0</v>
      </c>
      <c r="V75" s="99"/>
      <c r="W75" s="99"/>
      <c r="X75" s="99"/>
      <c r="Y75" s="99"/>
      <c r="Z75" s="99"/>
      <c r="AA75" s="99"/>
      <c r="AB75" s="99"/>
      <c r="AC75" s="99"/>
      <c r="AD75" s="99"/>
      <c r="AE75" s="99" t="s">
        <v>745</v>
      </c>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outlineLevel="1">
      <c r="A76" s="100">
        <v>66</v>
      </c>
      <c r="B76" s="281" t="s">
        <v>1756</v>
      </c>
      <c r="C76" s="280" t="s">
        <v>1755</v>
      </c>
      <c r="D76" s="104" t="s">
        <v>178</v>
      </c>
      <c r="E76" s="257">
        <v>105</v>
      </c>
      <c r="F76" s="256">
        <v>0</v>
      </c>
      <c r="G76" s="106">
        <f t="shared" si="14"/>
        <v>0</v>
      </c>
      <c r="H76" s="106"/>
      <c r="I76" s="106">
        <f t="shared" si="15"/>
        <v>0</v>
      </c>
      <c r="J76" s="106"/>
      <c r="K76" s="106">
        <f t="shared" si="16"/>
        <v>0</v>
      </c>
      <c r="L76" s="106">
        <v>21</v>
      </c>
      <c r="M76" s="106">
        <f t="shared" si="17"/>
        <v>0</v>
      </c>
      <c r="N76" s="104">
        <v>6.0000000000000001E-3</v>
      </c>
      <c r="O76" s="104">
        <f t="shared" si="18"/>
        <v>0.63</v>
      </c>
      <c r="P76" s="104">
        <v>0</v>
      </c>
      <c r="Q76" s="104">
        <f t="shared" si="19"/>
        <v>0</v>
      </c>
      <c r="R76" s="104"/>
      <c r="S76" s="104"/>
      <c r="T76" s="105">
        <v>0</v>
      </c>
      <c r="U76" s="104">
        <f t="shared" si="20"/>
        <v>0</v>
      </c>
      <c r="V76" s="99"/>
      <c r="W76" s="99"/>
      <c r="X76" s="99"/>
      <c r="Y76" s="99"/>
      <c r="Z76" s="99"/>
      <c r="AA76" s="99"/>
      <c r="AB76" s="99"/>
      <c r="AC76" s="99"/>
      <c r="AD76" s="99"/>
      <c r="AE76" s="99" t="s">
        <v>745</v>
      </c>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outlineLevel="1">
      <c r="A77" s="100">
        <v>67</v>
      </c>
      <c r="B77" s="281" t="s">
        <v>1754</v>
      </c>
      <c r="C77" s="280" t="s">
        <v>1753</v>
      </c>
      <c r="D77" s="104" t="s">
        <v>114</v>
      </c>
      <c r="E77" s="257">
        <v>203</v>
      </c>
      <c r="F77" s="256">
        <v>0</v>
      </c>
      <c r="G77" s="106">
        <f t="shared" si="14"/>
        <v>0</v>
      </c>
      <c r="H77" s="106"/>
      <c r="I77" s="106">
        <f t="shared" si="15"/>
        <v>0</v>
      </c>
      <c r="J77" s="106"/>
      <c r="K77" s="106">
        <f t="shared" si="16"/>
        <v>0</v>
      </c>
      <c r="L77" s="106">
        <v>21</v>
      </c>
      <c r="M77" s="106">
        <f t="shared" si="17"/>
        <v>0</v>
      </c>
      <c r="N77" s="104">
        <v>0</v>
      </c>
      <c r="O77" s="104">
        <f t="shared" si="18"/>
        <v>0</v>
      </c>
      <c r="P77" s="104">
        <v>0</v>
      </c>
      <c r="Q77" s="104">
        <f t="shared" si="19"/>
        <v>0</v>
      </c>
      <c r="R77" s="104"/>
      <c r="S77" s="104"/>
      <c r="T77" s="105">
        <v>0.16</v>
      </c>
      <c r="U77" s="104">
        <f t="shared" si="20"/>
        <v>32.479999999999997</v>
      </c>
      <c r="V77" s="99"/>
      <c r="W77" s="99"/>
      <c r="X77" s="99"/>
      <c r="Y77" s="99"/>
      <c r="Z77" s="99"/>
      <c r="AA77" s="99"/>
      <c r="AB77" s="99"/>
      <c r="AC77" s="99"/>
      <c r="AD77" s="99"/>
      <c r="AE77" s="99" t="s">
        <v>79</v>
      </c>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outlineLevel="1">
      <c r="A78" s="100">
        <v>68</v>
      </c>
      <c r="B78" s="281" t="s">
        <v>1752</v>
      </c>
      <c r="C78" s="280" t="s">
        <v>1751</v>
      </c>
      <c r="D78" s="104" t="s">
        <v>114</v>
      </c>
      <c r="E78" s="257">
        <v>851</v>
      </c>
      <c r="F78" s="256">
        <v>0</v>
      </c>
      <c r="G78" s="106">
        <f t="shared" si="14"/>
        <v>0</v>
      </c>
      <c r="H78" s="106"/>
      <c r="I78" s="106">
        <f t="shared" si="15"/>
        <v>0</v>
      </c>
      <c r="J78" s="106"/>
      <c r="K78" s="106">
        <f t="shared" si="16"/>
        <v>0</v>
      </c>
      <c r="L78" s="106">
        <v>21</v>
      </c>
      <c r="M78" s="106">
        <f t="shared" si="17"/>
        <v>0</v>
      </c>
      <c r="N78" s="104">
        <v>0</v>
      </c>
      <c r="O78" s="104">
        <f t="shared" si="18"/>
        <v>0</v>
      </c>
      <c r="P78" s="104">
        <v>0</v>
      </c>
      <c r="Q78" s="104">
        <f t="shared" si="19"/>
        <v>0</v>
      </c>
      <c r="R78" s="104"/>
      <c r="S78" s="104"/>
      <c r="T78" s="105">
        <v>0.43</v>
      </c>
      <c r="U78" s="104">
        <f t="shared" si="20"/>
        <v>365.93</v>
      </c>
      <c r="V78" s="99"/>
      <c r="W78" s="99"/>
      <c r="X78" s="99"/>
      <c r="Y78" s="99"/>
      <c r="Z78" s="99"/>
      <c r="AA78" s="99"/>
      <c r="AB78" s="99"/>
      <c r="AC78" s="99"/>
      <c r="AD78" s="99"/>
      <c r="AE78" s="99" t="s">
        <v>79</v>
      </c>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outlineLevel="1">
      <c r="A79" s="100"/>
      <c r="B79" s="281"/>
      <c r="C79" s="362" t="s">
        <v>1750</v>
      </c>
      <c r="D79" s="363"/>
      <c r="E79" s="364"/>
      <c r="F79" s="365"/>
      <c r="G79" s="366"/>
      <c r="H79" s="106"/>
      <c r="I79" s="106"/>
      <c r="J79" s="106"/>
      <c r="K79" s="106"/>
      <c r="L79" s="106"/>
      <c r="M79" s="106"/>
      <c r="N79" s="104"/>
      <c r="O79" s="104"/>
      <c r="P79" s="104"/>
      <c r="Q79" s="104"/>
      <c r="R79" s="104"/>
      <c r="S79" s="104"/>
      <c r="T79" s="105"/>
      <c r="U79" s="104"/>
      <c r="V79" s="99"/>
      <c r="W79" s="99"/>
      <c r="X79" s="99"/>
      <c r="Y79" s="99"/>
      <c r="Z79" s="99"/>
      <c r="AA79" s="99"/>
      <c r="AB79" s="99"/>
      <c r="AC79" s="99"/>
      <c r="AD79" s="99"/>
      <c r="AE79" s="99" t="s">
        <v>80</v>
      </c>
      <c r="AF79" s="99"/>
      <c r="AG79" s="99"/>
      <c r="AH79" s="99"/>
      <c r="AI79" s="99"/>
      <c r="AJ79" s="99"/>
      <c r="AK79" s="99"/>
      <c r="AL79" s="99"/>
      <c r="AM79" s="99"/>
      <c r="AN79" s="99"/>
      <c r="AO79" s="99"/>
      <c r="AP79" s="99"/>
      <c r="AQ79" s="99"/>
      <c r="AR79" s="99"/>
      <c r="AS79" s="99"/>
      <c r="AT79" s="99"/>
      <c r="AU79" s="99"/>
      <c r="AV79" s="99"/>
      <c r="AW79" s="99"/>
      <c r="AX79" s="99"/>
      <c r="AY79" s="99"/>
      <c r="AZ79" s="99"/>
      <c r="BA79" s="101" t="str">
        <f>C79</f>
        <v>vč. zabezpečení</v>
      </c>
      <c r="BB79" s="99"/>
      <c r="BC79" s="99"/>
      <c r="BD79" s="99"/>
      <c r="BE79" s="99"/>
      <c r="BF79" s="99"/>
      <c r="BG79" s="99"/>
      <c r="BH79" s="99"/>
    </row>
    <row r="80" spans="1:60" outlineLevel="1">
      <c r="A80" s="100">
        <v>69</v>
      </c>
      <c r="B80" s="281" t="s">
        <v>1193</v>
      </c>
      <c r="C80" s="280" t="s">
        <v>1192</v>
      </c>
      <c r="D80" s="104" t="s">
        <v>113</v>
      </c>
      <c r="E80" s="257">
        <v>79</v>
      </c>
      <c r="F80" s="256">
        <v>0</v>
      </c>
      <c r="G80" s="106">
        <f t="shared" ref="G80:G89" si="21">ROUND(E80*F80,2)</f>
        <v>0</v>
      </c>
      <c r="H80" s="106"/>
      <c r="I80" s="106">
        <f t="shared" ref="I80:I89" si="22">ROUND(E80*H80,2)</f>
        <v>0</v>
      </c>
      <c r="J80" s="106"/>
      <c r="K80" s="106">
        <f t="shared" ref="K80:K89" si="23">ROUND(E80*J80,2)</f>
        <v>0</v>
      </c>
      <c r="L80" s="106">
        <v>21</v>
      </c>
      <c r="M80" s="106">
        <f t="shared" ref="M80:M89" si="24">G80*(1+L80/100)</f>
        <v>0</v>
      </c>
      <c r="N80" s="104">
        <v>0.6</v>
      </c>
      <c r="O80" s="104">
        <f t="shared" ref="O80:O89" si="25">ROUND(E80*N80,5)</f>
        <v>47.4</v>
      </c>
      <c r="P80" s="104">
        <v>0</v>
      </c>
      <c r="Q80" s="104">
        <f t="shared" ref="Q80:Q89" si="26">ROUND(E80*P80,5)</f>
        <v>0</v>
      </c>
      <c r="R80" s="104"/>
      <c r="S80" s="104"/>
      <c r="T80" s="105">
        <v>0</v>
      </c>
      <c r="U80" s="104">
        <f t="shared" ref="U80:U89" si="27">ROUND(E80*T80,2)</f>
        <v>0</v>
      </c>
      <c r="V80" s="99"/>
      <c r="W80" s="99"/>
      <c r="X80" s="99"/>
      <c r="Y80" s="99"/>
      <c r="Z80" s="99"/>
      <c r="AA80" s="99"/>
      <c r="AB80" s="99"/>
      <c r="AC80" s="99"/>
      <c r="AD80" s="99"/>
      <c r="AE80" s="99" t="s">
        <v>745</v>
      </c>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outlineLevel="1">
      <c r="A81" s="100">
        <v>70</v>
      </c>
      <c r="B81" s="281" t="s">
        <v>1749</v>
      </c>
      <c r="C81" s="280" t="s">
        <v>1748</v>
      </c>
      <c r="D81" s="104" t="s">
        <v>178</v>
      </c>
      <c r="E81" s="257">
        <v>10</v>
      </c>
      <c r="F81" s="256">
        <v>0</v>
      </c>
      <c r="G81" s="106">
        <f t="shared" si="21"/>
        <v>0</v>
      </c>
      <c r="H81" s="106"/>
      <c r="I81" s="106">
        <f t="shared" si="22"/>
        <v>0</v>
      </c>
      <c r="J81" s="106"/>
      <c r="K81" s="106">
        <f t="shared" si="23"/>
        <v>0</v>
      </c>
      <c r="L81" s="106">
        <v>21</v>
      </c>
      <c r="M81" s="106">
        <f t="shared" si="24"/>
        <v>0</v>
      </c>
      <c r="N81" s="104">
        <v>0</v>
      </c>
      <c r="O81" s="104">
        <f t="shared" si="25"/>
        <v>0</v>
      </c>
      <c r="P81" s="104">
        <v>0</v>
      </c>
      <c r="Q81" s="104">
        <f t="shared" si="26"/>
        <v>0</v>
      </c>
      <c r="R81" s="104"/>
      <c r="S81" s="104"/>
      <c r="T81" s="105">
        <v>0.23899999999999999</v>
      </c>
      <c r="U81" s="104">
        <f t="shared" si="27"/>
        <v>2.39</v>
      </c>
      <c r="V81" s="99"/>
      <c r="W81" s="99"/>
      <c r="X81" s="99"/>
      <c r="Y81" s="99"/>
      <c r="Z81" s="99"/>
      <c r="AA81" s="99"/>
      <c r="AB81" s="99"/>
      <c r="AC81" s="99"/>
      <c r="AD81" s="99"/>
      <c r="AE81" s="99" t="s">
        <v>79</v>
      </c>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outlineLevel="1">
      <c r="A82" s="100">
        <v>71</v>
      </c>
      <c r="B82" s="281" t="s">
        <v>1747</v>
      </c>
      <c r="C82" s="280" t="s">
        <v>1746</v>
      </c>
      <c r="D82" s="104" t="s">
        <v>178</v>
      </c>
      <c r="E82" s="257">
        <v>28</v>
      </c>
      <c r="F82" s="256">
        <v>0</v>
      </c>
      <c r="G82" s="106">
        <f t="shared" si="21"/>
        <v>0</v>
      </c>
      <c r="H82" s="106"/>
      <c r="I82" s="106">
        <f t="shared" si="22"/>
        <v>0</v>
      </c>
      <c r="J82" s="106"/>
      <c r="K82" s="106">
        <f t="shared" si="23"/>
        <v>0</v>
      </c>
      <c r="L82" s="106">
        <v>21</v>
      </c>
      <c r="M82" s="106">
        <f t="shared" si="24"/>
        <v>0</v>
      </c>
      <c r="N82" s="104">
        <v>0</v>
      </c>
      <c r="O82" s="104">
        <f t="shared" si="25"/>
        <v>0</v>
      </c>
      <c r="P82" s="104">
        <v>0</v>
      </c>
      <c r="Q82" s="104">
        <f t="shared" si="26"/>
        <v>0</v>
      </c>
      <c r="R82" s="104"/>
      <c r="S82" s="104"/>
      <c r="T82" s="105">
        <v>0.66</v>
      </c>
      <c r="U82" s="104">
        <f t="shared" si="27"/>
        <v>18.48</v>
      </c>
      <c r="V82" s="99"/>
      <c r="W82" s="99"/>
      <c r="X82" s="99"/>
      <c r="Y82" s="99"/>
      <c r="Z82" s="99"/>
      <c r="AA82" s="99"/>
      <c r="AB82" s="99"/>
      <c r="AC82" s="99"/>
      <c r="AD82" s="99"/>
      <c r="AE82" s="99" t="s">
        <v>79</v>
      </c>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outlineLevel="1">
      <c r="A83" s="100">
        <v>72</v>
      </c>
      <c r="B83" s="281" t="s">
        <v>1745</v>
      </c>
      <c r="C83" s="280" t="s">
        <v>1744</v>
      </c>
      <c r="D83" s="104" t="s">
        <v>178</v>
      </c>
      <c r="E83" s="257">
        <v>10</v>
      </c>
      <c r="F83" s="256">
        <v>0</v>
      </c>
      <c r="G83" s="106">
        <f t="shared" si="21"/>
        <v>0</v>
      </c>
      <c r="H83" s="106"/>
      <c r="I83" s="106">
        <f t="shared" si="22"/>
        <v>0</v>
      </c>
      <c r="J83" s="106"/>
      <c r="K83" s="106">
        <f t="shared" si="23"/>
        <v>0</v>
      </c>
      <c r="L83" s="106">
        <v>21</v>
      </c>
      <c r="M83" s="106">
        <f t="shared" si="24"/>
        <v>0</v>
      </c>
      <c r="N83" s="104">
        <v>0</v>
      </c>
      <c r="O83" s="104">
        <f t="shared" si="25"/>
        <v>0</v>
      </c>
      <c r="P83" s="104">
        <v>0</v>
      </c>
      <c r="Q83" s="104">
        <f t="shared" si="26"/>
        <v>0</v>
      </c>
      <c r="R83" s="104"/>
      <c r="S83" s="104"/>
      <c r="T83" s="105">
        <v>0</v>
      </c>
      <c r="U83" s="104">
        <f t="shared" si="27"/>
        <v>0</v>
      </c>
      <c r="V83" s="99"/>
      <c r="W83" s="99"/>
      <c r="X83" s="99"/>
      <c r="Y83" s="99"/>
      <c r="Z83" s="99"/>
      <c r="AA83" s="99"/>
      <c r="AB83" s="99"/>
      <c r="AC83" s="99"/>
      <c r="AD83" s="99"/>
      <c r="AE83" s="99" t="s">
        <v>79</v>
      </c>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outlineLevel="1">
      <c r="A84" s="100">
        <v>73</v>
      </c>
      <c r="B84" s="281" t="s">
        <v>1743</v>
      </c>
      <c r="C84" s="280" t="s">
        <v>1742</v>
      </c>
      <c r="D84" s="104" t="s">
        <v>178</v>
      </c>
      <c r="E84" s="257">
        <v>28</v>
      </c>
      <c r="F84" s="256">
        <v>0</v>
      </c>
      <c r="G84" s="106">
        <f t="shared" si="21"/>
        <v>0</v>
      </c>
      <c r="H84" s="106"/>
      <c r="I84" s="106">
        <f t="shared" si="22"/>
        <v>0</v>
      </c>
      <c r="J84" s="106"/>
      <c r="K84" s="106">
        <f t="shared" si="23"/>
        <v>0</v>
      </c>
      <c r="L84" s="106">
        <v>21</v>
      </c>
      <c r="M84" s="106">
        <f t="shared" si="24"/>
        <v>0</v>
      </c>
      <c r="N84" s="104">
        <v>0</v>
      </c>
      <c r="O84" s="104">
        <f t="shared" si="25"/>
        <v>0</v>
      </c>
      <c r="P84" s="104">
        <v>0</v>
      </c>
      <c r="Q84" s="104">
        <f t="shared" si="26"/>
        <v>0</v>
      </c>
      <c r="R84" s="104"/>
      <c r="S84" s="104"/>
      <c r="T84" s="105">
        <v>0</v>
      </c>
      <c r="U84" s="104">
        <f t="shared" si="27"/>
        <v>0</v>
      </c>
      <c r="V84" s="99"/>
      <c r="W84" s="99"/>
      <c r="X84" s="99"/>
      <c r="Y84" s="99"/>
      <c r="Z84" s="99"/>
      <c r="AA84" s="99"/>
      <c r="AB84" s="99"/>
      <c r="AC84" s="99"/>
      <c r="AD84" s="99"/>
      <c r="AE84" s="99" t="s">
        <v>79</v>
      </c>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outlineLevel="1">
      <c r="A85" s="100">
        <v>74</v>
      </c>
      <c r="B85" s="281" t="s">
        <v>1741</v>
      </c>
      <c r="C85" s="280" t="s">
        <v>1740</v>
      </c>
      <c r="D85" s="104" t="s">
        <v>114</v>
      </c>
      <c r="E85" s="257">
        <v>1019</v>
      </c>
      <c r="F85" s="256">
        <v>0</v>
      </c>
      <c r="G85" s="106">
        <f t="shared" si="21"/>
        <v>0</v>
      </c>
      <c r="H85" s="106"/>
      <c r="I85" s="106">
        <f t="shared" si="22"/>
        <v>0</v>
      </c>
      <c r="J85" s="106"/>
      <c r="K85" s="106">
        <f t="shared" si="23"/>
        <v>0</v>
      </c>
      <c r="L85" s="106">
        <v>21</v>
      </c>
      <c r="M85" s="106">
        <f t="shared" si="24"/>
        <v>0</v>
      </c>
      <c r="N85" s="104">
        <v>0</v>
      </c>
      <c r="O85" s="104">
        <f t="shared" si="25"/>
        <v>0</v>
      </c>
      <c r="P85" s="104">
        <v>0</v>
      </c>
      <c r="Q85" s="104">
        <f t="shared" si="26"/>
        <v>0</v>
      </c>
      <c r="R85" s="104"/>
      <c r="S85" s="104"/>
      <c r="T85" s="105">
        <v>2.8000000000000001E-2</v>
      </c>
      <c r="U85" s="104">
        <f t="shared" si="27"/>
        <v>28.53</v>
      </c>
      <c r="V85" s="99"/>
      <c r="W85" s="99"/>
      <c r="X85" s="99"/>
      <c r="Y85" s="99"/>
      <c r="Z85" s="99"/>
      <c r="AA85" s="99"/>
      <c r="AB85" s="99"/>
      <c r="AC85" s="99"/>
      <c r="AD85" s="99"/>
      <c r="AE85" s="99" t="s">
        <v>79</v>
      </c>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outlineLevel="1">
      <c r="A86" s="100">
        <v>75</v>
      </c>
      <c r="B86" s="281" t="s">
        <v>1739</v>
      </c>
      <c r="C86" s="280" t="s">
        <v>1738</v>
      </c>
      <c r="D86" s="104" t="s">
        <v>114</v>
      </c>
      <c r="E86" s="257">
        <v>1445</v>
      </c>
      <c r="F86" s="256">
        <v>0</v>
      </c>
      <c r="G86" s="106">
        <f t="shared" si="21"/>
        <v>0</v>
      </c>
      <c r="H86" s="106"/>
      <c r="I86" s="106">
        <f t="shared" si="22"/>
        <v>0</v>
      </c>
      <c r="J86" s="106"/>
      <c r="K86" s="106">
        <f t="shared" si="23"/>
        <v>0</v>
      </c>
      <c r="L86" s="106">
        <v>21</v>
      </c>
      <c r="M86" s="106">
        <f t="shared" si="24"/>
        <v>0</v>
      </c>
      <c r="N86" s="104">
        <v>0</v>
      </c>
      <c r="O86" s="104">
        <f t="shared" si="25"/>
        <v>0</v>
      </c>
      <c r="P86" s="104">
        <v>0</v>
      </c>
      <c r="Q86" s="104">
        <f t="shared" si="26"/>
        <v>0</v>
      </c>
      <c r="R86" s="104"/>
      <c r="S86" s="104"/>
      <c r="T86" s="105">
        <v>0.10299999999999999</v>
      </c>
      <c r="U86" s="104">
        <f t="shared" si="27"/>
        <v>148.84</v>
      </c>
      <c r="V86" s="99"/>
      <c r="W86" s="99"/>
      <c r="X86" s="99"/>
      <c r="Y86" s="99"/>
      <c r="Z86" s="99"/>
      <c r="AA86" s="99"/>
      <c r="AB86" s="99"/>
      <c r="AC86" s="99"/>
      <c r="AD86" s="99"/>
      <c r="AE86" s="99" t="s">
        <v>79</v>
      </c>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outlineLevel="1">
      <c r="A87" s="100">
        <v>76</v>
      </c>
      <c r="B87" s="281" t="s">
        <v>1737</v>
      </c>
      <c r="C87" s="280" t="s">
        <v>121</v>
      </c>
      <c r="D87" s="104" t="s">
        <v>114</v>
      </c>
      <c r="E87" s="257">
        <v>2184</v>
      </c>
      <c r="F87" s="256">
        <v>0</v>
      </c>
      <c r="G87" s="106">
        <f t="shared" si="21"/>
        <v>0</v>
      </c>
      <c r="H87" s="106"/>
      <c r="I87" s="106">
        <f t="shared" si="22"/>
        <v>0</v>
      </c>
      <c r="J87" s="106"/>
      <c r="K87" s="106">
        <f t="shared" si="23"/>
        <v>0</v>
      </c>
      <c r="L87" s="106">
        <v>21</v>
      </c>
      <c r="M87" s="106">
        <f t="shared" si="24"/>
        <v>0</v>
      </c>
      <c r="N87" s="104">
        <v>0</v>
      </c>
      <c r="O87" s="104">
        <f t="shared" si="25"/>
        <v>0</v>
      </c>
      <c r="P87" s="104">
        <v>0</v>
      </c>
      <c r="Q87" s="104">
        <f t="shared" si="26"/>
        <v>0</v>
      </c>
      <c r="R87" s="104"/>
      <c r="S87" s="104"/>
      <c r="T87" s="105">
        <v>1E-3</v>
      </c>
      <c r="U87" s="104">
        <f t="shared" si="27"/>
        <v>2.1800000000000002</v>
      </c>
      <c r="V87" s="99"/>
      <c r="W87" s="99"/>
      <c r="X87" s="99"/>
      <c r="Y87" s="99"/>
      <c r="Z87" s="99"/>
      <c r="AA87" s="99"/>
      <c r="AB87" s="99"/>
      <c r="AC87" s="99"/>
      <c r="AD87" s="99"/>
      <c r="AE87" s="99" t="s">
        <v>79</v>
      </c>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outlineLevel="1">
      <c r="A88" s="100">
        <v>77</v>
      </c>
      <c r="B88" s="281" t="s">
        <v>1736</v>
      </c>
      <c r="C88" s="280" t="s">
        <v>1735</v>
      </c>
      <c r="D88" s="104" t="s">
        <v>114</v>
      </c>
      <c r="E88" s="257">
        <v>1754</v>
      </c>
      <c r="F88" s="256">
        <v>0</v>
      </c>
      <c r="G88" s="106">
        <f t="shared" si="21"/>
        <v>0</v>
      </c>
      <c r="H88" s="106"/>
      <c r="I88" s="106">
        <f t="shared" si="22"/>
        <v>0</v>
      </c>
      <c r="J88" s="106"/>
      <c r="K88" s="106">
        <f t="shared" si="23"/>
        <v>0</v>
      </c>
      <c r="L88" s="106">
        <v>21</v>
      </c>
      <c r="M88" s="106">
        <f t="shared" si="24"/>
        <v>0</v>
      </c>
      <c r="N88" s="104">
        <v>0</v>
      </c>
      <c r="O88" s="104">
        <f t="shared" si="25"/>
        <v>0</v>
      </c>
      <c r="P88" s="104">
        <v>0</v>
      </c>
      <c r="Q88" s="104">
        <f t="shared" si="26"/>
        <v>0</v>
      </c>
      <c r="R88" s="104"/>
      <c r="S88" s="104"/>
      <c r="T88" s="105">
        <v>2E-3</v>
      </c>
      <c r="U88" s="104">
        <f t="shared" si="27"/>
        <v>3.51</v>
      </c>
      <c r="V88" s="99"/>
      <c r="W88" s="99"/>
      <c r="X88" s="99"/>
      <c r="Y88" s="99"/>
      <c r="Z88" s="99"/>
      <c r="AA88" s="99"/>
      <c r="AB88" s="99"/>
      <c r="AC88" s="99"/>
      <c r="AD88" s="99"/>
      <c r="AE88" s="99" t="s">
        <v>79</v>
      </c>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outlineLevel="1">
      <c r="A89" s="100">
        <v>78</v>
      </c>
      <c r="B89" s="281" t="s">
        <v>1734</v>
      </c>
      <c r="C89" s="280" t="s">
        <v>1733</v>
      </c>
      <c r="D89" s="104" t="s">
        <v>114</v>
      </c>
      <c r="E89" s="257">
        <v>4368</v>
      </c>
      <c r="F89" s="256">
        <v>0</v>
      </c>
      <c r="G89" s="106">
        <f t="shared" si="21"/>
        <v>0</v>
      </c>
      <c r="H89" s="106"/>
      <c r="I89" s="106">
        <f t="shared" si="22"/>
        <v>0</v>
      </c>
      <c r="J89" s="106"/>
      <c r="K89" s="106">
        <f t="shared" si="23"/>
        <v>0</v>
      </c>
      <c r="L89" s="106">
        <v>21</v>
      </c>
      <c r="M89" s="106">
        <f t="shared" si="24"/>
        <v>0</v>
      </c>
      <c r="N89" s="104">
        <v>0</v>
      </c>
      <c r="O89" s="104">
        <f t="shared" si="25"/>
        <v>0</v>
      </c>
      <c r="P89" s="104">
        <v>0</v>
      </c>
      <c r="Q89" s="104">
        <f t="shared" si="26"/>
        <v>0</v>
      </c>
      <c r="R89" s="104"/>
      <c r="S89" s="104"/>
      <c r="T89" s="105">
        <v>1.4999999999999999E-2</v>
      </c>
      <c r="U89" s="104">
        <f t="shared" si="27"/>
        <v>65.52</v>
      </c>
      <c r="V89" s="99"/>
      <c r="W89" s="99"/>
      <c r="X89" s="99"/>
      <c r="Y89" s="99"/>
      <c r="Z89" s="99"/>
      <c r="AA89" s="99"/>
      <c r="AB89" s="99"/>
      <c r="AC89" s="99"/>
      <c r="AD89" s="99"/>
      <c r="AE89" s="99" t="s">
        <v>79</v>
      </c>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outlineLevel="1">
      <c r="A90" s="100"/>
      <c r="B90" s="281"/>
      <c r="C90" s="362" t="s">
        <v>1730</v>
      </c>
      <c r="D90" s="363"/>
      <c r="E90" s="364"/>
      <c r="F90" s="365"/>
      <c r="G90" s="366"/>
      <c r="H90" s="106"/>
      <c r="I90" s="106"/>
      <c r="J90" s="106"/>
      <c r="K90" s="106"/>
      <c r="L90" s="106"/>
      <c r="M90" s="106"/>
      <c r="N90" s="104"/>
      <c r="O90" s="104"/>
      <c r="P90" s="104"/>
      <c r="Q90" s="104"/>
      <c r="R90" s="104"/>
      <c r="S90" s="104"/>
      <c r="T90" s="105"/>
      <c r="U90" s="104"/>
      <c r="V90" s="99"/>
      <c r="W90" s="99"/>
      <c r="X90" s="99"/>
      <c r="Y90" s="99"/>
      <c r="Z90" s="99"/>
      <c r="AA90" s="99"/>
      <c r="AB90" s="99"/>
      <c r="AC90" s="99"/>
      <c r="AD90" s="99"/>
      <c r="AE90" s="99" t="s">
        <v>80</v>
      </c>
      <c r="AF90" s="99"/>
      <c r="AG90" s="99"/>
      <c r="AH90" s="99"/>
      <c r="AI90" s="99"/>
      <c r="AJ90" s="99"/>
      <c r="AK90" s="99"/>
      <c r="AL90" s="99"/>
      <c r="AM90" s="99"/>
      <c r="AN90" s="99"/>
      <c r="AO90" s="99"/>
      <c r="AP90" s="99"/>
      <c r="AQ90" s="99"/>
      <c r="AR90" s="99"/>
      <c r="AS90" s="99"/>
      <c r="AT90" s="99"/>
      <c r="AU90" s="99"/>
      <c r="AV90" s="99"/>
      <c r="AW90" s="99"/>
      <c r="AX90" s="99"/>
      <c r="AY90" s="99"/>
      <c r="AZ90" s="99"/>
      <c r="BA90" s="101" t="str">
        <f>C90</f>
        <v>2x</v>
      </c>
      <c r="BB90" s="99"/>
      <c r="BC90" s="99"/>
      <c r="BD90" s="99"/>
      <c r="BE90" s="99"/>
      <c r="BF90" s="99"/>
      <c r="BG90" s="99"/>
      <c r="BH90" s="99"/>
    </row>
    <row r="91" spans="1:60" outlineLevel="1">
      <c r="A91" s="100">
        <v>79</v>
      </c>
      <c r="B91" s="281" t="s">
        <v>1732</v>
      </c>
      <c r="C91" s="280" t="s">
        <v>1731</v>
      </c>
      <c r="D91" s="104" t="s">
        <v>114</v>
      </c>
      <c r="E91" s="257">
        <v>3508</v>
      </c>
      <c r="F91" s="256">
        <v>0</v>
      </c>
      <c r="G91" s="106">
        <f>ROUND(E91*F91,2)</f>
        <v>0</v>
      </c>
      <c r="H91" s="106"/>
      <c r="I91" s="106">
        <f>ROUND(E91*H91,2)</f>
        <v>0</v>
      </c>
      <c r="J91" s="106"/>
      <c r="K91" s="106">
        <f>ROUND(E91*J91,2)</f>
        <v>0</v>
      </c>
      <c r="L91" s="106">
        <v>21</v>
      </c>
      <c r="M91" s="106">
        <f>G91*(1+L91/100)</f>
        <v>0</v>
      </c>
      <c r="N91" s="104">
        <v>0</v>
      </c>
      <c r="O91" s="104">
        <f>ROUND(E91*N91,5)</f>
        <v>0</v>
      </c>
      <c r="P91" s="104">
        <v>0</v>
      </c>
      <c r="Q91" s="104">
        <f>ROUND(E91*P91,5)</f>
        <v>0</v>
      </c>
      <c r="R91" s="104"/>
      <c r="S91" s="104"/>
      <c r="T91" s="105">
        <v>0.02</v>
      </c>
      <c r="U91" s="104">
        <f>ROUND(E91*T91,2)</f>
        <v>70.16</v>
      </c>
      <c r="V91" s="99"/>
      <c r="W91" s="99"/>
      <c r="X91" s="99"/>
      <c r="Y91" s="99"/>
      <c r="Z91" s="99"/>
      <c r="AA91" s="99"/>
      <c r="AB91" s="99"/>
      <c r="AC91" s="99"/>
      <c r="AD91" s="99"/>
      <c r="AE91" s="99" t="s">
        <v>79</v>
      </c>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row>
    <row r="92" spans="1:60" outlineLevel="1">
      <c r="A92" s="100"/>
      <c r="B92" s="281"/>
      <c r="C92" s="362" t="s">
        <v>1730</v>
      </c>
      <c r="D92" s="363"/>
      <c r="E92" s="364"/>
      <c r="F92" s="365"/>
      <c r="G92" s="366"/>
      <c r="H92" s="106"/>
      <c r="I92" s="106"/>
      <c r="J92" s="106"/>
      <c r="K92" s="106"/>
      <c r="L92" s="106"/>
      <c r="M92" s="106"/>
      <c r="N92" s="104"/>
      <c r="O92" s="104"/>
      <c r="P92" s="104"/>
      <c r="Q92" s="104"/>
      <c r="R92" s="104"/>
      <c r="S92" s="104"/>
      <c r="T92" s="105"/>
      <c r="U92" s="104"/>
      <c r="V92" s="99"/>
      <c r="W92" s="99"/>
      <c r="X92" s="99"/>
      <c r="Y92" s="99"/>
      <c r="Z92" s="99"/>
      <c r="AA92" s="99"/>
      <c r="AB92" s="99"/>
      <c r="AC92" s="99"/>
      <c r="AD92" s="99"/>
      <c r="AE92" s="99" t="s">
        <v>80</v>
      </c>
      <c r="AF92" s="99"/>
      <c r="AG92" s="99"/>
      <c r="AH92" s="99"/>
      <c r="AI92" s="99"/>
      <c r="AJ92" s="99"/>
      <c r="AK92" s="99"/>
      <c r="AL92" s="99"/>
      <c r="AM92" s="99"/>
      <c r="AN92" s="99"/>
      <c r="AO92" s="99"/>
      <c r="AP92" s="99"/>
      <c r="AQ92" s="99"/>
      <c r="AR92" s="99"/>
      <c r="AS92" s="99"/>
      <c r="AT92" s="99"/>
      <c r="AU92" s="99"/>
      <c r="AV92" s="99"/>
      <c r="AW92" s="99"/>
      <c r="AX92" s="99"/>
      <c r="AY92" s="99"/>
      <c r="AZ92" s="99"/>
      <c r="BA92" s="101" t="str">
        <f>C92</f>
        <v>2x</v>
      </c>
      <c r="BB92" s="99"/>
      <c r="BC92" s="99"/>
      <c r="BD92" s="99"/>
      <c r="BE92" s="99"/>
      <c r="BF92" s="99"/>
      <c r="BG92" s="99"/>
      <c r="BH92" s="99"/>
    </row>
    <row r="93" spans="1:60" outlineLevel="1">
      <c r="A93" s="100">
        <v>80</v>
      </c>
      <c r="B93" s="281" t="s">
        <v>1729</v>
      </c>
      <c r="C93" s="280" t="s">
        <v>1728</v>
      </c>
      <c r="D93" s="104" t="s">
        <v>114</v>
      </c>
      <c r="E93" s="257">
        <v>2184</v>
      </c>
      <c r="F93" s="256">
        <v>0</v>
      </c>
      <c r="G93" s="106">
        <f t="shared" ref="G93:G100" si="28">ROUND(E93*F93,2)</f>
        <v>0</v>
      </c>
      <c r="H93" s="106"/>
      <c r="I93" s="106">
        <f t="shared" ref="I93:I100" si="29">ROUND(E93*H93,2)</f>
        <v>0</v>
      </c>
      <c r="J93" s="106"/>
      <c r="K93" s="106">
        <f t="shared" ref="K93:K100" si="30">ROUND(E93*J93,2)</f>
        <v>0</v>
      </c>
      <c r="L93" s="106">
        <v>21</v>
      </c>
      <c r="M93" s="106">
        <f t="shared" ref="M93:M100" si="31">G93*(1+L93/100)</f>
        <v>0</v>
      </c>
      <c r="N93" s="104">
        <v>0</v>
      </c>
      <c r="O93" s="104">
        <f t="shared" ref="O93:O100" si="32">ROUND(E93*N93,5)</f>
        <v>0</v>
      </c>
      <c r="P93" s="104">
        <v>0</v>
      </c>
      <c r="Q93" s="104">
        <f t="shared" ref="Q93:Q100" si="33">ROUND(E93*P93,5)</f>
        <v>0</v>
      </c>
      <c r="R93" s="104"/>
      <c r="S93" s="104"/>
      <c r="T93" s="105">
        <v>1E-3</v>
      </c>
      <c r="U93" s="104">
        <f t="shared" ref="U93:U100" si="34">ROUND(E93*T93,2)</f>
        <v>2.1800000000000002</v>
      </c>
      <c r="V93" s="99"/>
      <c r="W93" s="99"/>
      <c r="X93" s="99"/>
      <c r="Y93" s="99"/>
      <c r="Z93" s="99"/>
      <c r="AA93" s="99"/>
      <c r="AB93" s="99"/>
      <c r="AC93" s="99"/>
      <c r="AD93" s="99"/>
      <c r="AE93" s="99" t="s">
        <v>79</v>
      </c>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outlineLevel="1">
      <c r="A94" s="100">
        <v>81</v>
      </c>
      <c r="B94" s="281" t="s">
        <v>1727</v>
      </c>
      <c r="C94" s="280" t="s">
        <v>1726</v>
      </c>
      <c r="D94" s="104" t="s">
        <v>114</v>
      </c>
      <c r="E94" s="257">
        <v>1754</v>
      </c>
      <c r="F94" s="256">
        <v>0</v>
      </c>
      <c r="G94" s="106">
        <f t="shared" si="28"/>
        <v>0</v>
      </c>
      <c r="H94" s="106"/>
      <c r="I94" s="106">
        <f t="shared" si="29"/>
        <v>0</v>
      </c>
      <c r="J94" s="106"/>
      <c r="K94" s="106">
        <f t="shared" si="30"/>
        <v>0</v>
      </c>
      <c r="L94" s="106">
        <v>21</v>
      </c>
      <c r="M94" s="106">
        <f t="shared" si="31"/>
        <v>0</v>
      </c>
      <c r="N94" s="104">
        <v>0</v>
      </c>
      <c r="O94" s="104">
        <f t="shared" si="32"/>
        <v>0</v>
      </c>
      <c r="P94" s="104">
        <v>0</v>
      </c>
      <c r="Q94" s="104">
        <f t="shared" si="33"/>
        <v>0</v>
      </c>
      <c r="R94" s="104"/>
      <c r="S94" s="104"/>
      <c r="T94" s="105">
        <v>1E-3</v>
      </c>
      <c r="U94" s="104">
        <f t="shared" si="34"/>
        <v>1.75</v>
      </c>
      <c r="V94" s="99"/>
      <c r="W94" s="99"/>
      <c r="X94" s="99"/>
      <c r="Y94" s="99"/>
      <c r="Z94" s="99"/>
      <c r="AA94" s="99"/>
      <c r="AB94" s="99"/>
      <c r="AC94" s="99"/>
      <c r="AD94" s="99"/>
      <c r="AE94" s="99" t="s">
        <v>79</v>
      </c>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outlineLevel="1">
      <c r="A95" s="100">
        <v>82</v>
      </c>
      <c r="B95" s="281" t="s">
        <v>1725</v>
      </c>
      <c r="C95" s="280" t="s">
        <v>1724</v>
      </c>
      <c r="D95" s="104" t="s">
        <v>114</v>
      </c>
      <c r="E95" s="257">
        <v>825</v>
      </c>
      <c r="F95" s="256">
        <v>0</v>
      </c>
      <c r="G95" s="106">
        <f t="shared" si="28"/>
        <v>0</v>
      </c>
      <c r="H95" s="106"/>
      <c r="I95" s="106">
        <f t="shared" si="29"/>
        <v>0</v>
      </c>
      <c r="J95" s="106"/>
      <c r="K95" s="106">
        <f t="shared" si="30"/>
        <v>0</v>
      </c>
      <c r="L95" s="106">
        <v>21</v>
      </c>
      <c r="M95" s="106">
        <f t="shared" si="31"/>
        <v>0</v>
      </c>
      <c r="N95" s="104">
        <v>0</v>
      </c>
      <c r="O95" s="104">
        <f t="shared" si="32"/>
        <v>0</v>
      </c>
      <c r="P95" s="104">
        <v>0</v>
      </c>
      <c r="Q95" s="104">
        <f t="shared" si="33"/>
        <v>0</v>
      </c>
      <c r="R95" s="104"/>
      <c r="S95" s="104"/>
      <c r="T95" s="105">
        <v>0.06</v>
      </c>
      <c r="U95" s="104">
        <f t="shared" si="34"/>
        <v>49.5</v>
      </c>
      <c r="V95" s="99"/>
      <c r="W95" s="99"/>
      <c r="X95" s="99"/>
      <c r="Y95" s="99"/>
      <c r="Z95" s="99"/>
      <c r="AA95" s="99"/>
      <c r="AB95" s="99"/>
      <c r="AC95" s="99"/>
      <c r="AD95" s="99"/>
      <c r="AE95" s="99" t="s">
        <v>79</v>
      </c>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outlineLevel="1">
      <c r="A96" s="100">
        <v>83</v>
      </c>
      <c r="B96" s="281" t="s">
        <v>1723</v>
      </c>
      <c r="C96" s="280" t="s">
        <v>1722</v>
      </c>
      <c r="D96" s="104" t="s">
        <v>114</v>
      </c>
      <c r="E96" s="257">
        <v>596</v>
      </c>
      <c r="F96" s="256">
        <v>0</v>
      </c>
      <c r="G96" s="106">
        <f t="shared" si="28"/>
        <v>0</v>
      </c>
      <c r="H96" s="106"/>
      <c r="I96" s="106">
        <f t="shared" si="29"/>
        <v>0</v>
      </c>
      <c r="J96" s="106"/>
      <c r="K96" s="106">
        <f t="shared" si="30"/>
        <v>0</v>
      </c>
      <c r="L96" s="106">
        <v>21</v>
      </c>
      <c r="M96" s="106">
        <f t="shared" si="31"/>
        <v>0</v>
      </c>
      <c r="N96" s="104">
        <v>0</v>
      </c>
      <c r="O96" s="104">
        <f t="shared" si="32"/>
        <v>0</v>
      </c>
      <c r="P96" s="104">
        <v>0</v>
      </c>
      <c r="Q96" s="104">
        <f t="shared" si="33"/>
        <v>0</v>
      </c>
      <c r="R96" s="104"/>
      <c r="S96" s="104"/>
      <c r="T96" s="105">
        <v>0.129</v>
      </c>
      <c r="U96" s="104">
        <f t="shared" si="34"/>
        <v>76.88</v>
      </c>
      <c r="V96" s="99"/>
      <c r="W96" s="99"/>
      <c r="X96" s="99"/>
      <c r="Y96" s="99"/>
      <c r="Z96" s="99"/>
      <c r="AA96" s="99"/>
      <c r="AB96" s="99"/>
      <c r="AC96" s="99"/>
      <c r="AD96" s="99"/>
      <c r="AE96" s="99" t="s">
        <v>79</v>
      </c>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outlineLevel="1">
      <c r="A97" s="100">
        <v>84</v>
      </c>
      <c r="B97" s="281" t="s">
        <v>1721</v>
      </c>
      <c r="C97" s="280" t="s">
        <v>1720</v>
      </c>
      <c r="D97" s="104" t="s">
        <v>117</v>
      </c>
      <c r="E97" s="257">
        <v>35.5</v>
      </c>
      <c r="F97" s="256">
        <v>0</v>
      </c>
      <c r="G97" s="106">
        <f t="shared" si="28"/>
        <v>0</v>
      </c>
      <c r="H97" s="106"/>
      <c r="I97" s="106">
        <f t="shared" si="29"/>
        <v>0</v>
      </c>
      <c r="J97" s="106"/>
      <c r="K97" s="106">
        <f t="shared" si="30"/>
        <v>0</v>
      </c>
      <c r="L97" s="106">
        <v>21</v>
      </c>
      <c r="M97" s="106">
        <f t="shared" si="31"/>
        <v>0</v>
      </c>
      <c r="N97" s="104">
        <v>1E-3</v>
      </c>
      <c r="O97" s="104">
        <f t="shared" si="32"/>
        <v>3.5499999999999997E-2</v>
      </c>
      <c r="P97" s="104">
        <v>0</v>
      </c>
      <c r="Q97" s="104">
        <f t="shared" si="33"/>
        <v>0</v>
      </c>
      <c r="R97" s="104"/>
      <c r="S97" s="104"/>
      <c r="T97" s="105">
        <v>0</v>
      </c>
      <c r="U97" s="104">
        <f t="shared" si="34"/>
        <v>0</v>
      </c>
      <c r="V97" s="99"/>
      <c r="W97" s="99"/>
      <c r="X97" s="99"/>
      <c r="Y97" s="99"/>
      <c r="Z97" s="99"/>
      <c r="AA97" s="99"/>
      <c r="AB97" s="99"/>
      <c r="AC97" s="99"/>
      <c r="AD97" s="99"/>
      <c r="AE97" s="99" t="s">
        <v>745</v>
      </c>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outlineLevel="1">
      <c r="A98" s="100">
        <v>85</v>
      </c>
      <c r="B98" s="281" t="s">
        <v>1719</v>
      </c>
      <c r="C98" s="280" t="s">
        <v>1718</v>
      </c>
      <c r="D98" s="104" t="s">
        <v>114</v>
      </c>
      <c r="E98" s="257">
        <v>1359</v>
      </c>
      <c r="F98" s="256">
        <v>0</v>
      </c>
      <c r="G98" s="106">
        <f t="shared" si="28"/>
        <v>0</v>
      </c>
      <c r="H98" s="106"/>
      <c r="I98" s="106">
        <f t="shared" si="29"/>
        <v>0</v>
      </c>
      <c r="J98" s="106"/>
      <c r="K98" s="106">
        <f t="shared" si="30"/>
        <v>0</v>
      </c>
      <c r="L98" s="106">
        <v>21</v>
      </c>
      <c r="M98" s="106">
        <f t="shared" si="31"/>
        <v>0</v>
      </c>
      <c r="N98" s="104">
        <v>0</v>
      </c>
      <c r="O98" s="104">
        <f t="shared" si="32"/>
        <v>0</v>
      </c>
      <c r="P98" s="104">
        <v>0</v>
      </c>
      <c r="Q98" s="104">
        <f t="shared" si="33"/>
        <v>0</v>
      </c>
      <c r="R98" s="104"/>
      <c r="S98" s="104"/>
      <c r="T98" s="105">
        <v>2.1000000000000001E-2</v>
      </c>
      <c r="U98" s="104">
        <f t="shared" si="34"/>
        <v>28.54</v>
      </c>
      <c r="V98" s="99"/>
      <c r="W98" s="99"/>
      <c r="X98" s="99"/>
      <c r="Y98" s="99"/>
      <c r="Z98" s="99"/>
      <c r="AA98" s="99"/>
      <c r="AB98" s="99"/>
      <c r="AC98" s="99"/>
      <c r="AD98" s="99"/>
      <c r="AE98" s="99" t="s">
        <v>79</v>
      </c>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outlineLevel="1">
      <c r="A99" s="100">
        <v>86</v>
      </c>
      <c r="B99" s="281" t="s">
        <v>1717</v>
      </c>
      <c r="C99" s="280" t="s">
        <v>1716</v>
      </c>
      <c r="D99" s="104" t="s">
        <v>114</v>
      </c>
      <c r="E99" s="257">
        <v>1158</v>
      </c>
      <c r="F99" s="256">
        <v>0</v>
      </c>
      <c r="G99" s="106">
        <f t="shared" si="28"/>
        <v>0</v>
      </c>
      <c r="H99" s="106"/>
      <c r="I99" s="106">
        <f t="shared" si="29"/>
        <v>0</v>
      </c>
      <c r="J99" s="106"/>
      <c r="K99" s="106">
        <f t="shared" si="30"/>
        <v>0</v>
      </c>
      <c r="L99" s="106">
        <v>21</v>
      </c>
      <c r="M99" s="106">
        <f t="shared" si="31"/>
        <v>0</v>
      </c>
      <c r="N99" s="104">
        <v>0</v>
      </c>
      <c r="O99" s="104">
        <f t="shared" si="32"/>
        <v>0</v>
      </c>
      <c r="P99" s="104">
        <v>0</v>
      </c>
      <c r="Q99" s="104">
        <f t="shared" si="33"/>
        <v>0</v>
      </c>
      <c r="R99" s="104"/>
      <c r="S99" s="104"/>
      <c r="T99" s="105">
        <v>7.2999999999999995E-2</v>
      </c>
      <c r="U99" s="104">
        <f t="shared" si="34"/>
        <v>84.53</v>
      </c>
      <c r="V99" s="99"/>
      <c r="W99" s="99"/>
      <c r="X99" s="99"/>
      <c r="Y99" s="99"/>
      <c r="Z99" s="99"/>
      <c r="AA99" s="99"/>
      <c r="AB99" s="99"/>
      <c r="AC99" s="99"/>
      <c r="AD99" s="99"/>
      <c r="AE99" s="99" t="s">
        <v>79</v>
      </c>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outlineLevel="1">
      <c r="A100" s="100">
        <v>87</v>
      </c>
      <c r="B100" s="281" t="s">
        <v>1715</v>
      </c>
      <c r="C100" s="280" t="s">
        <v>1714</v>
      </c>
      <c r="D100" s="104" t="s">
        <v>117</v>
      </c>
      <c r="E100" s="257">
        <v>17.5</v>
      </c>
      <c r="F100" s="256">
        <v>0</v>
      </c>
      <c r="G100" s="106">
        <f t="shared" si="28"/>
        <v>0</v>
      </c>
      <c r="H100" s="106"/>
      <c r="I100" s="106">
        <f t="shared" si="29"/>
        <v>0</v>
      </c>
      <c r="J100" s="106"/>
      <c r="K100" s="106">
        <f t="shared" si="30"/>
        <v>0</v>
      </c>
      <c r="L100" s="106">
        <v>21</v>
      </c>
      <c r="M100" s="106">
        <f t="shared" si="31"/>
        <v>0</v>
      </c>
      <c r="N100" s="104">
        <v>1E-3</v>
      </c>
      <c r="O100" s="104">
        <f t="shared" si="32"/>
        <v>1.7500000000000002E-2</v>
      </c>
      <c r="P100" s="104">
        <v>0</v>
      </c>
      <c r="Q100" s="104">
        <f t="shared" si="33"/>
        <v>0</v>
      </c>
      <c r="R100" s="104"/>
      <c r="S100" s="104"/>
      <c r="T100" s="105">
        <v>0</v>
      </c>
      <c r="U100" s="104">
        <f t="shared" si="34"/>
        <v>0</v>
      </c>
      <c r="V100" s="99"/>
      <c r="W100" s="99"/>
      <c r="X100" s="99"/>
      <c r="Y100" s="99"/>
      <c r="Z100" s="99"/>
      <c r="AA100" s="99"/>
      <c r="AB100" s="99"/>
      <c r="AC100" s="99"/>
      <c r="AD100" s="99"/>
      <c r="AE100" s="99" t="s">
        <v>745</v>
      </c>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c r="A101" s="263" t="s">
        <v>149</v>
      </c>
      <c r="B101" s="283" t="s">
        <v>161</v>
      </c>
      <c r="C101" s="282" t="s">
        <v>160</v>
      </c>
      <c r="D101" s="258"/>
      <c r="E101" s="261"/>
      <c r="F101" s="260"/>
      <c r="G101" s="260">
        <f>SUMIF(AE102:AE102,"&lt;&gt;NOR",G102:G102)</f>
        <v>0</v>
      </c>
      <c r="H101" s="260"/>
      <c r="I101" s="260">
        <f>SUM(I102:I102)</f>
        <v>0</v>
      </c>
      <c r="J101" s="260"/>
      <c r="K101" s="260">
        <f>SUM(K102:K102)</f>
        <v>0</v>
      </c>
      <c r="L101" s="260"/>
      <c r="M101" s="260">
        <f>SUM(M102:M102)</f>
        <v>0</v>
      </c>
      <c r="N101" s="258"/>
      <c r="O101" s="258">
        <f>SUM(O102:O102)</f>
        <v>0</v>
      </c>
      <c r="P101" s="258"/>
      <c r="Q101" s="258">
        <f>SUM(Q102:Q102)</f>
        <v>0</v>
      </c>
      <c r="R101" s="258"/>
      <c r="S101" s="258"/>
      <c r="T101" s="259"/>
      <c r="U101" s="258">
        <f>SUM(U102:U102)</f>
        <v>237.16</v>
      </c>
      <c r="AE101" t="s">
        <v>78</v>
      </c>
    </row>
    <row r="102" spans="1:60" outlineLevel="1">
      <c r="A102" s="110">
        <v>88</v>
      </c>
      <c r="B102" s="279" t="s">
        <v>1713</v>
      </c>
      <c r="C102" s="278" t="s">
        <v>1712</v>
      </c>
      <c r="D102" s="251" t="s">
        <v>120</v>
      </c>
      <c r="E102" s="255">
        <v>123.2</v>
      </c>
      <c r="F102" s="254">
        <v>0</v>
      </c>
      <c r="G102" s="253">
        <f>ROUND(E102*F102,2)</f>
        <v>0</v>
      </c>
      <c r="H102" s="253"/>
      <c r="I102" s="253">
        <f>ROUND(E102*H102,2)</f>
        <v>0</v>
      </c>
      <c r="J102" s="253"/>
      <c r="K102" s="253">
        <f>ROUND(E102*J102,2)</f>
        <v>0</v>
      </c>
      <c r="L102" s="253">
        <v>21</v>
      </c>
      <c r="M102" s="253">
        <f>G102*(1+L102/100)</f>
        <v>0</v>
      </c>
      <c r="N102" s="251">
        <v>0</v>
      </c>
      <c r="O102" s="251">
        <f>ROUND(E102*N102,5)</f>
        <v>0</v>
      </c>
      <c r="P102" s="251">
        <v>0</v>
      </c>
      <c r="Q102" s="251">
        <f>ROUND(E102*P102,5)</f>
        <v>0</v>
      </c>
      <c r="R102" s="251"/>
      <c r="S102" s="251"/>
      <c r="T102" s="252">
        <v>1.925</v>
      </c>
      <c r="U102" s="251">
        <f>ROUND(E102*T102,2)</f>
        <v>237.16</v>
      </c>
      <c r="V102" s="99"/>
      <c r="W102" s="99"/>
      <c r="X102" s="99"/>
      <c r="Y102" s="99"/>
      <c r="Z102" s="99"/>
      <c r="AA102" s="99"/>
      <c r="AB102" s="99"/>
      <c r="AC102" s="99"/>
      <c r="AD102" s="99"/>
      <c r="AE102" s="99" t="s">
        <v>79</v>
      </c>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c r="A103" s="288"/>
      <c r="B103" s="5" t="s">
        <v>712</v>
      </c>
      <c r="C103" s="250" t="s">
        <v>712</v>
      </c>
      <c r="D103" s="288"/>
      <c r="E103" s="288"/>
      <c r="F103" s="288"/>
      <c r="G103" s="288"/>
      <c r="H103" s="288"/>
      <c r="I103" s="288"/>
      <c r="J103" s="288"/>
      <c r="K103" s="288"/>
      <c r="L103" s="288"/>
      <c r="M103" s="288"/>
      <c r="N103" s="288"/>
      <c r="O103" s="288"/>
      <c r="P103" s="288"/>
      <c r="Q103" s="288"/>
      <c r="R103" s="288"/>
      <c r="S103" s="288"/>
      <c r="T103" s="288"/>
      <c r="U103" s="288"/>
      <c r="AC103">
        <v>12</v>
      </c>
      <c r="AD103">
        <v>21</v>
      </c>
    </row>
    <row r="104" spans="1:60" ht="15">
      <c r="A104" s="306" t="s">
        <v>288</v>
      </c>
      <c r="B104" s="307"/>
      <c r="C104" s="307"/>
      <c r="D104" s="308"/>
      <c r="E104" s="307"/>
      <c r="F104" s="308"/>
      <c r="G104" s="309">
        <f>G8+G101</f>
        <v>0</v>
      </c>
      <c r="H104" s="288"/>
      <c r="I104" s="288"/>
      <c r="J104" s="288"/>
      <c r="K104" s="288"/>
      <c r="L104" s="288"/>
      <c r="M104" s="288"/>
      <c r="N104" s="288"/>
      <c r="O104" s="288"/>
      <c r="P104" s="288"/>
      <c r="Q104" s="288"/>
      <c r="R104" s="288"/>
      <c r="S104" s="288"/>
      <c r="T104" s="288"/>
      <c r="U104" s="288"/>
      <c r="AC104">
        <f>SUMIF(L7:L102,AC103,G7:G102)</f>
        <v>0</v>
      </c>
      <c r="AD104">
        <f>SUMIF(L7:L102,AD103,G7:G102)</f>
        <v>0</v>
      </c>
      <c r="AE104" t="s">
        <v>715</v>
      </c>
    </row>
    <row r="105" spans="1:60">
      <c r="A105" s="288"/>
      <c r="B105" s="5" t="s">
        <v>712</v>
      </c>
      <c r="C105" s="250" t="s">
        <v>712</v>
      </c>
      <c r="D105" s="288"/>
      <c r="E105" s="288"/>
      <c r="F105" s="288"/>
      <c r="G105" s="288"/>
      <c r="H105" s="288"/>
      <c r="I105" s="288"/>
      <c r="J105" s="288"/>
      <c r="K105" s="288"/>
      <c r="L105" s="288"/>
      <c r="M105" s="288"/>
      <c r="N105" s="288"/>
      <c r="O105" s="288"/>
      <c r="P105" s="288"/>
      <c r="Q105" s="288"/>
      <c r="R105" s="288"/>
      <c r="S105" s="288"/>
      <c r="T105" s="288"/>
      <c r="U105" s="288"/>
    </row>
    <row r="106" spans="1:60">
      <c r="A106" s="288"/>
      <c r="B106" s="5" t="s">
        <v>712</v>
      </c>
      <c r="C106" s="250" t="s">
        <v>712</v>
      </c>
      <c r="D106" s="288"/>
      <c r="E106" s="288"/>
      <c r="F106" s="288"/>
      <c r="G106" s="288"/>
      <c r="H106" s="288"/>
      <c r="I106" s="288"/>
      <c r="J106" s="288"/>
      <c r="K106" s="288"/>
      <c r="L106" s="288"/>
      <c r="M106" s="288"/>
      <c r="N106" s="288"/>
      <c r="O106" s="288"/>
      <c r="P106" s="288"/>
      <c r="Q106" s="288"/>
      <c r="R106" s="288"/>
      <c r="S106" s="288"/>
      <c r="T106" s="288"/>
      <c r="U106" s="288"/>
    </row>
    <row r="107" spans="1:60">
      <c r="A107" s="367" t="s">
        <v>714</v>
      </c>
      <c r="B107" s="367"/>
      <c r="C107" s="368"/>
      <c r="D107" s="288"/>
      <c r="E107" s="288"/>
      <c r="F107" s="288"/>
      <c r="G107" s="288"/>
      <c r="H107" s="288"/>
      <c r="I107" s="288"/>
      <c r="J107" s="288"/>
      <c r="K107" s="288"/>
      <c r="L107" s="288"/>
      <c r="M107" s="288"/>
      <c r="N107" s="288"/>
      <c r="O107" s="288"/>
      <c r="P107" s="288"/>
      <c r="Q107" s="288"/>
      <c r="R107" s="288"/>
      <c r="S107" s="288"/>
      <c r="T107" s="288"/>
      <c r="U107" s="288"/>
    </row>
    <row r="108" spans="1:60">
      <c r="A108" s="395"/>
      <c r="B108" s="396"/>
      <c r="C108" s="397"/>
      <c r="D108" s="396"/>
      <c r="E108" s="396"/>
      <c r="F108" s="396"/>
      <c r="G108" s="372"/>
      <c r="H108" s="288"/>
      <c r="I108" s="288"/>
      <c r="J108" s="288"/>
      <c r="K108" s="288"/>
      <c r="L108" s="288"/>
      <c r="M108" s="288"/>
      <c r="N108" s="288"/>
      <c r="O108" s="288"/>
      <c r="P108" s="288"/>
      <c r="Q108" s="288"/>
      <c r="R108" s="288"/>
      <c r="S108" s="288"/>
      <c r="T108" s="288"/>
      <c r="U108" s="288"/>
      <c r="AE108" t="s">
        <v>713</v>
      </c>
    </row>
    <row r="109" spans="1:60">
      <c r="A109" s="373"/>
      <c r="B109" s="374"/>
      <c r="C109" s="375"/>
      <c r="D109" s="374"/>
      <c r="E109" s="374"/>
      <c r="F109" s="374"/>
      <c r="G109" s="376"/>
      <c r="H109" s="288"/>
      <c r="I109" s="288"/>
      <c r="J109" s="288"/>
      <c r="K109" s="288"/>
      <c r="L109" s="288"/>
      <c r="M109" s="288"/>
      <c r="N109" s="288"/>
      <c r="O109" s="288"/>
      <c r="P109" s="288"/>
      <c r="Q109" s="288"/>
      <c r="R109" s="288"/>
      <c r="S109" s="288"/>
      <c r="T109" s="288"/>
      <c r="U109" s="288"/>
    </row>
    <row r="110" spans="1:60">
      <c r="A110" s="373"/>
      <c r="B110" s="374"/>
      <c r="C110" s="375"/>
      <c r="D110" s="374"/>
      <c r="E110" s="374"/>
      <c r="F110" s="374"/>
      <c r="G110" s="376"/>
      <c r="H110" s="288"/>
      <c r="I110" s="288"/>
      <c r="J110" s="288"/>
      <c r="K110" s="288"/>
      <c r="L110" s="288"/>
      <c r="M110" s="288"/>
      <c r="N110" s="288"/>
      <c r="O110" s="288"/>
      <c r="P110" s="288"/>
      <c r="Q110" s="288"/>
      <c r="R110" s="288"/>
      <c r="S110" s="288"/>
      <c r="T110" s="288"/>
      <c r="U110" s="288"/>
    </row>
    <row r="111" spans="1:60">
      <c r="A111" s="373"/>
      <c r="B111" s="374"/>
      <c r="C111" s="375"/>
      <c r="D111" s="374"/>
      <c r="E111" s="374"/>
      <c r="F111" s="374"/>
      <c r="G111" s="376"/>
      <c r="H111" s="288"/>
      <c r="I111" s="288"/>
      <c r="J111" s="288"/>
      <c r="K111" s="288"/>
      <c r="L111" s="288"/>
      <c r="M111" s="288"/>
      <c r="N111" s="288"/>
      <c r="O111" s="288"/>
      <c r="P111" s="288"/>
      <c r="Q111" s="288"/>
      <c r="R111" s="288"/>
      <c r="S111" s="288"/>
      <c r="T111" s="288"/>
      <c r="U111" s="288"/>
    </row>
    <row r="112" spans="1:60">
      <c r="A112" s="377"/>
      <c r="B112" s="378"/>
      <c r="C112" s="379"/>
      <c r="D112" s="378"/>
      <c r="E112" s="378"/>
      <c r="F112" s="378"/>
      <c r="G112" s="380"/>
      <c r="H112" s="288"/>
      <c r="I112" s="288"/>
      <c r="J112" s="288"/>
      <c r="K112" s="288"/>
      <c r="L112" s="288"/>
      <c r="M112" s="288"/>
      <c r="N112" s="288"/>
      <c r="O112" s="288"/>
      <c r="P112" s="288"/>
      <c r="Q112" s="288"/>
      <c r="R112" s="288"/>
      <c r="S112" s="288"/>
      <c r="T112" s="288"/>
      <c r="U112" s="288"/>
    </row>
    <row r="113" spans="1:31">
      <c r="A113" s="288"/>
      <c r="B113" s="5" t="s">
        <v>712</v>
      </c>
      <c r="C113" s="250" t="s">
        <v>712</v>
      </c>
      <c r="D113" s="288"/>
      <c r="E113" s="288"/>
      <c r="F113" s="288"/>
      <c r="G113" s="288"/>
      <c r="H113" s="288"/>
      <c r="I113" s="288"/>
      <c r="J113" s="288"/>
      <c r="K113" s="288"/>
      <c r="L113" s="288"/>
      <c r="M113" s="288"/>
      <c r="N113" s="288"/>
      <c r="O113" s="288"/>
      <c r="P113" s="288"/>
      <c r="Q113" s="288"/>
      <c r="R113" s="288"/>
      <c r="S113" s="288"/>
      <c r="T113" s="288"/>
      <c r="U113" s="288"/>
    </row>
    <row r="114" spans="1:31">
      <c r="A114" t="s">
        <v>1436</v>
      </c>
      <c r="B114"/>
      <c r="C114"/>
      <c r="AE114" t="s">
        <v>711</v>
      </c>
    </row>
    <row r="115" spans="1:31">
      <c r="A115" s="389" t="s">
        <v>1437</v>
      </c>
      <c r="B115" s="389"/>
      <c r="C115" s="389"/>
      <c r="D115" s="389"/>
      <c r="E115" s="389"/>
      <c r="F115" s="389"/>
      <c r="G115" s="389"/>
      <c r="H115" s="389"/>
      <c r="I115" s="389"/>
    </row>
    <row r="116" spans="1:31">
      <c r="A116" t="s">
        <v>1438</v>
      </c>
      <c r="B116"/>
      <c r="C116"/>
    </row>
    <row r="117" spans="1:31">
      <c r="B117"/>
      <c r="C117"/>
    </row>
    <row r="118" spans="1:31">
      <c r="A118" s="389" t="s">
        <v>1439</v>
      </c>
      <c r="B118" s="389"/>
      <c r="C118" s="389"/>
      <c r="D118" s="389"/>
      <c r="E118" s="389"/>
      <c r="F118" s="389"/>
      <c r="G118" s="389"/>
      <c r="H118" s="389"/>
      <c r="I118" s="389"/>
    </row>
    <row r="119" spans="1:31">
      <c r="A119" t="s">
        <v>1573</v>
      </c>
      <c r="B119"/>
      <c r="C119"/>
    </row>
    <row r="120" spans="1:31">
      <c r="A120" t="s">
        <v>1572</v>
      </c>
      <c r="B120"/>
      <c r="C120"/>
    </row>
    <row r="121" spans="1:31">
      <c r="A121" t="s">
        <v>1571</v>
      </c>
      <c r="B121"/>
      <c r="C121"/>
    </row>
  </sheetData>
  <sheetProtection algorithmName="SHA-512" hashValue="vd1Ee4c2cFV8AZKCVNtZs3ubQykkcKMVwMnCOnqNvexJpkDnPtA9/QDD3pk+SSiqvMJ29TyliMvnZzc5hgf//g==" saltValue="FPkIpSkH7V0O7RtC4pXY/w==" spinCount="100000" sheet="1" objects="1" scenarios="1"/>
  <protectedRanges>
    <protectedRange sqref="F9:F25 F27 F29:F78 F80:F89 F91 F93:F100 F102 A108:G112" name="Oblast1"/>
  </protectedRanges>
  <mergeCells count="13">
    <mergeCell ref="C28:G28"/>
    <mergeCell ref="A1:G1"/>
    <mergeCell ref="C2:G2"/>
    <mergeCell ref="C3:G3"/>
    <mergeCell ref="C4:G4"/>
    <mergeCell ref="C26:G26"/>
    <mergeCell ref="A118:I118"/>
    <mergeCell ref="C79:G79"/>
    <mergeCell ref="C90:G90"/>
    <mergeCell ref="C92:G92"/>
    <mergeCell ref="A107:C107"/>
    <mergeCell ref="A108:G112"/>
    <mergeCell ref="A115:I115"/>
  </mergeCells>
  <pageMargins left="0.39370078740157499" right="0.196850393700787" top="0.78740157499999996" bottom="0.78740157499999996"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heetPr>
  <dimension ref="A1:BH82"/>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1934</v>
      </c>
      <c r="D2" s="399"/>
      <c r="E2" s="399"/>
      <c r="F2" s="399"/>
      <c r="G2" s="400"/>
      <c r="AE2" t="s">
        <v>56</v>
      </c>
    </row>
    <row r="3" spans="1:60" ht="24.95" hidden="1" customHeight="1">
      <c r="A3" s="305" t="s">
        <v>7</v>
      </c>
      <c r="B3" s="304"/>
      <c r="C3" s="398"/>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SUMIF(AE9:AE61,"&lt;&gt;NOR",G9:G61)</f>
        <v>0</v>
      </c>
      <c r="H8" s="291"/>
      <c r="I8" s="291">
        <f>SUM(I9:I61)</f>
        <v>0</v>
      </c>
      <c r="J8" s="291"/>
      <c r="K8" s="291">
        <f>SUM(K9:K61)</f>
        <v>0</v>
      </c>
      <c r="L8" s="291"/>
      <c r="M8" s="291">
        <f>SUM(M9:M61)</f>
        <v>0</v>
      </c>
      <c r="N8" s="289"/>
      <c r="O8" s="289">
        <f>SUM(O9:O61)</f>
        <v>20.337</v>
      </c>
      <c r="P8" s="289"/>
      <c r="Q8" s="289">
        <f>SUM(Q9:Q61)</f>
        <v>0</v>
      </c>
      <c r="R8" s="289"/>
      <c r="S8" s="289"/>
      <c r="T8" s="290"/>
      <c r="U8" s="289">
        <f>SUM(U9:U61)</f>
        <v>668.13000000000011</v>
      </c>
      <c r="AE8" t="s">
        <v>78</v>
      </c>
    </row>
    <row r="9" spans="1:60" outlineLevel="1">
      <c r="A9" s="100">
        <v>1</v>
      </c>
      <c r="B9" s="281" t="s">
        <v>1883</v>
      </c>
      <c r="C9" s="280" t="s">
        <v>1882</v>
      </c>
      <c r="D9" s="104" t="s">
        <v>114</v>
      </c>
      <c r="E9" s="257">
        <v>313</v>
      </c>
      <c r="F9" s="256">
        <v>0</v>
      </c>
      <c r="G9" s="106">
        <f t="shared" ref="G9:G22" si="0">ROUND(E9*F9,2)</f>
        <v>0</v>
      </c>
      <c r="H9" s="106"/>
      <c r="I9" s="106">
        <f t="shared" ref="I9:I22" si="1">ROUND(E9*H9,2)</f>
        <v>0</v>
      </c>
      <c r="J9" s="106"/>
      <c r="K9" s="106">
        <f t="shared" ref="K9:K22" si="2">ROUND(E9*J9,2)</f>
        <v>0</v>
      </c>
      <c r="L9" s="106">
        <v>21</v>
      </c>
      <c r="M9" s="106">
        <f t="shared" ref="M9:M22" si="3">G9*(1+L9/100)</f>
        <v>0</v>
      </c>
      <c r="N9" s="104">
        <v>0</v>
      </c>
      <c r="O9" s="104">
        <f t="shared" ref="O9:O22" si="4">ROUND(E9*N9,5)</f>
        <v>0</v>
      </c>
      <c r="P9" s="104">
        <v>0</v>
      </c>
      <c r="Q9" s="104">
        <f t="shared" ref="Q9:Q22" si="5">ROUND(E9*P9,5)</f>
        <v>0</v>
      </c>
      <c r="R9" s="104"/>
      <c r="S9" s="104"/>
      <c r="T9" s="105">
        <v>3.5000000000000001E-3</v>
      </c>
      <c r="U9" s="104">
        <f t="shared" ref="U9:U22" si="6">ROUND(E9*T9,2)</f>
        <v>1.1000000000000001</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v>2</v>
      </c>
      <c r="B10" s="281" t="s">
        <v>1881</v>
      </c>
      <c r="C10" s="280" t="s">
        <v>1880</v>
      </c>
      <c r="D10" s="104" t="s">
        <v>114</v>
      </c>
      <c r="E10" s="257">
        <v>390</v>
      </c>
      <c r="F10" s="256">
        <v>0</v>
      </c>
      <c r="G10" s="106">
        <f t="shared" si="0"/>
        <v>0</v>
      </c>
      <c r="H10" s="106"/>
      <c r="I10" s="106">
        <f t="shared" si="1"/>
        <v>0</v>
      </c>
      <c r="J10" s="106"/>
      <c r="K10" s="106">
        <f t="shared" si="2"/>
        <v>0</v>
      </c>
      <c r="L10" s="106">
        <v>21</v>
      </c>
      <c r="M10" s="106">
        <f t="shared" si="3"/>
        <v>0</v>
      </c>
      <c r="N10" s="104">
        <v>0</v>
      </c>
      <c r="O10" s="104">
        <f t="shared" si="4"/>
        <v>0</v>
      </c>
      <c r="P10" s="104">
        <v>0</v>
      </c>
      <c r="Q10" s="104">
        <f t="shared" si="5"/>
        <v>0</v>
      </c>
      <c r="R10" s="104"/>
      <c r="S10" s="104"/>
      <c r="T10" s="105">
        <v>3.8999999999999998E-3</v>
      </c>
      <c r="U10" s="104">
        <f t="shared" si="6"/>
        <v>1.52</v>
      </c>
      <c r="V10" s="99"/>
      <c r="W10" s="99"/>
      <c r="X10" s="99"/>
      <c r="Y10" s="99"/>
      <c r="Z10" s="99"/>
      <c r="AA10" s="99"/>
      <c r="AB10" s="99"/>
      <c r="AC10" s="99"/>
      <c r="AD10" s="99"/>
      <c r="AE10" s="99" t="s">
        <v>79</v>
      </c>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row>
    <row r="11" spans="1:60" outlineLevel="1">
      <c r="A11" s="100">
        <v>3</v>
      </c>
      <c r="B11" s="281" t="s">
        <v>1879</v>
      </c>
      <c r="C11" s="280" t="s">
        <v>1878</v>
      </c>
      <c r="D11" s="104" t="s">
        <v>118</v>
      </c>
      <c r="E11" s="257">
        <v>0.5</v>
      </c>
      <c r="F11" s="256">
        <v>0</v>
      </c>
      <c r="G11" s="106">
        <f t="shared" si="0"/>
        <v>0</v>
      </c>
      <c r="H11" s="106"/>
      <c r="I11" s="106">
        <f t="shared" si="1"/>
        <v>0</v>
      </c>
      <c r="J11" s="106"/>
      <c r="K11" s="106">
        <f t="shared" si="2"/>
        <v>0</v>
      </c>
      <c r="L11" s="106">
        <v>21</v>
      </c>
      <c r="M11" s="106">
        <f t="shared" si="3"/>
        <v>0</v>
      </c>
      <c r="N11" s="104">
        <v>1E-3</v>
      </c>
      <c r="O11" s="104">
        <f t="shared" si="4"/>
        <v>5.0000000000000001E-4</v>
      </c>
      <c r="P11" s="104">
        <v>0</v>
      </c>
      <c r="Q11" s="104">
        <f t="shared" si="5"/>
        <v>0</v>
      </c>
      <c r="R11" s="104"/>
      <c r="S11" s="104"/>
      <c r="T11" s="105">
        <v>0</v>
      </c>
      <c r="U11" s="104">
        <f t="shared" si="6"/>
        <v>0</v>
      </c>
      <c r="V11" s="99"/>
      <c r="W11" s="99"/>
      <c r="X11" s="99"/>
      <c r="Y11" s="99"/>
      <c r="Z11" s="99"/>
      <c r="AA11" s="99"/>
      <c r="AB11" s="99"/>
      <c r="AC11" s="99"/>
      <c r="AD11" s="99"/>
      <c r="AE11" s="99" t="s">
        <v>745</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outlineLevel="1">
      <c r="A12" s="100">
        <v>4</v>
      </c>
      <c r="B12" s="281" t="s">
        <v>1875</v>
      </c>
      <c r="C12" s="280" t="s">
        <v>1874</v>
      </c>
      <c r="D12" s="104" t="s">
        <v>114</v>
      </c>
      <c r="E12" s="257">
        <v>122</v>
      </c>
      <c r="F12" s="256">
        <v>0</v>
      </c>
      <c r="G12" s="106">
        <f t="shared" si="0"/>
        <v>0</v>
      </c>
      <c r="H12" s="106"/>
      <c r="I12" s="106">
        <f t="shared" si="1"/>
        <v>0</v>
      </c>
      <c r="J12" s="106"/>
      <c r="K12" s="106">
        <f t="shared" si="2"/>
        <v>0</v>
      </c>
      <c r="L12" s="106">
        <v>21</v>
      </c>
      <c r="M12" s="106">
        <f t="shared" si="3"/>
        <v>0</v>
      </c>
      <c r="N12" s="104">
        <v>0</v>
      </c>
      <c r="O12" s="104">
        <f t="shared" si="4"/>
        <v>0</v>
      </c>
      <c r="P12" s="104">
        <v>0</v>
      </c>
      <c r="Q12" s="104">
        <f t="shared" si="5"/>
        <v>0</v>
      </c>
      <c r="R12" s="104"/>
      <c r="S12" s="104"/>
      <c r="T12" s="105">
        <v>2.2090000000000001</v>
      </c>
      <c r="U12" s="104">
        <f t="shared" si="6"/>
        <v>269.5</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v>5</v>
      </c>
      <c r="B13" s="281" t="s">
        <v>1873</v>
      </c>
      <c r="C13" s="280" t="s">
        <v>1872</v>
      </c>
      <c r="D13" s="104" t="s">
        <v>114</v>
      </c>
      <c r="E13" s="257">
        <v>313</v>
      </c>
      <c r="F13" s="256">
        <v>0</v>
      </c>
      <c r="G13" s="106">
        <f t="shared" si="0"/>
        <v>0</v>
      </c>
      <c r="H13" s="106"/>
      <c r="I13" s="106">
        <f t="shared" si="1"/>
        <v>0</v>
      </c>
      <c r="J13" s="106"/>
      <c r="K13" s="106">
        <f t="shared" si="2"/>
        <v>0</v>
      </c>
      <c r="L13" s="106">
        <v>21</v>
      </c>
      <c r="M13" s="106">
        <f t="shared" si="3"/>
        <v>0</v>
      </c>
      <c r="N13" s="104">
        <v>0</v>
      </c>
      <c r="O13" s="104">
        <f t="shared" si="4"/>
        <v>0</v>
      </c>
      <c r="P13" s="104">
        <v>0</v>
      </c>
      <c r="Q13" s="104">
        <f t="shared" si="5"/>
        <v>0</v>
      </c>
      <c r="R13" s="104"/>
      <c r="S13" s="104"/>
      <c r="T13" s="105">
        <v>0.126</v>
      </c>
      <c r="U13" s="104">
        <f t="shared" si="6"/>
        <v>39.44</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v>6</v>
      </c>
      <c r="B14" s="281" t="s">
        <v>1871</v>
      </c>
      <c r="C14" s="280" t="s">
        <v>1870</v>
      </c>
      <c r="D14" s="104" t="s">
        <v>114</v>
      </c>
      <c r="E14" s="257">
        <v>390</v>
      </c>
      <c r="F14" s="256">
        <v>0</v>
      </c>
      <c r="G14" s="106">
        <f t="shared" si="0"/>
        <v>0</v>
      </c>
      <c r="H14" s="106"/>
      <c r="I14" s="106">
        <f t="shared" si="1"/>
        <v>0</v>
      </c>
      <c r="J14" s="106"/>
      <c r="K14" s="106">
        <f t="shared" si="2"/>
        <v>0</v>
      </c>
      <c r="L14" s="106">
        <v>21</v>
      </c>
      <c r="M14" s="106">
        <f t="shared" si="3"/>
        <v>0</v>
      </c>
      <c r="N14" s="104">
        <v>0</v>
      </c>
      <c r="O14" s="104">
        <f t="shared" si="4"/>
        <v>0</v>
      </c>
      <c r="P14" s="104">
        <v>0</v>
      </c>
      <c r="Q14" s="104">
        <f t="shared" si="5"/>
        <v>0</v>
      </c>
      <c r="R14" s="104"/>
      <c r="S14" s="104"/>
      <c r="T14" s="105">
        <v>0.23899999999999999</v>
      </c>
      <c r="U14" s="104">
        <f t="shared" si="6"/>
        <v>93.21</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outlineLevel="1">
      <c r="A15" s="100">
        <v>7</v>
      </c>
      <c r="B15" s="281" t="s">
        <v>1869</v>
      </c>
      <c r="C15" s="280" t="s">
        <v>1868</v>
      </c>
      <c r="D15" s="104" t="s">
        <v>178</v>
      </c>
      <c r="E15" s="257">
        <v>3</v>
      </c>
      <c r="F15" s="256">
        <v>0</v>
      </c>
      <c r="G15" s="106">
        <f t="shared" si="0"/>
        <v>0</v>
      </c>
      <c r="H15" s="106"/>
      <c r="I15" s="106">
        <f t="shared" si="1"/>
        <v>0</v>
      </c>
      <c r="J15" s="106"/>
      <c r="K15" s="106">
        <f t="shared" si="2"/>
        <v>0</v>
      </c>
      <c r="L15" s="106">
        <v>21</v>
      </c>
      <c r="M15" s="106">
        <f t="shared" si="3"/>
        <v>0</v>
      </c>
      <c r="N15" s="104">
        <v>0</v>
      </c>
      <c r="O15" s="104">
        <f t="shared" si="4"/>
        <v>0</v>
      </c>
      <c r="P15" s="104">
        <v>0</v>
      </c>
      <c r="Q15" s="104">
        <f t="shared" si="5"/>
        <v>0</v>
      </c>
      <c r="R15" s="104"/>
      <c r="S15" s="104"/>
      <c r="T15" s="105">
        <v>3.4780000000000002</v>
      </c>
      <c r="U15" s="104">
        <f t="shared" si="6"/>
        <v>10.43</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outlineLevel="1">
      <c r="A16" s="100">
        <v>8</v>
      </c>
      <c r="B16" s="281" t="s">
        <v>1867</v>
      </c>
      <c r="C16" s="280" t="s">
        <v>1866</v>
      </c>
      <c r="D16" s="104" t="s">
        <v>178</v>
      </c>
      <c r="E16" s="257">
        <v>3</v>
      </c>
      <c r="F16" s="256">
        <v>0</v>
      </c>
      <c r="G16" s="106">
        <f t="shared" si="0"/>
        <v>0</v>
      </c>
      <c r="H16" s="106"/>
      <c r="I16" s="106">
        <f t="shared" si="1"/>
        <v>0</v>
      </c>
      <c r="J16" s="106"/>
      <c r="K16" s="106">
        <f t="shared" si="2"/>
        <v>0</v>
      </c>
      <c r="L16" s="106">
        <v>21</v>
      </c>
      <c r="M16" s="106">
        <f t="shared" si="3"/>
        <v>0</v>
      </c>
      <c r="N16" s="104">
        <v>0</v>
      </c>
      <c r="O16" s="104">
        <f t="shared" si="4"/>
        <v>0</v>
      </c>
      <c r="P16" s="104">
        <v>0</v>
      </c>
      <c r="Q16" s="104">
        <f t="shared" si="5"/>
        <v>0</v>
      </c>
      <c r="R16" s="104"/>
      <c r="S16" s="104"/>
      <c r="T16" s="105">
        <v>5.65</v>
      </c>
      <c r="U16" s="104">
        <f t="shared" si="6"/>
        <v>16.95</v>
      </c>
      <c r="V16" s="99"/>
      <c r="W16" s="99"/>
      <c r="X16" s="99"/>
      <c r="Y16" s="99"/>
      <c r="Z16" s="99"/>
      <c r="AA16" s="99"/>
      <c r="AB16" s="99"/>
      <c r="AC16" s="99"/>
      <c r="AD16" s="99"/>
      <c r="AE16" s="99" t="s">
        <v>79</v>
      </c>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v>9</v>
      </c>
      <c r="B17" s="281" t="s">
        <v>1865</v>
      </c>
      <c r="C17" s="280" t="s">
        <v>1864</v>
      </c>
      <c r="D17" s="104" t="s">
        <v>178</v>
      </c>
      <c r="E17" s="257">
        <v>75</v>
      </c>
      <c r="F17" s="256">
        <v>0</v>
      </c>
      <c r="G17" s="106">
        <f t="shared" si="0"/>
        <v>0</v>
      </c>
      <c r="H17" s="106"/>
      <c r="I17" s="106">
        <f t="shared" si="1"/>
        <v>0</v>
      </c>
      <c r="J17" s="106"/>
      <c r="K17" s="106">
        <f t="shared" si="2"/>
        <v>0</v>
      </c>
      <c r="L17" s="106">
        <v>21</v>
      </c>
      <c r="M17" s="106">
        <f t="shared" si="3"/>
        <v>0</v>
      </c>
      <c r="N17" s="104">
        <v>0</v>
      </c>
      <c r="O17" s="104">
        <f t="shared" si="4"/>
        <v>0</v>
      </c>
      <c r="P17" s="104">
        <v>0</v>
      </c>
      <c r="Q17" s="104">
        <f t="shared" si="5"/>
        <v>0</v>
      </c>
      <c r="R17" s="104"/>
      <c r="S17" s="104"/>
      <c r="T17" s="105">
        <v>4.8000000000000001E-2</v>
      </c>
      <c r="U17" s="104">
        <f t="shared" si="6"/>
        <v>3.6</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v>10</v>
      </c>
      <c r="B18" s="281" t="s">
        <v>1863</v>
      </c>
      <c r="C18" s="280" t="s">
        <v>1862</v>
      </c>
      <c r="D18" s="104" t="s">
        <v>178</v>
      </c>
      <c r="E18" s="257">
        <v>98</v>
      </c>
      <c r="F18" s="256">
        <v>0</v>
      </c>
      <c r="G18" s="106">
        <f t="shared" si="0"/>
        <v>0</v>
      </c>
      <c r="H18" s="106"/>
      <c r="I18" s="106">
        <f t="shared" si="1"/>
        <v>0</v>
      </c>
      <c r="J18" s="106"/>
      <c r="K18" s="106">
        <f t="shared" si="2"/>
        <v>0</v>
      </c>
      <c r="L18" s="106">
        <v>21</v>
      </c>
      <c r="M18" s="106">
        <f t="shared" si="3"/>
        <v>0</v>
      </c>
      <c r="N18" s="104">
        <v>0</v>
      </c>
      <c r="O18" s="104">
        <f t="shared" si="4"/>
        <v>0</v>
      </c>
      <c r="P18" s="104">
        <v>0</v>
      </c>
      <c r="Q18" s="104">
        <f t="shared" si="5"/>
        <v>0</v>
      </c>
      <c r="R18" s="104"/>
      <c r="S18" s="104"/>
      <c r="T18" s="105">
        <v>9.1999999999999998E-2</v>
      </c>
      <c r="U18" s="104">
        <f t="shared" si="6"/>
        <v>9.02</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v>11</v>
      </c>
      <c r="B19" s="281" t="s">
        <v>1861</v>
      </c>
      <c r="C19" s="280" t="s">
        <v>1860</v>
      </c>
      <c r="D19" s="104" t="s">
        <v>178</v>
      </c>
      <c r="E19" s="257">
        <v>3</v>
      </c>
      <c r="F19" s="256">
        <v>0</v>
      </c>
      <c r="G19" s="106">
        <f t="shared" si="0"/>
        <v>0</v>
      </c>
      <c r="H19" s="106"/>
      <c r="I19" s="106">
        <f t="shared" si="1"/>
        <v>0</v>
      </c>
      <c r="J19" s="106"/>
      <c r="K19" s="106">
        <f t="shared" si="2"/>
        <v>0</v>
      </c>
      <c r="L19" s="106">
        <v>21</v>
      </c>
      <c r="M19" s="106">
        <f t="shared" si="3"/>
        <v>0</v>
      </c>
      <c r="N19" s="104">
        <v>0</v>
      </c>
      <c r="O19" s="104">
        <f t="shared" si="4"/>
        <v>0</v>
      </c>
      <c r="P19" s="104">
        <v>0</v>
      </c>
      <c r="Q19" s="104">
        <f t="shared" si="5"/>
        <v>0</v>
      </c>
      <c r="R19" s="104"/>
      <c r="S19" s="104"/>
      <c r="T19" s="105">
        <v>3.0920000000000001</v>
      </c>
      <c r="U19" s="104">
        <f t="shared" si="6"/>
        <v>9.2799999999999994</v>
      </c>
      <c r="V19" s="99"/>
      <c r="W19" s="99"/>
      <c r="X19" s="99"/>
      <c r="Y19" s="99"/>
      <c r="Z19" s="99"/>
      <c r="AA19" s="99"/>
      <c r="AB19" s="99"/>
      <c r="AC19" s="99"/>
      <c r="AD19" s="99"/>
      <c r="AE19" s="99" t="s">
        <v>79</v>
      </c>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v>12</v>
      </c>
      <c r="B20" s="281" t="s">
        <v>1859</v>
      </c>
      <c r="C20" s="280" t="s">
        <v>1858</v>
      </c>
      <c r="D20" s="104" t="s">
        <v>178</v>
      </c>
      <c r="E20" s="257">
        <v>3</v>
      </c>
      <c r="F20" s="256">
        <v>0</v>
      </c>
      <c r="G20" s="106">
        <f t="shared" si="0"/>
        <v>0</v>
      </c>
      <c r="H20" s="106"/>
      <c r="I20" s="106">
        <f t="shared" si="1"/>
        <v>0</v>
      </c>
      <c r="J20" s="106"/>
      <c r="K20" s="106">
        <f t="shared" si="2"/>
        <v>0</v>
      </c>
      <c r="L20" s="106">
        <v>21</v>
      </c>
      <c r="M20" s="106">
        <f t="shared" si="3"/>
        <v>0</v>
      </c>
      <c r="N20" s="104">
        <v>0</v>
      </c>
      <c r="O20" s="104">
        <f t="shared" si="4"/>
        <v>0</v>
      </c>
      <c r="P20" s="104">
        <v>0</v>
      </c>
      <c r="Q20" s="104">
        <f t="shared" si="5"/>
        <v>0</v>
      </c>
      <c r="R20" s="104"/>
      <c r="S20" s="104"/>
      <c r="T20" s="105">
        <v>9.8819999999999997</v>
      </c>
      <c r="U20" s="104">
        <f t="shared" si="6"/>
        <v>29.65</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v>13</v>
      </c>
      <c r="B21" s="281" t="s">
        <v>1857</v>
      </c>
      <c r="C21" s="280" t="s">
        <v>1856</v>
      </c>
      <c r="D21" s="104" t="s">
        <v>113</v>
      </c>
      <c r="E21" s="257">
        <v>17.899999999999999</v>
      </c>
      <c r="F21" s="256">
        <v>0</v>
      </c>
      <c r="G21" s="106">
        <f t="shared" si="0"/>
        <v>0</v>
      </c>
      <c r="H21" s="106"/>
      <c r="I21" s="106">
        <f t="shared" si="1"/>
        <v>0</v>
      </c>
      <c r="J21" s="106"/>
      <c r="K21" s="106">
        <f t="shared" si="2"/>
        <v>0</v>
      </c>
      <c r="L21" s="106">
        <v>21</v>
      </c>
      <c r="M21" s="106">
        <f t="shared" si="3"/>
        <v>0</v>
      </c>
      <c r="N21" s="104">
        <v>0.35</v>
      </c>
      <c r="O21" s="104">
        <f t="shared" si="4"/>
        <v>6.2649999999999997</v>
      </c>
      <c r="P21" s="104">
        <v>0</v>
      </c>
      <c r="Q21" s="104">
        <f t="shared" si="5"/>
        <v>0</v>
      </c>
      <c r="R21" s="104"/>
      <c r="S21" s="104"/>
      <c r="T21" s="105">
        <v>0</v>
      </c>
      <c r="U21" s="104">
        <f t="shared" si="6"/>
        <v>0</v>
      </c>
      <c r="V21" s="99"/>
      <c r="W21" s="99"/>
      <c r="X21" s="99"/>
      <c r="Y21" s="99"/>
      <c r="Z21" s="99"/>
      <c r="AA21" s="99"/>
      <c r="AB21" s="99"/>
      <c r="AC21" s="99"/>
      <c r="AD21" s="99"/>
      <c r="AE21" s="99" t="s">
        <v>745</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v>14</v>
      </c>
      <c r="B22" s="281" t="s">
        <v>1855</v>
      </c>
      <c r="C22" s="280" t="s">
        <v>1854</v>
      </c>
      <c r="D22" s="104" t="s">
        <v>120</v>
      </c>
      <c r="E22" s="257">
        <v>4.8</v>
      </c>
      <c r="F22" s="256">
        <v>0</v>
      </c>
      <c r="G22" s="106">
        <f t="shared" si="0"/>
        <v>0</v>
      </c>
      <c r="H22" s="106"/>
      <c r="I22" s="106">
        <f t="shared" si="1"/>
        <v>0</v>
      </c>
      <c r="J22" s="106"/>
      <c r="K22" s="106">
        <f t="shared" si="2"/>
        <v>0</v>
      </c>
      <c r="L22" s="106">
        <v>21</v>
      </c>
      <c r="M22" s="106">
        <f t="shared" si="3"/>
        <v>0</v>
      </c>
      <c r="N22" s="104">
        <v>1</v>
      </c>
      <c r="O22" s="104">
        <f t="shared" si="4"/>
        <v>4.8</v>
      </c>
      <c r="P22" s="104">
        <v>0</v>
      </c>
      <c r="Q22" s="104">
        <f t="shared" si="5"/>
        <v>0</v>
      </c>
      <c r="R22" s="104"/>
      <c r="S22" s="104"/>
      <c r="T22" s="105">
        <v>0</v>
      </c>
      <c r="U22" s="104">
        <f t="shared" si="6"/>
        <v>0</v>
      </c>
      <c r="V22" s="99"/>
      <c r="W22" s="99"/>
      <c r="X22" s="99"/>
      <c r="Y22" s="99"/>
      <c r="Z22" s="99"/>
      <c r="AA22" s="99"/>
      <c r="AB22" s="99"/>
      <c r="AC22" s="99"/>
      <c r="AD22" s="99"/>
      <c r="AE22" s="99" t="s">
        <v>745</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outlineLevel="1">
      <c r="A23" s="100"/>
      <c r="B23" s="281"/>
      <c r="C23" s="362" t="s">
        <v>122</v>
      </c>
      <c r="D23" s="363"/>
      <c r="E23" s="364"/>
      <c r="F23" s="365"/>
      <c r="G23" s="36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80</v>
      </c>
      <c r="AF23" s="99"/>
      <c r="AG23" s="99"/>
      <c r="AH23" s="99"/>
      <c r="AI23" s="99"/>
      <c r="AJ23" s="99"/>
      <c r="AK23" s="99"/>
      <c r="AL23" s="99"/>
      <c r="AM23" s="99"/>
      <c r="AN23" s="99"/>
      <c r="AO23" s="99"/>
      <c r="AP23" s="99"/>
      <c r="AQ23" s="99"/>
      <c r="AR23" s="99"/>
      <c r="AS23" s="99"/>
      <c r="AT23" s="99"/>
      <c r="AU23" s="99"/>
      <c r="AV23" s="99"/>
      <c r="AW23" s="99"/>
      <c r="AX23" s="99"/>
      <c r="AY23" s="99"/>
      <c r="AZ23" s="99"/>
      <c r="BA23" s="101" t="str">
        <f>C23</f>
        <v>zemina na výměnu ve výsadbových jamách stromů</v>
      </c>
      <c r="BB23" s="99"/>
      <c r="BC23" s="99"/>
      <c r="BD23" s="99"/>
      <c r="BE23" s="99"/>
      <c r="BF23" s="99"/>
      <c r="BG23" s="99"/>
      <c r="BH23" s="99"/>
    </row>
    <row r="24" spans="1:60" outlineLevel="1">
      <c r="A24" s="100">
        <v>15</v>
      </c>
      <c r="B24" s="281" t="s">
        <v>1853</v>
      </c>
      <c r="C24" s="280" t="s">
        <v>1852</v>
      </c>
      <c r="D24" s="104" t="s">
        <v>178</v>
      </c>
      <c r="E24" s="257">
        <v>6</v>
      </c>
      <c r="F24" s="256">
        <v>0</v>
      </c>
      <c r="G24" s="106">
        <f>ROUND(E24*F24,2)</f>
        <v>0</v>
      </c>
      <c r="H24" s="106"/>
      <c r="I24" s="106">
        <f>ROUND(E24*H24,2)</f>
        <v>0</v>
      </c>
      <c r="J24" s="106"/>
      <c r="K24" s="106">
        <f>ROUND(E24*J24,2)</f>
        <v>0</v>
      </c>
      <c r="L24" s="106">
        <v>21</v>
      </c>
      <c r="M24" s="106">
        <f>G24*(1+L24/100)</f>
        <v>0</v>
      </c>
      <c r="N24" s="104">
        <v>4.4999999999999999E-4</v>
      </c>
      <c r="O24" s="104">
        <f>ROUND(E24*N24,5)</f>
        <v>2.7000000000000001E-3</v>
      </c>
      <c r="P24" s="104">
        <v>0</v>
      </c>
      <c r="Q24" s="104">
        <f>ROUND(E24*P24,5)</f>
        <v>0</v>
      </c>
      <c r="R24" s="104"/>
      <c r="S24" s="104"/>
      <c r="T24" s="105">
        <v>0.57099999999999995</v>
      </c>
      <c r="U24" s="104">
        <f>ROUND(E24*T24,2)</f>
        <v>3.43</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c r="B25" s="281"/>
      <c r="C25" s="362" t="s">
        <v>1851</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ukotvení dřeviny třemi kůly délky do 2 m</v>
      </c>
      <c r="BB25" s="99"/>
      <c r="BC25" s="99"/>
      <c r="BD25" s="99"/>
      <c r="BE25" s="99"/>
      <c r="BF25" s="99"/>
      <c r="BG25" s="99"/>
      <c r="BH25" s="99"/>
    </row>
    <row r="26" spans="1:60" outlineLevel="1">
      <c r="A26" s="100">
        <v>16</v>
      </c>
      <c r="B26" s="281" t="s">
        <v>1850</v>
      </c>
      <c r="C26" s="280" t="s">
        <v>1849</v>
      </c>
      <c r="D26" s="104" t="s">
        <v>178</v>
      </c>
      <c r="E26" s="257">
        <v>18</v>
      </c>
      <c r="F26" s="256">
        <v>0</v>
      </c>
      <c r="G26" s="106">
        <f t="shared" ref="G26:G42" si="7">ROUND(E26*F26,2)</f>
        <v>0</v>
      </c>
      <c r="H26" s="106"/>
      <c r="I26" s="106">
        <f t="shared" ref="I26:I42" si="8">ROUND(E26*H26,2)</f>
        <v>0</v>
      </c>
      <c r="J26" s="106"/>
      <c r="K26" s="106">
        <f t="shared" ref="K26:K42" si="9">ROUND(E26*J26,2)</f>
        <v>0</v>
      </c>
      <c r="L26" s="106">
        <v>21</v>
      </c>
      <c r="M26" s="106">
        <f t="shared" ref="M26:M42" si="10">G26*(1+L26/100)</f>
        <v>0</v>
      </c>
      <c r="N26" s="104">
        <v>6.4999999999999997E-3</v>
      </c>
      <c r="O26" s="104">
        <f t="shared" ref="O26:O42" si="11">ROUND(E26*N26,5)</f>
        <v>0.11700000000000001</v>
      </c>
      <c r="P26" s="104">
        <v>0</v>
      </c>
      <c r="Q26" s="104">
        <f t="shared" ref="Q26:Q42" si="12">ROUND(E26*P26,5)</f>
        <v>0</v>
      </c>
      <c r="R26" s="104"/>
      <c r="S26" s="104"/>
      <c r="T26" s="105">
        <v>0</v>
      </c>
      <c r="U26" s="104">
        <f t="shared" ref="U26:U42" si="13">ROUND(E26*T26,2)</f>
        <v>0</v>
      </c>
      <c r="V26" s="99"/>
      <c r="W26" s="99"/>
      <c r="X26" s="99"/>
      <c r="Y26" s="99"/>
      <c r="Z26" s="99"/>
      <c r="AA26" s="99"/>
      <c r="AB26" s="99"/>
      <c r="AC26" s="99"/>
      <c r="AD26" s="99"/>
      <c r="AE26" s="99" t="s">
        <v>745</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outlineLevel="1">
      <c r="A27" s="100">
        <v>17</v>
      </c>
      <c r="B27" s="281" t="s">
        <v>1844</v>
      </c>
      <c r="C27" s="280" t="s">
        <v>1843</v>
      </c>
      <c r="D27" s="104" t="s">
        <v>178</v>
      </c>
      <c r="E27" s="257">
        <v>1</v>
      </c>
      <c r="F27" s="256">
        <v>0</v>
      </c>
      <c r="G27" s="106">
        <f t="shared" si="7"/>
        <v>0</v>
      </c>
      <c r="H27" s="106"/>
      <c r="I27" s="106">
        <f t="shared" si="8"/>
        <v>0</v>
      </c>
      <c r="J27" s="106"/>
      <c r="K27" s="106">
        <f t="shared" si="9"/>
        <v>0</v>
      </c>
      <c r="L27" s="106">
        <v>21</v>
      </c>
      <c r="M27" s="106">
        <f t="shared" si="10"/>
        <v>0</v>
      </c>
      <c r="N27" s="104">
        <v>2.9999999999999997E-4</v>
      </c>
      <c r="O27" s="104">
        <f t="shared" si="11"/>
        <v>2.9999999999999997E-4</v>
      </c>
      <c r="P27" s="104">
        <v>0</v>
      </c>
      <c r="Q27" s="104">
        <f t="shared" si="12"/>
        <v>0</v>
      </c>
      <c r="R27" s="104"/>
      <c r="S27" s="104"/>
      <c r="T27" s="105">
        <v>0</v>
      </c>
      <c r="U27" s="104">
        <f t="shared" si="13"/>
        <v>0</v>
      </c>
      <c r="V27" s="99"/>
      <c r="W27" s="99"/>
      <c r="X27" s="99"/>
      <c r="Y27" s="99"/>
      <c r="Z27" s="99"/>
      <c r="AA27" s="99"/>
      <c r="AB27" s="99"/>
      <c r="AC27" s="99"/>
      <c r="AD27" s="99"/>
      <c r="AE27" s="99" t="s">
        <v>745</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outlineLevel="1">
      <c r="A28" s="100">
        <v>18</v>
      </c>
      <c r="B28" s="281" t="s">
        <v>1840</v>
      </c>
      <c r="C28" s="280" t="s">
        <v>1839</v>
      </c>
      <c r="D28" s="104" t="s">
        <v>178</v>
      </c>
      <c r="E28" s="257">
        <v>2</v>
      </c>
      <c r="F28" s="256">
        <v>0</v>
      </c>
      <c r="G28" s="106">
        <f t="shared" si="7"/>
        <v>0</v>
      </c>
      <c r="H28" s="106"/>
      <c r="I28" s="106">
        <f t="shared" si="8"/>
        <v>0</v>
      </c>
      <c r="J28" s="106"/>
      <c r="K28" s="106">
        <f t="shared" si="9"/>
        <v>0</v>
      </c>
      <c r="L28" s="106">
        <v>21</v>
      </c>
      <c r="M28" s="106">
        <f t="shared" si="10"/>
        <v>0</v>
      </c>
      <c r="N28" s="104">
        <v>4.0000000000000002E-4</v>
      </c>
      <c r="O28" s="104">
        <f t="shared" si="11"/>
        <v>8.0000000000000004E-4</v>
      </c>
      <c r="P28" s="104">
        <v>0</v>
      </c>
      <c r="Q28" s="104">
        <f t="shared" si="12"/>
        <v>0</v>
      </c>
      <c r="R28" s="104"/>
      <c r="S28" s="104"/>
      <c r="T28" s="105">
        <v>0</v>
      </c>
      <c r="U28" s="104">
        <f t="shared" si="13"/>
        <v>0</v>
      </c>
      <c r="V28" s="99"/>
      <c r="W28" s="99"/>
      <c r="X28" s="99"/>
      <c r="Y28" s="99"/>
      <c r="Z28" s="99"/>
      <c r="AA28" s="99"/>
      <c r="AB28" s="99"/>
      <c r="AC28" s="99"/>
      <c r="AD28" s="99"/>
      <c r="AE28" s="99" t="s">
        <v>745</v>
      </c>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outlineLevel="1">
      <c r="A29" s="100">
        <v>19</v>
      </c>
      <c r="B29" s="281" t="s">
        <v>1838</v>
      </c>
      <c r="C29" s="280" t="s">
        <v>1837</v>
      </c>
      <c r="D29" s="104" t="s">
        <v>178</v>
      </c>
      <c r="E29" s="257">
        <v>2</v>
      </c>
      <c r="F29" s="256">
        <v>0</v>
      </c>
      <c r="G29" s="106">
        <f t="shared" si="7"/>
        <v>0</v>
      </c>
      <c r="H29" s="106"/>
      <c r="I29" s="106">
        <f t="shared" si="8"/>
        <v>0</v>
      </c>
      <c r="J29" s="106"/>
      <c r="K29" s="106">
        <f t="shared" si="9"/>
        <v>0</v>
      </c>
      <c r="L29" s="106">
        <v>21</v>
      </c>
      <c r="M29" s="106">
        <f t="shared" si="10"/>
        <v>0</v>
      </c>
      <c r="N29" s="104">
        <v>3.0000000000000001E-3</v>
      </c>
      <c r="O29" s="104">
        <f t="shared" si="11"/>
        <v>6.0000000000000001E-3</v>
      </c>
      <c r="P29" s="104">
        <v>0</v>
      </c>
      <c r="Q29" s="104">
        <f t="shared" si="12"/>
        <v>0</v>
      </c>
      <c r="R29" s="104"/>
      <c r="S29" s="104"/>
      <c r="T29" s="105">
        <v>0</v>
      </c>
      <c r="U29" s="104">
        <f t="shared" si="13"/>
        <v>0</v>
      </c>
      <c r="V29" s="99"/>
      <c r="W29" s="99"/>
      <c r="X29" s="99"/>
      <c r="Y29" s="99"/>
      <c r="Z29" s="99"/>
      <c r="AA29" s="99"/>
      <c r="AB29" s="99"/>
      <c r="AC29" s="99"/>
      <c r="AD29" s="99"/>
      <c r="AE29" s="99" t="s">
        <v>745</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v>20</v>
      </c>
      <c r="B30" s="281" t="s">
        <v>1832</v>
      </c>
      <c r="C30" s="280" t="s">
        <v>1831</v>
      </c>
      <c r="D30" s="104" t="s">
        <v>178</v>
      </c>
      <c r="E30" s="257">
        <v>1</v>
      </c>
      <c r="F30" s="256">
        <v>0</v>
      </c>
      <c r="G30" s="106">
        <f t="shared" si="7"/>
        <v>0</v>
      </c>
      <c r="H30" s="106"/>
      <c r="I30" s="106">
        <f t="shared" si="8"/>
        <v>0</v>
      </c>
      <c r="J30" s="106"/>
      <c r="K30" s="106">
        <f t="shared" si="9"/>
        <v>0</v>
      </c>
      <c r="L30" s="106">
        <v>21</v>
      </c>
      <c r="M30" s="106">
        <f t="shared" si="10"/>
        <v>0</v>
      </c>
      <c r="N30" s="104">
        <v>3.0000000000000001E-3</v>
      </c>
      <c r="O30" s="104">
        <f t="shared" si="11"/>
        <v>3.0000000000000001E-3</v>
      </c>
      <c r="P30" s="104">
        <v>0</v>
      </c>
      <c r="Q30" s="104">
        <f t="shared" si="12"/>
        <v>0</v>
      </c>
      <c r="R30" s="104"/>
      <c r="S30" s="104"/>
      <c r="T30" s="105">
        <v>0</v>
      </c>
      <c r="U30" s="104">
        <f t="shared" si="13"/>
        <v>0</v>
      </c>
      <c r="V30" s="99"/>
      <c r="W30" s="99"/>
      <c r="X30" s="99"/>
      <c r="Y30" s="99"/>
      <c r="Z30" s="99"/>
      <c r="AA30" s="99"/>
      <c r="AB30" s="99"/>
      <c r="AC30" s="99"/>
      <c r="AD30" s="99"/>
      <c r="AE30" s="99" t="s">
        <v>745</v>
      </c>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v>21</v>
      </c>
      <c r="B31" s="281" t="s">
        <v>1828</v>
      </c>
      <c r="C31" s="280" t="s">
        <v>1827</v>
      </c>
      <c r="D31" s="104" t="s">
        <v>178</v>
      </c>
      <c r="E31" s="257">
        <v>75</v>
      </c>
      <c r="F31" s="256">
        <v>0</v>
      </c>
      <c r="G31" s="106">
        <f t="shared" si="7"/>
        <v>0</v>
      </c>
      <c r="H31" s="106"/>
      <c r="I31" s="106">
        <f t="shared" si="8"/>
        <v>0</v>
      </c>
      <c r="J31" s="106"/>
      <c r="K31" s="106">
        <f t="shared" si="9"/>
        <v>0</v>
      </c>
      <c r="L31" s="106">
        <v>21</v>
      </c>
      <c r="M31" s="106">
        <f t="shared" si="10"/>
        <v>0</v>
      </c>
      <c r="N31" s="104">
        <v>0</v>
      </c>
      <c r="O31" s="104">
        <f t="shared" si="11"/>
        <v>0</v>
      </c>
      <c r="P31" s="104">
        <v>0</v>
      </c>
      <c r="Q31" s="104">
        <f t="shared" si="12"/>
        <v>0</v>
      </c>
      <c r="R31" s="104"/>
      <c r="S31" s="104"/>
      <c r="T31" s="105">
        <v>0.16200000000000001</v>
      </c>
      <c r="U31" s="104">
        <f t="shared" si="13"/>
        <v>12.15</v>
      </c>
      <c r="V31" s="99"/>
      <c r="W31" s="99"/>
      <c r="X31" s="99"/>
      <c r="Y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v>22</v>
      </c>
      <c r="B32" s="281" t="s">
        <v>1826</v>
      </c>
      <c r="C32" s="280" t="s">
        <v>1825</v>
      </c>
      <c r="D32" s="104" t="s">
        <v>178</v>
      </c>
      <c r="E32" s="257">
        <v>98</v>
      </c>
      <c r="F32" s="256">
        <v>0</v>
      </c>
      <c r="G32" s="106">
        <f t="shared" si="7"/>
        <v>0</v>
      </c>
      <c r="H32" s="106"/>
      <c r="I32" s="106">
        <f t="shared" si="8"/>
        <v>0</v>
      </c>
      <c r="J32" s="106"/>
      <c r="K32" s="106">
        <f t="shared" si="9"/>
        <v>0</v>
      </c>
      <c r="L32" s="106">
        <v>21</v>
      </c>
      <c r="M32" s="106">
        <f t="shared" si="10"/>
        <v>0</v>
      </c>
      <c r="N32" s="104">
        <v>0</v>
      </c>
      <c r="O32" s="104">
        <f t="shared" si="11"/>
        <v>0</v>
      </c>
      <c r="P32" s="104">
        <v>0</v>
      </c>
      <c r="Q32" s="104">
        <f t="shared" si="12"/>
        <v>0</v>
      </c>
      <c r="R32" s="104"/>
      <c r="S32" s="104"/>
      <c r="T32" s="105">
        <v>0.495</v>
      </c>
      <c r="U32" s="104">
        <f t="shared" si="13"/>
        <v>48.51</v>
      </c>
      <c r="V32" s="99"/>
      <c r="W32" s="99"/>
      <c r="X32" s="99"/>
      <c r="Y32" s="99"/>
      <c r="Z32" s="99"/>
      <c r="AA32" s="99"/>
      <c r="AB32" s="99"/>
      <c r="AC32" s="99"/>
      <c r="AD32" s="99"/>
      <c r="AE32" s="99" t="s">
        <v>79</v>
      </c>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v>23</v>
      </c>
      <c r="B33" s="281" t="s">
        <v>1812</v>
      </c>
      <c r="C33" s="280" t="s">
        <v>1811</v>
      </c>
      <c r="D33" s="104" t="s">
        <v>178</v>
      </c>
      <c r="E33" s="257">
        <v>30</v>
      </c>
      <c r="F33" s="256">
        <v>0</v>
      </c>
      <c r="G33" s="106">
        <f t="shared" si="7"/>
        <v>0</v>
      </c>
      <c r="H33" s="106"/>
      <c r="I33" s="106">
        <f t="shared" si="8"/>
        <v>0</v>
      </c>
      <c r="J33" s="106"/>
      <c r="K33" s="106">
        <f t="shared" si="9"/>
        <v>0</v>
      </c>
      <c r="L33" s="106">
        <v>21</v>
      </c>
      <c r="M33" s="106">
        <f t="shared" si="10"/>
        <v>0</v>
      </c>
      <c r="N33" s="104">
        <v>6.0000000000000001E-3</v>
      </c>
      <c r="O33" s="104">
        <f t="shared" si="11"/>
        <v>0.18</v>
      </c>
      <c r="P33" s="104">
        <v>0</v>
      </c>
      <c r="Q33" s="104">
        <f t="shared" si="12"/>
        <v>0</v>
      </c>
      <c r="R33" s="104"/>
      <c r="S33" s="104"/>
      <c r="T33" s="105">
        <v>0</v>
      </c>
      <c r="U33" s="104">
        <f t="shared" si="13"/>
        <v>0</v>
      </c>
      <c r="V33" s="99"/>
      <c r="W33" s="99"/>
      <c r="X33" s="99"/>
      <c r="Y33" s="99"/>
      <c r="Z33" s="99"/>
      <c r="AA33" s="99"/>
      <c r="AB33" s="99"/>
      <c r="AC33" s="99"/>
      <c r="AD33" s="99"/>
      <c r="AE33" s="99" t="s">
        <v>745</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v>24</v>
      </c>
      <c r="B34" s="281" t="s">
        <v>1810</v>
      </c>
      <c r="C34" s="280" t="s">
        <v>1809</v>
      </c>
      <c r="D34" s="104" t="s">
        <v>178</v>
      </c>
      <c r="E34" s="257">
        <v>26</v>
      </c>
      <c r="F34" s="256">
        <v>0</v>
      </c>
      <c r="G34" s="106">
        <f t="shared" si="7"/>
        <v>0</v>
      </c>
      <c r="H34" s="106"/>
      <c r="I34" s="106">
        <f t="shared" si="8"/>
        <v>0</v>
      </c>
      <c r="J34" s="106"/>
      <c r="K34" s="106">
        <f t="shared" si="9"/>
        <v>0</v>
      </c>
      <c r="L34" s="106">
        <v>21</v>
      </c>
      <c r="M34" s="106">
        <f t="shared" si="10"/>
        <v>0</v>
      </c>
      <c r="N34" s="104">
        <v>6.0000000000000001E-3</v>
      </c>
      <c r="O34" s="104">
        <f t="shared" si="11"/>
        <v>0.156</v>
      </c>
      <c r="P34" s="104">
        <v>0</v>
      </c>
      <c r="Q34" s="104">
        <f t="shared" si="12"/>
        <v>0</v>
      </c>
      <c r="R34" s="104"/>
      <c r="S34" s="104"/>
      <c r="T34" s="105">
        <v>0</v>
      </c>
      <c r="U34" s="104">
        <f t="shared" si="13"/>
        <v>0</v>
      </c>
      <c r="V34" s="99"/>
      <c r="W34" s="99"/>
      <c r="X34" s="99"/>
      <c r="Y34" s="99"/>
      <c r="Z34" s="99"/>
      <c r="AA34" s="99"/>
      <c r="AB34" s="99"/>
      <c r="AC34" s="99"/>
      <c r="AD34" s="99"/>
      <c r="AE34" s="99" t="s">
        <v>745</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v>25</v>
      </c>
      <c r="B35" s="281" t="s">
        <v>1808</v>
      </c>
      <c r="C35" s="280" t="s">
        <v>1807</v>
      </c>
      <c r="D35" s="104" t="s">
        <v>178</v>
      </c>
      <c r="E35" s="257">
        <v>33</v>
      </c>
      <c r="F35" s="256">
        <v>0</v>
      </c>
      <c r="G35" s="106">
        <f t="shared" si="7"/>
        <v>0</v>
      </c>
      <c r="H35" s="106"/>
      <c r="I35" s="106">
        <f t="shared" si="8"/>
        <v>0</v>
      </c>
      <c r="J35" s="106"/>
      <c r="K35" s="106">
        <f t="shared" si="9"/>
        <v>0</v>
      </c>
      <c r="L35" s="106">
        <v>21</v>
      </c>
      <c r="M35" s="106">
        <f t="shared" si="10"/>
        <v>0</v>
      </c>
      <c r="N35" s="104">
        <v>6.0000000000000001E-3</v>
      </c>
      <c r="O35" s="104">
        <f t="shared" si="11"/>
        <v>0.19800000000000001</v>
      </c>
      <c r="P35" s="104">
        <v>0</v>
      </c>
      <c r="Q35" s="104">
        <f t="shared" si="12"/>
        <v>0</v>
      </c>
      <c r="R35" s="104"/>
      <c r="S35" s="104"/>
      <c r="T35" s="105">
        <v>0</v>
      </c>
      <c r="U35" s="104">
        <f t="shared" si="13"/>
        <v>0</v>
      </c>
      <c r="V35" s="99"/>
      <c r="W35" s="99"/>
      <c r="X35" s="99"/>
      <c r="Y35" s="99"/>
      <c r="Z35" s="99"/>
      <c r="AA35" s="99"/>
      <c r="AB35" s="99"/>
      <c r="AC35" s="99"/>
      <c r="AD35" s="99"/>
      <c r="AE35" s="99" t="s">
        <v>745</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26</v>
      </c>
      <c r="B36" s="281" t="s">
        <v>1806</v>
      </c>
      <c r="C36" s="280" t="s">
        <v>1805</v>
      </c>
      <c r="D36" s="104" t="s">
        <v>178</v>
      </c>
      <c r="E36" s="257">
        <v>42</v>
      </c>
      <c r="F36" s="256">
        <v>0</v>
      </c>
      <c r="G36" s="106">
        <f t="shared" si="7"/>
        <v>0</v>
      </c>
      <c r="H36" s="106"/>
      <c r="I36" s="106">
        <f t="shared" si="8"/>
        <v>0</v>
      </c>
      <c r="J36" s="106"/>
      <c r="K36" s="106">
        <f t="shared" si="9"/>
        <v>0</v>
      </c>
      <c r="L36" s="106">
        <v>21</v>
      </c>
      <c r="M36" s="106">
        <f t="shared" si="10"/>
        <v>0</v>
      </c>
      <c r="N36" s="104">
        <v>6.0000000000000001E-3</v>
      </c>
      <c r="O36" s="104">
        <f t="shared" si="11"/>
        <v>0.252</v>
      </c>
      <c r="P36" s="104">
        <v>0</v>
      </c>
      <c r="Q36" s="104">
        <f t="shared" si="12"/>
        <v>0</v>
      </c>
      <c r="R36" s="104"/>
      <c r="S36" s="104"/>
      <c r="T36" s="105">
        <v>0</v>
      </c>
      <c r="U36" s="104">
        <f t="shared" si="13"/>
        <v>0</v>
      </c>
      <c r="V36" s="99"/>
      <c r="W36" s="99"/>
      <c r="X36" s="99"/>
      <c r="Y36" s="99"/>
      <c r="Z36" s="99"/>
      <c r="AA36" s="99"/>
      <c r="AB36" s="99"/>
      <c r="AC36" s="99"/>
      <c r="AD36" s="99"/>
      <c r="AE36" s="99" t="s">
        <v>745</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v>27</v>
      </c>
      <c r="B37" s="281" t="s">
        <v>1804</v>
      </c>
      <c r="C37" s="280" t="s">
        <v>1803</v>
      </c>
      <c r="D37" s="104" t="s">
        <v>178</v>
      </c>
      <c r="E37" s="257">
        <v>20</v>
      </c>
      <c r="F37" s="256">
        <v>0</v>
      </c>
      <c r="G37" s="106">
        <f t="shared" si="7"/>
        <v>0</v>
      </c>
      <c r="H37" s="106"/>
      <c r="I37" s="106">
        <f t="shared" si="8"/>
        <v>0</v>
      </c>
      <c r="J37" s="106"/>
      <c r="K37" s="106">
        <f t="shared" si="9"/>
        <v>0</v>
      </c>
      <c r="L37" s="106">
        <v>21</v>
      </c>
      <c r="M37" s="106">
        <f t="shared" si="10"/>
        <v>0</v>
      </c>
      <c r="N37" s="104">
        <v>6.0000000000000001E-3</v>
      </c>
      <c r="O37" s="104">
        <f t="shared" si="11"/>
        <v>0.12</v>
      </c>
      <c r="P37" s="104">
        <v>0</v>
      </c>
      <c r="Q37" s="104">
        <f t="shared" si="12"/>
        <v>0</v>
      </c>
      <c r="R37" s="104"/>
      <c r="S37" s="104"/>
      <c r="T37" s="105">
        <v>0</v>
      </c>
      <c r="U37" s="104">
        <f t="shared" si="13"/>
        <v>0</v>
      </c>
      <c r="V37" s="99"/>
      <c r="W37" s="99"/>
      <c r="X37" s="99"/>
      <c r="Y37" s="99"/>
      <c r="Z37" s="99"/>
      <c r="AA37" s="99"/>
      <c r="AB37" s="99"/>
      <c r="AC37" s="99"/>
      <c r="AD37" s="99"/>
      <c r="AE37" s="99" t="s">
        <v>745</v>
      </c>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outlineLevel="1">
      <c r="A38" s="100">
        <v>28</v>
      </c>
      <c r="B38" s="281" t="s">
        <v>1802</v>
      </c>
      <c r="C38" s="280" t="s">
        <v>1801</v>
      </c>
      <c r="D38" s="104" t="s">
        <v>178</v>
      </c>
      <c r="E38" s="257">
        <v>22</v>
      </c>
      <c r="F38" s="256">
        <v>0</v>
      </c>
      <c r="G38" s="106">
        <f t="shared" si="7"/>
        <v>0</v>
      </c>
      <c r="H38" s="106"/>
      <c r="I38" s="106">
        <f t="shared" si="8"/>
        <v>0</v>
      </c>
      <c r="J38" s="106"/>
      <c r="K38" s="106">
        <f t="shared" si="9"/>
        <v>0</v>
      </c>
      <c r="L38" s="106">
        <v>21</v>
      </c>
      <c r="M38" s="106">
        <f t="shared" si="10"/>
        <v>0</v>
      </c>
      <c r="N38" s="104">
        <v>6.0000000000000001E-3</v>
      </c>
      <c r="O38" s="104">
        <f t="shared" si="11"/>
        <v>0.13200000000000001</v>
      </c>
      <c r="P38" s="104">
        <v>0</v>
      </c>
      <c r="Q38" s="104">
        <f t="shared" si="12"/>
        <v>0</v>
      </c>
      <c r="R38" s="104"/>
      <c r="S38" s="104"/>
      <c r="T38" s="105">
        <v>0</v>
      </c>
      <c r="U38" s="104">
        <f t="shared" si="13"/>
        <v>0</v>
      </c>
      <c r="V38" s="99"/>
      <c r="W38" s="99"/>
      <c r="X38" s="99"/>
      <c r="Y38" s="99"/>
      <c r="Z38" s="99"/>
      <c r="AA38" s="99"/>
      <c r="AB38" s="99"/>
      <c r="AC38" s="99"/>
      <c r="AD38" s="99"/>
      <c r="AE38" s="99" t="s">
        <v>745</v>
      </c>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00">
        <v>29</v>
      </c>
      <c r="B39" s="281" t="s">
        <v>1792</v>
      </c>
      <c r="C39" s="280" t="s">
        <v>1791</v>
      </c>
      <c r="D39" s="104" t="s">
        <v>114</v>
      </c>
      <c r="E39" s="257">
        <v>106</v>
      </c>
      <c r="F39" s="256">
        <v>0</v>
      </c>
      <c r="G39" s="106">
        <f t="shared" si="7"/>
        <v>0</v>
      </c>
      <c r="H39" s="106"/>
      <c r="I39" s="106">
        <f t="shared" si="8"/>
        <v>0</v>
      </c>
      <c r="J39" s="106"/>
      <c r="K39" s="106">
        <f t="shared" si="9"/>
        <v>0</v>
      </c>
      <c r="L39" s="106">
        <v>21</v>
      </c>
      <c r="M39" s="106">
        <f t="shared" si="10"/>
        <v>0</v>
      </c>
      <c r="N39" s="104">
        <v>0</v>
      </c>
      <c r="O39" s="104">
        <f t="shared" si="11"/>
        <v>0</v>
      </c>
      <c r="P39" s="104">
        <v>0</v>
      </c>
      <c r="Q39" s="104">
        <f t="shared" si="12"/>
        <v>0</v>
      </c>
      <c r="R39" s="104"/>
      <c r="S39" s="104"/>
      <c r="T39" s="105">
        <v>4.4999999999999998E-2</v>
      </c>
      <c r="U39" s="104">
        <f t="shared" si="13"/>
        <v>4.7699999999999996</v>
      </c>
      <c r="V39" s="99"/>
      <c r="W39" s="99"/>
      <c r="X39" s="99"/>
      <c r="Y39" s="99"/>
      <c r="Z39" s="99"/>
      <c r="AA39" s="99"/>
      <c r="AB39" s="99"/>
      <c r="AC39" s="99"/>
      <c r="AD39" s="99"/>
      <c r="AE39" s="99" t="s">
        <v>79</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outlineLevel="1">
      <c r="A40" s="100">
        <v>30</v>
      </c>
      <c r="B40" s="281" t="s">
        <v>1790</v>
      </c>
      <c r="C40" s="280" t="s">
        <v>1789</v>
      </c>
      <c r="D40" s="104" t="s">
        <v>114</v>
      </c>
      <c r="E40" s="257">
        <v>73</v>
      </c>
      <c r="F40" s="256">
        <v>0</v>
      </c>
      <c r="G40" s="106">
        <f t="shared" si="7"/>
        <v>0</v>
      </c>
      <c r="H40" s="106"/>
      <c r="I40" s="106">
        <f t="shared" si="8"/>
        <v>0</v>
      </c>
      <c r="J40" s="106"/>
      <c r="K40" s="106">
        <f t="shared" si="9"/>
        <v>0</v>
      </c>
      <c r="L40" s="106">
        <v>21</v>
      </c>
      <c r="M40" s="106">
        <f t="shared" si="10"/>
        <v>0</v>
      </c>
      <c r="N40" s="104">
        <v>0</v>
      </c>
      <c r="O40" s="104">
        <f t="shared" si="11"/>
        <v>0</v>
      </c>
      <c r="P40" s="104">
        <v>0</v>
      </c>
      <c r="Q40" s="104">
        <f t="shared" si="12"/>
        <v>0</v>
      </c>
      <c r="R40" s="104"/>
      <c r="S40" s="104"/>
      <c r="T40" s="105">
        <v>8.5999999999999993E-2</v>
      </c>
      <c r="U40" s="104">
        <f t="shared" si="13"/>
        <v>6.28</v>
      </c>
      <c r="V40" s="99"/>
      <c r="W40" s="99"/>
      <c r="X40" s="99"/>
      <c r="Y40" s="99"/>
      <c r="Z40" s="99"/>
      <c r="AA40" s="99"/>
      <c r="AB40" s="99"/>
      <c r="AC40" s="99"/>
      <c r="AD40" s="99"/>
      <c r="AE40" s="99" t="s">
        <v>79</v>
      </c>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row>
    <row r="41" spans="1:60" outlineLevel="1">
      <c r="A41" s="100">
        <v>31</v>
      </c>
      <c r="B41" s="281" t="s">
        <v>1754</v>
      </c>
      <c r="C41" s="280" t="s">
        <v>1753</v>
      </c>
      <c r="D41" s="104" t="s">
        <v>114</v>
      </c>
      <c r="E41" s="257">
        <v>106</v>
      </c>
      <c r="F41" s="256">
        <v>0</v>
      </c>
      <c r="G41" s="106">
        <f t="shared" si="7"/>
        <v>0</v>
      </c>
      <c r="H41" s="106"/>
      <c r="I41" s="106">
        <f t="shared" si="8"/>
        <v>0</v>
      </c>
      <c r="J41" s="106"/>
      <c r="K41" s="106">
        <f t="shared" si="9"/>
        <v>0</v>
      </c>
      <c r="L41" s="106">
        <v>21</v>
      </c>
      <c r="M41" s="106">
        <f t="shared" si="10"/>
        <v>0</v>
      </c>
      <c r="N41" s="104">
        <v>0</v>
      </c>
      <c r="O41" s="104">
        <f t="shared" si="11"/>
        <v>0</v>
      </c>
      <c r="P41" s="104">
        <v>0</v>
      </c>
      <c r="Q41" s="104">
        <f t="shared" si="12"/>
        <v>0</v>
      </c>
      <c r="R41" s="104"/>
      <c r="S41" s="104"/>
      <c r="T41" s="105">
        <v>0.16</v>
      </c>
      <c r="U41" s="104">
        <f t="shared" si="13"/>
        <v>16.96</v>
      </c>
      <c r="V41" s="99"/>
      <c r="W41" s="99"/>
      <c r="X41" s="99"/>
      <c r="Y41" s="99"/>
      <c r="Z41" s="99"/>
      <c r="AA41" s="99"/>
      <c r="AB41" s="99"/>
      <c r="AC41" s="99"/>
      <c r="AD41" s="99"/>
      <c r="AE41" s="99" t="s">
        <v>79</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outlineLevel="1">
      <c r="A42" s="100">
        <v>32</v>
      </c>
      <c r="B42" s="281" t="s">
        <v>1752</v>
      </c>
      <c r="C42" s="280" t="s">
        <v>1751</v>
      </c>
      <c r="D42" s="104" t="s">
        <v>114</v>
      </c>
      <c r="E42" s="257">
        <v>73</v>
      </c>
      <c r="F42" s="256">
        <v>0</v>
      </c>
      <c r="G42" s="106">
        <f t="shared" si="7"/>
        <v>0</v>
      </c>
      <c r="H42" s="106"/>
      <c r="I42" s="106">
        <f t="shared" si="8"/>
        <v>0</v>
      </c>
      <c r="J42" s="106"/>
      <c r="K42" s="106">
        <f t="shared" si="9"/>
        <v>0</v>
      </c>
      <c r="L42" s="106">
        <v>21</v>
      </c>
      <c r="M42" s="106">
        <f t="shared" si="10"/>
        <v>0</v>
      </c>
      <c r="N42" s="104">
        <v>0</v>
      </c>
      <c r="O42" s="104">
        <f t="shared" si="11"/>
        <v>0</v>
      </c>
      <c r="P42" s="104">
        <v>0</v>
      </c>
      <c r="Q42" s="104">
        <f t="shared" si="12"/>
        <v>0</v>
      </c>
      <c r="R42" s="104"/>
      <c r="S42" s="104"/>
      <c r="T42" s="105">
        <v>0.43</v>
      </c>
      <c r="U42" s="104">
        <f t="shared" si="13"/>
        <v>31.39</v>
      </c>
      <c r="V42" s="99"/>
      <c r="W42" s="99"/>
      <c r="X42" s="99"/>
      <c r="Y42" s="99"/>
      <c r="Z42" s="99"/>
      <c r="AA42" s="99"/>
      <c r="AB42" s="99"/>
      <c r="AC42" s="99"/>
      <c r="AD42" s="99"/>
      <c r="AE42" s="99" t="s">
        <v>79</v>
      </c>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outlineLevel="1">
      <c r="A43" s="100"/>
      <c r="B43" s="281"/>
      <c r="C43" s="362" t="s">
        <v>1750</v>
      </c>
      <c r="D43" s="363"/>
      <c r="E43" s="364"/>
      <c r="F43" s="365"/>
      <c r="G43" s="36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80</v>
      </c>
      <c r="AF43" s="99"/>
      <c r="AG43" s="99"/>
      <c r="AH43" s="99"/>
      <c r="AI43" s="99"/>
      <c r="AJ43" s="99"/>
      <c r="AK43" s="99"/>
      <c r="AL43" s="99"/>
      <c r="AM43" s="99"/>
      <c r="AN43" s="99"/>
      <c r="AO43" s="99"/>
      <c r="AP43" s="99"/>
      <c r="AQ43" s="99"/>
      <c r="AR43" s="99"/>
      <c r="AS43" s="99"/>
      <c r="AT43" s="99"/>
      <c r="AU43" s="99"/>
      <c r="AV43" s="99"/>
      <c r="AW43" s="99"/>
      <c r="AX43" s="99"/>
      <c r="AY43" s="99"/>
      <c r="AZ43" s="99"/>
      <c r="BA43" s="101" t="str">
        <f>C43</f>
        <v>vč. zabezpečení</v>
      </c>
      <c r="BB43" s="99"/>
      <c r="BC43" s="99"/>
      <c r="BD43" s="99"/>
      <c r="BE43" s="99"/>
      <c r="BF43" s="99"/>
      <c r="BG43" s="99"/>
      <c r="BH43" s="99"/>
    </row>
    <row r="44" spans="1:60" outlineLevel="1">
      <c r="A44" s="100">
        <v>33</v>
      </c>
      <c r="B44" s="281" t="s">
        <v>1193</v>
      </c>
      <c r="C44" s="280" t="s">
        <v>1192</v>
      </c>
      <c r="D44" s="104" t="s">
        <v>113</v>
      </c>
      <c r="E44" s="257">
        <v>13.5</v>
      </c>
      <c r="F44" s="256">
        <v>0</v>
      </c>
      <c r="G44" s="106">
        <f t="shared" ref="G44:G53" si="14">ROUND(E44*F44,2)</f>
        <v>0</v>
      </c>
      <c r="H44" s="106"/>
      <c r="I44" s="106">
        <f t="shared" ref="I44:I53" si="15">ROUND(E44*H44,2)</f>
        <v>0</v>
      </c>
      <c r="J44" s="106"/>
      <c r="K44" s="106">
        <f t="shared" ref="K44:K53" si="16">ROUND(E44*J44,2)</f>
        <v>0</v>
      </c>
      <c r="L44" s="106">
        <v>21</v>
      </c>
      <c r="M44" s="106">
        <f t="shared" ref="M44:M53" si="17">G44*(1+L44/100)</f>
        <v>0</v>
      </c>
      <c r="N44" s="104">
        <v>0.6</v>
      </c>
      <c r="O44" s="104">
        <f t="shared" ref="O44:O53" si="18">ROUND(E44*N44,5)</f>
        <v>8.1</v>
      </c>
      <c r="P44" s="104">
        <v>0</v>
      </c>
      <c r="Q44" s="104">
        <f t="shared" ref="Q44:Q53" si="19">ROUND(E44*P44,5)</f>
        <v>0</v>
      </c>
      <c r="R44" s="104"/>
      <c r="S44" s="104"/>
      <c r="T44" s="105">
        <v>0</v>
      </c>
      <c r="U44" s="104">
        <f t="shared" ref="U44:U53" si="20">ROUND(E44*T44,2)</f>
        <v>0</v>
      </c>
      <c r="V44" s="99"/>
      <c r="W44" s="99"/>
      <c r="X44" s="99"/>
      <c r="Y44" s="99"/>
      <c r="Z44" s="99"/>
      <c r="AA44" s="99"/>
      <c r="AB44" s="99"/>
      <c r="AC44" s="99"/>
      <c r="AD44" s="99"/>
      <c r="AE44" s="99" t="s">
        <v>745</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v>34</v>
      </c>
      <c r="B45" s="281" t="s">
        <v>1749</v>
      </c>
      <c r="C45" s="280" t="s">
        <v>1748</v>
      </c>
      <c r="D45" s="104" t="s">
        <v>178</v>
      </c>
      <c r="E45" s="257">
        <v>3</v>
      </c>
      <c r="F45" s="256">
        <v>0</v>
      </c>
      <c r="G45" s="106">
        <f t="shared" si="14"/>
        <v>0</v>
      </c>
      <c r="H45" s="106"/>
      <c r="I45" s="106">
        <f t="shared" si="15"/>
        <v>0</v>
      </c>
      <c r="J45" s="106"/>
      <c r="K45" s="106">
        <f t="shared" si="16"/>
        <v>0</v>
      </c>
      <c r="L45" s="106">
        <v>21</v>
      </c>
      <c r="M45" s="106">
        <f t="shared" si="17"/>
        <v>0</v>
      </c>
      <c r="N45" s="104">
        <v>0</v>
      </c>
      <c r="O45" s="104">
        <f t="shared" si="18"/>
        <v>0</v>
      </c>
      <c r="P45" s="104">
        <v>0</v>
      </c>
      <c r="Q45" s="104">
        <f t="shared" si="19"/>
        <v>0</v>
      </c>
      <c r="R45" s="104"/>
      <c r="S45" s="104"/>
      <c r="T45" s="105">
        <v>0.23899999999999999</v>
      </c>
      <c r="U45" s="104">
        <f t="shared" si="20"/>
        <v>0.72</v>
      </c>
      <c r="V45" s="99"/>
      <c r="W45" s="99"/>
      <c r="X45" s="99"/>
      <c r="Y45" s="99"/>
      <c r="Z45" s="99"/>
      <c r="AA45" s="99"/>
      <c r="AB45" s="99"/>
      <c r="AC45" s="99"/>
      <c r="AD45" s="99"/>
      <c r="AE45" s="99" t="s">
        <v>79</v>
      </c>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outlineLevel="1">
      <c r="A46" s="100">
        <v>35</v>
      </c>
      <c r="B46" s="281" t="s">
        <v>1747</v>
      </c>
      <c r="C46" s="280" t="s">
        <v>1746</v>
      </c>
      <c r="D46" s="104" t="s">
        <v>178</v>
      </c>
      <c r="E46" s="257">
        <v>3</v>
      </c>
      <c r="F46" s="256">
        <v>0</v>
      </c>
      <c r="G46" s="106">
        <f t="shared" si="14"/>
        <v>0</v>
      </c>
      <c r="H46" s="106"/>
      <c r="I46" s="106">
        <f t="shared" si="15"/>
        <v>0</v>
      </c>
      <c r="J46" s="106"/>
      <c r="K46" s="106">
        <f t="shared" si="16"/>
        <v>0</v>
      </c>
      <c r="L46" s="106">
        <v>21</v>
      </c>
      <c r="M46" s="106">
        <f t="shared" si="17"/>
        <v>0</v>
      </c>
      <c r="N46" s="104">
        <v>0</v>
      </c>
      <c r="O46" s="104">
        <f t="shared" si="18"/>
        <v>0</v>
      </c>
      <c r="P46" s="104">
        <v>0</v>
      </c>
      <c r="Q46" s="104">
        <f t="shared" si="19"/>
        <v>0</v>
      </c>
      <c r="R46" s="104"/>
      <c r="S46" s="104"/>
      <c r="T46" s="105">
        <v>0.66</v>
      </c>
      <c r="U46" s="104">
        <f t="shared" si="20"/>
        <v>1.98</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v>36</v>
      </c>
      <c r="B47" s="281" t="s">
        <v>1745</v>
      </c>
      <c r="C47" s="280" t="s">
        <v>1744</v>
      </c>
      <c r="D47" s="104" t="s">
        <v>178</v>
      </c>
      <c r="E47" s="257">
        <v>3</v>
      </c>
      <c r="F47" s="256">
        <v>0</v>
      </c>
      <c r="G47" s="106">
        <f t="shared" si="14"/>
        <v>0</v>
      </c>
      <c r="H47" s="106"/>
      <c r="I47" s="106">
        <f t="shared" si="15"/>
        <v>0</v>
      </c>
      <c r="J47" s="106"/>
      <c r="K47" s="106">
        <f t="shared" si="16"/>
        <v>0</v>
      </c>
      <c r="L47" s="106">
        <v>21</v>
      </c>
      <c r="M47" s="106">
        <f t="shared" si="17"/>
        <v>0</v>
      </c>
      <c r="N47" s="104">
        <v>0</v>
      </c>
      <c r="O47" s="104">
        <f t="shared" si="18"/>
        <v>0</v>
      </c>
      <c r="P47" s="104">
        <v>0</v>
      </c>
      <c r="Q47" s="104">
        <f t="shared" si="19"/>
        <v>0</v>
      </c>
      <c r="R47" s="104"/>
      <c r="S47" s="104"/>
      <c r="T47" s="105">
        <v>0</v>
      </c>
      <c r="U47" s="104">
        <f t="shared" si="20"/>
        <v>0</v>
      </c>
      <c r="V47" s="99"/>
      <c r="W47" s="99"/>
      <c r="X47" s="99"/>
      <c r="Y47" s="99"/>
      <c r="Z47" s="99"/>
      <c r="AA47" s="99"/>
      <c r="AB47" s="99"/>
      <c r="AC47" s="99"/>
      <c r="AD47" s="99"/>
      <c r="AE47" s="99" t="s">
        <v>79</v>
      </c>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outlineLevel="1">
      <c r="A48" s="100">
        <v>37</v>
      </c>
      <c r="B48" s="281" t="s">
        <v>1743</v>
      </c>
      <c r="C48" s="280" t="s">
        <v>1742</v>
      </c>
      <c r="D48" s="104" t="s">
        <v>178</v>
      </c>
      <c r="E48" s="257">
        <v>3</v>
      </c>
      <c r="F48" s="256">
        <v>0</v>
      </c>
      <c r="G48" s="106">
        <f t="shared" si="14"/>
        <v>0</v>
      </c>
      <c r="H48" s="106"/>
      <c r="I48" s="106">
        <f t="shared" si="15"/>
        <v>0</v>
      </c>
      <c r="J48" s="106"/>
      <c r="K48" s="106">
        <f t="shared" si="16"/>
        <v>0</v>
      </c>
      <c r="L48" s="106">
        <v>21</v>
      </c>
      <c r="M48" s="106">
        <f t="shared" si="17"/>
        <v>0</v>
      </c>
      <c r="N48" s="104">
        <v>0</v>
      </c>
      <c r="O48" s="104">
        <f t="shared" si="18"/>
        <v>0</v>
      </c>
      <c r="P48" s="104">
        <v>0</v>
      </c>
      <c r="Q48" s="104">
        <f t="shared" si="19"/>
        <v>0</v>
      </c>
      <c r="R48" s="104"/>
      <c r="S48" s="104"/>
      <c r="T48" s="105">
        <v>0</v>
      </c>
      <c r="U48" s="104">
        <f t="shared" si="20"/>
        <v>0</v>
      </c>
      <c r="V48" s="99"/>
      <c r="W48" s="99"/>
      <c r="X48" s="99"/>
      <c r="Y48" s="99"/>
      <c r="Z48" s="99"/>
      <c r="AA48" s="99"/>
      <c r="AB48" s="99"/>
      <c r="AC48" s="99"/>
      <c r="AD48" s="99"/>
      <c r="AE48" s="99" t="s">
        <v>79</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outlineLevel="1">
      <c r="A49" s="100">
        <v>38</v>
      </c>
      <c r="B49" s="281" t="s">
        <v>1741</v>
      </c>
      <c r="C49" s="280" t="s">
        <v>1740</v>
      </c>
      <c r="D49" s="104" t="s">
        <v>114</v>
      </c>
      <c r="E49" s="257">
        <v>106</v>
      </c>
      <c r="F49" s="256">
        <v>0</v>
      </c>
      <c r="G49" s="106">
        <f t="shared" si="14"/>
        <v>0</v>
      </c>
      <c r="H49" s="106"/>
      <c r="I49" s="106">
        <f t="shared" si="15"/>
        <v>0</v>
      </c>
      <c r="J49" s="106"/>
      <c r="K49" s="106">
        <f t="shared" si="16"/>
        <v>0</v>
      </c>
      <c r="L49" s="106">
        <v>21</v>
      </c>
      <c r="M49" s="106">
        <f t="shared" si="17"/>
        <v>0</v>
      </c>
      <c r="N49" s="104">
        <v>0</v>
      </c>
      <c r="O49" s="104">
        <f t="shared" si="18"/>
        <v>0</v>
      </c>
      <c r="P49" s="104">
        <v>0</v>
      </c>
      <c r="Q49" s="104">
        <f t="shared" si="19"/>
        <v>0</v>
      </c>
      <c r="R49" s="104"/>
      <c r="S49" s="104"/>
      <c r="T49" s="105">
        <v>2.8000000000000001E-2</v>
      </c>
      <c r="U49" s="104">
        <f t="shared" si="20"/>
        <v>2.97</v>
      </c>
      <c r="V49" s="99"/>
      <c r="W49" s="99"/>
      <c r="X49" s="99"/>
      <c r="Y49" s="99"/>
      <c r="Z49" s="99"/>
      <c r="AA49" s="99"/>
      <c r="AB49" s="99"/>
      <c r="AC49" s="99"/>
      <c r="AD49" s="99"/>
      <c r="AE49" s="99" t="s">
        <v>79</v>
      </c>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outlineLevel="1">
      <c r="A50" s="100">
        <v>39</v>
      </c>
      <c r="B50" s="281" t="s">
        <v>1739</v>
      </c>
      <c r="C50" s="280" t="s">
        <v>1738</v>
      </c>
      <c r="D50" s="104" t="s">
        <v>114</v>
      </c>
      <c r="E50" s="257">
        <v>73</v>
      </c>
      <c r="F50" s="256">
        <v>0</v>
      </c>
      <c r="G50" s="106">
        <f t="shared" si="14"/>
        <v>0</v>
      </c>
      <c r="H50" s="106"/>
      <c r="I50" s="106">
        <f t="shared" si="15"/>
        <v>0</v>
      </c>
      <c r="J50" s="106"/>
      <c r="K50" s="106">
        <f t="shared" si="16"/>
        <v>0</v>
      </c>
      <c r="L50" s="106">
        <v>21</v>
      </c>
      <c r="M50" s="106">
        <f t="shared" si="17"/>
        <v>0</v>
      </c>
      <c r="N50" s="104">
        <v>0</v>
      </c>
      <c r="O50" s="104">
        <f t="shared" si="18"/>
        <v>0</v>
      </c>
      <c r="P50" s="104">
        <v>0</v>
      </c>
      <c r="Q50" s="104">
        <f t="shared" si="19"/>
        <v>0</v>
      </c>
      <c r="R50" s="104"/>
      <c r="S50" s="104"/>
      <c r="T50" s="105">
        <v>0.10299999999999999</v>
      </c>
      <c r="U50" s="104">
        <f t="shared" si="20"/>
        <v>7.52</v>
      </c>
      <c r="V50" s="99"/>
      <c r="W50" s="99"/>
      <c r="X50" s="99"/>
      <c r="Y50" s="99"/>
      <c r="Z50" s="99"/>
      <c r="AA50" s="99"/>
      <c r="AB50" s="99"/>
      <c r="AC50" s="99"/>
      <c r="AD50" s="99"/>
      <c r="AE50" s="99" t="s">
        <v>79</v>
      </c>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v>40</v>
      </c>
      <c r="B51" s="281" t="s">
        <v>1737</v>
      </c>
      <c r="C51" s="280" t="s">
        <v>121</v>
      </c>
      <c r="D51" s="104" t="s">
        <v>114</v>
      </c>
      <c r="E51" s="257">
        <v>207</v>
      </c>
      <c r="F51" s="256">
        <v>0</v>
      </c>
      <c r="G51" s="106">
        <f t="shared" si="14"/>
        <v>0</v>
      </c>
      <c r="H51" s="106"/>
      <c r="I51" s="106">
        <f t="shared" si="15"/>
        <v>0</v>
      </c>
      <c r="J51" s="106"/>
      <c r="K51" s="106">
        <f t="shared" si="16"/>
        <v>0</v>
      </c>
      <c r="L51" s="106">
        <v>21</v>
      </c>
      <c r="M51" s="106">
        <f t="shared" si="17"/>
        <v>0</v>
      </c>
      <c r="N51" s="104">
        <v>0</v>
      </c>
      <c r="O51" s="104">
        <f t="shared" si="18"/>
        <v>0</v>
      </c>
      <c r="P51" s="104">
        <v>0</v>
      </c>
      <c r="Q51" s="104">
        <f t="shared" si="19"/>
        <v>0</v>
      </c>
      <c r="R51" s="104"/>
      <c r="S51" s="104"/>
      <c r="T51" s="105">
        <v>1E-3</v>
      </c>
      <c r="U51" s="104">
        <f t="shared" si="20"/>
        <v>0.21</v>
      </c>
      <c r="V51" s="99"/>
      <c r="W51" s="99"/>
      <c r="X51" s="99"/>
      <c r="Y51" s="99"/>
      <c r="Z51" s="99"/>
      <c r="AA51" s="99"/>
      <c r="AB51" s="99"/>
      <c r="AC51" s="99"/>
      <c r="AD51" s="99"/>
      <c r="AE51" s="99" t="s">
        <v>79</v>
      </c>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outlineLevel="1">
      <c r="A52" s="100">
        <v>41</v>
      </c>
      <c r="B52" s="281" t="s">
        <v>1736</v>
      </c>
      <c r="C52" s="280" t="s">
        <v>1735</v>
      </c>
      <c r="D52" s="104" t="s">
        <v>114</v>
      </c>
      <c r="E52" s="257">
        <v>317</v>
      </c>
      <c r="F52" s="256">
        <v>0</v>
      </c>
      <c r="G52" s="106">
        <f t="shared" si="14"/>
        <v>0</v>
      </c>
      <c r="H52" s="106"/>
      <c r="I52" s="106">
        <f t="shared" si="15"/>
        <v>0</v>
      </c>
      <c r="J52" s="106"/>
      <c r="K52" s="106">
        <f t="shared" si="16"/>
        <v>0</v>
      </c>
      <c r="L52" s="106">
        <v>21</v>
      </c>
      <c r="M52" s="106">
        <f t="shared" si="17"/>
        <v>0</v>
      </c>
      <c r="N52" s="104">
        <v>0</v>
      </c>
      <c r="O52" s="104">
        <f t="shared" si="18"/>
        <v>0</v>
      </c>
      <c r="P52" s="104">
        <v>0</v>
      </c>
      <c r="Q52" s="104">
        <f t="shared" si="19"/>
        <v>0</v>
      </c>
      <c r="R52" s="104"/>
      <c r="S52" s="104"/>
      <c r="T52" s="105">
        <v>2E-3</v>
      </c>
      <c r="U52" s="104">
        <f t="shared" si="20"/>
        <v>0.63</v>
      </c>
      <c r="V52" s="99"/>
      <c r="W52" s="99"/>
      <c r="X52" s="99"/>
      <c r="Y52" s="99"/>
      <c r="Z52" s="99"/>
      <c r="AA52" s="99"/>
      <c r="AB52" s="99"/>
      <c r="AC52" s="99"/>
      <c r="AD52" s="99"/>
      <c r="AE52" s="99" t="s">
        <v>79</v>
      </c>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outlineLevel="1">
      <c r="A53" s="100">
        <v>42</v>
      </c>
      <c r="B53" s="281" t="s">
        <v>1734</v>
      </c>
      <c r="C53" s="280" t="s">
        <v>1733</v>
      </c>
      <c r="D53" s="104" t="s">
        <v>114</v>
      </c>
      <c r="E53" s="257">
        <v>414</v>
      </c>
      <c r="F53" s="256">
        <v>0</v>
      </c>
      <c r="G53" s="106">
        <f t="shared" si="14"/>
        <v>0</v>
      </c>
      <c r="H53" s="106"/>
      <c r="I53" s="106">
        <f t="shared" si="15"/>
        <v>0</v>
      </c>
      <c r="J53" s="106"/>
      <c r="K53" s="106">
        <f t="shared" si="16"/>
        <v>0</v>
      </c>
      <c r="L53" s="106">
        <v>21</v>
      </c>
      <c r="M53" s="106">
        <f t="shared" si="17"/>
        <v>0</v>
      </c>
      <c r="N53" s="104">
        <v>0</v>
      </c>
      <c r="O53" s="104">
        <f t="shared" si="18"/>
        <v>0</v>
      </c>
      <c r="P53" s="104">
        <v>0</v>
      </c>
      <c r="Q53" s="104">
        <f t="shared" si="19"/>
        <v>0</v>
      </c>
      <c r="R53" s="104"/>
      <c r="S53" s="104"/>
      <c r="T53" s="105">
        <v>1.4999999999999999E-2</v>
      </c>
      <c r="U53" s="104">
        <f t="shared" si="20"/>
        <v>6.21</v>
      </c>
      <c r="V53" s="99"/>
      <c r="W53" s="99"/>
      <c r="X53" s="99"/>
      <c r="Y53" s="99"/>
      <c r="Z53" s="99"/>
      <c r="AA53" s="99"/>
      <c r="AB53" s="99"/>
      <c r="AC53" s="99"/>
      <c r="AD53" s="99"/>
      <c r="AE53" s="99" t="s">
        <v>79</v>
      </c>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c r="B54" s="281"/>
      <c r="C54" s="362" t="s">
        <v>1730</v>
      </c>
      <c r="D54" s="363"/>
      <c r="E54" s="364"/>
      <c r="F54" s="365"/>
      <c r="G54" s="36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80</v>
      </c>
      <c r="AF54" s="99"/>
      <c r="AG54" s="99"/>
      <c r="AH54" s="99"/>
      <c r="AI54" s="99"/>
      <c r="AJ54" s="99"/>
      <c r="AK54" s="99"/>
      <c r="AL54" s="99"/>
      <c r="AM54" s="99"/>
      <c r="AN54" s="99"/>
      <c r="AO54" s="99"/>
      <c r="AP54" s="99"/>
      <c r="AQ54" s="99"/>
      <c r="AR54" s="99"/>
      <c r="AS54" s="99"/>
      <c r="AT54" s="99"/>
      <c r="AU54" s="99"/>
      <c r="AV54" s="99"/>
      <c r="AW54" s="99"/>
      <c r="AX54" s="99"/>
      <c r="AY54" s="99"/>
      <c r="AZ54" s="99"/>
      <c r="BA54" s="101" t="str">
        <f>C54</f>
        <v>2x</v>
      </c>
      <c r="BB54" s="99"/>
      <c r="BC54" s="99"/>
      <c r="BD54" s="99"/>
      <c r="BE54" s="99"/>
      <c r="BF54" s="99"/>
      <c r="BG54" s="99"/>
      <c r="BH54" s="99"/>
    </row>
    <row r="55" spans="1:60" outlineLevel="1">
      <c r="A55" s="100">
        <v>43</v>
      </c>
      <c r="B55" s="281" t="s">
        <v>1732</v>
      </c>
      <c r="C55" s="280" t="s">
        <v>1731</v>
      </c>
      <c r="D55" s="104" t="s">
        <v>114</v>
      </c>
      <c r="E55" s="257">
        <v>634</v>
      </c>
      <c r="F55" s="256">
        <v>0</v>
      </c>
      <c r="G55" s="106">
        <f>ROUND(E55*F55,2)</f>
        <v>0</v>
      </c>
      <c r="H55" s="106"/>
      <c r="I55" s="106">
        <f>ROUND(E55*H55,2)</f>
        <v>0</v>
      </c>
      <c r="J55" s="106"/>
      <c r="K55" s="106">
        <f>ROUND(E55*J55,2)</f>
        <v>0</v>
      </c>
      <c r="L55" s="106">
        <v>21</v>
      </c>
      <c r="M55" s="106">
        <f>G55*(1+L55/100)</f>
        <v>0</v>
      </c>
      <c r="N55" s="104">
        <v>0</v>
      </c>
      <c r="O55" s="104">
        <f>ROUND(E55*N55,5)</f>
        <v>0</v>
      </c>
      <c r="P55" s="104">
        <v>0</v>
      </c>
      <c r="Q55" s="104">
        <f>ROUND(E55*P55,5)</f>
        <v>0</v>
      </c>
      <c r="R55" s="104"/>
      <c r="S55" s="104"/>
      <c r="T55" s="105">
        <v>0.02</v>
      </c>
      <c r="U55" s="104">
        <f>ROUND(E55*T55,2)</f>
        <v>12.68</v>
      </c>
      <c r="V55" s="99"/>
      <c r="W55" s="99"/>
      <c r="X55" s="99"/>
      <c r="Y55" s="99"/>
      <c r="Z55" s="99"/>
      <c r="AA55" s="99"/>
      <c r="AB55" s="99"/>
      <c r="AC55" s="99"/>
      <c r="AD55" s="99"/>
      <c r="AE55" s="99" t="s">
        <v>79</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outlineLevel="1">
      <c r="A56" s="100"/>
      <c r="B56" s="281"/>
      <c r="C56" s="362" t="s">
        <v>1730</v>
      </c>
      <c r="D56" s="363"/>
      <c r="E56" s="364"/>
      <c r="F56" s="365"/>
      <c r="G56" s="36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80</v>
      </c>
      <c r="AF56" s="99"/>
      <c r="AG56" s="99"/>
      <c r="AH56" s="99"/>
      <c r="AI56" s="99"/>
      <c r="AJ56" s="99"/>
      <c r="AK56" s="99"/>
      <c r="AL56" s="99"/>
      <c r="AM56" s="99"/>
      <c r="AN56" s="99"/>
      <c r="AO56" s="99"/>
      <c r="AP56" s="99"/>
      <c r="AQ56" s="99"/>
      <c r="AR56" s="99"/>
      <c r="AS56" s="99"/>
      <c r="AT56" s="99"/>
      <c r="AU56" s="99"/>
      <c r="AV56" s="99"/>
      <c r="AW56" s="99"/>
      <c r="AX56" s="99"/>
      <c r="AY56" s="99"/>
      <c r="AZ56" s="99"/>
      <c r="BA56" s="101" t="str">
        <f>C56</f>
        <v>2x</v>
      </c>
      <c r="BB56" s="99"/>
      <c r="BC56" s="99"/>
      <c r="BD56" s="99"/>
      <c r="BE56" s="99"/>
      <c r="BF56" s="99"/>
      <c r="BG56" s="99"/>
      <c r="BH56" s="99"/>
    </row>
    <row r="57" spans="1:60" outlineLevel="1">
      <c r="A57" s="100">
        <v>44</v>
      </c>
      <c r="B57" s="281" t="s">
        <v>1729</v>
      </c>
      <c r="C57" s="280" t="s">
        <v>1728</v>
      </c>
      <c r="D57" s="104" t="s">
        <v>114</v>
      </c>
      <c r="E57" s="257">
        <v>207</v>
      </c>
      <c r="F57" s="256">
        <v>0</v>
      </c>
      <c r="G57" s="106">
        <f>ROUND(E57*F57,2)</f>
        <v>0</v>
      </c>
      <c r="H57" s="106"/>
      <c r="I57" s="106">
        <f>ROUND(E57*H57,2)</f>
        <v>0</v>
      </c>
      <c r="J57" s="106"/>
      <c r="K57" s="106">
        <f>ROUND(E57*J57,2)</f>
        <v>0</v>
      </c>
      <c r="L57" s="106">
        <v>21</v>
      </c>
      <c r="M57" s="106">
        <f>G57*(1+L57/100)</f>
        <v>0</v>
      </c>
      <c r="N57" s="104">
        <v>0</v>
      </c>
      <c r="O57" s="104">
        <f>ROUND(E57*N57,5)</f>
        <v>0</v>
      </c>
      <c r="P57" s="104">
        <v>0</v>
      </c>
      <c r="Q57" s="104">
        <f>ROUND(E57*P57,5)</f>
        <v>0</v>
      </c>
      <c r="R57" s="104"/>
      <c r="S57" s="104"/>
      <c r="T57" s="105">
        <v>1E-3</v>
      </c>
      <c r="U57" s="104">
        <f>ROUND(E57*T57,2)</f>
        <v>0.21</v>
      </c>
      <c r="V57" s="99"/>
      <c r="W57" s="99"/>
      <c r="X57" s="99"/>
      <c r="Y57" s="99"/>
      <c r="Z57" s="99"/>
      <c r="AA57" s="99"/>
      <c r="AB57" s="99"/>
      <c r="AC57" s="99"/>
      <c r="AD57" s="99"/>
      <c r="AE57" s="99" t="s">
        <v>79</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outlineLevel="1">
      <c r="A58" s="100">
        <v>45</v>
      </c>
      <c r="B58" s="281" t="s">
        <v>1727</v>
      </c>
      <c r="C58" s="280" t="s">
        <v>1726</v>
      </c>
      <c r="D58" s="104" t="s">
        <v>114</v>
      </c>
      <c r="E58" s="257">
        <v>317</v>
      </c>
      <c r="F58" s="256">
        <v>0</v>
      </c>
      <c r="G58" s="106">
        <f>ROUND(E58*F58,2)</f>
        <v>0</v>
      </c>
      <c r="H58" s="106"/>
      <c r="I58" s="106">
        <f>ROUND(E58*H58,2)</f>
        <v>0</v>
      </c>
      <c r="J58" s="106"/>
      <c r="K58" s="106">
        <f>ROUND(E58*J58,2)</f>
        <v>0</v>
      </c>
      <c r="L58" s="106">
        <v>21</v>
      </c>
      <c r="M58" s="106">
        <f>G58*(1+L58/100)</f>
        <v>0</v>
      </c>
      <c r="N58" s="104">
        <v>0</v>
      </c>
      <c r="O58" s="104">
        <f>ROUND(E58*N58,5)</f>
        <v>0</v>
      </c>
      <c r="P58" s="104">
        <v>0</v>
      </c>
      <c r="Q58" s="104">
        <f>ROUND(E58*P58,5)</f>
        <v>0</v>
      </c>
      <c r="R58" s="104"/>
      <c r="S58" s="104"/>
      <c r="T58" s="105">
        <v>1E-3</v>
      </c>
      <c r="U58" s="104">
        <f>ROUND(E58*T58,2)</f>
        <v>0.32</v>
      </c>
      <c r="V58" s="99"/>
      <c r="W58" s="99"/>
      <c r="X58" s="99"/>
      <c r="Y58" s="99"/>
      <c r="Z58" s="99"/>
      <c r="AA58" s="99"/>
      <c r="AB58" s="99"/>
      <c r="AC58" s="99"/>
      <c r="AD58" s="99"/>
      <c r="AE58" s="99" t="s">
        <v>79</v>
      </c>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row>
    <row r="59" spans="1:60" outlineLevel="1">
      <c r="A59" s="100">
        <v>46</v>
      </c>
      <c r="B59" s="281" t="s">
        <v>1719</v>
      </c>
      <c r="C59" s="280" t="s">
        <v>1718</v>
      </c>
      <c r="D59" s="104" t="s">
        <v>114</v>
      </c>
      <c r="E59" s="257">
        <v>207</v>
      </c>
      <c r="F59" s="256">
        <v>0</v>
      </c>
      <c r="G59" s="106">
        <f>ROUND(E59*F59,2)</f>
        <v>0</v>
      </c>
      <c r="H59" s="106"/>
      <c r="I59" s="106">
        <f>ROUND(E59*H59,2)</f>
        <v>0</v>
      </c>
      <c r="J59" s="106"/>
      <c r="K59" s="106">
        <f>ROUND(E59*J59,2)</f>
        <v>0</v>
      </c>
      <c r="L59" s="106">
        <v>21</v>
      </c>
      <c r="M59" s="106">
        <f>G59*(1+L59/100)</f>
        <v>0</v>
      </c>
      <c r="N59" s="104">
        <v>0</v>
      </c>
      <c r="O59" s="104">
        <f>ROUND(E59*N59,5)</f>
        <v>0</v>
      </c>
      <c r="P59" s="104">
        <v>0</v>
      </c>
      <c r="Q59" s="104">
        <f>ROUND(E59*P59,5)</f>
        <v>0</v>
      </c>
      <c r="R59" s="104"/>
      <c r="S59" s="104"/>
      <c r="T59" s="105">
        <v>2.1000000000000001E-2</v>
      </c>
      <c r="U59" s="104">
        <f>ROUND(E59*T59,2)</f>
        <v>4.3499999999999996</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outlineLevel="1">
      <c r="A60" s="100">
        <v>47</v>
      </c>
      <c r="B60" s="281" t="s">
        <v>1717</v>
      </c>
      <c r="C60" s="280" t="s">
        <v>1716</v>
      </c>
      <c r="D60" s="104" t="s">
        <v>114</v>
      </c>
      <c r="E60" s="257">
        <v>317</v>
      </c>
      <c r="F60" s="256">
        <v>0</v>
      </c>
      <c r="G60" s="106">
        <f>ROUND(E60*F60,2)</f>
        <v>0</v>
      </c>
      <c r="H60" s="106"/>
      <c r="I60" s="106">
        <f>ROUND(E60*H60,2)</f>
        <v>0</v>
      </c>
      <c r="J60" s="106"/>
      <c r="K60" s="106">
        <f>ROUND(E60*J60,2)</f>
        <v>0</v>
      </c>
      <c r="L60" s="106">
        <v>21</v>
      </c>
      <c r="M60" s="106">
        <f>G60*(1+L60/100)</f>
        <v>0</v>
      </c>
      <c r="N60" s="104">
        <v>0</v>
      </c>
      <c r="O60" s="104">
        <f>ROUND(E60*N60,5)</f>
        <v>0</v>
      </c>
      <c r="P60" s="104">
        <v>0</v>
      </c>
      <c r="Q60" s="104">
        <f>ROUND(E60*P60,5)</f>
        <v>0</v>
      </c>
      <c r="R60" s="104"/>
      <c r="S60" s="104"/>
      <c r="T60" s="105">
        <v>7.2999999999999995E-2</v>
      </c>
      <c r="U60" s="104">
        <f>ROUND(E60*T60,2)</f>
        <v>23.14</v>
      </c>
      <c r="V60" s="99"/>
      <c r="W60" s="99"/>
      <c r="X60" s="99"/>
      <c r="Y60" s="99"/>
      <c r="Z60" s="99"/>
      <c r="AA60" s="99"/>
      <c r="AB60" s="99"/>
      <c r="AC60" s="99"/>
      <c r="AD60" s="99"/>
      <c r="AE60" s="99" t="s">
        <v>79</v>
      </c>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outlineLevel="1">
      <c r="A61" s="100">
        <v>48</v>
      </c>
      <c r="B61" s="281" t="s">
        <v>1715</v>
      </c>
      <c r="C61" s="280" t="s">
        <v>1714</v>
      </c>
      <c r="D61" s="104" t="s">
        <v>117</v>
      </c>
      <c r="E61" s="257">
        <v>3.7</v>
      </c>
      <c r="F61" s="256">
        <v>0</v>
      </c>
      <c r="G61" s="106">
        <f>ROUND(E61*F61,2)</f>
        <v>0</v>
      </c>
      <c r="H61" s="106"/>
      <c r="I61" s="106">
        <f>ROUND(E61*H61,2)</f>
        <v>0</v>
      </c>
      <c r="J61" s="106"/>
      <c r="K61" s="106">
        <f>ROUND(E61*J61,2)</f>
        <v>0</v>
      </c>
      <c r="L61" s="106">
        <v>21</v>
      </c>
      <c r="M61" s="106">
        <f>G61*(1+L61/100)</f>
        <v>0</v>
      </c>
      <c r="N61" s="104">
        <v>1E-3</v>
      </c>
      <c r="O61" s="104">
        <f>ROUND(E61*N61,5)</f>
        <v>3.7000000000000002E-3</v>
      </c>
      <c r="P61" s="104">
        <v>0</v>
      </c>
      <c r="Q61" s="104">
        <f>ROUND(E61*P61,5)</f>
        <v>0</v>
      </c>
      <c r="R61" s="104"/>
      <c r="S61" s="104"/>
      <c r="T61" s="105">
        <v>0</v>
      </c>
      <c r="U61" s="104">
        <f>ROUND(E61*T61,2)</f>
        <v>0</v>
      </c>
      <c r="V61" s="99"/>
      <c r="W61" s="99"/>
      <c r="X61" s="99"/>
      <c r="Y61" s="99"/>
      <c r="Z61" s="99"/>
      <c r="AA61" s="99"/>
      <c r="AB61" s="99"/>
      <c r="AC61" s="99"/>
      <c r="AD61" s="99"/>
      <c r="AE61" s="99" t="s">
        <v>745</v>
      </c>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c r="A62" s="263" t="s">
        <v>149</v>
      </c>
      <c r="B62" s="283" t="s">
        <v>161</v>
      </c>
      <c r="C62" s="282" t="s">
        <v>160</v>
      </c>
      <c r="D62" s="258"/>
      <c r="E62" s="261"/>
      <c r="F62" s="260"/>
      <c r="G62" s="260">
        <f>SUMIF(AE63:AE63,"&lt;&gt;NOR",G63:G63)</f>
        <v>0</v>
      </c>
      <c r="H62" s="260"/>
      <c r="I62" s="260">
        <f>SUM(I63:I63)</f>
        <v>0</v>
      </c>
      <c r="J62" s="260"/>
      <c r="K62" s="260">
        <f>SUM(K63:K63)</f>
        <v>0</v>
      </c>
      <c r="L62" s="260"/>
      <c r="M62" s="260">
        <f>SUM(M63:M63)</f>
        <v>0</v>
      </c>
      <c r="N62" s="258"/>
      <c r="O62" s="258">
        <f>SUM(O63:O63)</f>
        <v>0</v>
      </c>
      <c r="P62" s="258"/>
      <c r="Q62" s="258">
        <f>SUM(Q63:Q63)</f>
        <v>0</v>
      </c>
      <c r="R62" s="258"/>
      <c r="S62" s="258"/>
      <c r="T62" s="259"/>
      <c r="U62" s="258">
        <f>SUM(U63:U63)</f>
        <v>17.329999999999998</v>
      </c>
      <c r="AE62" t="s">
        <v>78</v>
      </c>
    </row>
    <row r="63" spans="1:60" outlineLevel="1">
      <c r="A63" s="110">
        <v>49</v>
      </c>
      <c r="B63" s="279" t="s">
        <v>1713</v>
      </c>
      <c r="C63" s="278" t="s">
        <v>1712</v>
      </c>
      <c r="D63" s="251" t="s">
        <v>120</v>
      </c>
      <c r="E63" s="255">
        <v>9</v>
      </c>
      <c r="F63" s="254">
        <v>0</v>
      </c>
      <c r="G63" s="253">
        <f>ROUND(E63*F63,2)</f>
        <v>0</v>
      </c>
      <c r="H63" s="253"/>
      <c r="I63" s="253">
        <f>ROUND(E63*H63,2)</f>
        <v>0</v>
      </c>
      <c r="J63" s="253"/>
      <c r="K63" s="253">
        <f>ROUND(E63*J63,2)</f>
        <v>0</v>
      </c>
      <c r="L63" s="253">
        <v>21</v>
      </c>
      <c r="M63" s="253">
        <f>G63*(1+L63/100)</f>
        <v>0</v>
      </c>
      <c r="N63" s="251">
        <v>0</v>
      </c>
      <c r="O63" s="251">
        <f>ROUND(E63*N63,5)</f>
        <v>0</v>
      </c>
      <c r="P63" s="251">
        <v>0</v>
      </c>
      <c r="Q63" s="251">
        <f>ROUND(E63*P63,5)</f>
        <v>0</v>
      </c>
      <c r="R63" s="251"/>
      <c r="S63" s="251"/>
      <c r="T63" s="252">
        <v>1.925</v>
      </c>
      <c r="U63" s="251">
        <f>ROUND(E63*T63,2)</f>
        <v>17.329999999999998</v>
      </c>
      <c r="V63" s="99"/>
      <c r="W63" s="99"/>
      <c r="X63" s="99"/>
      <c r="Y63" s="99"/>
      <c r="Z63" s="99"/>
      <c r="AA63" s="99"/>
      <c r="AB63" s="99"/>
      <c r="AC63" s="99"/>
      <c r="AD63" s="99"/>
      <c r="AE63" s="99" t="s">
        <v>79</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c r="A64" s="288"/>
      <c r="B64" s="5" t="s">
        <v>712</v>
      </c>
      <c r="C64" s="250" t="s">
        <v>712</v>
      </c>
      <c r="D64" s="288"/>
      <c r="E64" s="288"/>
      <c r="F64" s="288"/>
      <c r="G64" s="288"/>
      <c r="H64" s="288"/>
      <c r="I64" s="288"/>
      <c r="J64" s="288"/>
      <c r="K64" s="288"/>
      <c r="L64" s="288"/>
      <c r="M64" s="288"/>
      <c r="N64" s="288"/>
      <c r="O64" s="288"/>
      <c r="P64" s="288"/>
      <c r="Q64" s="288"/>
      <c r="R64" s="288"/>
      <c r="S64" s="288"/>
      <c r="T64" s="288"/>
      <c r="U64" s="288"/>
      <c r="AC64">
        <v>12</v>
      </c>
      <c r="AD64">
        <v>21</v>
      </c>
    </row>
    <row r="65" spans="1:31" ht="15">
      <c r="A65" s="306" t="s">
        <v>288</v>
      </c>
      <c r="B65" s="307"/>
      <c r="C65" s="307"/>
      <c r="D65" s="308"/>
      <c r="E65" s="307"/>
      <c r="F65" s="308"/>
      <c r="G65" s="309">
        <f>G8+G62</f>
        <v>0</v>
      </c>
      <c r="H65" s="288"/>
      <c r="I65" s="288"/>
      <c r="J65" s="288"/>
      <c r="K65" s="288"/>
      <c r="L65" s="288"/>
      <c r="M65" s="288"/>
      <c r="N65" s="288"/>
      <c r="O65" s="288"/>
      <c r="P65" s="288"/>
      <c r="Q65" s="288"/>
      <c r="R65" s="288"/>
      <c r="S65" s="288"/>
      <c r="T65" s="288"/>
      <c r="U65" s="288"/>
      <c r="AC65">
        <f>SUMIF(L7:L63,AC64,G7:G63)</f>
        <v>0</v>
      </c>
      <c r="AD65">
        <f>SUMIF(L7:L63,AD64,G7:G63)</f>
        <v>0</v>
      </c>
      <c r="AE65" t="s">
        <v>715</v>
      </c>
    </row>
    <row r="66" spans="1:31">
      <c r="A66" s="288"/>
      <c r="B66" s="5" t="s">
        <v>712</v>
      </c>
      <c r="C66" s="250" t="s">
        <v>712</v>
      </c>
      <c r="D66" s="288"/>
      <c r="E66" s="288"/>
      <c r="F66" s="288"/>
      <c r="G66" s="288"/>
      <c r="H66" s="288"/>
      <c r="I66" s="288"/>
      <c r="J66" s="288"/>
      <c r="K66" s="288"/>
      <c r="L66" s="288"/>
      <c r="M66" s="288"/>
      <c r="N66" s="288"/>
      <c r="O66" s="288"/>
      <c r="P66" s="288"/>
      <c r="Q66" s="288"/>
      <c r="R66" s="288"/>
      <c r="S66" s="288"/>
      <c r="T66" s="288"/>
      <c r="U66" s="288"/>
    </row>
    <row r="67" spans="1:31">
      <c r="A67" s="288"/>
      <c r="B67" s="5" t="s">
        <v>712</v>
      </c>
      <c r="C67" s="250" t="s">
        <v>712</v>
      </c>
      <c r="D67" s="288"/>
      <c r="E67" s="288"/>
      <c r="F67" s="288"/>
      <c r="G67" s="288"/>
      <c r="H67" s="288"/>
      <c r="I67" s="288"/>
      <c r="J67" s="288"/>
      <c r="K67" s="288"/>
      <c r="L67" s="288"/>
      <c r="M67" s="288"/>
      <c r="N67" s="288"/>
      <c r="O67" s="288"/>
      <c r="P67" s="288"/>
      <c r="Q67" s="288"/>
      <c r="R67" s="288"/>
      <c r="S67" s="288"/>
      <c r="T67" s="288"/>
      <c r="U67" s="288"/>
    </row>
    <row r="68" spans="1:31">
      <c r="A68" s="367" t="s">
        <v>714</v>
      </c>
      <c r="B68" s="367"/>
      <c r="C68" s="368"/>
      <c r="D68" s="288"/>
      <c r="E68" s="288"/>
      <c r="F68" s="288"/>
      <c r="G68" s="288"/>
      <c r="H68" s="288"/>
      <c r="I68" s="288"/>
      <c r="J68" s="288"/>
      <c r="K68" s="288"/>
      <c r="L68" s="288"/>
      <c r="M68" s="288"/>
      <c r="N68" s="288"/>
      <c r="O68" s="288"/>
      <c r="P68" s="288"/>
      <c r="Q68" s="288"/>
      <c r="R68" s="288"/>
      <c r="S68" s="288"/>
      <c r="T68" s="288"/>
      <c r="U68" s="288"/>
    </row>
    <row r="69" spans="1:31">
      <c r="A69" s="395"/>
      <c r="B69" s="396"/>
      <c r="C69" s="397"/>
      <c r="D69" s="396"/>
      <c r="E69" s="396"/>
      <c r="F69" s="396"/>
      <c r="G69" s="372"/>
      <c r="H69" s="288"/>
      <c r="I69" s="288"/>
      <c r="J69" s="288"/>
      <c r="K69" s="288"/>
      <c r="L69" s="288"/>
      <c r="M69" s="288"/>
      <c r="N69" s="288"/>
      <c r="O69" s="288"/>
      <c r="P69" s="288"/>
      <c r="Q69" s="288"/>
      <c r="R69" s="288"/>
      <c r="S69" s="288"/>
      <c r="T69" s="288"/>
      <c r="U69" s="288"/>
      <c r="AE69" t="s">
        <v>713</v>
      </c>
    </row>
    <row r="70" spans="1:31">
      <c r="A70" s="373"/>
      <c r="B70" s="374"/>
      <c r="C70" s="375"/>
      <c r="D70" s="374"/>
      <c r="E70" s="374"/>
      <c r="F70" s="374"/>
      <c r="G70" s="376"/>
      <c r="H70" s="288"/>
      <c r="I70" s="288"/>
      <c r="J70" s="288"/>
      <c r="K70" s="288"/>
      <c r="L70" s="288"/>
      <c r="M70" s="288"/>
      <c r="N70" s="288"/>
      <c r="O70" s="288"/>
      <c r="P70" s="288"/>
      <c r="Q70" s="288"/>
      <c r="R70" s="288"/>
      <c r="S70" s="288"/>
      <c r="T70" s="288"/>
      <c r="U70" s="288"/>
    </row>
    <row r="71" spans="1:31">
      <c r="A71" s="373"/>
      <c r="B71" s="374"/>
      <c r="C71" s="375"/>
      <c r="D71" s="374"/>
      <c r="E71" s="374"/>
      <c r="F71" s="374"/>
      <c r="G71" s="376"/>
      <c r="H71" s="288"/>
      <c r="I71" s="288"/>
      <c r="J71" s="288"/>
      <c r="K71" s="288"/>
      <c r="L71" s="288"/>
      <c r="M71" s="288"/>
      <c r="N71" s="288"/>
      <c r="O71" s="288"/>
      <c r="P71" s="288"/>
      <c r="Q71" s="288"/>
      <c r="R71" s="288"/>
      <c r="S71" s="288"/>
      <c r="T71" s="288"/>
      <c r="U71" s="288"/>
    </row>
    <row r="72" spans="1:31">
      <c r="A72" s="373"/>
      <c r="B72" s="374"/>
      <c r="C72" s="375"/>
      <c r="D72" s="374"/>
      <c r="E72" s="374"/>
      <c r="F72" s="374"/>
      <c r="G72" s="376"/>
      <c r="H72" s="288"/>
      <c r="I72" s="288"/>
      <c r="J72" s="288"/>
      <c r="K72" s="288"/>
      <c r="L72" s="288"/>
      <c r="M72" s="288"/>
      <c r="N72" s="288"/>
      <c r="O72" s="288"/>
      <c r="P72" s="288"/>
      <c r="Q72" s="288"/>
      <c r="R72" s="288"/>
      <c r="S72" s="288"/>
      <c r="T72" s="288"/>
      <c r="U72" s="288"/>
    </row>
    <row r="73" spans="1:31">
      <c r="A73" s="377"/>
      <c r="B73" s="378"/>
      <c r="C73" s="379"/>
      <c r="D73" s="378"/>
      <c r="E73" s="378"/>
      <c r="F73" s="378"/>
      <c r="G73" s="380"/>
      <c r="H73" s="288"/>
      <c r="I73" s="288"/>
      <c r="J73" s="288"/>
      <c r="K73" s="288"/>
      <c r="L73" s="288"/>
      <c r="M73" s="288"/>
      <c r="N73" s="288"/>
      <c r="O73" s="288"/>
      <c r="P73" s="288"/>
      <c r="Q73" s="288"/>
      <c r="R73" s="288"/>
      <c r="S73" s="288"/>
      <c r="T73" s="288"/>
      <c r="U73" s="288"/>
    </row>
    <row r="74" spans="1:31">
      <c r="A74" s="288"/>
      <c r="B74" s="5" t="s">
        <v>712</v>
      </c>
      <c r="C74" s="250" t="s">
        <v>712</v>
      </c>
      <c r="D74" s="288"/>
      <c r="E74" s="288"/>
      <c r="F74" s="288"/>
      <c r="G74" s="288"/>
      <c r="H74" s="288"/>
      <c r="I74" s="288"/>
      <c r="J74" s="288"/>
      <c r="K74" s="288"/>
      <c r="L74" s="288"/>
      <c r="M74" s="288"/>
      <c r="N74" s="288"/>
      <c r="O74" s="288"/>
      <c r="P74" s="288"/>
      <c r="Q74" s="288"/>
      <c r="R74" s="288"/>
      <c r="S74" s="288"/>
      <c r="T74" s="288"/>
      <c r="U74" s="288"/>
    </row>
    <row r="75" spans="1:31">
      <c r="A75" t="s">
        <v>1436</v>
      </c>
      <c r="B75"/>
      <c r="C75"/>
      <c r="AE75" t="s">
        <v>711</v>
      </c>
    </row>
    <row r="76" spans="1:31">
      <c r="A76" s="389" t="s">
        <v>1437</v>
      </c>
      <c r="B76" s="389"/>
      <c r="C76" s="389"/>
      <c r="D76" s="389"/>
      <c r="E76" s="389"/>
      <c r="F76" s="389"/>
      <c r="G76" s="389"/>
      <c r="H76" s="389"/>
      <c r="I76" s="389"/>
    </row>
    <row r="77" spans="1:31">
      <c r="A77" t="s">
        <v>1438</v>
      </c>
      <c r="B77"/>
      <c r="C77"/>
    </row>
    <row r="78" spans="1:31">
      <c r="B78"/>
      <c r="C78"/>
    </row>
    <row r="79" spans="1:31">
      <c r="A79" s="389" t="s">
        <v>1439</v>
      </c>
      <c r="B79" s="389"/>
      <c r="C79" s="389"/>
      <c r="D79" s="389"/>
      <c r="E79" s="389"/>
      <c r="F79" s="389"/>
      <c r="G79" s="389"/>
      <c r="H79" s="389"/>
      <c r="I79" s="389"/>
    </row>
    <row r="80" spans="1:31">
      <c r="A80" t="s">
        <v>1573</v>
      </c>
      <c r="B80"/>
      <c r="C80"/>
    </row>
    <row r="81" spans="1:3">
      <c r="A81" t="s">
        <v>1572</v>
      </c>
      <c r="B81"/>
      <c r="C81"/>
    </row>
    <row r="82" spans="1:3">
      <c r="A82" t="s">
        <v>1571</v>
      </c>
      <c r="B82"/>
      <c r="C82"/>
    </row>
  </sheetData>
  <sheetProtection algorithmName="SHA-512" hashValue="QTySnWdrHp0HqcsSzXiq6bk0IgJwD2Md0YA/v+FnTss3gp3qHxh2ibxAmZyCQSxqPuvPgOUZhiYN8OKA71MUog==" saltValue="qsiBybu2pW5bhnX6McKKyA==" spinCount="100000" sheet="1" objects="1" scenarios="1"/>
  <protectedRanges>
    <protectedRange algorithmName="SHA-512" hashValue="M4YHrUjV3HMgtf7RQSJKNeh02qv5VU+v4eLlluHtz4JnL4EP7yENXELtdRcXomm2yyi/ta6S5IRfcgkeLStGCQ==" saltValue="arFr05yK/5uop7UCUkK8mQ==" spinCount="100000" sqref="F9:F22 F24 F26:F42 F44:F53 F55 F57:F61 F63 A69:G73" name="Oblast1"/>
  </protectedRanges>
  <mergeCells count="13">
    <mergeCell ref="C25:G25"/>
    <mergeCell ref="A1:G1"/>
    <mergeCell ref="C2:G2"/>
    <mergeCell ref="C3:G3"/>
    <mergeCell ref="C4:G4"/>
    <mergeCell ref="C23:G23"/>
    <mergeCell ref="A79:I79"/>
    <mergeCell ref="C43:G43"/>
    <mergeCell ref="C54:G54"/>
    <mergeCell ref="C56:G56"/>
    <mergeCell ref="A68:C68"/>
    <mergeCell ref="A69:G73"/>
    <mergeCell ref="A76:I76"/>
  </mergeCells>
  <pageMargins left="0.39370078740157499" right="0.196850393700787" top="0.78740157499999996" bottom="0.78740157499999996" header="0.3" footer="0.3"/>
  <pageSetup paperSize="9" orientation="portrait" horizontalDpi="1200" verticalDpi="1200" r:id="rId1"/>
  <ignoredErrors>
    <ignoredError sqref="G62"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heetPr>
  <dimension ref="A1:BH45"/>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1935</v>
      </c>
      <c r="D2" s="399"/>
      <c r="E2" s="399"/>
      <c r="F2" s="399"/>
      <c r="G2" s="400"/>
      <c r="AE2" t="s">
        <v>56</v>
      </c>
    </row>
    <row r="3" spans="1:60" ht="24.95" hidden="1" customHeight="1">
      <c r="A3" s="305" t="s">
        <v>7</v>
      </c>
      <c r="B3" s="304"/>
      <c r="C3" s="398"/>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SUMIF(AE9:AE26,"&lt;&gt;NOR",G9:G26)</f>
        <v>0</v>
      </c>
      <c r="H8" s="291"/>
      <c r="I8" s="291">
        <f>SUM(I9:I26)</f>
        <v>0</v>
      </c>
      <c r="J8" s="291"/>
      <c r="K8" s="291">
        <f>SUM(K9:K26)</f>
        <v>0</v>
      </c>
      <c r="L8" s="291"/>
      <c r="M8" s="291">
        <f>SUM(M9:M26)</f>
        <v>0</v>
      </c>
      <c r="N8" s="289"/>
      <c r="O8" s="289">
        <f>SUM(O9:O26)</f>
        <v>101</v>
      </c>
      <c r="P8" s="289"/>
      <c r="Q8" s="289">
        <f>SUM(Q9:Q26)</f>
        <v>0</v>
      </c>
      <c r="R8" s="289"/>
      <c r="S8" s="289"/>
      <c r="T8" s="290"/>
      <c r="U8" s="289">
        <f>SUM(U9:U26)</f>
        <v>1167.4100000000001</v>
      </c>
      <c r="AE8" t="s">
        <v>78</v>
      </c>
    </row>
    <row r="9" spans="1:60" outlineLevel="1">
      <c r="A9" s="100">
        <v>1</v>
      </c>
      <c r="B9" s="281" t="s">
        <v>1911</v>
      </c>
      <c r="C9" s="280" t="s">
        <v>1910</v>
      </c>
      <c r="D9" s="104" t="s">
        <v>114</v>
      </c>
      <c r="E9" s="257">
        <v>3132</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7.0000000000000001E-3</v>
      </c>
      <c r="U9" s="104">
        <f>ROUND(E9*T9,2)</f>
        <v>21.92</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c r="B10" s="281"/>
      <c r="C10" s="362" t="s">
        <v>1907</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2x ročně</v>
      </c>
      <c r="BB10" s="99"/>
      <c r="BC10" s="99"/>
      <c r="BD10" s="99"/>
      <c r="BE10" s="99"/>
      <c r="BF10" s="99"/>
      <c r="BG10" s="99"/>
      <c r="BH10" s="99"/>
    </row>
    <row r="11" spans="1:60" outlineLevel="1">
      <c r="A11" s="100">
        <v>2</v>
      </c>
      <c r="B11" s="281" t="s">
        <v>1909</v>
      </c>
      <c r="C11" s="280" t="s">
        <v>1908</v>
      </c>
      <c r="D11" s="104" t="s">
        <v>114</v>
      </c>
      <c r="E11" s="257">
        <v>2950</v>
      </c>
      <c r="F11" s="256">
        <v>0</v>
      </c>
      <c r="G11" s="106">
        <f>ROUND(E11*F11,2)</f>
        <v>0</v>
      </c>
      <c r="H11" s="106"/>
      <c r="I11" s="106">
        <f>ROUND(E11*H11,2)</f>
        <v>0</v>
      </c>
      <c r="J11" s="106"/>
      <c r="K11" s="106">
        <f>ROUND(E11*J11,2)</f>
        <v>0</v>
      </c>
      <c r="L11" s="106">
        <v>21</v>
      </c>
      <c r="M11" s="106">
        <f>G11*(1+L11/100)</f>
        <v>0</v>
      </c>
      <c r="N11" s="104">
        <v>0</v>
      </c>
      <c r="O11" s="104">
        <f>ROUND(E11*N11,5)</f>
        <v>0</v>
      </c>
      <c r="P11" s="104">
        <v>0</v>
      </c>
      <c r="Q11" s="104">
        <f>ROUND(E11*P11,5)</f>
        <v>0</v>
      </c>
      <c r="R11" s="104"/>
      <c r="S11" s="104"/>
      <c r="T11" s="105">
        <v>1.7999999999999999E-2</v>
      </c>
      <c r="U11" s="104">
        <f>ROUND(E11*T11,2)</f>
        <v>53.1</v>
      </c>
      <c r="V11" s="99"/>
      <c r="W11" s="99"/>
      <c r="X11" s="99"/>
      <c r="Y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outlineLevel="1">
      <c r="A12" s="100"/>
      <c r="B12" s="281"/>
      <c r="C12" s="362" t="s">
        <v>1907</v>
      </c>
      <c r="D12" s="363"/>
      <c r="E12" s="364"/>
      <c r="F12" s="365"/>
      <c r="G12" s="36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80</v>
      </c>
      <c r="AF12" s="99"/>
      <c r="AG12" s="99"/>
      <c r="AH12" s="99"/>
      <c r="AI12" s="99"/>
      <c r="AJ12" s="99"/>
      <c r="AK12" s="99"/>
      <c r="AL12" s="99"/>
      <c r="AM12" s="99"/>
      <c r="AN12" s="99"/>
      <c r="AO12" s="99"/>
      <c r="AP12" s="99"/>
      <c r="AQ12" s="99"/>
      <c r="AR12" s="99"/>
      <c r="AS12" s="99"/>
      <c r="AT12" s="99"/>
      <c r="AU12" s="99"/>
      <c r="AV12" s="99"/>
      <c r="AW12" s="99"/>
      <c r="AX12" s="99"/>
      <c r="AY12" s="99"/>
      <c r="AZ12" s="99"/>
      <c r="BA12" s="101" t="str">
        <f>C12</f>
        <v>2x ročně</v>
      </c>
      <c r="BB12" s="99"/>
      <c r="BC12" s="99"/>
      <c r="BD12" s="99"/>
      <c r="BE12" s="99"/>
      <c r="BF12" s="99"/>
      <c r="BG12" s="99"/>
      <c r="BH12" s="99"/>
    </row>
    <row r="13" spans="1:60" outlineLevel="1">
      <c r="A13" s="100">
        <v>3</v>
      </c>
      <c r="B13" s="281" t="s">
        <v>1906</v>
      </c>
      <c r="C13" s="280" t="s">
        <v>1905</v>
      </c>
      <c r="D13" s="104" t="s">
        <v>114</v>
      </c>
      <c r="E13" s="257">
        <v>8250</v>
      </c>
      <c r="F13" s="256">
        <v>0</v>
      </c>
      <c r="G13" s="106">
        <f>ROUND(E13*F13,2)</f>
        <v>0</v>
      </c>
      <c r="H13" s="106"/>
      <c r="I13" s="106">
        <f>ROUND(E13*H13,2)</f>
        <v>0</v>
      </c>
      <c r="J13" s="106"/>
      <c r="K13" s="106">
        <f>ROUND(E13*J13,2)</f>
        <v>0</v>
      </c>
      <c r="L13" s="106">
        <v>21</v>
      </c>
      <c r="M13" s="106">
        <f>G13*(1+L13/100)</f>
        <v>0</v>
      </c>
      <c r="N13" s="104">
        <v>0</v>
      </c>
      <c r="O13" s="104">
        <f>ROUND(E13*N13,5)</f>
        <v>0</v>
      </c>
      <c r="P13" s="104">
        <v>0</v>
      </c>
      <c r="Q13" s="104">
        <f>ROUND(E13*P13,5)</f>
        <v>0</v>
      </c>
      <c r="R13" s="104"/>
      <c r="S13" s="104"/>
      <c r="T13" s="105">
        <v>8.0000000000000002E-3</v>
      </c>
      <c r="U13" s="104">
        <f>ROUND(E13*T13,2)</f>
        <v>66</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c r="B14" s="281"/>
      <c r="C14" s="362" t="s">
        <v>1902</v>
      </c>
      <c r="D14" s="363"/>
      <c r="E14" s="364"/>
      <c r="F14" s="365"/>
      <c r="G14" s="36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80</v>
      </c>
      <c r="AF14" s="99"/>
      <c r="AG14" s="99"/>
      <c r="AH14" s="99"/>
      <c r="AI14" s="99"/>
      <c r="AJ14" s="99"/>
      <c r="AK14" s="99"/>
      <c r="AL14" s="99"/>
      <c r="AM14" s="99"/>
      <c r="AN14" s="99"/>
      <c r="AO14" s="99"/>
      <c r="AP14" s="99"/>
      <c r="AQ14" s="99"/>
      <c r="AR14" s="99"/>
      <c r="AS14" s="99"/>
      <c r="AT14" s="99"/>
      <c r="AU14" s="99"/>
      <c r="AV14" s="99"/>
      <c r="AW14" s="99"/>
      <c r="AX14" s="99"/>
      <c r="AY14" s="99"/>
      <c r="AZ14" s="99"/>
      <c r="BA14" s="101" t="str">
        <f>C14</f>
        <v>10x ročně</v>
      </c>
      <c r="BB14" s="99"/>
      <c r="BC14" s="99"/>
      <c r="BD14" s="99"/>
      <c r="BE14" s="99"/>
      <c r="BF14" s="99"/>
      <c r="BG14" s="99"/>
      <c r="BH14" s="99"/>
    </row>
    <row r="15" spans="1:60" outlineLevel="1">
      <c r="A15" s="100">
        <v>4</v>
      </c>
      <c r="B15" s="281" t="s">
        <v>1904</v>
      </c>
      <c r="C15" s="280" t="s">
        <v>1903</v>
      </c>
      <c r="D15" s="104" t="s">
        <v>114</v>
      </c>
      <c r="E15" s="257">
        <v>5960</v>
      </c>
      <c r="F15" s="256">
        <v>0</v>
      </c>
      <c r="G15" s="106">
        <f>ROUND(E15*F15,2)</f>
        <v>0</v>
      </c>
      <c r="H15" s="106"/>
      <c r="I15" s="106">
        <f>ROUND(E15*H15,2)</f>
        <v>0</v>
      </c>
      <c r="J15" s="106"/>
      <c r="K15" s="106">
        <f>ROUND(E15*J15,2)</f>
        <v>0</v>
      </c>
      <c r="L15" s="106">
        <v>21</v>
      </c>
      <c r="M15" s="106">
        <f>G15*(1+L15/100)</f>
        <v>0</v>
      </c>
      <c r="N15" s="104">
        <v>0</v>
      </c>
      <c r="O15" s="104">
        <f>ROUND(E15*N15,5)</f>
        <v>0</v>
      </c>
      <c r="P15" s="104">
        <v>0</v>
      </c>
      <c r="Q15" s="104">
        <f>ROUND(E15*P15,5)</f>
        <v>0</v>
      </c>
      <c r="R15" s="104"/>
      <c r="S15" s="104"/>
      <c r="T15" s="105">
        <v>1.6E-2</v>
      </c>
      <c r="U15" s="104">
        <f>ROUND(E15*T15,2)</f>
        <v>95.36</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outlineLevel="1">
      <c r="A16" s="100"/>
      <c r="B16" s="281"/>
      <c r="C16" s="362" t="s">
        <v>1902</v>
      </c>
      <c r="D16" s="363"/>
      <c r="E16" s="364"/>
      <c r="F16" s="365"/>
      <c r="G16" s="36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80</v>
      </c>
      <c r="AF16" s="99"/>
      <c r="AG16" s="99"/>
      <c r="AH16" s="99"/>
      <c r="AI16" s="99"/>
      <c r="AJ16" s="99"/>
      <c r="AK16" s="99"/>
      <c r="AL16" s="99"/>
      <c r="AM16" s="99"/>
      <c r="AN16" s="99"/>
      <c r="AO16" s="99"/>
      <c r="AP16" s="99"/>
      <c r="AQ16" s="99"/>
      <c r="AR16" s="99"/>
      <c r="AS16" s="99"/>
      <c r="AT16" s="99"/>
      <c r="AU16" s="99"/>
      <c r="AV16" s="99"/>
      <c r="AW16" s="99"/>
      <c r="AX16" s="99"/>
      <c r="AY16" s="99"/>
      <c r="AZ16" s="99"/>
      <c r="BA16" s="101" t="str">
        <f>C16</f>
        <v>10x ročně</v>
      </c>
      <c r="BB16" s="99"/>
      <c r="BC16" s="99"/>
      <c r="BD16" s="99"/>
      <c r="BE16" s="99"/>
      <c r="BF16" s="99"/>
      <c r="BG16" s="99"/>
      <c r="BH16" s="99"/>
    </row>
    <row r="17" spans="1:60" outlineLevel="1">
      <c r="A17" s="100">
        <v>5</v>
      </c>
      <c r="B17" s="281" t="s">
        <v>1901</v>
      </c>
      <c r="C17" s="280" t="s">
        <v>1900</v>
      </c>
      <c r="D17" s="104" t="s">
        <v>114</v>
      </c>
      <c r="E17" s="257">
        <v>900</v>
      </c>
      <c r="F17" s="256">
        <v>0</v>
      </c>
      <c r="G17" s="106">
        <f>ROUND(E17*F17,2)</f>
        <v>0</v>
      </c>
      <c r="H17" s="106"/>
      <c r="I17" s="106">
        <f>ROUND(E17*H17,2)</f>
        <v>0</v>
      </c>
      <c r="J17" s="106"/>
      <c r="K17" s="106">
        <f>ROUND(E17*J17,2)</f>
        <v>0</v>
      </c>
      <c r="L17" s="106">
        <v>21</v>
      </c>
      <c r="M17" s="106">
        <f>G17*(1+L17/100)</f>
        <v>0</v>
      </c>
      <c r="N17" s="104">
        <v>0</v>
      </c>
      <c r="O17" s="104">
        <f>ROUND(E17*N17,5)</f>
        <v>0</v>
      </c>
      <c r="P17" s="104">
        <v>0</v>
      </c>
      <c r="Q17" s="104">
        <f>ROUND(E17*P17,5)</f>
        <v>0</v>
      </c>
      <c r="R17" s="104"/>
      <c r="S17" s="104"/>
      <c r="T17" s="105">
        <v>0.157</v>
      </c>
      <c r="U17" s="104">
        <f>ROUND(E17*T17,2)</f>
        <v>141.30000000000001</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c r="B18" s="281"/>
      <c r="C18" s="362" t="s">
        <v>1894</v>
      </c>
      <c r="D18" s="363"/>
      <c r="E18" s="364"/>
      <c r="F18" s="365"/>
      <c r="G18" s="366"/>
      <c r="H18" s="106"/>
      <c r="I18" s="106"/>
      <c r="J18" s="106"/>
      <c r="K18" s="106"/>
      <c r="L18" s="106"/>
      <c r="M18" s="106"/>
      <c r="N18" s="104"/>
      <c r="O18" s="104"/>
      <c r="P18" s="104"/>
      <c r="Q18" s="104"/>
      <c r="R18" s="104"/>
      <c r="S18" s="104"/>
      <c r="T18" s="105"/>
      <c r="U18" s="104"/>
      <c r="V18" s="99"/>
      <c r="W18" s="99"/>
      <c r="X18" s="99"/>
      <c r="Y18" s="99"/>
      <c r="Z18" s="99"/>
      <c r="AA18" s="99"/>
      <c r="AB18" s="99"/>
      <c r="AC18" s="99"/>
      <c r="AD18" s="99"/>
      <c r="AE18" s="99" t="s">
        <v>80</v>
      </c>
      <c r="AF18" s="99"/>
      <c r="AG18" s="99"/>
      <c r="AH18" s="99"/>
      <c r="AI18" s="99"/>
      <c r="AJ18" s="99"/>
      <c r="AK18" s="99"/>
      <c r="AL18" s="99"/>
      <c r="AM18" s="99"/>
      <c r="AN18" s="99"/>
      <c r="AO18" s="99"/>
      <c r="AP18" s="99"/>
      <c r="AQ18" s="99"/>
      <c r="AR18" s="99"/>
      <c r="AS18" s="99"/>
      <c r="AT18" s="99"/>
      <c r="AU18" s="99"/>
      <c r="AV18" s="99"/>
      <c r="AW18" s="99"/>
      <c r="AX18" s="99"/>
      <c r="AY18" s="99"/>
      <c r="AZ18" s="99"/>
      <c r="BA18" s="101" t="str">
        <f>C18</f>
        <v>3x ročně</v>
      </c>
      <c r="BB18" s="99"/>
      <c r="BC18" s="99"/>
      <c r="BD18" s="99"/>
      <c r="BE18" s="99"/>
      <c r="BF18" s="99"/>
      <c r="BG18" s="99"/>
      <c r="BH18" s="99"/>
    </row>
    <row r="19" spans="1:60" outlineLevel="1">
      <c r="A19" s="100">
        <v>6</v>
      </c>
      <c r="B19" s="281" t="s">
        <v>1899</v>
      </c>
      <c r="C19" s="280" t="s">
        <v>1898</v>
      </c>
      <c r="D19" s="104" t="s">
        <v>114</v>
      </c>
      <c r="E19" s="257">
        <v>2766</v>
      </c>
      <c r="F19" s="256">
        <v>0</v>
      </c>
      <c r="G19" s="106">
        <f>ROUND(E19*F19,2)</f>
        <v>0</v>
      </c>
      <c r="H19" s="106"/>
      <c r="I19" s="106">
        <f>ROUND(E19*H19,2)</f>
        <v>0</v>
      </c>
      <c r="J19" s="106"/>
      <c r="K19" s="106">
        <f>ROUND(E19*J19,2)</f>
        <v>0</v>
      </c>
      <c r="L19" s="106">
        <v>21</v>
      </c>
      <c r="M19" s="106">
        <f>G19*(1+L19/100)</f>
        <v>0</v>
      </c>
      <c r="N19" s="104">
        <v>0</v>
      </c>
      <c r="O19" s="104">
        <f>ROUND(E19*N19,5)</f>
        <v>0</v>
      </c>
      <c r="P19" s="104">
        <v>0</v>
      </c>
      <c r="Q19" s="104">
        <f>ROUND(E19*P19,5)</f>
        <v>0</v>
      </c>
      <c r="R19" s="104"/>
      <c r="S19" s="104"/>
      <c r="T19" s="105">
        <v>0.22</v>
      </c>
      <c r="U19" s="104">
        <f>ROUND(E19*T19,2)</f>
        <v>608.52</v>
      </c>
      <c r="V19" s="99"/>
      <c r="W19" s="99"/>
      <c r="X19" s="99"/>
      <c r="Y19" s="99"/>
      <c r="Z19" s="99"/>
      <c r="AA19" s="99"/>
      <c r="AB19" s="99"/>
      <c r="AC19" s="99"/>
      <c r="AD19" s="99"/>
      <c r="AE19" s="99" t="s">
        <v>79</v>
      </c>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c r="B20" s="281"/>
      <c r="C20" s="362" t="s">
        <v>1894</v>
      </c>
      <c r="D20" s="363"/>
      <c r="E20" s="364"/>
      <c r="F20" s="365"/>
      <c r="G20" s="36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80</v>
      </c>
      <c r="AF20" s="99"/>
      <c r="AG20" s="99"/>
      <c r="AH20" s="99"/>
      <c r="AI20" s="99"/>
      <c r="AJ20" s="99"/>
      <c r="AK20" s="99"/>
      <c r="AL20" s="99"/>
      <c r="AM20" s="99"/>
      <c r="AN20" s="99"/>
      <c r="AO20" s="99"/>
      <c r="AP20" s="99"/>
      <c r="AQ20" s="99"/>
      <c r="AR20" s="99"/>
      <c r="AS20" s="99"/>
      <c r="AT20" s="99"/>
      <c r="AU20" s="99"/>
      <c r="AV20" s="99"/>
      <c r="AW20" s="99"/>
      <c r="AX20" s="99"/>
      <c r="AY20" s="99"/>
      <c r="AZ20" s="99"/>
      <c r="BA20" s="101" t="str">
        <f>C20</f>
        <v>3x ročně</v>
      </c>
      <c r="BB20" s="99"/>
      <c r="BC20" s="99"/>
      <c r="BD20" s="99"/>
      <c r="BE20" s="99"/>
      <c r="BF20" s="99"/>
      <c r="BG20" s="99"/>
      <c r="BH20" s="99"/>
    </row>
    <row r="21" spans="1:60" outlineLevel="1">
      <c r="A21" s="100">
        <v>7</v>
      </c>
      <c r="B21" s="281" t="s">
        <v>1896</v>
      </c>
      <c r="C21" s="280" t="s">
        <v>1895</v>
      </c>
      <c r="D21" s="104" t="s">
        <v>114</v>
      </c>
      <c r="E21" s="257">
        <v>371</v>
      </c>
      <c r="F21" s="256">
        <v>0</v>
      </c>
      <c r="G21" s="106">
        <f>ROUND(E21*F21,2)</f>
        <v>0</v>
      </c>
      <c r="H21" s="106"/>
      <c r="I21" s="106">
        <f>ROUND(E21*H21,2)</f>
        <v>0</v>
      </c>
      <c r="J21" s="106"/>
      <c r="K21" s="106">
        <f>ROUND(E21*J21,2)</f>
        <v>0</v>
      </c>
      <c r="L21" s="106">
        <v>21</v>
      </c>
      <c r="M21" s="106">
        <f>G21*(1+L21/100)</f>
        <v>0</v>
      </c>
      <c r="N21" s="104">
        <v>0</v>
      </c>
      <c r="O21" s="104">
        <f>ROUND(E21*N21,5)</f>
        <v>0</v>
      </c>
      <c r="P21" s="104">
        <v>0</v>
      </c>
      <c r="Q21" s="104">
        <f>ROUND(E21*P21,5)</f>
        <v>0</v>
      </c>
      <c r="R21" s="104"/>
      <c r="S21" s="104"/>
      <c r="T21" s="105">
        <v>0.17699999999999999</v>
      </c>
      <c r="U21" s="104">
        <f>ROUND(E21*T21,2)</f>
        <v>65.67</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c r="B22" s="281"/>
      <c r="C22" s="362" t="s">
        <v>1897</v>
      </c>
      <c r="D22" s="363"/>
      <c r="E22" s="364"/>
      <c r="F22" s="365"/>
      <c r="G22" s="366"/>
      <c r="H22" s="106"/>
      <c r="I22" s="106"/>
      <c r="J22" s="106"/>
      <c r="K22" s="106"/>
      <c r="L22" s="106"/>
      <c r="M22" s="106"/>
      <c r="N22" s="104"/>
      <c r="O22" s="104"/>
      <c r="P22" s="104"/>
      <c r="Q22" s="104"/>
      <c r="R22" s="104"/>
      <c r="S22" s="104"/>
      <c r="T22" s="105"/>
      <c r="U22" s="104"/>
      <c r="V22" s="99"/>
      <c r="W22" s="99"/>
      <c r="X22" s="99"/>
      <c r="Y22" s="99"/>
      <c r="Z22" s="99"/>
      <c r="AA22" s="99"/>
      <c r="AB22" s="99"/>
      <c r="AC22" s="99"/>
      <c r="AD22" s="99"/>
      <c r="AE22" s="99" t="s">
        <v>80</v>
      </c>
      <c r="AF22" s="99"/>
      <c r="AG22" s="99"/>
      <c r="AH22" s="99"/>
      <c r="AI22" s="99"/>
      <c r="AJ22" s="99"/>
      <c r="AK22" s="99"/>
      <c r="AL22" s="99"/>
      <c r="AM22" s="99"/>
      <c r="AN22" s="99"/>
      <c r="AO22" s="99"/>
      <c r="AP22" s="99"/>
      <c r="AQ22" s="99"/>
      <c r="AR22" s="99"/>
      <c r="AS22" s="99"/>
      <c r="AT22" s="99"/>
      <c r="AU22" s="99"/>
      <c r="AV22" s="99"/>
      <c r="AW22" s="99"/>
      <c r="AX22" s="99"/>
      <c r="AY22" s="99"/>
      <c r="AZ22" s="99"/>
      <c r="BA22" s="101" t="str">
        <f>C22</f>
        <v>7x ročně</v>
      </c>
      <c r="BB22" s="99"/>
      <c r="BC22" s="99"/>
      <c r="BD22" s="99"/>
      <c r="BE22" s="99"/>
      <c r="BF22" s="99"/>
      <c r="BG22" s="99"/>
      <c r="BH22" s="99"/>
    </row>
    <row r="23" spans="1:60" outlineLevel="1">
      <c r="A23" s="100">
        <v>8</v>
      </c>
      <c r="B23" s="281" t="s">
        <v>1893</v>
      </c>
      <c r="C23" s="280" t="s">
        <v>1892</v>
      </c>
      <c r="D23" s="104" t="s">
        <v>113</v>
      </c>
      <c r="E23" s="257">
        <v>101</v>
      </c>
      <c r="F23" s="256">
        <v>0</v>
      </c>
      <c r="G23" s="106">
        <f>ROUND(E23*F23,2)</f>
        <v>0</v>
      </c>
      <c r="H23" s="106"/>
      <c r="I23" s="106">
        <f>ROUND(E23*H23,2)</f>
        <v>0</v>
      </c>
      <c r="J23" s="106"/>
      <c r="K23" s="106">
        <f>ROUND(E23*J23,2)</f>
        <v>0</v>
      </c>
      <c r="L23" s="106">
        <v>21</v>
      </c>
      <c r="M23" s="106">
        <f>G23*(1+L23/100)</f>
        <v>0</v>
      </c>
      <c r="N23" s="104">
        <v>0</v>
      </c>
      <c r="O23" s="104">
        <f>ROUND(E23*N23,5)</f>
        <v>0</v>
      </c>
      <c r="P23" s="104">
        <v>0</v>
      </c>
      <c r="Q23" s="104">
        <f>ROUND(E23*P23,5)</f>
        <v>0</v>
      </c>
      <c r="R23" s="104"/>
      <c r="S23" s="104"/>
      <c r="T23" s="105">
        <v>0.88400000000000001</v>
      </c>
      <c r="U23" s="104">
        <f>ROUND(E23*T23,2)</f>
        <v>89.28</v>
      </c>
      <c r="V23" s="99"/>
      <c r="W23" s="99"/>
      <c r="X23" s="99"/>
      <c r="Y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v>9</v>
      </c>
      <c r="B24" s="281" t="s">
        <v>1891</v>
      </c>
      <c r="C24" s="280" t="s">
        <v>1890</v>
      </c>
      <c r="D24" s="104" t="s">
        <v>113</v>
      </c>
      <c r="E24" s="257">
        <v>101</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0.26</v>
      </c>
      <c r="U24" s="104">
        <f>ROUND(E24*T24,2)</f>
        <v>26.26</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c r="B25" s="281"/>
      <c r="C25" s="362" t="s">
        <v>1921</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outlineLevel="1">
      <c r="A26" s="110">
        <v>10</v>
      </c>
      <c r="B26" s="279" t="s">
        <v>1889</v>
      </c>
      <c r="C26" s="278" t="s">
        <v>1888</v>
      </c>
      <c r="D26" s="251" t="s">
        <v>113</v>
      </c>
      <c r="E26" s="255">
        <v>101</v>
      </c>
      <c r="F26" s="254">
        <v>0</v>
      </c>
      <c r="G26" s="253">
        <f>ROUND(E26*F26,2)</f>
        <v>0</v>
      </c>
      <c r="H26" s="253"/>
      <c r="I26" s="253">
        <f>ROUND(E26*H26,2)</f>
        <v>0</v>
      </c>
      <c r="J26" s="253"/>
      <c r="K26" s="253">
        <f>ROUND(E26*J26,2)</f>
        <v>0</v>
      </c>
      <c r="L26" s="253">
        <v>21</v>
      </c>
      <c r="M26" s="253">
        <f>G26*(1+L26/100)</f>
        <v>0</v>
      </c>
      <c r="N26" s="251">
        <v>1</v>
      </c>
      <c r="O26" s="251">
        <f>ROUND(E26*N26,5)</f>
        <v>101</v>
      </c>
      <c r="P26" s="251">
        <v>0</v>
      </c>
      <c r="Q26" s="251">
        <f>ROUND(E26*P26,5)</f>
        <v>0</v>
      </c>
      <c r="R26" s="251"/>
      <c r="S26" s="251"/>
      <c r="T26" s="252">
        <v>0</v>
      </c>
      <c r="U26" s="251">
        <f>ROUND(E26*T26,2)</f>
        <v>0</v>
      </c>
      <c r="V26" s="99"/>
      <c r="W26" s="99"/>
      <c r="X26" s="99"/>
      <c r="Y26" s="99"/>
      <c r="Z26" s="99"/>
      <c r="AA26" s="99"/>
      <c r="AB26" s="99"/>
      <c r="AC26" s="99"/>
      <c r="AD26" s="99"/>
      <c r="AE26" s="99" t="s">
        <v>745</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c r="A27" s="288"/>
      <c r="B27" s="5" t="s">
        <v>712</v>
      </c>
      <c r="C27" s="250" t="s">
        <v>712</v>
      </c>
      <c r="D27" s="288"/>
      <c r="E27" s="288"/>
      <c r="F27" s="288"/>
      <c r="G27" s="288"/>
      <c r="H27" s="288"/>
      <c r="I27" s="288"/>
      <c r="J27" s="288"/>
      <c r="K27" s="288"/>
      <c r="L27" s="288"/>
      <c r="M27" s="288"/>
      <c r="N27" s="288"/>
      <c r="O27" s="288"/>
      <c r="P27" s="288"/>
      <c r="Q27" s="288"/>
      <c r="R27" s="288"/>
      <c r="S27" s="288"/>
      <c r="T27" s="288"/>
      <c r="U27" s="288"/>
      <c r="AC27">
        <v>12</v>
      </c>
      <c r="AD27">
        <v>21</v>
      </c>
    </row>
    <row r="28" spans="1:60" ht="15">
      <c r="A28" s="306" t="s">
        <v>288</v>
      </c>
      <c r="B28" s="307"/>
      <c r="C28" s="307"/>
      <c r="D28" s="308"/>
      <c r="E28" s="307"/>
      <c r="F28" s="308"/>
      <c r="G28" s="309">
        <f>G8</f>
        <v>0</v>
      </c>
      <c r="H28" s="288"/>
      <c r="I28" s="288"/>
      <c r="J28" s="288"/>
      <c r="K28" s="288"/>
      <c r="L28" s="288"/>
      <c r="M28" s="288"/>
      <c r="N28" s="288"/>
      <c r="O28" s="288"/>
      <c r="P28" s="288"/>
      <c r="Q28" s="288"/>
      <c r="R28" s="288"/>
      <c r="S28" s="288"/>
      <c r="T28" s="288"/>
      <c r="U28" s="288"/>
      <c r="AC28">
        <f>SUMIF(L7:L26,AC27,G7:G26)</f>
        <v>0</v>
      </c>
      <c r="AD28">
        <f>SUMIF(L7:L26,AD27,G7:G26)</f>
        <v>0</v>
      </c>
      <c r="AE28" t="s">
        <v>715</v>
      </c>
    </row>
    <row r="29" spans="1:60">
      <c r="A29" s="288"/>
      <c r="B29" s="5" t="s">
        <v>712</v>
      </c>
      <c r="C29" s="250" t="s">
        <v>712</v>
      </c>
      <c r="D29" s="288"/>
      <c r="E29" s="288"/>
      <c r="F29" s="288"/>
      <c r="G29" s="288"/>
      <c r="H29" s="288"/>
      <c r="I29" s="288"/>
      <c r="J29" s="288"/>
      <c r="K29" s="288"/>
      <c r="L29" s="288"/>
      <c r="M29" s="288"/>
      <c r="N29" s="288"/>
      <c r="O29" s="288"/>
      <c r="P29" s="288"/>
      <c r="Q29" s="288"/>
      <c r="R29" s="288"/>
      <c r="S29" s="288"/>
      <c r="T29" s="288"/>
      <c r="U29" s="288"/>
    </row>
    <row r="30" spans="1:60">
      <c r="A30" s="288"/>
      <c r="B30" s="5" t="s">
        <v>712</v>
      </c>
      <c r="C30" s="250" t="s">
        <v>712</v>
      </c>
      <c r="D30" s="288"/>
      <c r="E30" s="288"/>
      <c r="F30" s="288"/>
      <c r="G30" s="288"/>
      <c r="H30" s="288"/>
      <c r="I30" s="288"/>
      <c r="J30" s="288"/>
      <c r="K30" s="288"/>
      <c r="L30" s="288"/>
      <c r="M30" s="288"/>
      <c r="N30" s="288"/>
      <c r="O30" s="288"/>
      <c r="P30" s="288"/>
      <c r="Q30" s="288"/>
      <c r="R30" s="288"/>
      <c r="S30" s="288"/>
      <c r="T30" s="288"/>
      <c r="U30" s="288"/>
    </row>
    <row r="31" spans="1:60">
      <c r="A31" s="367" t="s">
        <v>714</v>
      </c>
      <c r="B31" s="367"/>
      <c r="C31" s="368"/>
      <c r="D31" s="288"/>
      <c r="E31" s="288"/>
      <c r="F31" s="288"/>
      <c r="G31" s="288"/>
      <c r="H31" s="288"/>
      <c r="I31" s="288"/>
      <c r="J31" s="288"/>
      <c r="K31" s="288"/>
      <c r="L31" s="288"/>
      <c r="M31" s="288"/>
      <c r="N31" s="288"/>
      <c r="O31" s="288"/>
      <c r="P31" s="288"/>
      <c r="Q31" s="288"/>
      <c r="R31" s="288"/>
      <c r="S31" s="288"/>
      <c r="T31" s="288"/>
      <c r="U31" s="288"/>
    </row>
    <row r="32" spans="1:60">
      <c r="A32" s="395"/>
      <c r="B32" s="396"/>
      <c r="C32" s="397"/>
      <c r="D32" s="396"/>
      <c r="E32" s="396"/>
      <c r="F32" s="396"/>
      <c r="G32" s="372"/>
      <c r="H32" s="288"/>
      <c r="I32" s="288"/>
      <c r="J32" s="288"/>
      <c r="K32" s="288"/>
      <c r="L32" s="288"/>
      <c r="M32" s="288"/>
      <c r="N32" s="288"/>
      <c r="O32" s="288"/>
      <c r="P32" s="288"/>
      <c r="Q32" s="288"/>
      <c r="R32" s="288"/>
      <c r="S32" s="288"/>
      <c r="T32" s="288"/>
      <c r="U32" s="288"/>
      <c r="AE32" t="s">
        <v>713</v>
      </c>
    </row>
    <row r="33" spans="1:31">
      <c r="A33" s="373"/>
      <c r="B33" s="374"/>
      <c r="C33" s="375"/>
      <c r="D33" s="374"/>
      <c r="E33" s="374"/>
      <c r="F33" s="374"/>
      <c r="G33" s="376"/>
      <c r="H33" s="288"/>
      <c r="I33" s="288"/>
      <c r="J33" s="288"/>
      <c r="K33" s="288"/>
      <c r="L33" s="288"/>
      <c r="M33" s="288"/>
      <c r="N33" s="288"/>
      <c r="O33" s="288"/>
      <c r="P33" s="288"/>
      <c r="Q33" s="288"/>
      <c r="R33" s="288"/>
      <c r="S33" s="288"/>
      <c r="T33" s="288"/>
      <c r="U33" s="288"/>
    </row>
    <row r="34" spans="1:31">
      <c r="A34" s="373"/>
      <c r="B34" s="374"/>
      <c r="C34" s="375"/>
      <c r="D34" s="374"/>
      <c r="E34" s="374"/>
      <c r="F34" s="374"/>
      <c r="G34" s="376"/>
      <c r="H34" s="288"/>
      <c r="I34" s="288"/>
      <c r="J34" s="288"/>
      <c r="K34" s="288"/>
      <c r="L34" s="288"/>
      <c r="M34" s="288"/>
      <c r="N34" s="288"/>
      <c r="O34" s="288"/>
      <c r="P34" s="288"/>
      <c r="Q34" s="288"/>
      <c r="R34" s="288"/>
      <c r="S34" s="288"/>
      <c r="T34" s="288"/>
      <c r="U34" s="288"/>
    </row>
    <row r="35" spans="1:31">
      <c r="A35" s="373"/>
      <c r="B35" s="374"/>
      <c r="C35" s="375"/>
      <c r="D35" s="374"/>
      <c r="E35" s="374"/>
      <c r="F35" s="374"/>
      <c r="G35" s="376"/>
      <c r="H35" s="288"/>
      <c r="I35" s="288"/>
      <c r="J35" s="288"/>
      <c r="K35" s="288"/>
      <c r="L35" s="288"/>
      <c r="M35" s="288"/>
      <c r="N35" s="288"/>
      <c r="O35" s="288"/>
      <c r="P35" s="288"/>
      <c r="Q35" s="288"/>
      <c r="R35" s="288"/>
      <c r="S35" s="288"/>
      <c r="T35" s="288"/>
      <c r="U35" s="288"/>
    </row>
    <row r="36" spans="1:31">
      <c r="A36" s="377"/>
      <c r="B36" s="378"/>
      <c r="C36" s="379"/>
      <c r="D36" s="378"/>
      <c r="E36" s="378"/>
      <c r="F36" s="378"/>
      <c r="G36" s="380"/>
      <c r="H36" s="288"/>
      <c r="I36" s="288"/>
      <c r="J36" s="288"/>
      <c r="K36" s="288"/>
      <c r="L36" s="288"/>
      <c r="M36" s="288"/>
      <c r="N36" s="288"/>
      <c r="O36" s="288"/>
      <c r="P36" s="288"/>
      <c r="Q36" s="288"/>
      <c r="R36" s="288"/>
      <c r="S36" s="288"/>
      <c r="T36" s="288"/>
      <c r="U36" s="288"/>
    </row>
    <row r="37" spans="1:31">
      <c r="A37" s="288"/>
      <c r="B37" s="5" t="s">
        <v>712</v>
      </c>
      <c r="C37" s="250" t="s">
        <v>712</v>
      </c>
      <c r="D37" s="288"/>
      <c r="E37" s="288"/>
      <c r="F37" s="288"/>
      <c r="G37" s="288"/>
      <c r="H37" s="288"/>
      <c r="I37" s="288"/>
      <c r="J37" s="288"/>
      <c r="K37" s="288"/>
      <c r="L37" s="288"/>
      <c r="M37" s="288"/>
      <c r="N37" s="288"/>
      <c r="O37" s="288"/>
      <c r="P37" s="288"/>
      <c r="Q37" s="288"/>
      <c r="R37" s="288"/>
      <c r="S37" s="288"/>
      <c r="T37" s="288"/>
      <c r="U37" s="288"/>
    </row>
    <row r="38" spans="1:31">
      <c r="A38" t="s">
        <v>1436</v>
      </c>
      <c r="B38"/>
      <c r="C38"/>
      <c r="AE38" t="s">
        <v>711</v>
      </c>
    </row>
    <row r="39" spans="1:31">
      <c r="A39" s="389" t="s">
        <v>1437</v>
      </c>
      <c r="B39" s="389"/>
      <c r="C39" s="389"/>
      <c r="D39" s="389"/>
      <c r="E39" s="389"/>
      <c r="F39" s="389"/>
      <c r="G39" s="389"/>
      <c r="H39" s="389"/>
      <c r="I39" s="389"/>
    </row>
    <row r="40" spans="1:31">
      <c r="A40" t="s">
        <v>1438</v>
      </c>
      <c r="B40"/>
      <c r="C40"/>
    </row>
    <row r="41" spans="1:31">
      <c r="B41"/>
      <c r="C41"/>
    </row>
    <row r="42" spans="1:31">
      <c r="A42" s="389" t="s">
        <v>1439</v>
      </c>
      <c r="B42" s="389"/>
      <c r="C42" s="389"/>
      <c r="D42" s="389"/>
      <c r="E42" s="389"/>
      <c r="F42" s="389"/>
      <c r="G42" s="389"/>
      <c r="H42" s="389"/>
      <c r="I42" s="389"/>
    </row>
    <row r="43" spans="1:31">
      <c r="A43" t="s">
        <v>1573</v>
      </c>
      <c r="B43"/>
      <c r="C43"/>
    </row>
    <row r="44" spans="1:31">
      <c r="A44" t="s">
        <v>1572</v>
      </c>
      <c r="B44"/>
      <c r="C44"/>
    </row>
    <row r="45" spans="1:31">
      <c r="A45" t="s">
        <v>1571</v>
      </c>
      <c r="B45"/>
      <c r="C45"/>
    </row>
  </sheetData>
  <sheetProtection algorithmName="SHA-512" hashValue="75q9Ai39k1ZrkawV1yXTQvr74vk6MoylrMlTGSOSr4c8Wfxeq1BQjy1LqwtbSGmaBePp7ehPTydCxEEBzu3fnw==" saltValue="CT2TSbcqvh7+zFobk2gDnw==" spinCount="100000" sheet="1" objects="1" scenarios="1"/>
  <protectedRanges>
    <protectedRange sqref="F9 F11 F13 F15 F17 F19 F21 F23:F24 A32:G36 F26" name="Oblast1"/>
  </protectedRanges>
  <mergeCells count="16">
    <mergeCell ref="C12:G12"/>
    <mergeCell ref="A1:G1"/>
    <mergeCell ref="C2:G2"/>
    <mergeCell ref="C3:G3"/>
    <mergeCell ref="C4:G4"/>
    <mergeCell ref="C10:G10"/>
    <mergeCell ref="A39:I39"/>
    <mergeCell ref="A42:I42"/>
    <mergeCell ref="C25:G25"/>
    <mergeCell ref="A32:G36"/>
    <mergeCell ref="C14:G14"/>
    <mergeCell ref="C16:G16"/>
    <mergeCell ref="C18:G18"/>
    <mergeCell ref="C20:G20"/>
    <mergeCell ref="C22:G22"/>
    <mergeCell ref="A31:C31"/>
  </mergeCells>
  <pageMargins left="0.39370078740157499" right="0.196850393700787" top="0.78740157499999996" bottom="0.78740157499999996"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heetPr>
  <dimension ref="A1:BH58"/>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1936</v>
      </c>
      <c r="D2" s="399"/>
      <c r="E2" s="399"/>
      <c r="F2" s="399"/>
      <c r="G2" s="400"/>
      <c r="AE2" t="s">
        <v>56</v>
      </c>
    </row>
    <row r="3" spans="1:60" ht="24.95" hidden="1" customHeight="1">
      <c r="A3" s="305" t="s">
        <v>7</v>
      </c>
      <c r="B3" s="304"/>
      <c r="C3" s="398"/>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SUMIF(AE9:AE39,"&lt;&gt;NOR",G9:G39)</f>
        <v>0</v>
      </c>
      <c r="H8" s="291"/>
      <c r="I8" s="291">
        <f>SUM(I9:I39)</f>
        <v>0</v>
      </c>
      <c r="J8" s="291"/>
      <c r="K8" s="291">
        <f>SUM(K9:K39)</f>
        <v>0</v>
      </c>
      <c r="L8" s="291"/>
      <c r="M8" s="291">
        <f>SUM(M9:M39)</f>
        <v>0</v>
      </c>
      <c r="N8" s="289"/>
      <c r="O8" s="289">
        <f>SUM(O9:O39)</f>
        <v>80.890079999999998</v>
      </c>
      <c r="P8" s="289"/>
      <c r="Q8" s="289">
        <f>SUM(Q9:Q39)</f>
        <v>0</v>
      </c>
      <c r="R8" s="289"/>
      <c r="S8" s="289"/>
      <c r="T8" s="290"/>
      <c r="U8" s="289">
        <f>SUM(U9:U39)</f>
        <v>3494.68</v>
      </c>
      <c r="AE8" t="s">
        <v>78</v>
      </c>
    </row>
    <row r="9" spans="1:60" outlineLevel="1">
      <c r="A9" s="100">
        <v>1</v>
      </c>
      <c r="B9" s="281" t="s">
        <v>1930</v>
      </c>
      <c r="C9" s="280" t="s">
        <v>1929</v>
      </c>
      <c r="D9" s="104" t="s">
        <v>114</v>
      </c>
      <c r="E9" s="257">
        <v>50</v>
      </c>
      <c r="F9" s="256">
        <v>0</v>
      </c>
      <c r="G9" s="106">
        <f t="shared" ref="G9:G14" si="0">ROUND(E9*F9,2)</f>
        <v>0</v>
      </c>
      <c r="H9" s="106"/>
      <c r="I9" s="106">
        <f t="shared" ref="I9:I14" si="1">ROUND(E9*H9,2)</f>
        <v>0</v>
      </c>
      <c r="J9" s="106"/>
      <c r="K9" s="106">
        <f t="shared" ref="K9:K14" si="2">ROUND(E9*J9,2)</f>
        <v>0</v>
      </c>
      <c r="L9" s="106">
        <v>21</v>
      </c>
      <c r="M9" s="106">
        <f t="shared" ref="M9:M14" si="3">G9*(1+L9/100)</f>
        <v>0</v>
      </c>
      <c r="N9" s="104">
        <v>0</v>
      </c>
      <c r="O9" s="104">
        <f t="shared" ref="O9:O14" si="4">ROUND(E9*N9,5)</f>
        <v>0</v>
      </c>
      <c r="P9" s="104">
        <v>0</v>
      </c>
      <c r="Q9" s="104">
        <f t="shared" ref="Q9:Q14" si="5">ROUND(E9*P9,5)</f>
        <v>0</v>
      </c>
      <c r="R9" s="104"/>
      <c r="S9" s="104"/>
      <c r="T9" s="105">
        <v>1.3100000000000001E-2</v>
      </c>
      <c r="U9" s="104">
        <f t="shared" ref="U9:U14" si="6">ROUND(E9*T9,2)</f>
        <v>0.66</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v>2</v>
      </c>
      <c r="B10" s="281" t="s">
        <v>1928</v>
      </c>
      <c r="C10" s="280" t="s">
        <v>1927</v>
      </c>
      <c r="D10" s="104" t="s">
        <v>114</v>
      </c>
      <c r="E10" s="257">
        <v>150</v>
      </c>
      <c r="F10" s="256">
        <v>0</v>
      </c>
      <c r="G10" s="106">
        <f t="shared" si="0"/>
        <v>0</v>
      </c>
      <c r="H10" s="106"/>
      <c r="I10" s="106">
        <f t="shared" si="1"/>
        <v>0</v>
      </c>
      <c r="J10" s="106"/>
      <c r="K10" s="106">
        <f t="shared" si="2"/>
        <v>0</v>
      </c>
      <c r="L10" s="106">
        <v>21</v>
      </c>
      <c r="M10" s="106">
        <f t="shared" si="3"/>
        <v>0</v>
      </c>
      <c r="N10" s="104">
        <v>1.0000000000000001E-5</v>
      </c>
      <c r="O10" s="104">
        <f t="shared" si="4"/>
        <v>1.5E-3</v>
      </c>
      <c r="P10" s="104">
        <v>0</v>
      </c>
      <c r="Q10" s="104">
        <f t="shared" si="5"/>
        <v>0</v>
      </c>
      <c r="R10" s="104"/>
      <c r="S10" s="104"/>
      <c r="T10" s="105">
        <v>1.66E-2</v>
      </c>
      <c r="U10" s="104">
        <f t="shared" si="6"/>
        <v>2.4900000000000002</v>
      </c>
      <c r="V10" s="99"/>
      <c r="W10" s="99"/>
      <c r="X10" s="99"/>
      <c r="Y10" s="99"/>
      <c r="Z10" s="99"/>
      <c r="AA10" s="99"/>
      <c r="AB10" s="99"/>
      <c r="AC10" s="99"/>
      <c r="AD10" s="99"/>
      <c r="AE10" s="99" t="s">
        <v>79</v>
      </c>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row>
    <row r="11" spans="1:60" outlineLevel="1">
      <c r="A11" s="100">
        <v>3</v>
      </c>
      <c r="B11" s="281" t="s">
        <v>1879</v>
      </c>
      <c r="C11" s="280" t="s">
        <v>1878</v>
      </c>
      <c r="D11" s="104" t="s">
        <v>118</v>
      </c>
      <c r="E11" s="257">
        <v>0.3</v>
      </c>
      <c r="F11" s="256">
        <v>0</v>
      </c>
      <c r="G11" s="106">
        <f t="shared" si="0"/>
        <v>0</v>
      </c>
      <c r="H11" s="106"/>
      <c r="I11" s="106">
        <f t="shared" si="1"/>
        <v>0</v>
      </c>
      <c r="J11" s="106"/>
      <c r="K11" s="106">
        <f t="shared" si="2"/>
        <v>0</v>
      </c>
      <c r="L11" s="106">
        <v>21</v>
      </c>
      <c r="M11" s="106">
        <f t="shared" si="3"/>
        <v>0</v>
      </c>
      <c r="N11" s="104">
        <v>1E-3</v>
      </c>
      <c r="O11" s="104">
        <f t="shared" si="4"/>
        <v>2.9999999999999997E-4</v>
      </c>
      <c r="P11" s="104">
        <v>0</v>
      </c>
      <c r="Q11" s="104">
        <f t="shared" si="5"/>
        <v>0</v>
      </c>
      <c r="R11" s="104"/>
      <c r="S11" s="104"/>
      <c r="T11" s="105">
        <v>0</v>
      </c>
      <c r="U11" s="104">
        <f t="shared" si="6"/>
        <v>0</v>
      </c>
      <c r="V11" s="99"/>
      <c r="W11" s="99"/>
      <c r="X11" s="99"/>
      <c r="Y11" s="99"/>
      <c r="Z11" s="99"/>
      <c r="AA11" s="99"/>
      <c r="AB11" s="99"/>
      <c r="AC11" s="99"/>
      <c r="AD11" s="99"/>
      <c r="AE11" s="99" t="s">
        <v>745</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outlineLevel="1">
      <c r="A12" s="100">
        <v>4</v>
      </c>
      <c r="B12" s="281" t="s">
        <v>1926</v>
      </c>
      <c r="C12" s="280" t="s">
        <v>119</v>
      </c>
      <c r="D12" s="104" t="s">
        <v>178</v>
      </c>
      <c r="E12" s="257">
        <v>44</v>
      </c>
      <c r="F12" s="256">
        <v>0</v>
      </c>
      <c r="G12" s="106">
        <f t="shared" si="0"/>
        <v>0</v>
      </c>
      <c r="H12" s="106"/>
      <c r="I12" s="106">
        <f t="shared" si="1"/>
        <v>0</v>
      </c>
      <c r="J12" s="106"/>
      <c r="K12" s="106">
        <f t="shared" si="2"/>
        <v>0</v>
      </c>
      <c r="L12" s="106">
        <v>21</v>
      </c>
      <c r="M12" s="106">
        <f t="shared" si="3"/>
        <v>0</v>
      </c>
      <c r="N12" s="104">
        <v>0</v>
      </c>
      <c r="O12" s="104">
        <f t="shared" si="4"/>
        <v>0</v>
      </c>
      <c r="P12" s="104">
        <v>0</v>
      </c>
      <c r="Q12" s="104">
        <f t="shared" si="5"/>
        <v>0</v>
      </c>
      <c r="R12" s="104"/>
      <c r="S12" s="104"/>
      <c r="T12" s="105">
        <v>0.161</v>
      </c>
      <c r="U12" s="104">
        <f t="shared" si="6"/>
        <v>7.08</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v>5</v>
      </c>
      <c r="B13" s="281" t="s">
        <v>1925</v>
      </c>
      <c r="C13" s="280" t="s">
        <v>1924</v>
      </c>
      <c r="D13" s="104" t="s">
        <v>178</v>
      </c>
      <c r="E13" s="257">
        <v>114</v>
      </c>
      <c r="F13" s="256">
        <v>0</v>
      </c>
      <c r="G13" s="106">
        <f t="shared" si="0"/>
        <v>0</v>
      </c>
      <c r="H13" s="106"/>
      <c r="I13" s="106">
        <f t="shared" si="1"/>
        <v>0</v>
      </c>
      <c r="J13" s="106"/>
      <c r="K13" s="106">
        <f t="shared" si="2"/>
        <v>0</v>
      </c>
      <c r="L13" s="106">
        <v>21</v>
      </c>
      <c r="M13" s="106">
        <f t="shared" si="3"/>
        <v>0</v>
      </c>
      <c r="N13" s="104">
        <v>2.0000000000000002E-5</v>
      </c>
      <c r="O13" s="104">
        <f t="shared" si="4"/>
        <v>2.2799999999999999E-3</v>
      </c>
      <c r="P13" s="104">
        <v>0</v>
      </c>
      <c r="Q13" s="104">
        <f t="shared" si="5"/>
        <v>0</v>
      </c>
      <c r="R13" s="104"/>
      <c r="S13" s="104"/>
      <c r="T13" s="105">
        <v>0.1</v>
      </c>
      <c r="U13" s="104">
        <f t="shared" si="6"/>
        <v>11.4</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v>6</v>
      </c>
      <c r="B14" s="281" t="s">
        <v>1911</v>
      </c>
      <c r="C14" s="280" t="s">
        <v>1910</v>
      </c>
      <c r="D14" s="104" t="s">
        <v>114</v>
      </c>
      <c r="E14" s="257">
        <v>3132</v>
      </c>
      <c r="F14" s="256">
        <v>0</v>
      </c>
      <c r="G14" s="106">
        <f t="shared" si="0"/>
        <v>0</v>
      </c>
      <c r="H14" s="106"/>
      <c r="I14" s="106">
        <f t="shared" si="1"/>
        <v>0</v>
      </c>
      <c r="J14" s="106"/>
      <c r="K14" s="106">
        <f t="shared" si="2"/>
        <v>0</v>
      </c>
      <c r="L14" s="106">
        <v>21</v>
      </c>
      <c r="M14" s="106">
        <f t="shared" si="3"/>
        <v>0</v>
      </c>
      <c r="N14" s="104">
        <v>0</v>
      </c>
      <c r="O14" s="104">
        <f t="shared" si="4"/>
        <v>0</v>
      </c>
      <c r="P14" s="104">
        <v>0</v>
      </c>
      <c r="Q14" s="104">
        <f t="shared" si="5"/>
        <v>0</v>
      </c>
      <c r="R14" s="104"/>
      <c r="S14" s="104"/>
      <c r="T14" s="105">
        <v>7.0000000000000001E-3</v>
      </c>
      <c r="U14" s="104">
        <f t="shared" si="6"/>
        <v>21.92</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outlineLevel="1">
      <c r="A15" s="100"/>
      <c r="B15" s="281"/>
      <c r="C15" s="362" t="s">
        <v>1907</v>
      </c>
      <c r="D15" s="363"/>
      <c r="E15" s="364"/>
      <c r="F15" s="365"/>
      <c r="G15" s="366"/>
      <c r="H15" s="106"/>
      <c r="I15" s="106"/>
      <c r="J15" s="106"/>
      <c r="K15" s="106"/>
      <c r="L15" s="106"/>
      <c r="M15" s="106"/>
      <c r="N15" s="104"/>
      <c r="O15" s="104"/>
      <c r="P15" s="104"/>
      <c r="Q15" s="104"/>
      <c r="R15" s="104"/>
      <c r="S15" s="104"/>
      <c r="T15" s="105"/>
      <c r="U15" s="104"/>
      <c r="V15" s="99"/>
      <c r="W15" s="99"/>
      <c r="X15" s="99"/>
      <c r="Y15" s="99"/>
      <c r="Z15" s="99"/>
      <c r="AA15" s="99"/>
      <c r="AB15" s="99"/>
      <c r="AC15" s="99"/>
      <c r="AD15" s="99"/>
      <c r="AE15" s="99" t="s">
        <v>80</v>
      </c>
      <c r="AF15" s="99"/>
      <c r="AG15" s="99"/>
      <c r="AH15" s="99"/>
      <c r="AI15" s="99"/>
      <c r="AJ15" s="99"/>
      <c r="AK15" s="99"/>
      <c r="AL15" s="99"/>
      <c r="AM15" s="99"/>
      <c r="AN15" s="99"/>
      <c r="AO15" s="99"/>
      <c r="AP15" s="99"/>
      <c r="AQ15" s="99"/>
      <c r="AR15" s="99"/>
      <c r="AS15" s="99"/>
      <c r="AT15" s="99"/>
      <c r="AU15" s="99"/>
      <c r="AV15" s="99"/>
      <c r="AW15" s="99"/>
      <c r="AX15" s="99"/>
      <c r="AY15" s="99"/>
      <c r="AZ15" s="99"/>
      <c r="BA15" s="101" t="str">
        <f>C15</f>
        <v>2x ročně</v>
      </c>
      <c r="BB15" s="99"/>
      <c r="BC15" s="99"/>
      <c r="BD15" s="99"/>
      <c r="BE15" s="99"/>
      <c r="BF15" s="99"/>
      <c r="BG15" s="99"/>
      <c r="BH15" s="99"/>
    </row>
    <row r="16" spans="1:60" outlineLevel="1">
      <c r="A16" s="100">
        <v>7</v>
      </c>
      <c r="B16" s="281" t="s">
        <v>1909</v>
      </c>
      <c r="C16" s="280" t="s">
        <v>1908</v>
      </c>
      <c r="D16" s="104" t="s">
        <v>114</v>
      </c>
      <c r="E16" s="257">
        <v>2950</v>
      </c>
      <c r="F16" s="256">
        <v>0</v>
      </c>
      <c r="G16" s="106">
        <f>ROUND(E16*F16,2)</f>
        <v>0</v>
      </c>
      <c r="H16" s="106"/>
      <c r="I16" s="106">
        <f>ROUND(E16*H16,2)</f>
        <v>0</v>
      </c>
      <c r="J16" s="106"/>
      <c r="K16" s="106">
        <f>ROUND(E16*J16,2)</f>
        <v>0</v>
      </c>
      <c r="L16" s="106">
        <v>21</v>
      </c>
      <c r="M16" s="106">
        <f>G16*(1+L16/100)</f>
        <v>0</v>
      </c>
      <c r="N16" s="104">
        <v>0</v>
      </c>
      <c r="O16" s="104">
        <f>ROUND(E16*N16,5)</f>
        <v>0</v>
      </c>
      <c r="P16" s="104">
        <v>0</v>
      </c>
      <c r="Q16" s="104">
        <f>ROUND(E16*P16,5)</f>
        <v>0</v>
      </c>
      <c r="R16" s="104"/>
      <c r="S16" s="104"/>
      <c r="T16" s="105">
        <v>1.7999999999999999E-2</v>
      </c>
      <c r="U16" s="104">
        <f>ROUND(E16*T16,2)</f>
        <v>53.1</v>
      </c>
      <c r="V16" s="99"/>
      <c r="W16" s="99"/>
      <c r="X16" s="99"/>
      <c r="Y16" s="99"/>
      <c r="Z16" s="99"/>
      <c r="AA16" s="99"/>
      <c r="AB16" s="99"/>
      <c r="AC16" s="99"/>
      <c r="AD16" s="99"/>
      <c r="AE16" s="99" t="s">
        <v>79</v>
      </c>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c r="B17" s="281"/>
      <c r="C17" s="362" t="s">
        <v>1907</v>
      </c>
      <c r="D17" s="363"/>
      <c r="E17" s="364"/>
      <c r="F17" s="365"/>
      <c r="G17" s="366"/>
      <c r="H17" s="106"/>
      <c r="I17" s="106"/>
      <c r="J17" s="106"/>
      <c r="K17" s="106"/>
      <c r="L17" s="106"/>
      <c r="M17" s="106"/>
      <c r="N17" s="104"/>
      <c r="O17" s="104"/>
      <c r="P17" s="104"/>
      <c r="Q17" s="104"/>
      <c r="R17" s="104"/>
      <c r="S17" s="104"/>
      <c r="T17" s="105"/>
      <c r="U17" s="104"/>
      <c r="V17" s="99"/>
      <c r="W17" s="99"/>
      <c r="X17" s="99"/>
      <c r="Y17" s="99"/>
      <c r="Z17" s="99"/>
      <c r="AA17" s="99"/>
      <c r="AB17" s="99"/>
      <c r="AC17" s="99"/>
      <c r="AD17" s="99"/>
      <c r="AE17" s="99" t="s">
        <v>80</v>
      </c>
      <c r="AF17" s="99"/>
      <c r="AG17" s="99"/>
      <c r="AH17" s="99"/>
      <c r="AI17" s="99"/>
      <c r="AJ17" s="99"/>
      <c r="AK17" s="99"/>
      <c r="AL17" s="99"/>
      <c r="AM17" s="99"/>
      <c r="AN17" s="99"/>
      <c r="AO17" s="99"/>
      <c r="AP17" s="99"/>
      <c r="AQ17" s="99"/>
      <c r="AR17" s="99"/>
      <c r="AS17" s="99"/>
      <c r="AT17" s="99"/>
      <c r="AU17" s="99"/>
      <c r="AV17" s="99"/>
      <c r="AW17" s="99"/>
      <c r="AX17" s="99"/>
      <c r="AY17" s="99"/>
      <c r="AZ17" s="99"/>
      <c r="BA17" s="101" t="str">
        <f>C17</f>
        <v>2x ročně</v>
      </c>
      <c r="BB17" s="99"/>
      <c r="BC17" s="99"/>
      <c r="BD17" s="99"/>
      <c r="BE17" s="99"/>
      <c r="BF17" s="99"/>
      <c r="BG17" s="99"/>
      <c r="BH17" s="99"/>
    </row>
    <row r="18" spans="1:60" outlineLevel="1">
      <c r="A18" s="100">
        <v>8</v>
      </c>
      <c r="B18" s="281" t="s">
        <v>1906</v>
      </c>
      <c r="C18" s="280" t="s">
        <v>1905</v>
      </c>
      <c r="D18" s="104" t="s">
        <v>114</v>
      </c>
      <c r="E18" s="257">
        <v>8250</v>
      </c>
      <c r="F18" s="256">
        <v>0</v>
      </c>
      <c r="G18" s="106">
        <f>ROUND(E18*F18,2)</f>
        <v>0</v>
      </c>
      <c r="H18" s="106"/>
      <c r="I18" s="106">
        <f>ROUND(E18*H18,2)</f>
        <v>0</v>
      </c>
      <c r="J18" s="106"/>
      <c r="K18" s="106">
        <f>ROUND(E18*J18,2)</f>
        <v>0</v>
      </c>
      <c r="L18" s="106">
        <v>21</v>
      </c>
      <c r="M18" s="106">
        <f>G18*(1+L18/100)</f>
        <v>0</v>
      </c>
      <c r="N18" s="104">
        <v>0</v>
      </c>
      <c r="O18" s="104">
        <f>ROUND(E18*N18,5)</f>
        <v>0</v>
      </c>
      <c r="P18" s="104">
        <v>0</v>
      </c>
      <c r="Q18" s="104">
        <f>ROUND(E18*P18,5)</f>
        <v>0</v>
      </c>
      <c r="R18" s="104"/>
      <c r="S18" s="104"/>
      <c r="T18" s="105">
        <v>8.0000000000000002E-3</v>
      </c>
      <c r="U18" s="104">
        <f>ROUND(E18*T18,2)</f>
        <v>66</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c r="B19" s="281"/>
      <c r="C19" s="362" t="s">
        <v>1902</v>
      </c>
      <c r="D19" s="363"/>
      <c r="E19" s="364"/>
      <c r="F19" s="365"/>
      <c r="G19" s="36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80</v>
      </c>
      <c r="AF19" s="99"/>
      <c r="AG19" s="99"/>
      <c r="AH19" s="99"/>
      <c r="AI19" s="99"/>
      <c r="AJ19" s="99"/>
      <c r="AK19" s="99"/>
      <c r="AL19" s="99"/>
      <c r="AM19" s="99"/>
      <c r="AN19" s="99"/>
      <c r="AO19" s="99"/>
      <c r="AP19" s="99"/>
      <c r="AQ19" s="99"/>
      <c r="AR19" s="99"/>
      <c r="AS19" s="99"/>
      <c r="AT19" s="99"/>
      <c r="AU19" s="99"/>
      <c r="AV19" s="99"/>
      <c r="AW19" s="99"/>
      <c r="AX19" s="99"/>
      <c r="AY19" s="99"/>
      <c r="AZ19" s="99"/>
      <c r="BA19" s="101" t="str">
        <f>C19</f>
        <v>10x ročně</v>
      </c>
      <c r="BB19" s="99"/>
      <c r="BC19" s="99"/>
      <c r="BD19" s="99"/>
      <c r="BE19" s="99"/>
      <c r="BF19" s="99"/>
      <c r="BG19" s="99"/>
      <c r="BH19" s="99"/>
    </row>
    <row r="20" spans="1:60" outlineLevel="1">
      <c r="A20" s="100">
        <v>9</v>
      </c>
      <c r="B20" s="281" t="s">
        <v>1904</v>
      </c>
      <c r="C20" s="280" t="s">
        <v>1903</v>
      </c>
      <c r="D20" s="104" t="s">
        <v>114</v>
      </c>
      <c r="E20" s="257">
        <v>5960</v>
      </c>
      <c r="F20" s="256">
        <v>0</v>
      </c>
      <c r="G20" s="106">
        <f>ROUND(E20*F20,2)</f>
        <v>0</v>
      </c>
      <c r="H20" s="106"/>
      <c r="I20" s="106">
        <f>ROUND(E20*H20,2)</f>
        <v>0</v>
      </c>
      <c r="J20" s="106"/>
      <c r="K20" s="106">
        <f>ROUND(E20*J20,2)</f>
        <v>0</v>
      </c>
      <c r="L20" s="106">
        <v>21</v>
      </c>
      <c r="M20" s="106">
        <f>G20*(1+L20/100)</f>
        <v>0</v>
      </c>
      <c r="N20" s="104">
        <v>0</v>
      </c>
      <c r="O20" s="104">
        <f>ROUND(E20*N20,5)</f>
        <v>0</v>
      </c>
      <c r="P20" s="104">
        <v>0</v>
      </c>
      <c r="Q20" s="104">
        <f>ROUND(E20*P20,5)</f>
        <v>0</v>
      </c>
      <c r="R20" s="104"/>
      <c r="S20" s="104"/>
      <c r="T20" s="105">
        <v>1.6E-2</v>
      </c>
      <c r="U20" s="104">
        <f>ROUND(E20*T20,2)</f>
        <v>95.36</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c r="B21" s="281"/>
      <c r="C21" s="362" t="s">
        <v>1902</v>
      </c>
      <c r="D21" s="363"/>
      <c r="E21" s="364"/>
      <c r="F21" s="365"/>
      <c r="G21" s="366"/>
      <c r="H21" s="106"/>
      <c r="I21" s="106"/>
      <c r="J21" s="106"/>
      <c r="K21" s="106"/>
      <c r="L21" s="106"/>
      <c r="M21" s="106"/>
      <c r="N21" s="104"/>
      <c r="O21" s="104"/>
      <c r="P21" s="104"/>
      <c r="Q21" s="104"/>
      <c r="R21" s="104"/>
      <c r="S21" s="104"/>
      <c r="T21" s="105"/>
      <c r="U21" s="104"/>
      <c r="V21" s="99"/>
      <c r="W21" s="99"/>
      <c r="X21" s="99"/>
      <c r="Y21" s="99"/>
      <c r="Z21" s="99"/>
      <c r="AA21" s="99"/>
      <c r="AB21" s="99"/>
      <c r="AC21" s="99"/>
      <c r="AD21" s="99"/>
      <c r="AE21" s="99" t="s">
        <v>80</v>
      </c>
      <c r="AF21" s="99"/>
      <c r="AG21" s="99"/>
      <c r="AH21" s="99"/>
      <c r="AI21" s="99"/>
      <c r="AJ21" s="99"/>
      <c r="AK21" s="99"/>
      <c r="AL21" s="99"/>
      <c r="AM21" s="99"/>
      <c r="AN21" s="99"/>
      <c r="AO21" s="99"/>
      <c r="AP21" s="99"/>
      <c r="AQ21" s="99"/>
      <c r="AR21" s="99"/>
      <c r="AS21" s="99"/>
      <c r="AT21" s="99"/>
      <c r="AU21" s="99"/>
      <c r="AV21" s="99"/>
      <c r="AW21" s="99"/>
      <c r="AX21" s="99"/>
      <c r="AY21" s="99"/>
      <c r="AZ21" s="99"/>
      <c r="BA21" s="101" t="str">
        <f>C21</f>
        <v>10x ročně</v>
      </c>
      <c r="BB21" s="99"/>
      <c r="BC21" s="99"/>
      <c r="BD21" s="99"/>
      <c r="BE21" s="99"/>
      <c r="BF21" s="99"/>
      <c r="BG21" s="99"/>
      <c r="BH21" s="99"/>
    </row>
    <row r="22" spans="1:60" outlineLevel="1">
      <c r="A22" s="100">
        <v>10</v>
      </c>
      <c r="B22" s="281" t="s">
        <v>1923</v>
      </c>
      <c r="C22" s="280" t="s">
        <v>1922</v>
      </c>
      <c r="D22" s="104" t="s">
        <v>114</v>
      </c>
      <c r="E22" s="257">
        <v>53</v>
      </c>
      <c r="F22" s="256">
        <v>0</v>
      </c>
      <c r="G22" s="106">
        <f>ROUND(E22*F22,2)</f>
        <v>0</v>
      </c>
      <c r="H22" s="106"/>
      <c r="I22" s="106">
        <f>ROUND(E22*H22,2)</f>
        <v>0</v>
      </c>
      <c r="J22" s="106"/>
      <c r="K22" s="106">
        <f>ROUND(E22*J22,2)</f>
        <v>0</v>
      </c>
      <c r="L22" s="106">
        <v>21</v>
      </c>
      <c r="M22" s="106">
        <f>G22*(1+L22/100)</f>
        <v>0</v>
      </c>
      <c r="N22" s="104">
        <v>0</v>
      </c>
      <c r="O22" s="104">
        <f>ROUND(E22*N22,5)</f>
        <v>0</v>
      </c>
      <c r="P22" s="104">
        <v>0</v>
      </c>
      <c r="Q22" s="104">
        <f>ROUND(E22*P22,5)</f>
        <v>0</v>
      </c>
      <c r="R22" s="104"/>
      <c r="S22" s="104"/>
      <c r="T22" s="105">
        <v>3.5999999999999997E-2</v>
      </c>
      <c r="U22" s="104">
        <f>ROUND(E22*T22,2)</f>
        <v>1.91</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outlineLevel="1">
      <c r="A23" s="100">
        <v>11</v>
      </c>
      <c r="B23" s="281" t="s">
        <v>1901</v>
      </c>
      <c r="C23" s="280" t="s">
        <v>1900</v>
      </c>
      <c r="D23" s="104" t="s">
        <v>114</v>
      </c>
      <c r="E23" s="257">
        <v>600</v>
      </c>
      <c r="F23" s="256">
        <v>0</v>
      </c>
      <c r="G23" s="106">
        <f>ROUND(E23*F23,2)</f>
        <v>0</v>
      </c>
      <c r="H23" s="106"/>
      <c r="I23" s="106">
        <f>ROUND(E23*H23,2)</f>
        <v>0</v>
      </c>
      <c r="J23" s="106"/>
      <c r="K23" s="106">
        <f>ROUND(E23*J23,2)</f>
        <v>0</v>
      </c>
      <c r="L23" s="106">
        <v>21</v>
      </c>
      <c r="M23" s="106">
        <f>G23*(1+L23/100)</f>
        <v>0</v>
      </c>
      <c r="N23" s="104">
        <v>0</v>
      </c>
      <c r="O23" s="104">
        <f>ROUND(E23*N23,5)</f>
        <v>0</v>
      </c>
      <c r="P23" s="104">
        <v>0</v>
      </c>
      <c r="Q23" s="104">
        <f>ROUND(E23*P23,5)</f>
        <v>0</v>
      </c>
      <c r="R23" s="104"/>
      <c r="S23" s="104"/>
      <c r="T23" s="105">
        <v>0.157</v>
      </c>
      <c r="U23" s="104">
        <f>ROUND(E23*T23,2)</f>
        <v>94.2</v>
      </c>
      <c r="V23" s="99"/>
      <c r="W23" s="99"/>
      <c r="X23" s="99"/>
      <c r="Y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c r="B24" s="281"/>
      <c r="C24" s="362" t="s">
        <v>1907</v>
      </c>
      <c r="D24" s="363"/>
      <c r="E24" s="364"/>
      <c r="F24" s="365"/>
      <c r="G24" s="366"/>
      <c r="H24" s="106"/>
      <c r="I24" s="106"/>
      <c r="J24" s="106"/>
      <c r="K24" s="106"/>
      <c r="L24" s="106"/>
      <c r="M24" s="106"/>
      <c r="N24" s="104"/>
      <c r="O24" s="104"/>
      <c r="P24" s="104"/>
      <c r="Q24" s="104"/>
      <c r="R24" s="104"/>
      <c r="S24" s="104"/>
      <c r="T24" s="105"/>
      <c r="U24" s="104"/>
      <c r="V24" s="99"/>
      <c r="W24" s="99"/>
      <c r="X24" s="99"/>
      <c r="Y24" s="99"/>
      <c r="Z24" s="99"/>
      <c r="AA24" s="99"/>
      <c r="AB24" s="99"/>
      <c r="AC24" s="99"/>
      <c r="AD24" s="99"/>
      <c r="AE24" s="99" t="s">
        <v>80</v>
      </c>
      <c r="AF24" s="99"/>
      <c r="AG24" s="99"/>
      <c r="AH24" s="99"/>
      <c r="AI24" s="99"/>
      <c r="AJ24" s="99"/>
      <c r="AK24" s="99"/>
      <c r="AL24" s="99"/>
      <c r="AM24" s="99"/>
      <c r="AN24" s="99"/>
      <c r="AO24" s="99"/>
      <c r="AP24" s="99"/>
      <c r="AQ24" s="99"/>
      <c r="AR24" s="99"/>
      <c r="AS24" s="99"/>
      <c r="AT24" s="99"/>
      <c r="AU24" s="99"/>
      <c r="AV24" s="99"/>
      <c r="AW24" s="99"/>
      <c r="AX24" s="99"/>
      <c r="AY24" s="99"/>
      <c r="AZ24" s="99"/>
      <c r="BA24" s="101" t="str">
        <f>C24</f>
        <v>2x ročně</v>
      </c>
      <c r="BB24" s="99"/>
      <c r="BC24" s="99"/>
      <c r="BD24" s="99"/>
      <c r="BE24" s="99"/>
      <c r="BF24" s="99"/>
      <c r="BG24" s="99"/>
      <c r="BH24" s="99"/>
    </row>
    <row r="25" spans="1:60" outlineLevel="1">
      <c r="A25" s="100">
        <v>12</v>
      </c>
      <c r="B25" s="281" t="s">
        <v>1899</v>
      </c>
      <c r="C25" s="280" t="s">
        <v>1898</v>
      </c>
      <c r="D25" s="104" t="s">
        <v>114</v>
      </c>
      <c r="E25" s="257">
        <v>1844</v>
      </c>
      <c r="F25" s="256">
        <v>0</v>
      </c>
      <c r="G25" s="106">
        <f>ROUND(E25*F25,2)</f>
        <v>0</v>
      </c>
      <c r="H25" s="106"/>
      <c r="I25" s="106">
        <f>ROUND(E25*H25,2)</f>
        <v>0</v>
      </c>
      <c r="J25" s="106"/>
      <c r="K25" s="106">
        <f>ROUND(E25*J25,2)</f>
        <v>0</v>
      </c>
      <c r="L25" s="106">
        <v>21</v>
      </c>
      <c r="M25" s="106">
        <f>G25*(1+L25/100)</f>
        <v>0</v>
      </c>
      <c r="N25" s="104">
        <v>0</v>
      </c>
      <c r="O25" s="104">
        <f>ROUND(E25*N25,5)</f>
        <v>0</v>
      </c>
      <c r="P25" s="104">
        <v>0</v>
      </c>
      <c r="Q25" s="104">
        <f>ROUND(E25*P25,5)</f>
        <v>0</v>
      </c>
      <c r="R25" s="104"/>
      <c r="S25" s="104"/>
      <c r="T25" s="105">
        <v>0.22</v>
      </c>
      <c r="U25" s="104">
        <f>ROUND(E25*T25,2)</f>
        <v>405.68</v>
      </c>
      <c r="V25" s="99"/>
      <c r="W25" s="99"/>
      <c r="X25" s="99"/>
      <c r="Y25" s="99"/>
      <c r="Z25" s="99"/>
      <c r="AA25" s="99"/>
      <c r="AB25" s="99"/>
      <c r="AC25" s="99"/>
      <c r="AD25" s="99"/>
      <c r="AE25" s="99" t="s">
        <v>79</v>
      </c>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outlineLevel="1">
      <c r="A26" s="100"/>
      <c r="B26" s="281"/>
      <c r="C26" s="362" t="s">
        <v>1907</v>
      </c>
      <c r="D26" s="363"/>
      <c r="E26" s="364"/>
      <c r="F26" s="365"/>
      <c r="G26" s="366"/>
      <c r="H26" s="106"/>
      <c r="I26" s="106"/>
      <c r="J26" s="106"/>
      <c r="K26" s="106"/>
      <c r="L26" s="106"/>
      <c r="M26" s="106"/>
      <c r="N26" s="104"/>
      <c r="O26" s="104"/>
      <c r="P26" s="104"/>
      <c r="Q26" s="104"/>
      <c r="R26" s="104"/>
      <c r="S26" s="104"/>
      <c r="T26" s="105"/>
      <c r="U26" s="104"/>
      <c r="V26" s="99"/>
      <c r="W26" s="99"/>
      <c r="X26" s="99"/>
      <c r="Y26" s="99"/>
      <c r="Z26" s="99"/>
      <c r="AA26" s="99"/>
      <c r="AB26" s="99"/>
      <c r="AC26" s="99"/>
      <c r="AD26" s="99"/>
      <c r="AE26" s="99" t="s">
        <v>80</v>
      </c>
      <c r="AF26" s="99"/>
      <c r="AG26" s="99"/>
      <c r="AH26" s="99"/>
      <c r="AI26" s="99"/>
      <c r="AJ26" s="99"/>
      <c r="AK26" s="99"/>
      <c r="AL26" s="99"/>
      <c r="AM26" s="99"/>
      <c r="AN26" s="99"/>
      <c r="AO26" s="99"/>
      <c r="AP26" s="99"/>
      <c r="AQ26" s="99"/>
      <c r="AR26" s="99"/>
      <c r="AS26" s="99"/>
      <c r="AT26" s="99"/>
      <c r="AU26" s="99"/>
      <c r="AV26" s="99"/>
      <c r="AW26" s="99"/>
      <c r="AX26" s="99"/>
      <c r="AY26" s="99"/>
      <c r="AZ26" s="99"/>
      <c r="BA26" s="101" t="str">
        <f>C26</f>
        <v>2x ročně</v>
      </c>
      <c r="BB26" s="99"/>
      <c r="BC26" s="99"/>
      <c r="BD26" s="99"/>
      <c r="BE26" s="99"/>
      <c r="BF26" s="99"/>
      <c r="BG26" s="99"/>
      <c r="BH26" s="99"/>
    </row>
    <row r="27" spans="1:60" outlineLevel="1">
      <c r="A27" s="100">
        <v>13</v>
      </c>
      <c r="B27" s="281" t="s">
        <v>1896</v>
      </c>
      <c r="C27" s="280" t="s">
        <v>1895</v>
      </c>
      <c r="D27" s="104" t="s">
        <v>114</v>
      </c>
      <c r="E27" s="257">
        <v>159</v>
      </c>
      <c r="F27" s="256">
        <v>0</v>
      </c>
      <c r="G27" s="106">
        <f>ROUND(E27*F27,2)</f>
        <v>0</v>
      </c>
      <c r="H27" s="106"/>
      <c r="I27" s="106">
        <f>ROUND(E27*H27,2)</f>
        <v>0</v>
      </c>
      <c r="J27" s="106"/>
      <c r="K27" s="106">
        <f>ROUND(E27*J27,2)</f>
        <v>0</v>
      </c>
      <c r="L27" s="106">
        <v>21</v>
      </c>
      <c r="M27" s="106">
        <f>G27*(1+L27/100)</f>
        <v>0</v>
      </c>
      <c r="N27" s="104">
        <v>0</v>
      </c>
      <c r="O27" s="104">
        <f>ROUND(E27*N27,5)</f>
        <v>0</v>
      </c>
      <c r="P27" s="104">
        <v>0</v>
      </c>
      <c r="Q27" s="104">
        <f>ROUND(E27*P27,5)</f>
        <v>0</v>
      </c>
      <c r="R27" s="104"/>
      <c r="S27" s="104"/>
      <c r="T27" s="105">
        <v>0.17699999999999999</v>
      </c>
      <c r="U27" s="104">
        <f>ROUND(E27*T27,2)</f>
        <v>28.14</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outlineLevel="1">
      <c r="A28" s="100"/>
      <c r="B28" s="281"/>
      <c r="C28" s="362" t="s">
        <v>1921</v>
      </c>
      <c r="D28" s="363"/>
      <c r="E28" s="364"/>
      <c r="F28" s="365"/>
      <c r="G28" s="36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5x ročně</v>
      </c>
      <c r="BB28" s="99"/>
      <c r="BC28" s="99"/>
      <c r="BD28" s="99"/>
      <c r="BE28" s="99"/>
      <c r="BF28" s="99"/>
      <c r="BG28" s="99"/>
      <c r="BH28" s="99"/>
    </row>
    <row r="29" spans="1:60" outlineLevel="1">
      <c r="A29" s="100">
        <v>14</v>
      </c>
      <c r="B29" s="281" t="s">
        <v>1920</v>
      </c>
      <c r="C29" s="280" t="s">
        <v>116</v>
      </c>
      <c r="D29" s="104" t="s">
        <v>114</v>
      </c>
      <c r="E29" s="257">
        <v>825</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0</v>
      </c>
      <c r="U29" s="104">
        <f>ROUND(E29*T29,2)</f>
        <v>0</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v>15</v>
      </c>
      <c r="B30" s="281" t="s">
        <v>1919</v>
      </c>
      <c r="C30" s="280" t="s">
        <v>115</v>
      </c>
      <c r="D30" s="104" t="s">
        <v>114</v>
      </c>
      <c r="E30" s="257">
        <v>596</v>
      </c>
      <c r="F30" s="256">
        <v>0</v>
      </c>
      <c r="G30" s="106">
        <f>ROUND(E30*F30,2)</f>
        <v>0</v>
      </c>
      <c r="H30" s="106"/>
      <c r="I30" s="106">
        <f>ROUND(E30*H30,2)</f>
        <v>0</v>
      </c>
      <c r="J30" s="106"/>
      <c r="K30" s="106">
        <f>ROUND(E30*J30,2)</f>
        <v>0</v>
      </c>
      <c r="L30" s="106">
        <v>21</v>
      </c>
      <c r="M30" s="106">
        <f>G30*(1+L30/100)</f>
        <v>0</v>
      </c>
      <c r="N30" s="104">
        <v>0</v>
      </c>
      <c r="O30" s="104">
        <f>ROUND(E30*N30,5)</f>
        <v>0</v>
      </c>
      <c r="P30" s="104">
        <v>0</v>
      </c>
      <c r="Q30" s="104">
        <f>ROUND(E30*P30,5)</f>
        <v>0</v>
      </c>
      <c r="R30" s="104"/>
      <c r="S30" s="104"/>
      <c r="T30" s="105">
        <v>0</v>
      </c>
      <c r="U30" s="104">
        <f>ROUND(E30*T30,2)</f>
        <v>0</v>
      </c>
      <c r="V30" s="99"/>
      <c r="W30" s="99"/>
      <c r="X30" s="99"/>
      <c r="Y30" s="99"/>
      <c r="Z30" s="99"/>
      <c r="AA30" s="99"/>
      <c r="AB30" s="99"/>
      <c r="AC30" s="99"/>
      <c r="AD30" s="99"/>
      <c r="AE30" s="99" t="s">
        <v>79</v>
      </c>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v>16</v>
      </c>
      <c r="B31" s="281" t="s">
        <v>1918</v>
      </c>
      <c r="C31" s="280" t="s">
        <v>1917</v>
      </c>
      <c r="D31" s="104" t="s">
        <v>117</v>
      </c>
      <c r="E31" s="257">
        <v>50</v>
      </c>
      <c r="F31" s="256">
        <v>0</v>
      </c>
      <c r="G31" s="106">
        <f>ROUND(E31*F31,2)</f>
        <v>0</v>
      </c>
      <c r="H31" s="106"/>
      <c r="I31" s="106">
        <f>ROUND(E31*H31,2)</f>
        <v>0</v>
      </c>
      <c r="J31" s="106"/>
      <c r="K31" s="106">
        <f>ROUND(E31*J31,2)</f>
        <v>0</v>
      </c>
      <c r="L31" s="106">
        <v>21</v>
      </c>
      <c r="M31" s="106">
        <f>G31*(1+L31/100)</f>
        <v>0</v>
      </c>
      <c r="N31" s="104">
        <v>0</v>
      </c>
      <c r="O31" s="104">
        <f>ROUND(E31*N31,5)</f>
        <v>0</v>
      </c>
      <c r="P31" s="104">
        <v>0</v>
      </c>
      <c r="Q31" s="104">
        <f>ROUND(E31*P31,5)</f>
        <v>0</v>
      </c>
      <c r="R31" s="104"/>
      <c r="S31" s="104"/>
      <c r="T31" s="105">
        <v>21.428999999999998</v>
      </c>
      <c r="U31" s="104">
        <f>ROUND(E31*T31,2)</f>
        <v>1071.45</v>
      </c>
      <c r="V31" s="99"/>
      <c r="W31" s="99"/>
      <c r="X31" s="99"/>
      <c r="Y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c r="B32" s="281"/>
      <c r="C32" s="362" t="s">
        <v>1914</v>
      </c>
      <c r="D32" s="363"/>
      <c r="E32" s="364"/>
      <c r="F32" s="365"/>
      <c r="G32" s="36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80</v>
      </c>
      <c r="AF32" s="99"/>
      <c r="AG32" s="99"/>
      <c r="AH32" s="99"/>
      <c r="AI32" s="99"/>
      <c r="AJ32" s="99"/>
      <c r="AK32" s="99"/>
      <c r="AL32" s="99"/>
      <c r="AM32" s="99"/>
      <c r="AN32" s="99"/>
      <c r="AO32" s="99"/>
      <c r="AP32" s="99"/>
      <c r="AQ32" s="99"/>
      <c r="AR32" s="99"/>
      <c r="AS32" s="99"/>
      <c r="AT32" s="99"/>
      <c r="AU32" s="99"/>
      <c r="AV32" s="99"/>
      <c r="AW32" s="99"/>
      <c r="AX32" s="99"/>
      <c r="AY32" s="99"/>
      <c r="AZ32" s="99"/>
      <c r="BA32" s="101" t="str">
        <f>C32</f>
        <v>hnojivem na široko 3x</v>
      </c>
      <c r="BB32" s="99"/>
      <c r="BC32" s="99"/>
      <c r="BD32" s="99"/>
      <c r="BE32" s="99"/>
      <c r="BF32" s="99"/>
      <c r="BG32" s="99"/>
      <c r="BH32" s="99"/>
    </row>
    <row r="33" spans="1:60" outlineLevel="1">
      <c r="A33" s="100">
        <v>17</v>
      </c>
      <c r="B33" s="281" t="s">
        <v>1916</v>
      </c>
      <c r="C33" s="280" t="s">
        <v>1915</v>
      </c>
      <c r="D33" s="104" t="s">
        <v>117</v>
      </c>
      <c r="E33" s="257">
        <v>36</v>
      </c>
      <c r="F33" s="256">
        <v>0</v>
      </c>
      <c r="G33" s="106">
        <f>ROUND(E33*F33,2)</f>
        <v>0</v>
      </c>
      <c r="H33" s="106"/>
      <c r="I33" s="106">
        <f>ROUND(E33*H33,2)</f>
        <v>0</v>
      </c>
      <c r="J33" s="106"/>
      <c r="K33" s="106">
        <f>ROUND(E33*J33,2)</f>
        <v>0</v>
      </c>
      <c r="L33" s="106">
        <v>21</v>
      </c>
      <c r="M33" s="106">
        <f>G33*(1+L33/100)</f>
        <v>0</v>
      </c>
      <c r="N33" s="104">
        <v>0</v>
      </c>
      <c r="O33" s="104">
        <f>ROUND(E33*N33,5)</f>
        <v>0</v>
      </c>
      <c r="P33" s="104">
        <v>0</v>
      </c>
      <c r="Q33" s="104">
        <f>ROUND(E33*P33,5)</f>
        <v>0</v>
      </c>
      <c r="R33" s="104"/>
      <c r="S33" s="104"/>
      <c r="T33" s="105">
        <v>42.856999999999999</v>
      </c>
      <c r="U33" s="104">
        <f>ROUND(E33*T33,2)</f>
        <v>1542.85</v>
      </c>
      <c r="V33" s="99"/>
      <c r="W33" s="99"/>
      <c r="X33" s="99"/>
      <c r="Y33" s="99"/>
      <c r="Z33" s="99"/>
      <c r="AA33" s="99"/>
      <c r="AB33" s="99"/>
      <c r="AC33" s="99"/>
      <c r="AD33" s="99"/>
      <c r="AE33" s="99" t="s">
        <v>79</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c r="B34" s="281"/>
      <c r="C34" s="362" t="s">
        <v>1914</v>
      </c>
      <c r="D34" s="363"/>
      <c r="E34" s="364"/>
      <c r="F34" s="365"/>
      <c r="G34" s="366"/>
      <c r="H34" s="106"/>
      <c r="I34" s="106"/>
      <c r="J34" s="106"/>
      <c r="K34" s="106"/>
      <c r="L34" s="106"/>
      <c r="M34" s="106"/>
      <c r="N34" s="104"/>
      <c r="O34" s="104"/>
      <c r="P34" s="104"/>
      <c r="Q34" s="104"/>
      <c r="R34" s="104"/>
      <c r="S34" s="104"/>
      <c r="T34" s="105"/>
      <c r="U34" s="104"/>
      <c r="V34" s="99"/>
      <c r="W34" s="99"/>
      <c r="X34" s="99"/>
      <c r="Y34" s="99"/>
      <c r="Z34" s="99"/>
      <c r="AA34" s="99"/>
      <c r="AB34" s="99"/>
      <c r="AC34" s="99"/>
      <c r="AD34" s="99"/>
      <c r="AE34" s="99" t="s">
        <v>80</v>
      </c>
      <c r="AF34" s="99"/>
      <c r="AG34" s="99"/>
      <c r="AH34" s="99"/>
      <c r="AI34" s="99"/>
      <c r="AJ34" s="99"/>
      <c r="AK34" s="99"/>
      <c r="AL34" s="99"/>
      <c r="AM34" s="99"/>
      <c r="AN34" s="99"/>
      <c r="AO34" s="99"/>
      <c r="AP34" s="99"/>
      <c r="AQ34" s="99"/>
      <c r="AR34" s="99"/>
      <c r="AS34" s="99"/>
      <c r="AT34" s="99"/>
      <c r="AU34" s="99"/>
      <c r="AV34" s="99"/>
      <c r="AW34" s="99"/>
      <c r="AX34" s="99"/>
      <c r="AY34" s="99"/>
      <c r="AZ34" s="99"/>
      <c r="BA34" s="101" t="str">
        <f>C34</f>
        <v>hnojivem na široko 3x</v>
      </c>
      <c r="BB34" s="99"/>
      <c r="BC34" s="99"/>
      <c r="BD34" s="99"/>
      <c r="BE34" s="99"/>
      <c r="BF34" s="99"/>
      <c r="BG34" s="99"/>
      <c r="BH34" s="99"/>
    </row>
    <row r="35" spans="1:60" outlineLevel="1">
      <c r="A35" s="100">
        <v>18</v>
      </c>
      <c r="B35" s="281" t="s">
        <v>1913</v>
      </c>
      <c r="C35" s="280" t="s">
        <v>1912</v>
      </c>
      <c r="D35" s="104" t="s">
        <v>117</v>
      </c>
      <c r="E35" s="257">
        <v>86</v>
      </c>
      <c r="F35" s="256">
        <v>0</v>
      </c>
      <c r="G35" s="106">
        <f>ROUND(E35*F35,2)</f>
        <v>0</v>
      </c>
      <c r="H35" s="106"/>
      <c r="I35" s="106">
        <f>ROUND(E35*H35,2)</f>
        <v>0</v>
      </c>
      <c r="J35" s="106"/>
      <c r="K35" s="106">
        <f>ROUND(E35*J35,2)</f>
        <v>0</v>
      </c>
      <c r="L35" s="106">
        <v>21</v>
      </c>
      <c r="M35" s="106">
        <f>G35*(1+L35/100)</f>
        <v>0</v>
      </c>
      <c r="N35" s="104">
        <v>1E-3</v>
      </c>
      <c r="O35" s="104">
        <f>ROUND(E35*N35,5)</f>
        <v>8.5999999999999993E-2</v>
      </c>
      <c r="P35" s="104">
        <v>0</v>
      </c>
      <c r="Q35" s="104">
        <f>ROUND(E35*P35,5)</f>
        <v>0</v>
      </c>
      <c r="R35" s="104"/>
      <c r="S35" s="104"/>
      <c r="T35" s="105">
        <v>0</v>
      </c>
      <c r="U35" s="104">
        <f>ROUND(E35*T35,2)</f>
        <v>0</v>
      </c>
      <c r="V35" s="99"/>
      <c r="W35" s="99"/>
      <c r="X35" s="99"/>
      <c r="Y35" s="99"/>
      <c r="Z35" s="99"/>
      <c r="AA35" s="99"/>
      <c r="AB35" s="99"/>
      <c r="AC35" s="99"/>
      <c r="AD35" s="99"/>
      <c r="AE35" s="99" t="s">
        <v>745</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19</v>
      </c>
      <c r="B36" s="281" t="s">
        <v>1893</v>
      </c>
      <c r="C36" s="280" t="s">
        <v>1892</v>
      </c>
      <c r="D36" s="104" t="s">
        <v>113</v>
      </c>
      <c r="E36" s="257">
        <v>80.8</v>
      </c>
      <c r="F36" s="256">
        <v>0</v>
      </c>
      <c r="G36" s="106">
        <f>ROUND(E36*F36,2)</f>
        <v>0</v>
      </c>
      <c r="H36" s="106"/>
      <c r="I36" s="106">
        <f>ROUND(E36*H36,2)</f>
        <v>0</v>
      </c>
      <c r="J36" s="106"/>
      <c r="K36" s="106">
        <f>ROUND(E36*J36,2)</f>
        <v>0</v>
      </c>
      <c r="L36" s="106">
        <v>21</v>
      </c>
      <c r="M36" s="106">
        <f>G36*(1+L36/100)</f>
        <v>0</v>
      </c>
      <c r="N36" s="104">
        <v>0</v>
      </c>
      <c r="O36" s="104">
        <f>ROUND(E36*N36,5)</f>
        <v>0</v>
      </c>
      <c r="P36" s="104">
        <v>0</v>
      </c>
      <c r="Q36" s="104">
        <f>ROUND(E36*P36,5)</f>
        <v>0</v>
      </c>
      <c r="R36" s="104"/>
      <c r="S36" s="104"/>
      <c r="T36" s="105">
        <v>0.88400000000000001</v>
      </c>
      <c r="U36" s="104">
        <f>ROUND(E36*T36,2)</f>
        <v>71.430000000000007</v>
      </c>
      <c r="V36" s="99"/>
      <c r="W36" s="99"/>
      <c r="X36" s="99"/>
      <c r="Y36" s="99"/>
      <c r="Z36" s="99"/>
      <c r="AA36" s="99"/>
      <c r="AB36" s="99"/>
      <c r="AC36" s="99"/>
      <c r="AD36" s="99"/>
      <c r="AE36" s="99" t="s">
        <v>79</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v>20</v>
      </c>
      <c r="B37" s="281" t="s">
        <v>1891</v>
      </c>
      <c r="C37" s="280" t="s">
        <v>1890</v>
      </c>
      <c r="D37" s="104" t="s">
        <v>113</v>
      </c>
      <c r="E37" s="257">
        <v>80.8</v>
      </c>
      <c r="F37" s="256">
        <v>0</v>
      </c>
      <c r="G37" s="106">
        <f>ROUND(E37*F37,2)</f>
        <v>0</v>
      </c>
      <c r="H37" s="106"/>
      <c r="I37" s="106">
        <f>ROUND(E37*H37,2)</f>
        <v>0</v>
      </c>
      <c r="J37" s="106"/>
      <c r="K37" s="106">
        <f>ROUND(E37*J37,2)</f>
        <v>0</v>
      </c>
      <c r="L37" s="106">
        <v>21</v>
      </c>
      <c r="M37" s="106">
        <f>G37*(1+L37/100)</f>
        <v>0</v>
      </c>
      <c r="N37" s="104">
        <v>0</v>
      </c>
      <c r="O37" s="104">
        <f>ROUND(E37*N37,5)</f>
        <v>0</v>
      </c>
      <c r="P37" s="104">
        <v>0</v>
      </c>
      <c r="Q37" s="104">
        <f>ROUND(E37*P37,5)</f>
        <v>0</v>
      </c>
      <c r="R37" s="104"/>
      <c r="S37" s="104"/>
      <c r="T37" s="105">
        <v>0.26</v>
      </c>
      <c r="U37" s="104">
        <f>ROUND(E37*T37,2)</f>
        <v>21.01</v>
      </c>
      <c r="V37" s="99"/>
      <c r="W37" s="99"/>
      <c r="X37" s="99"/>
      <c r="Y37" s="99"/>
      <c r="Z37" s="99"/>
      <c r="AA37" s="99"/>
      <c r="AB37" s="99"/>
      <c r="AC37" s="99"/>
      <c r="AD37" s="99"/>
      <c r="AE37" s="99" t="s">
        <v>79</v>
      </c>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outlineLevel="1">
      <c r="A38" s="100"/>
      <c r="B38" s="281"/>
      <c r="C38" s="362" t="s">
        <v>1938</v>
      </c>
      <c r="D38" s="363"/>
      <c r="E38" s="364"/>
      <c r="F38" s="365"/>
      <c r="G38" s="36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10">
        <v>21</v>
      </c>
      <c r="B39" s="279" t="s">
        <v>1889</v>
      </c>
      <c r="C39" s="278" t="s">
        <v>1888</v>
      </c>
      <c r="D39" s="251" t="s">
        <v>113</v>
      </c>
      <c r="E39" s="255">
        <v>80.8</v>
      </c>
      <c r="F39" s="254">
        <v>0</v>
      </c>
      <c r="G39" s="253">
        <f>ROUND(E39*F39,2)</f>
        <v>0</v>
      </c>
      <c r="H39" s="253"/>
      <c r="I39" s="253">
        <f>ROUND(E39*H39,2)</f>
        <v>0</v>
      </c>
      <c r="J39" s="253"/>
      <c r="K39" s="253">
        <f>ROUND(E39*J39,2)</f>
        <v>0</v>
      </c>
      <c r="L39" s="253">
        <v>21</v>
      </c>
      <c r="M39" s="253">
        <f>G39*(1+L39/100)</f>
        <v>0</v>
      </c>
      <c r="N39" s="251">
        <v>1</v>
      </c>
      <c r="O39" s="251">
        <f>ROUND(E39*N39,5)</f>
        <v>80.8</v>
      </c>
      <c r="P39" s="251">
        <v>0</v>
      </c>
      <c r="Q39" s="251">
        <f>ROUND(E39*P39,5)</f>
        <v>0</v>
      </c>
      <c r="R39" s="251"/>
      <c r="S39" s="251"/>
      <c r="T39" s="252">
        <v>0</v>
      </c>
      <c r="U39" s="251">
        <f>ROUND(E39*T39,2)</f>
        <v>0</v>
      </c>
      <c r="V39" s="99"/>
      <c r="W39" s="99"/>
      <c r="X39" s="99"/>
      <c r="Y39" s="99"/>
      <c r="Z39" s="99"/>
      <c r="AA39" s="99"/>
      <c r="AB39" s="99"/>
      <c r="AC39" s="99"/>
      <c r="AD39" s="99"/>
      <c r="AE39" s="99" t="s">
        <v>745</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c r="A40" s="288"/>
      <c r="B40" s="5" t="s">
        <v>712</v>
      </c>
      <c r="C40" s="250" t="s">
        <v>712</v>
      </c>
      <c r="D40" s="288"/>
      <c r="E40" s="288"/>
      <c r="F40" s="288"/>
      <c r="G40" s="288"/>
      <c r="H40" s="288"/>
      <c r="I40" s="288"/>
      <c r="J40" s="288"/>
      <c r="K40" s="288"/>
      <c r="L40" s="288"/>
      <c r="M40" s="288"/>
      <c r="N40" s="288"/>
      <c r="O40" s="288"/>
      <c r="P40" s="288"/>
      <c r="Q40" s="288"/>
      <c r="R40" s="288"/>
      <c r="S40" s="288"/>
      <c r="T40" s="288"/>
      <c r="U40" s="288"/>
      <c r="AC40">
        <v>12</v>
      </c>
      <c r="AD40">
        <v>21</v>
      </c>
    </row>
    <row r="41" spans="1:60" ht="15">
      <c r="A41" s="306" t="s">
        <v>288</v>
      </c>
      <c r="B41" s="307"/>
      <c r="C41" s="307"/>
      <c r="D41" s="308"/>
      <c r="E41" s="307"/>
      <c r="F41" s="308"/>
      <c r="G41" s="309">
        <f>G8</f>
        <v>0</v>
      </c>
      <c r="H41" s="288"/>
      <c r="I41" s="288"/>
      <c r="J41" s="288"/>
      <c r="K41" s="288"/>
      <c r="L41" s="288"/>
      <c r="M41" s="288"/>
      <c r="N41" s="288"/>
      <c r="O41" s="288"/>
      <c r="P41" s="288"/>
      <c r="Q41" s="288"/>
      <c r="R41" s="288"/>
      <c r="S41" s="288"/>
      <c r="T41" s="288"/>
      <c r="U41" s="288"/>
      <c r="AC41">
        <f>SUMIF(L7:L39,AC40,G7:G39)</f>
        <v>0</v>
      </c>
      <c r="AD41">
        <f>SUMIF(L7:L39,AD40,G7:G39)</f>
        <v>0</v>
      </c>
      <c r="AE41" t="s">
        <v>715</v>
      </c>
    </row>
    <row r="42" spans="1:60">
      <c r="A42" s="288"/>
      <c r="B42" s="5" t="s">
        <v>712</v>
      </c>
      <c r="C42" s="250" t="s">
        <v>712</v>
      </c>
      <c r="D42" s="288"/>
      <c r="E42" s="288"/>
      <c r="F42" s="288"/>
      <c r="G42" s="288"/>
      <c r="H42" s="288"/>
      <c r="I42" s="288"/>
      <c r="J42" s="288"/>
      <c r="K42" s="288"/>
      <c r="L42" s="288"/>
      <c r="M42" s="288"/>
      <c r="N42" s="288"/>
      <c r="O42" s="288"/>
      <c r="P42" s="288"/>
      <c r="Q42" s="288"/>
      <c r="R42" s="288"/>
      <c r="S42" s="288"/>
      <c r="T42" s="288"/>
      <c r="U42" s="288"/>
    </row>
    <row r="43" spans="1:60">
      <c r="A43" s="288"/>
      <c r="B43" s="5" t="s">
        <v>712</v>
      </c>
      <c r="C43" s="250" t="s">
        <v>712</v>
      </c>
      <c r="D43" s="288"/>
      <c r="E43" s="288"/>
      <c r="F43" s="288"/>
      <c r="G43" s="288"/>
      <c r="H43" s="288"/>
      <c r="I43" s="288"/>
      <c r="J43" s="288"/>
      <c r="K43" s="288"/>
      <c r="L43" s="288"/>
      <c r="M43" s="288"/>
      <c r="N43" s="288"/>
      <c r="O43" s="288"/>
      <c r="P43" s="288"/>
      <c r="Q43" s="288"/>
      <c r="R43" s="288"/>
      <c r="S43" s="288"/>
      <c r="T43" s="288"/>
      <c r="U43" s="288"/>
    </row>
    <row r="44" spans="1:60">
      <c r="A44" s="367" t="s">
        <v>714</v>
      </c>
      <c r="B44" s="367"/>
      <c r="C44" s="368"/>
      <c r="D44" s="288"/>
      <c r="E44" s="288"/>
      <c r="F44" s="288"/>
      <c r="G44" s="288"/>
      <c r="H44" s="288"/>
      <c r="I44" s="288"/>
      <c r="J44" s="288"/>
      <c r="K44" s="288"/>
      <c r="L44" s="288"/>
      <c r="M44" s="288"/>
      <c r="N44" s="288"/>
      <c r="O44" s="288"/>
      <c r="P44" s="288"/>
      <c r="Q44" s="288"/>
      <c r="R44" s="288"/>
      <c r="S44" s="288"/>
      <c r="T44" s="288"/>
      <c r="U44" s="288"/>
    </row>
    <row r="45" spans="1:60">
      <c r="A45" s="395"/>
      <c r="B45" s="396"/>
      <c r="C45" s="397"/>
      <c r="D45" s="396"/>
      <c r="E45" s="396"/>
      <c r="F45" s="396"/>
      <c r="G45" s="372"/>
      <c r="H45" s="288"/>
      <c r="I45" s="288"/>
      <c r="J45" s="288"/>
      <c r="K45" s="288"/>
      <c r="L45" s="288"/>
      <c r="M45" s="288"/>
      <c r="N45" s="288"/>
      <c r="O45" s="288"/>
      <c r="P45" s="288"/>
      <c r="Q45" s="288"/>
      <c r="R45" s="288"/>
      <c r="S45" s="288"/>
      <c r="T45" s="288"/>
      <c r="U45" s="288"/>
      <c r="AE45" t="s">
        <v>713</v>
      </c>
    </row>
    <row r="46" spans="1:60">
      <c r="A46" s="373"/>
      <c r="B46" s="374"/>
      <c r="C46" s="375"/>
      <c r="D46" s="374"/>
      <c r="E46" s="374"/>
      <c r="F46" s="374"/>
      <c r="G46" s="376"/>
      <c r="H46" s="288"/>
      <c r="I46" s="288"/>
      <c r="J46" s="288"/>
      <c r="K46" s="288"/>
      <c r="L46" s="288"/>
      <c r="M46" s="288"/>
      <c r="N46" s="288"/>
      <c r="O46" s="288"/>
      <c r="P46" s="288"/>
      <c r="Q46" s="288"/>
      <c r="R46" s="288"/>
      <c r="S46" s="288"/>
      <c r="T46" s="288"/>
      <c r="U46" s="288"/>
    </row>
    <row r="47" spans="1:60">
      <c r="A47" s="373"/>
      <c r="B47" s="374"/>
      <c r="C47" s="375"/>
      <c r="D47" s="374"/>
      <c r="E47" s="374"/>
      <c r="F47" s="374"/>
      <c r="G47" s="376"/>
      <c r="H47" s="288"/>
      <c r="I47" s="288"/>
      <c r="J47" s="288"/>
      <c r="K47" s="288"/>
      <c r="L47" s="288"/>
      <c r="M47" s="288"/>
      <c r="N47" s="288"/>
      <c r="O47" s="288"/>
      <c r="P47" s="288"/>
      <c r="Q47" s="288"/>
      <c r="R47" s="288"/>
      <c r="S47" s="288"/>
      <c r="T47" s="288"/>
      <c r="U47" s="288"/>
    </row>
    <row r="48" spans="1:60">
      <c r="A48" s="373"/>
      <c r="B48" s="374"/>
      <c r="C48" s="375"/>
      <c r="D48" s="374"/>
      <c r="E48" s="374"/>
      <c r="F48" s="374"/>
      <c r="G48" s="376"/>
      <c r="H48" s="288"/>
      <c r="I48" s="288"/>
      <c r="J48" s="288"/>
      <c r="K48" s="288"/>
      <c r="L48" s="288"/>
      <c r="M48" s="288"/>
      <c r="N48" s="288"/>
      <c r="O48" s="288"/>
      <c r="P48" s="288"/>
      <c r="Q48" s="288"/>
      <c r="R48" s="288"/>
      <c r="S48" s="288"/>
      <c r="T48" s="288"/>
      <c r="U48" s="288"/>
    </row>
    <row r="49" spans="1:31">
      <c r="A49" s="377"/>
      <c r="B49" s="378"/>
      <c r="C49" s="379"/>
      <c r="D49" s="378"/>
      <c r="E49" s="378"/>
      <c r="F49" s="378"/>
      <c r="G49" s="380"/>
      <c r="H49" s="288"/>
      <c r="I49" s="288"/>
      <c r="J49" s="288"/>
      <c r="K49" s="288"/>
      <c r="L49" s="288"/>
      <c r="M49" s="288"/>
      <c r="N49" s="288"/>
      <c r="O49" s="288"/>
      <c r="P49" s="288"/>
      <c r="Q49" s="288"/>
      <c r="R49" s="288"/>
      <c r="S49" s="288"/>
      <c r="T49" s="288"/>
      <c r="U49" s="288"/>
    </row>
    <row r="50" spans="1:31">
      <c r="A50" s="288"/>
      <c r="B50" s="5" t="s">
        <v>712</v>
      </c>
      <c r="C50" s="250" t="s">
        <v>712</v>
      </c>
      <c r="D50" s="288"/>
      <c r="E50" s="288"/>
      <c r="F50" s="288"/>
      <c r="G50" s="288"/>
      <c r="H50" s="288"/>
      <c r="I50" s="288"/>
      <c r="J50" s="288"/>
      <c r="K50" s="288"/>
      <c r="L50" s="288"/>
      <c r="M50" s="288"/>
      <c r="N50" s="288"/>
      <c r="O50" s="288"/>
      <c r="P50" s="288"/>
      <c r="Q50" s="288"/>
      <c r="R50" s="288"/>
      <c r="S50" s="288"/>
      <c r="T50" s="288"/>
      <c r="U50" s="288"/>
    </row>
    <row r="51" spans="1:31">
      <c r="A51" t="s">
        <v>1436</v>
      </c>
      <c r="B51"/>
      <c r="C51"/>
      <c r="AE51" t="s">
        <v>711</v>
      </c>
    </row>
    <row r="52" spans="1:31">
      <c r="A52" s="389" t="s">
        <v>1437</v>
      </c>
      <c r="B52" s="389"/>
      <c r="C52" s="389"/>
      <c r="D52" s="389"/>
      <c r="E52" s="389"/>
      <c r="F52" s="389"/>
      <c r="G52" s="389"/>
      <c r="H52" s="389"/>
      <c r="I52" s="389"/>
    </row>
    <row r="53" spans="1:31">
      <c r="A53" t="s">
        <v>1438</v>
      </c>
      <c r="B53"/>
      <c r="C53"/>
    </row>
    <row r="54" spans="1:31">
      <c r="B54"/>
      <c r="C54"/>
    </row>
    <row r="55" spans="1:31">
      <c r="A55" s="389" t="s">
        <v>1439</v>
      </c>
      <c r="B55" s="389"/>
      <c r="C55" s="389"/>
      <c r="D55" s="389"/>
      <c r="E55" s="389"/>
      <c r="F55" s="389"/>
      <c r="G55" s="389"/>
      <c r="H55" s="389"/>
      <c r="I55" s="389"/>
    </row>
    <row r="56" spans="1:31">
      <c r="A56" t="s">
        <v>1573</v>
      </c>
      <c r="B56"/>
      <c r="C56"/>
    </row>
    <row r="57" spans="1:31">
      <c r="A57" t="s">
        <v>1572</v>
      </c>
      <c r="B57"/>
      <c r="C57"/>
    </row>
    <row r="58" spans="1:31">
      <c r="A58" t="s">
        <v>1571</v>
      </c>
      <c r="B58"/>
      <c r="C58"/>
    </row>
  </sheetData>
  <sheetProtection algorithmName="SHA-512" hashValue="G3zimt4NCZ+NEvVqtkSeEPZy5bj1Cq1A1Yb1eMBZ+ICgWZQ5z7R1yMp2OsHqPJxLCZ/UBHgUoEdB1Hp+6BKrUQ==" saltValue="f1YfrX3tnAgtdaEabohb5Q==" spinCount="100000" sheet="1" objects="1" scenarios="1"/>
  <protectedRanges>
    <protectedRange sqref="F9:F14 F16 F18 F20 F22:F23 F25 F27 F29:F31 F33 F35:F37 A45:G49 F39" name="Oblast1"/>
  </protectedRanges>
  <mergeCells count="18">
    <mergeCell ref="C32:G32"/>
    <mergeCell ref="C17:G17"/>
    <mergeCell ref="A1:G1"/>
    <mergeCell ref="C2:G2"/>
    <mergeCell ref="C3:G3"/>
    <mergeCell ref="C4:G4"/>
    <mergeCell ref="C15:G15"/>
    <mergeCell ref="C19:G19"/>
    <mergeCell ref="C21:G21"/>
    <mergeCell ref="C24:G24"/>
    <mergeCell ref="C26:G26"/>
    <mergeCell ref="C28:G28"/>
    <mergeCell ref="A52:I52"/>
    <mergeCell ref="A55:I55"/>
    <mergeCell ref="C38:G38"/>
    <mergeCell ref="C34:G34"/>
    <mergeCell ref="A44:C44"/>
    <mergeCell ref="A45:G49"/>
  </mergeCells>
  <pageMargins left="0.39370078740157499" right="0.196850393700787" top="0.78740157499999996" bottom="0.78740157499999996"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heetPr>
  <dimension ref="A1:BH57"/>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305" t="s">
        <v>54</v>
      </c>
      <c r="B2" s="304"/>
      <c r="C2" s="398" t="s">
        <v>1937</v>
      </c>
      <c r="D2" s="399"/>
      <c r="E2" s="399"/>
      <c r="F2" s="399"/>
      <c r="G2" s="400"/>
      <c r="AE2" t="s">
        <v>56</v>
      </c>
    </row>
    <row r="3" spans="1:60" ht="24.95" hidden="1" customHeight="1">
      <c r="A3" s="305" t="s">
        <v>7</v>
      </c>
      <c r="B3" s="304"/>
      <c r="C3" s="398"/>
      <c r="D3" s="399"/>
      <c r="E3" s="399"/>
      <c r="F3" s="399"/>
      <c r="G3" s="400"/>
      <c r="AE3" t="s">
        <v>57</v>
      </c>
    </row>
    <row r="4" spans="1:60" ht="24.95" hidden="1" customHeight="1">
      <c r="A4" s="305" t="s">
        <v>8</v>
      </c>
      <c r="B4" s="304"/>
      <c r="C4" s="398"/>
      <c r="D4" s="399"/>
      <c r="E4" s="399"/>
      <c r="F4" s="399"/>
      <c r="G4" s="400"/>
      <c r="AE4" t="s">
        <v>58</v>
      </c>
    </row>
    <row r="5" spans="1:60" hidden="1">
      <c r="A5" s="303" t="s">
        <v>59</v>
      </c>
      <c r="B5" s="302"/>
      <c r="C5" s="301"/>
      <c r="D5" s="300"/>
      <c r="E5" s="300"/>
      <c r="F5" s="300"/>
      <c r="G5" s="299"/>
      <c r="AE5" t="s">
        <v>60</v>
      </c>
    </row>
    <row r="7" spans="1:60" ht="38.25">
      <c r="A7" s="296" t="s">
        <v>61</v>
      </c>
      <c r="B7" s="298" t="s">
        <v>284</v>
      </c>
      <c r="C7" s="298" t="s">
        <v>62</v>
      </c>
      <c r="D7" s="296" t="s">
        <v>63</v>
      </c>
      <c r="E7" s="296" t="s">
        <v>64</v>
      </c>
      <c r="F7" s="297" t="s">
        <v>65</v>
      </c>
      <c r="G7" s="296" t="s">
        <v>27</v>
      </c>
      <c r="H7" s="295" t="s">
        <v>28</v>
      </c>
      <c r="I7" s="295" t="s">
        <v>66</v>
      </c>
      <c r="J7" s="295" t="s">
        <v>29</v>
      </c>
      <c r="K7" s="295" t="s">
        <v>67</v>
      </c>
      <c r="L7" s="295" t="s">
        <v>68</v>
      </c>
      <c r="M7" s="295" t="s">
        <v>69</v>
      </c>
      <c r="N7" s="295" t="s">
        <v>70</v>
      </c>
      <c r="O7" s="295" t="s">
        <v>71</v>
      </c>
      <c r="P7" s="295" t="s">
        <v>72</v>
      </c>
      <c r="Q7" s="295" t="s">
        <v>73</v>
      </c>
      <c r="R7" s="295" t="s">
        <v>74</v>
      </c>
      <c r="S7" s="295" t="s">
        <v>75</v>
      </c>
      <c r="T7" s="295" t="s">
        <v>76</v>
      </c>
      <c r="U7" s="295" t="s">
        <v>77</v>
      </c>
    </row>
    <row r="8" spans="1:60">
      <c r="A8" s="290" t="s">
        <v>149</v>
      </c>
      <c r="B8" s="294" t="s">
        <v>282</v>
      </c>
      <c r="C8" s="293" t="s">
        <v>281</v>
      </c>
      <c r="D8" s="289"/>
      <c r="E8" s="292"/>
      <c r="F8" s="291"/>
      <c r="G8" s="291">
        <f>SUMIF(AE9:AE38,"&lt;&gt;NOR",G9:G38)</f>
        <v>0</v>
      </c>
      <c r="H8" s="291"/>
      <c r="I8" s="291">
        <f>SUM(I9:I38)</f>
        <v>0</v>
      </c>
      <c r="J8" s="291"/>
      <c r="K8" s="291">
        <f>SUM(K9:K38)</f>
        <v>0</v>
      </c>
      <c r="L8" s="291"/>
      <c r="M8" s="291">
        <f>SUM(M9:M38)</f>
        <v>0</v>
      </c>
      <c r="N8" s="289"/>
      <c r="O8" s="289">
        <f>SUM(O9:O38)</f>
        <v>60.707599999999999</v>
      </c>
      <c r="P8" s="289"/>
      <c r="Q8" s="289">
        <f>SUM(Q9:Q38)</f>
        <v>0</v>
      </c>
      <c r="R8" s="289"/>
      <c r="S8" s="289"/>
      <c r="T8" s="290"/>
      <c r="U8" s="289">
        <f>SUM(U9:U38)</f>
        <v>3097.9400000000005</v>
      </c>
      <c r="AE8" t="s">
        <v>78</v>
      </c>
    </row>
    <row r="9" spans="1:60" outlineLevel="1">
      <c r="A9" s="100">
        <v>1</v>
      </c>
      <c r="B9" s="281" t="s">
        <v>1930</v>
      </c>
      <c r="C9" s="280" t="s">
        <v>1929</v>
      </c>
      <c r="D9" s="104" t="s">
        <v>114</v>
      </c>
      <c r="E9" s="257">
        <v>50</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1.3100000000000001E-2</v>
      </c>
      <c r="U9" s="104">
        <f>ROUND(E9*T9,2)</f>
        <v>0.66</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v>2</v>
      </c>
      <c r="B10" s="281" t="s">
        <v>1928</v>
      </c>
      <c r="C10" s="280" t="s">
        <v>1927</v>
      </c>
      <c r="D10" s="104" t="s">
        <v>114</v>
      </c>
      <c r="E10" s="257">
        <v>150</v>
      </c>
      <c r="F10" s="256">
        <v>0</v>
      </c>
      <c r="G10" s="106">
        <f>ROUND(E10*F10,2)</f>
        <v>0</v>
      </c>
      <c r="H10" s="106"/>
      <c r="I10" s="106">
        <f>ROUND(E10*H10,2)</f>
        <v>0</v>
      </c>
      <c r="J10" s="106"/>
      <c r="K10" s="106">
        <f>ROUND(E10*J10,2)</f>
        <v>0</v>
      </c>
      <c r="L10" s="106">
        <v>21</v>
      </c>
      <c r="M10" s="106">
        <f>G10*(1+L10/100)</f>
        <v>0</v>
      </c>
      <c r="N10" s="104">
        <v>1.0000000000000001E-5</v>
      </c>
      <c r="O10" s="104">
        <f>ROUND(E10*N10,5)</f>
        <v>1.5E-3</v>
      </c>
      <c r="P10" s="104">
        <v>0</v>
      </c>
      <c r="Q10" s="104">
        <f>ROUND(E10*P10,5)</f>
        <v>0</v>
      </c>
      <c r="R10" s="104"/>
      <c r="S10" s="104"/>
      <c r="T10" s="105">
        <v>1.66E-2</v>
      </c>
      <c r="U10" s="104">
        <f>ROUND(E10*T10,2)</f>
        <v>2.4900000000000002</v>
      </c>
      <c r="V10" s="99"/>
      <c r="W10" s="99"/>
      <c r="X10" s="99"/>
      <c r="Y10" s="99"/>
      <c r="Z10" s="99"/>
      <c r="AA10" s="99"/>
      <c r="AB10" s="99"/>
      <c r="AC10" s="99"/>
      <c r="AD10" s="99"/>
      <c r="AE10" s="99" t="s">
        <v>79</v>
      </c>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row>
    <row r="11" spans="1:60" outlineLevel="1">
      <c r="A11" s="100">
        <v>3</v>
      </c>
      <c r="B11" s="281" t="s">
        <v>1879</v>
      </c>
      <c r="C11" s="280" t="s">
        <v>1878</v>
      </c>
      <c r="D11" s="104" t="s">
        <v>118</v>
      </c>
      <c r="E11" s="257">
        <v>0.3</v>
      </c>
      <c r="F11" s="256">
        <v>0</v>
      </c>
      <c r="G11" s="106">
        <f>ROUND(E11*F11,2)</f>
        <v>0</v>
      </c>
      <c r="H11" s="106"/>
      <c r="I11" s="106">
        <f>ROUND(E11*H11,2)</f>
        <v>0</v>
      </c>
      <c r="J11" s="106"/>
      <c r="K11" s="106">
        <f>ROUND(E11*J11,2)</f>
        <v>0</v>
      </c>
      <c r="L11" s="106">
        <v>21</v>
      </c>
      <c r="M11" s="106">
        <f>G11*(1+L11/100)</f>
        <v>0</v>
      </c>
      <c r="N11" s="104">
        <v>1E-3</v>
      </c>
      <c r="O11" s="104">
        <f>ROUND(E11*N11,5)</f>
        <v>2.9999999999999997E-4</v>
      </c>
      <c r="P11" s="104">
        <v>0</v>
      </c>
      <c r="Q11" s="104">
        <f>ROUND(E11*P11,5)</f>
        <v>0</v>
      </c>
      <c r="R11" s="104"/>
      <c r="S11" s="104"/>
      <c r="T11" s="105">
        <v>0</v>
      </c>
      <c r="U11" s="104">
        <f>ROUND(E11*T11,2)</f>
        <v>0</v>
      </c>
      <c r="V11" s="99"/>
      <c r="W11" s="99"/>
      <c r="X11" s="99"/>
      <c r="Y11" s="99"/>
      <c r="Z11" s="99"/>
      <c r="AA11" s="99"/>
      <c r="AB11" s="99"/>
      <c r="AC11" s="99"/>
      <c r="AD11" s="99"/>
      <c r="AE11" s="99" t="s">
        <v>745</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outlineLevel="1">
      <c r="A12" s="100">
        <v>4</v>
      </c>
      <c r="B12" s="281" t="s">
        <v>1932</v>
      </c>
      <c r="C12" s="280" t="s">
        <v>112</v>
      </c>
      <c r="D12" s="104" t="s">
        <v>178</v>
      </c>
      <c r="E12" s="257">
        <v>44</v>
      </c>
      <c r="F12" s="256">
        <v>0</v>
      </c>
      <c r="G12" s="106">
        <f>ROUND(E12*F12,2)</f>
        <v>0</v>
      </c>
      <c r="H12" s="106"/>
      <c r="I12" s="106">
        <f>ROUND(E12*H12,2)</f>
        <v>0</v>
      </c>
      <c r="J12" s="106"/>
      <c r="K12" s="106">
        <f>ROUND(E12*J12,2)</f>
        <v>0</v>
      </c>
      <c r="L12" s="106">
        <v>21</v>
      </c>
      <c r="M12" s="106">
        <f>G12*(1+L12/100)</f>
        <v>0</v>
      </c>
      <c r="N12" s="104">
        <v>4.4999999999999999E-4</v>
      </c>
      <c r="O12" s="104">
        <f>ROUND(E12*N12,5)</f>
        <v>1.9800000000000002E-2</v>
      </c>
      <c r="P12" s="104">
        <v>0</v>
      </c>
      <c r="Q12" s="104">
        <f>ROUND(E12*P12,5)</f>
        <v>0</v>
      </c>
      <c r="R12" s="104"/>
      <c r="S12" s="104"/>
      <c r="T12" s="105">
        <v>0.57099999999999995</v>
      </c>
      <c r="U12" s="104">
        <f>ROUND(E12*T12,2)</f>
        <v>25.12</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v>5</v>
      </c>
      <c r="B13" s="281" t="s">
        <v>1911</v>
      </c>
      <c r="C13" s="280" t="s">
        <v>1910</v>
      </c>
      <c r="D13" s="104" t="s">
        <v>114</v>
      </c>
      <c r="E13" s="257">
        <v>3132</v>
      </c>
      <c r="F13" s="256">
        <v>0</v>
      </c>
      <c r="G13" s="106">
        <f>ROUND(E13*F13,2)</f>
        <v>0</v>
      </c>
      <c r="H13" s="106"/>
      <c r="I13" s="106">
        <f>ROUND(E13*H13,2)</f>
        <v>0</v>
      </c>
      <c r="J13" s="106"/>
      <c r="K13" s="106">
        <f>ROUND(E13*J13,2)</f>
        <v>0</v>
      </c>
      <c r="L13" s="106">
        <v>21</v>
      </c>
      <c r="M13" s="106">
        <f>G13*(1+L13/100)</f>
        <v>0</v>
      </c>
      <c r="N13" s="104">
        <v>0</v>
      </c>
      <c r="O13" s="104">
        <f>ROUND(E13*N13,5)</f>
        <v>0</v>
      </c>
      <c r="P13" s="104">
        <v>0</v>
      </c>
      <c r="Q13" s="104">
        <f>ROUND(E13*P13,5)</f>
        <v>0</v>
      </c>
      <c r="R13" s="104"/>
      <c r="S13" s="104"/>
      <c r="T13" s="105">
        <v>7.0000000000000001E-3</v>
      </c>
      <c r="U13" s="104">
        <f>ROUND(E13*T13,2)</f>
        <v>21.92</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c r="B14" s="281"/>
      <c r="C14" s="362" t="s">
        <v>1907</v>
      </c>
      <c r="D14" s="363"/>
      <c r="E14" s="364"/>
      <c r="F14" s="365"/>
      <c r="G14" s="36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80</v>
      </c>
      <c r="AF14" s="99"/>
      <c r="AG14" s="99"/>
      <c r="AH14" s="99"/>
      <c r="AI14" s="99"/>
      <c r="AJ14" s="99"/>
      <c r="AK14" s="99"/>
      <c r="AL14" s="99"/>
      <c r="AM14" s="99"/>
      <c r="AN14" s="99"/>
      <c r="AO14" s="99"/>
      <c r="AP14" s="99"/>
      <c r="AQ14" s="99"/>
      <c r="AR14" s="99"/>
      <c r="AS14" s="99"/>
      <c r="AT14" s="99"/>
      <c r="AU14" s="99"/>
      <c r="AV14" s="99"/>
      <c r="AW14" s="99"/>
      <c r="AX14" s="99"/>
      <c r="AY14" s="99"/>
      <c r="AZ14" s="99"/>
      <c r="BA14" s="101" t="str">
        <f>C14</f>
        <v>2x ročně</v>
      </c>
      <c r="BB14" s="99"/>
      <c r="BC14" s="99"/>
      <c r="BD14" s="99"/>
      <c r="BE14" s="99"/>
      <c r="BF14" s="99"/>
      <c r="BG14" s="99"/>
      <c r="BH14" s="99"/>
    </row>
    <row r="15" spans="1:60" outlineLevel="1">
      <c r="A15" s="100">
        <v>6</v>
      </c>
      <c r="B15" s="281" t="s">
        <v>1909</v>
      </c>
      <c r="C15" s="280" t="s">
        <v>1908</v>
      </c>
      <c r="D15" s="104" t="s">
        <v>114</v>
      </c>
      <c r="E15" s="257">
        <v>2950</v>
      </c>
      <c r="F15" s="256">
        <v>0</v>
      </c>
      <c r="G15" s="106">
        <f>ROUND(E15*F15,2)</f>
        <v>0</v>
      </c>
      <c r="H15" s="106"/>
      <c r="I15" s="106">
        <f>ROUND(E15*H15,2)</f>
        <v>0</v>
      </c>
      <c r="J15" s="106"/>
      <c r="K15" s="106">
        <f>ROUND(E15*J15,2)</f>
        <v>0</v>
      </c>
      <c r="L15" s="106">
        <v>21</v>
      </c>
      <c r="M15" s="106">
        <f>G15*(1+L15/100)</f>
        <v>0</v>
      </c>
      <c r="N15" s="104">
        <v>0</v>
      </c>
      <c r="O15" s="104">
        <f>ROUND(E15*N15,5)</f>
        <v>0</v>
      </c>
      <c r="P15" s="104">
        <v>0</v>
      </c>
      <c r="Q15" s="104">
        <f>ROUND(E15*P15,5)</f>
        <v>0</v>
      </c>
      <c r="R15" s="104"/>
      <c r="S15" s="104"/>
      <c r="T15" s="105">
        <v>1.7999999999999999E-2</v>
      </c>
      <c r="U15" s="104">
        <f>ROUND(E15*T15,2)</f>
        <v>53.1</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outlineLevel="1">
      <c r="A16" s="100"/>
      <c r="B16" s="281"/>
      <c r="C16" s="362" t="s">
        <v>1907</v>
      </c>
      <c r="D16" s="363"/>
      <c r="E16" s="364"/>
      <c r="F16" s="365"/>
      <c r="G16" s="36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80</v>
      </c>
      <c r="AF16" s="99"/>
      <c r="AG16" s="99"/>
      <c r="AH16" s="99"/>
      <c r="AI16" s="99"/>
      <c r="AJ16" s="99"/>
      <c r="AK16" s="99"/>
      <c r="AL16" s="99"/>
      <c r="AM16" s="99"/>
      <c r="AN16" s="99"/>
      <c r="AO16" s="99"/>
      <c r="AP16" s="99"/>
      <c r="AQ16" s="99"/>
      <c r="AR16" s="99"/>
      <c r="AS16" s="99"/>
      <c r="AT16" s="99"/>
      <c r="AU16" s="99"/>
      <c r="AV16" s="99"/>
      <c r="AW16" s="99"/>
      <c r="AX16" s="99"/>
      <c r="AY16" s="99"/>
      <c r="AZ16" s="99"/>
      <c r="BA16" s="101" t="str">
        <f>C16</f>
        <v>2x ročně</v>
      </c>
      <c r="BB16" s="99"/>
      <c r="BC16" s="99"/>
      <c r="BD16" s="99"/>
      <c r="BE16" s="99"/>
      <c r="BF16" s="99"/>
      <c r="BG16" s="99"/>
      <c r="BH16" s="99"/>
    </row>
    <row r="17" spans="1:60" outlineLevel="1">
      <c r="A17" s="100">
        <v>7</v>
      </c>
      <c r="B17" s="281" t="s">
        <v>1906</v>
      </c>
      <c r="C17" s="280" t="s">
        <v>1905</v>
      </c>
      <c r="D17" s="104" t="s">
        <v>114</v>
      </c>
      <c r="E17" s="257">
        <v>8250</v>
      </c>
      <c r="F17" s="256">
        <v>0</v>
      </c>
      <c r="G17" s="106">
        <f>ROUND(E17*F17,2)</f>
        <v>0</v>
      </c>
      <c r="H17" s="106"/>
      <c r="I17" s="106">
        <f>ROUND(E17*H17,2)</f>
        <v>0</v>
      </c>
      <c r="J17" s="106"/>
      <c r="K17" s="106">
        <f>ROUND(E17*J17,2)</f>
        <v>0</v>
      </c>
      <c r="L17" s="106">
        <v>21</v>
      </c>
      <c r="M17" s="106">
        <f>G17*(1+L17/100)</f>
        <v>0</v>
      </c>
      <c r="N17" s="104">
        <v>0</v>
      </c>
      <c r="O17" s="104">
        <f>ROUND(E17*N17,5)</f>
        <v>0</v>
      </c>
      <c r="P17" s="104">
        <v>0</v>
      </c>
      <c r="Q17" s="104">
        <f>ROUND(E17*P17,5)</f>
        <v>0</v>
      </c>
      <c r="R17" s="104"/>
      <c r="S17" s="104"/>
      <c r="T17" s="105">
        <v>8.0000000000000002E-3</v>
      </c>
      <c r="U17" s="104">
        <f>ROUND(E17*T17,2)</f>
        <v>66</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c r="B18" s="281"/>
      <c r="C18" s="362" t="s">
        <v>1902</v>
      </c>
      <c r="D18" s="363"/>
      <c r="E18" s="364"/>
      <c r="F18" s="365"/>
      <c r="G18" s="366"/>
      <c r="H18" s="106"/>
      <c r="I18" s="106"/>
      <c r="J18" s="106"/>
      <c r="K18" s="106"/>
      <c r="L18" s="106"/>
      <c r="M18" s="106"/>
      <c r="N18" s="104"/>
      <c r="O18" s="104"/>
      <c r="P18" s="104"/>
      <c r="Q18" s="104"/>
      <c r="R18" s="104"/>
      <c r="S18" s="104"/>
      <c r="T18" s="105"/>
      <c r="U18" s="104"/>
      <c r="V18" s="99"/>
      <c r="W18" s="99"/>
      <c r="X18" s="99"/>
      <c r="Y18" s="99"/>
      <c r="Z18" s="99"/>
      <c r="AA18" s="99"/>
      <c r="AB18" s="99"/>
      <c r="AC18" s="99"/>
      <c r="AD18" s="99"/>
      <c r="AE18" s="99" t="s">
        <v>80</v>
      </c>
      <c r="AF18" s="99"/>
      <c r="AG18" s="99"/>
      <c r="AH18" s="99"/>
      <c r="AI18" s="99"/>
      <c r="AJ18" s="99"/>
      <c r="AK18" s="99"/>
      <c r="AL18" s="99"/>
      <c r="AM18" s="99"/>
      <c r="AN18" s="99"/>
      <c r="AO18" s="99"/>
      <c r="AP18" s="99"/>
      <c r="AQ18" s="99"/>
      <c r="AR18" s="99"/>
      <c r="AS18" s="99"/>
      <c r="AT18" s="99"/>
      <c r="AU18" s="99"/>
      <c r="AV18" s="99"/>
      <c r="AW18" s="99"/>
      <c r="AX18" s="99"/>
      <c r="AY18" s="99"/>
      <c r="AZ18" s="99"/>
      <c r="BA18" s="101" t="str">
        <f>C18</f>
        <v>10x ročně</v>
      </c>
      <c r="BB18" s="99"/>
      <c r="BC18" s="99"/>
      <c r="BD18" s="99"/>
      <c r="BE18" s="99"/>
      <c r="BF18" s="99"/>
      <c r="BG18" s="99"/>
      <c r="BH18" s="99"/>
    </row>
    <row r="19" spans="1:60" outlineLevel="1">
      <c r="A19" s="100">
        <v>8</v>
      </c>
      <c r="B19" s="281" t="s">
        <v>1904</v>
      </c>
      <c r="C19" s="280" t="s">
        <v>1903</v>
      </c>
      <c r="D19" s="104" t="s">
        <v>114</v>
      </c>
      <c r="E19" s="257">
        <v>5960</v>
      </c>
      <c r="F19" s="256">
        <v>0</v>
      </c>
      <c r="G19" s="106">
        <f>ROUND(E19*F19,2)</f>
        <v>0</v>
      </c>
      <c r="H19" s="106"/>
      <c r="I19" s="106">
        <f>ROUND(E19*H19,2)</f>
        <v>0</v>
      </c>
      <c r="J19" s="106"/>
      <c r="K19" s="106">
        <f>ROUND(E19*J19,2)</f>
        <v>0</v>
      </c>
      <c r="L19" s="106">
        <v>21</v>
      </c>
      <c r="M19" s="106">
        <f>G19*(1+L19/100)</f>
        <v>0</v>
      </c>
      <c r="N19" s="104">
        <v>0</v>
      </c>
      <c r="O19" s="104">
        <f>ROUND(E19*N19,5)</f>
        <v>0</v>
      </c>
      <c r="P19" s="104">
        <v>0</v>
      </c>
      <c r="Q19" s="104">
        <f>ROUND(E19*P19,5)</f>
        <v>0</v>
      </c>
      <c r="R19" s="104"/>
      <c r="S19" s="104"/>
      <c r="T19" s="105">
        <v>1.6E-2</v>
      </c>
      <c r="U19" s="104">
        <f>ROUND(E19*T19,2)</f>
        <v>95.36</v>
      </c>
      <c r="V19" s="99"/>
      <c r="W19" s="99"/>
      <c r="X19" s="99"/>
      <c r="Y19" s="99"/>
      <c r="Z19" s="99"/>
      <c r="AA19" s="99"/>
      <c r="AB19" s="99"/>
      <c r="AC19" s="99"/>
      <c r="AD19" s="99"/>
      <c r="AE19" s="99" t="s">
        <v>79</v>
      </c>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c r="B20" s="281"/>
      <c r="C20" s="362" t="s">
        <v>1902</v>
      </c>
      <c r="D20" s="363"/>
      <c r="E20" s="364"/>
      <c r="F20" s="365"/>
      <c r="G20" s="36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80</v>
      </c>
      <c r="AF20" s="99"/>
      <c r="AG20" s="99"/>
      <c r="AH20" s="99"/>
      <c r="AI20" s="99"/>
      <c r="AJ20" s="99"/>
      <c r="AK20" s="99"/>
      <c r="AL20" s="99"/>
      <c r="AM20" s="99"/>
      <c r="AN20" s="99"/>
      <c r="AO20" s="99"/>
      <c r="AP20" s="99"/>
      <c r="AQ20" s="99"/>
      <c r="AR20" s="99"/>
      <c r="AS20" s="99"/>
      <c r="AT20" s="99"/>
      <c r="AU20" s="99"/>
      <c r="AV20" s="99"/>
      <c r="AW20" s="99"/>
      <c r="AX20" s="99"/>
      <c r="AY20" s="99"/>
      <c r="AZ20" s="99"/>
      <c r="BA20" s="101" t="str">
        <f>C20</f>
        <v>10x ročně</v>
      </c>
      <c r="BB20" s="99"/>
      <c r="BC20" s="99"/>
      <c r="BD20" s="99"/>
      <c r="BE20" s="99"/>
      <c r="BF20" s="99"/>
      <c r="BG20" s="99"/>
      <c r="BH20" s="99"/>
    </row>
    <row r="21" spans="1:60" outlineLevel="1">
      <c r="A21" s="100">
        <v>9</v>
      </c>
      <c r="B21" s="281" t="s">
        <v>1923</v>
      </c>
      <c r="C21" s="280" t="s">
        <v>1922</v>
      </c>
      <c r="D21" s="104" t="s">
        <v>114</v>
      </c>
      <c r="E21" s="257">
        <v>53</v>
      </c>
      <c r="F21" s="256">
        <v>0</v>
      </c>
      <c r="G21" s="106">
        <f>ROUND(E21*F21,2)</f>
        <v>0</v>
      </c>
      <c r="H21" s="106"/>
      <c r="I21" s="106">
        <f>ROUND(E21*H21,2)</f>
        <v>0</v>
      </c>
      <c r="J21" s="106"/>
      <c r="K21" s="106">
        <f>ROUND(E21*J21,2)</f>
        <v>0</v>
      </c>
      <c r="L21" s="106">
        <v>21</v>
      </c>
      <c r="M21" s="106">
        <f>G21*(1+L21/100)</f>
        <v>0</v>
      </c>
      <c r="N21" s="104">
        <v>0</v>
      </c>
      <c r="O21" s="104">
        <f>ROUND(E21*N21,5)</f>
        <v>0</v>
      </c>
      <c r="P21" s="104">
        <v>0</v>
      </c>
      <c r="Q21" s="104">
        <f>ROUND(E21*P21,5)</f>
        <v>0</v>
      </c>
      <c r="R21" s="104"/>
      <c r="S21" s="104"/>
      <c r="T21" s="105">
        <v>3.5999999999999997E-2</v>
      </c>
      <c r="U21" s="104">
        <f>ROUND(E21*T21,2)</f>
        <v>1.91</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v>10</v>
      </c>
      <c r="B22" s="281" t="s">
        <v>1901</v>
      </c>
      <c r="C22" s="280" t="s">
        <v>1900</v>
      </c>
      <c r="D22" s="104" t="s">
        <v>114</v>
      </c>
      <c r="E22" s="257">
        <v>300</v>
      </c>
      <c r="F22" s="256">
        <v>0</v>
      </c>
      <c r="G22" s="106">
        <f>ROUND(E22*F22,2)</f>
        <v>0</v>
      </c>
      <c r="H22" s="106"/>
      <c r="I22" s="106">
        <f>ROUND(E22*H22,2)</f>
        <v>0</v>
      </c>
      <c r="J22" s="106"/>
      <c r="K22" s="106">
        <f>ROUND(E22*J22,2)</f>
        <v>0</v>
      </c>
      <c r="L22" s="106">
        <v>21</v>
      </c>
      <c r="M22" s="106">
        <f>G22*(1+L22/100)</f>
        <v>0</v>
      </c>
      <c r="N22" s="104">
        <v>0</v>
      </c>
      <c r="O22" s="104">
        <f>ROUND(E22*N22,5)</f>
        <v>0</v>
      </c>
      <c r="P22" s="104">
        <v>0</v>
      </c>
      <c r="Q22" s="104">
        <f>ROUND(E22*P22,5)</f>
        <v>0</v>
      </c>
      <c r="R22" s="104"/>
      <c r="S22" s="104"/>
      <c r="T22" s="105">
        <v>0.157</v>
      </c>
      <c r="U22" s="104">
        <f>ROUND(E22*T22,2)</f>
        <v>47.1</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outlineLevel="1">
      <c r="A23" s="100"/>
      <c r="B23" s="281"/>
      <c r="C23" s="362" t="s">
        <v>1931</v>
      </c>
      <c r="D23" s="363"/>
      <c r="E23" s="364"/>
      <c r="F23" s="365"/>
      <c r="G23" s="36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80</v>
      </c>
      <c r="AF23" s="99"/>
      <c r="AG23" s="99"/>
      <c r="AH23" s="99"/>
      <c r="AI23" s="99"/>
      <c r="AJ23" s="99"/>
      <c r="AK23" s="99"/>
      <c r="AL23" s="99"/>
      <c r="AM23" s="99"/>
      <c r="AN23" s="99"/>
      <c r="AO23" s="99"/>
      <c r="AP23" s="99"/>
      <c r="AQ23" s="99"/>
      <c r="AR23" s="99"/>
      <c r="AS23" s="99"/>
      <c r="AT23" s="99"/>
      <c r="AU23" s="99"/>
      <c r="AV23" s="99"/>
      <c r="AW23" s="99"/>
      <c r="AX23" s="99"/>
      <c r="AY23" s="99"/>
      <c r="AZ23" s="99"/>
      <c r="BA23" s="101" t="str">
        <f>C23</f>
        <v>1x ročně</v>
      </c>
      <c r="BB23" s="99"/>
      <c r="BC23" s="99"/>
      <c r="BD23" s="99"/>
      <c r="BE23" s="99"/>
      <c r="BF23" s="99"/>
      <c r="BG23" s="99"/>
      <c r="BH23" s="99"/>
    </row>
    <row r="24" spans="1:60" outlineLevel="1">
      <c r="A24" s="100">
        <v>11</v>
      </c>
      <c r="B24" s="281" t="s">
        <v>1899</v>
      </c>
      <c r="C24" s="280" t="s">
        <v>1898</v>
      </c>
      <c r="D24" s="104" t="s">
        <v>114</v>
      </c>
      <c r="E24" s="257">
        <v>159</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0.22</v>
      </c>
      <c r="U24" s="104">
        <f>ROUND(E24*T24,2)</f>
        <v>34.979999999999997</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c r="B25" s="281"/>
      <c r="C25" s="362" t="s">
        <v>1931</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1x ročně</v>
      </c>
      <c r="BB25" s="99"/>
      <c r="BC25" s="99"/>
      <c r="BD25" s="99"/>
      <c r="BE25" s="99"/>
      <c r="BF25" s="99"/>
      <c r="BG25" s="99"/>
      <c r="BH25" s="99"/>
    </row>
    <row r="26" spans="1:60" outlineLevel="1">
      <c r="A26" s="100">
        <v>12</v>
      </c>
      <c r="B26" s="281" t="s">
        <v>1896</v>
      </c>
      <c r="C26" s="280" t="s">
        <v>1895</v>
      </c>
      <c r="D26" s="104" t="s">
        <v>114</v>
      </c>
      <c r="E26" s="257">
        <v>371</v>
      </c>
      <c r="F26" s="256">
        <v>0</v>
      </c>
      <c r="G26" s="106">
        <f>ROUND(E26*F26,2)</f>
        <v>0</v>
      </c>
      <c r="H26" s="106"/>
      <c r="I26" s="106">
        <f>ROUND(E26*H26,2)</f>
        <v>0</v>
      </c>
      <c r="J26" s="106"/>
      <c r="K26" s="106">
        <f>ROUND(E26*J26,2)</f>
        <v>0</v>
      </c>
      <c r="L26" s="106">
        <v>21</v>
      </c>
      <c r="M26" s="106">
        <f>G26*(1+L26/100)</f>
        <v>0</v>
      </c>
      <c r="N26" s="104">
        <v>0</v>
      </c>
      <c r="O26" s="104">
        <f>ROUND(E26*N26,5)</f>
        <v>0</v>
      </c>
      <c r="P26" s="104">
        <v>0</v>
      </c>
      <c r="Q26" s="104">
        <f>ROUND(E26*P26,5)</f>
        <v>0</v>
      </c>
      <c r="R26" s="104"/>
      <c r="S26" s="104"/>
      <c r="T26" s="105">
        <v>0.17699999999999999</v>
      </c>
      <c r="U26" s="104">
        <f>ROUND(E26*T26,2)</f>
        <v>65.67</v>
      </c>
      <c r="V26" s="99"/>
      <c r="W26" s="99"/>
      <c r="X26" s="99"/>
      <c r="Y26" s="99"/>
      <c r="Z26" s="99"/>
      <c r="AA26" s="99"/>
      <c r="AB26" s="99"/>
      <c r="AC26" s="99"/>
      <c r="AD26" s="99"/>
      <c r="AE26" s="99" t="s">
        <v>79</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outlineLevel="1">
      <c r="A27" s="100"/>
      <c r="B27" s="281"/>
      <c r="C27" s="362" t="s">
        <v>1894</v>
      </c>
      <c r="D27" s="363"/>
      <c r="E27" s="364"/>
      <c r="F27" s="365"/>
      <c r="G27" s="366"/>
      <c r="H27" s="106"/>
      <c r="I27" s="106"/>
      <c r="J27" s="106"/>
      <c r="K27" s="106"/>
      <c r="L27" s="106"/>
      <c r="M27" s="106"/>
      <c r="N27" s="104"/>
      <c r="O27" s="104"/>
      <c r="P27" s="104"/>
      <c r="Q27" s="104"/>
      <c r="R27" s="104"/>
      <c r="S27" s="104"/>
      <c r="T27" s="105"/>
      <c r="U27" s="104"/>
      <c r="V27" s="99"/>
      <c r="W27" s="99"/>
      <c r="X27" s="99"/>
      <c r="Y27" s="99"/>
      <c r="Z27" s="99"/>
      <c r="AA27" s="99"/>
      <c r="AB27" s="99"/>
      <c r="AC27" s="99"/>
      <c r="AD27" s="99"/>
      <c r="AE27" s="99" t="s">
        <v>80</v>
      </c>
      <c r="AF27" s="99"/>
      <c r="AG27" s="99"/>
      <c r="AH27" s="99"/>
      <c r="AI27" s="99"/>
      <c r="AJ27" s="99"/>
      <c r="AK27" s="99"/>
      <c r="AL27" s="99"/>
      <c r="AM27" s="99"/>
      <c r="AN27" s="99"/>
      <c r="AO27" s="99"/>
      <c r="AP27" s="99"/>
      <c r="AQ27" s="99"/>
      <c r="AR27" s="99"/>
      <c r="AS27" s="99"/>
      <c r="AT27" s="99"/>
      <c r="AU27" s="99"/>
      <c r="AV27" s="99"/>
      <c r="AW27" s="99"/>
      <c r="AX27" s="99"/>
      <c r="AY27" s="99"/>
      <c r="AZ27" s="99"/>
      <c r="BA27" s="101" t="str">
        <f>C27</f>
        <v>3x ročně</v>
      </c>
      <c r="BB27" s="99"/>
      <c r="BC27" s="99"/>
      <c r="BD27" s="99"/>
      <c r="BE27" s="99"/>
      <c r="BF27" s="99"/>
      <c r="BG27" s="99"/>
      <c r="BH27" s="99"/>
    </row>
    <row r="28" spans="1:60" outlineLevel="1">
      <c r="A28" s="100">
        <v>13</v>
      </c>
      <c r="B28" s="281" t="s">
        <v>1920</v>
      </c>
      <c r="C28" s="280" t="s">
        <v>116</v>
      </c>
      <c r="D28" s="104" t="s">
        <v>114</v>
      </c>
      <c r="E28" s="257">
        <v>825</v>
      </c>
      <c r="F28" s="256">
        <v>0</v>
      </c>
      <c r="G28" s="106">
        <f>ROUND(E28*F28,2)</f>
        <v>0</v>
      </c>
      <c r="H28" s="106"/>
      <c r="I28" s="106">
        <f>ROUND(E28*H28,2)</f>
        <v>0</v>
      </c>
      <c r="J28" s="106"/>
      <c r="K28" s="106">
        <f>ROUND(E28*J28,2)</f>
        <v>0</v>
      </c>
      <c r="L28" s="106">
        <v>21</v>
      </c>
      <c r="M28" s="106">
        <f>G28*(1+L28/100)</f>
        <v>0</v>
      </c>
      <c r="N28" s="104">
        <v>0</v>
      </c>
      <c r="O28" s="104">
        <f>ROUND(E28*N28,5)</f>
        <v>0</v>
      </c>
      <c r="P28" s="104">
        <v>0</v>
      </c>
      <c r="Q28" s="104">
        <f>ROUND(E28*P28,5)</f>
        <v>0</v>
      </c>
      <c r="R28" s="104"/>
      <c r="S28" s="104"/>
      <c r="T28" s="105">
        <v>0</v>
      </c>
      <c r="U28" s="104">
        <f>ROUND(E28*T28,2)</f>
        <v>0</v>
      </c>
      <c r="V28" s="99"/>
      <c r="W28" s="99"/>
      <c r="X28" s="99"/>
      <c r="Y28" s="99"/>
      <c r="Z28" s="99"/>
      <c r="AA28" s="99"/>
      <c r="AB28" s="99"/>
      <c r="AC28" s="99"/>
      <c r="AD28" s="99"/>
      <c r="AE28" s="99" t="s">
        <v>79</v>
      </c>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outlineLevel="1">
      <c r="A29" s="100">
        <v>14</v>
      </c>
      <c r="B29" s="281" t="s">
        <v>1919</v>
      </c>
      <c r="C29" s="280" t="s">
        <v>115</v>
      </c>
      <c r="D29" s="104" t="s">
        <v>114</v>
      </c>
      <c r="E29" s="257">
        <v>596</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0</v>
      </c>
      <c r="U29" s="104">
        <f>ROUND(E29*T29,2)</f>
        <v>0</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v>15</v>
      </c>
      <c r="B30" s="281" t="s">
        <v>1918</v>
      </c>
      <c r="C30" s="280" t="s">
        <v>1917</v>
      </c>
      <c r="D30" s="104" t="s">
        <v>117</v>
      </c>
      <c r="E30" s="257">
        <v>50</v>
      </c>
      <c r="F30" s="256">
        <v>0</v>
      </c>
      <c r="G30" s="106">
        <f>ROUND(E30*F30,2)</f>
        <v>0</v>
      </c>
      <c r="H30" s="106"/>
      <c r="I30" s="106">
        <f>ROUND(E30*H30,2)</f>
        <v>0</v>
      </c>
      <c r="J30" s="106"/>
      <c r="K30" s="106">
        <f>ROUND(E30*J30,2)</f>
        <v>0</v>
      </c>
      <c r="L30" s="106">
        <v>21</v>
      </c>
      <c r="M30" s="106">
        <f>G30*(1+L30/100)</f>
        <v>0</v>
      </c>
      <c r="N30" s="104">
        <v>0</v>
      </c>
      <c r="O30" s="104">
        <f>ROUND(E30*N30,5)</f>
        <v>0</v>
      </c>
      <c r="P30" s="104">
        <v>0</v>
      </c>
      <c r="Q30" s="104">
        <f>ROUND(E30*P30,5)</f>
        <v>0</v>
      </c>
      <c r="R30" s="104"/>
      <c r="S30" s="104"/>
      <c r="T30" s="105">
        <v>21.428999999999998</v>
      </c>
      <c r="U30" s="104">
        <f>ROUND(E30*T30,2)</f>
        <v>1071.45</v>
      </c>
      <c r="V30" s="99"/>
      <c r="W30" s="99"/>
      <c r="X30" s="99"/>
      <c r="Y30" s="99"/>
      <c r="Z30" s="99"/>
      <c r="AA30" s="99"/>
      <c r="AB30" s="99"/>
      <c r="AC30" s="99"/>
      <c r="AD30" s="99"/>
      <c r="AE30" s="99" t="s">
        <v>79</v>
      </c>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c r="B31" s="281"/>
      <c r="C31" s="362" t="s">
        <v>1914</v>
      </c>
      <c r="D31" s="363"/>
      <c r="E31" s="364"/>
      <c r="F31" s="365"/>
      <c r="G31" s="366"/>
      <c r="H31" s="106"/>
      <c r="I31" s="106"/>
      <c r="J31" s="106"/>
      <c r="K31" s="106"/>
      <c r="L31" s="106"/>
      <c r="M31" s="106"/>
      <c r="N31" s="104"/>
      <c r="O31" s="104"/>
      <c r="P31" s="104"/>
      <c r="Q31" s="104"/>
      <c r="R31" s="104"/>
      <c r="S31" s="104"/>
      <c r="T31" s="105"/>
      <c r="U31" s="104"/>
      <c r="V31" s="99"/>
      <c r="W31" s="99"/>
      <c r="X31" s="99"/>
      <c r="Y31" s="99"/>
      <c r="Z31" s="99"/>
      <c r="AA31" s="99"/>
      <c r="AB31" s="99"/>
      <c r="AC31" s="99"/>
      <c r="AD31" s="99"/>
      <c r="AE31" s="99" t="s">
        <v>80</v>
      </c>
      <c r="AF31" s="99"/>
      <c r="AG31" s="99"/>
      <c r="AH31" s="99"/>
      <c r="AI31" s="99"/>
      <c r="AJ31" s="99"/>
      <c r="AK31" s="99"/>
      <c r="AL31" s="99"/>
      <c r="AM31" s="99"/>
      <c r="AN31" s="99"/>
      <c r="AO31" s="99"/>
      <c r="AP31" s="99"/>
      <c r="AQ31" s="99"/>
      <c r="AR31" s="99"/>
      <c r="AS31" s="99"/>
      <c r="AT31" s="99"/>
      <c r="AU31" s="99"/>
      <c r="AV31" s="99"/>
      <c r="AW31" s="99"/>
      <c r="AX31" s="99"/>
      <c r="AY31" s="99"/>
      <c r="AZ31" s="99"/>
      <c r="BA31" s="101" t="str">
        <f>C31</f>
        <v>hnojivem na široko 3x</v>
      </c>
      <c r="BB31" s="99"/>
      <c r="BC31" s="99"/>
      <c r="BD31" s="99"/>
      <c r="BE31" s="99"/>
      <c r="BF31" s="99"/>
      <c r="BG31" s="99"/>
      <c r="BH31" s="99"/>
    </row>
    <row r="32" spans="1:60" outlineLevel="1">
      <c r="A32" s="100">
        <v>16</v>
      </c>
      <c r="B32" s="281" t="s">
        <v>1916</v>
      </c>
      <c r="C32" s="280" t="s">
        <v>1915</v>
      </c>
      <c r="D32" s="104" t="s">
        <v>117</v>
      </c>
      <c r="E32" s="257">
        <v>36</v>
      </c>
      <c r="F32" s="256">
        <v>0</v>
      </c>
      <c r="G32" s="106">
        <f>ROUND(E32*F32,2)</f>
        <v>0</v>
      </c>
      <c r="H32" s="106"/>
      <c r="I32" s="106">
        <f>ROUND(E32*H32,2)</f>
        <v>0</v>
      </c>
      <c r="J32" s="106"/>
      <c r="K32" s="106">
        <f>ROUND(E32*J32,2)</f>
        <v>0</v>
      </c>
      <c r="L32" s="106">
        <v>21</v>
      </c>
      <c r="M32" s="106">
        <f>G32*(1+L32/100)</f>
        <v>0</v>
      </c>
      <c r="N32" s="104">
        <v>0</v>
      </c>
      <c r="O32" s="104">
        <f>ROUND(E32*N32,5)</f>
        <v>0</v>
      </c>
      <c r="P32" s="104">
        <v>0</v>
      </c>
      <c r="Q32" s="104">
        <f>ROUND(E32*P32,5)</f>
        <v>0</v>
      </c>
      <c r="R32" s="104"/>
      <c r="S32" s="104"/>
      <c r="T32" s="105">
        <v>42.856999999999999</v>
      </c>
      <c r="U32" s="104">
        <f>ROUND(E32*T32,2)</f>
        <v>1542.85</v>
      </c>
      <c r="V32" s="99"/>
      <c r="W32" s="99"/>
      <c r="X32" s="99"/>
      <c r="Y32" s="99"/>
      <c r="Z32" s="99"/>
      <c r="AA32" s="99"/>
      <c r="AB32" s="99"/>
      <c r="AC32" s="99"/>
      <c r="AD32" s="99"/>
      <c r="AE32" s="99" t="s">
        <v>79</v>
      </c>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c r="B33" s="281"/>
      <c r="C33" s="362" t="s">
        <v>1914</v>
      </c>
      <c r="D33" s="363"/>
      <c r="E33" s="364"/>
      <c r="F33" s="365"/>
      <c r="G33" s="366"/>
      <c r="H33" s="106"/>
      <c r="I33" s="106"/>
      <c r="J33" s="106"/>
      <c r="K33" s="106"/>
      <c r="L33" s="106"/>
      <c r="M33" s="106"/>
      <c r="N33" s="104"/>
      <c r="O33" s="104"/>
      <c r="P33" s="104"/>
      <c r="Q33" s="104"/>
      <c r="R33" s="104"/>
      <c r="S33" s="104"/>
      <c r="T33" s="105"/>
      <c r="U33" s="104"/>
      <c r="V33" s="99"/>
      <c r="W33" s="99"/>
      <c r="X33" s="99"/>
      <c r="Y33" s="99"/>
      <c r="Z33" s="99"/>
      <c r="AA33" s="99"/>
      <c r="AB33" s="99"/>
      <c r="AC33" s="99"/>
      <c r="AD33" s="99"/>
      <c r="AE33" s="99" t="s">
        <v>80</v>
      </c>
      <c r="AF33" s="99"/>
      <c r="AG33" s="99"/>
      <c r="AH33" s="99"/>
      <c r="AI33" s="99"/>
      <c r="AJ33" s="99"/>
      <c r="AK33" s="99"/>
      <c r="AL33" s="99"/>
      <c r="AM33" s="99"/>
      <c r="AN33" s="99"/>
      <c r="AO33" s="99"/>
      <c r="AP33" s="99"/>
      <c r="AQ33" s="99"/>
      <c r="AR33" s="99"/>
      <c r="AS33" s="99"/>
      <c r="AT33" s="99"/>
      <c r="AU33" s="99"/>
      <c r="AV33" s="99"/>
      <c r="AW33" s="99"/>
      <c r="AX33" s="99"/>
      <c r="AY33" s="99"/>
      <c r="AZ33" s="99"/>
      <c r="BA33" s="101" t="str">
        <f>C33</f>
        <v>hnojivem na široko 3x</v>
      </c>
      <c r="BB33" s="99"/>
      <c r="BC33" s="99"/>
      <c r="BD33" s="99"/>
      <c r="BE33" s="99"/>
      <c r="BF33" s="99"/>
      <c r="BG33" s="99"/>
      <c r="BH33" s="99"/>
    </row>
    <row r="34" spans="1:60" outlineLevel="1">
      <c r="A34" s="100">
        <v>17</v>
      </c>
      <c r="B34" s="281" t="s">
        <v>1913</v>
      </c>
      <c r="C34" s="280" t="s">
        <v>1912</v>
      </c>
      <c r="D34" s="104" t="s">
        <v>117</v>
      </c>
      <c r="E34" s="257">
        <v>86</v>
      </c>
      <c r="F34" s="256">
        <v>0</v>
      </c>
      <c r="G34" s="106">
        <f>ROUND(E34*F34,2)</f>
        <v>0</v>
      </c>
      <c r="H34" s="106"/>
      <c r="I34" s="106">
        <f>ROUND(E34*H34,2)</f>
        <v>0</v>
      </c>
      <c r="J34" s="106"/>
      <c r="K34" s="106">
        <f>ROUND(E34*J34,2)</f>
        <v>0</v>
      </c>
      <c r="L34" s="106">
        <v>21</v>
      </c>
      <c r="M34" s="106">
        <f>G34*(1+L34/100)</f>
        <v>0</v>
      </c>
      <c r="N34" s="104">
        <v>1E-3</v>
      </c>
      <c r="O34" s="104">
        <f>ROUND(E34*N34,5)</f>
        <v>8.5999999999999993E-2</v>
      </c>
      <c r="P34" s="104">
        <v>0</v>
      </c>
      <c r="Q34" s="104">
        <f>ROUND(E34*P34,5)</f>
        <v>0</v>
      </c>
      <c r="R34" s="104"/>
      <c r="S34" s="104"/>
      <c r="T34" s="105">
        <v>0</v>
      </c>
      <c r="U34" s="104">
        <f>ROUND(E34*T34,2)</f>
        <v>0</v>
      </c>
      <c r="V34" s="99"/>
      <c r="W34" s="99"/>
      <c r="X34" s="99"/>
      <c r="Y34" s="99"/>
      <c r="Z34" s="99"/>
      <c r="AA34" s="99"/>
      <c r="AB34" s="99"/>
      <c r="AC34" s="99"/>
      <c r="AD34" s="99"/>
      <c r="AE34" s="99" t="s">
        <v>745</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v>18</v>
      </c>
      <c r="B35" s="281" t="s">
        <v>1893</v>
      </c>
      <c r="C35" s="280" t="s">
        <v>1892</v>
      </c>
      <c r="D35" s="104" t="s">
        <v>113</v>
      </c>
      <c r="E35" s="257">
        <v>60.6</v>
      </c>
      <c r="F35" s="256">
        <v>0</v>
      </c>
      <c r="G35" s="106">
        <f>ROUND(E35*F35,2)</f>
        <v>0</v>
      </c>
      <c r="H35" s="106"/>
      <c r="I35" s="106">
        <f>ROUND(E35*H35,2)</f>
        <v>0</v>
      </c>
      <c r="J35" s="106"/>
      <c r="K35" s="106">
        <f>ROUND(E35*J35,2)</f>
        <v>0</v>
      </c>
      <c r="L35" s="106">
        <v>21</v>
      </c>
      <c r="M35" s="106">
        <f>G35*(1+L35/100)</f>
        <v>0</v>
      </c>
      <c r="N35" s="104">
        <v>0</v>
      </c>
      <c r="O35" s="104">
        <f>ROUND(E35*N35,5)</f>
        <v>0</v>
      </c>
      <c r="P35" s="104">
        <v>0</v>
      </c>
      <c r="Q35" s="104">
        <f>ROUND(E35*P35,5)</f>
        <v>0</v>
      </c>
      <c r="R35" s="104"/>
      <c r="S35" s="104"/>
      <c r="T35" s="105">
        <v>0.88400000000000001</v>
      </c>
      <c r="U35" s="104">
        <f>ROUND(E35*T35,2)</f>
        <v>53.57</v>
      </c>
      <c r="V35" s="99"/>
      <c r="W35" s="99"/>
      <c r="X35" s="99"/>
      <c r="Y35" s="99"/>
      <c r="Z35" s="99"/>
      <c r="AA35" s="99"/>
      <c r="AB35" s="99"/>
      <c r="AC35" s="99"/>
      <c r="AD35" s="99"/>
      <c r="AE35" s="99" t="s">
        <v>79</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19</v>
      </c>
      <c r="B36" s="281" t="s">
        <v>1891</v>
      </c>
      <c r="C36" s="280" t="s">
        <v>1890</v>
      </c>
      <c r="D36" s="104" t="s">
        <v>113</v>
      </c>
      <c r="E36" s="257">
        <v>60.6</v>
      </c>
      <c r="F36" s="256">
        <v>0</v>
      </c>
      <c r="G36" s="106">
        <f>ROUND(E36*F36,2)</f>
        <v>0</v>
      </c>
      <c r="H36" s="106"/>
      <c r="I36" s="106">
        <f>ROUND(E36*H36,2)</f>
        <v>0</v>
      </c>
      <c r="J36" s="106"/>
      <c r="K36" s="106">
        <f>ROUND(E36*J36,2)</f>
        <v>0</v>
      </c>
      <c r="L36" s="106">
        <v>21</v>
      </c>
      <c r="M36" s="106">
        <f>G36*(1+L36/100)</f>
        <v>0</v>
      </c>
      <c r="N36" s="104">
        <v>0</v>
      </c>
      <c r="O36" s="104">
        <f>ROUND(E36*N36,5)</f>
        <v>0</v>
      </c>
      <c r="P36" s="104">
        <v>0</v>
      </c>
      <c r="Q36" s="104">
        <f>ROUND(E36*P36,5)</f>
        <v>0</v>
      </c>
      <c r="R36" s="104"/>
      <c r="S36" s="104"/>
      <c r="T36" s="105">
        <v>0.26</v>
      </c>
      <c r="U36" s="104">
        <f>ROUND(E36*T36,2)</f>
        <v>15.76</v>
      </c>
      <c r="V36" s="99"/>
      <c r="W36" s="99"/>
      <c r="X36" s="99"/>
      <c r="Y36" s="99"/>
      <c r="Z36" s="99"/>
      <c r="AA36" s="99"/>
      <c r="AB36" s="99"/>
      <c r="AC36" s="99"/>
      <c r="AD36" s="99"/>
      <c r="AE36" s="99" t="s">
        <v>79</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c r="B37" s="281"/>
      <c r="C37" s="362" t="s">
        <v>1894</v>
      </c>
      <c r="D37" s="363"/>
      <c r="E37" s="364"/>
      <c r="F37" s="365"/>
      <c r="G37" s="36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outlineLevel="1">
      <c r="A38" s="110">
        <v>20</v>
      </c>
      <c r="B38" s="279" t="s">
        <v>1889</v>
      </c>
      <c r="C38" s="278" t="s">
        <v>1888</v>
      </c>
      <c r="D38" s="251" t="s">
        <v>113</v>
      </c>
      <c r="E38" s="255">
        <v>60.6</v>
      </c>
      <c r="F38" s="254">
        <v>0</v>
      </c>
      <c r="G38" s="253">
        <f>ROUND(E38*F38,2)</f>
        <v>0</v>
      </c>
      <c r="H38" s="253"/>
      <c r="I38" s="253">
        <f>ROUND(E38*H38,2)</f>
        <v>0</v>
      </c>
      <c r="J38" s="253"/>
      <c r="K38" s="253">
        <f>ROUND(E38*J38,2)</f>
        <v>0</v>
      </c>
      <c r="L38" s="253">
        <v>21</v>
      </c>
      <c r="M38" s="253">
        <f>G38*(1+L38/100)</f>
        <v>0</v>
      </c>
      <c r="N38" s="251">
        <v>1</v>
      </c>
      <c r="O38" s="251">
        <f>ROUND(E38*N38,5)</f>
        <v>60.6</v>
      </c>
      <c r="P38" s="251">
        <v>0</v>
      </c>
      <c r="Q38" s="251">
        <f>ROUND(E38*P38,5)</f>
        <v>0</v>
      </c>
      <c r="R38" s="251"/>
      <c r="S38" s="251"/>
      <c r="T38" s="252">
        <v>0</v>
      </c>
      <c r="U38" s="251">
        <f>ROUND(E38*T38,2)</f>
        <v>0</v>
      </c>
      <c r="V38" s="99"/>
      <c r="W38" s="99"/>
      <c r="X38" s="99"/>
      <c r="Y38" s="99"/>
      <c r="Z38" s="99"/>
      <c r="AA38" s="99"/>
      <c r="AB38" s="99"/>
      <c r="AC38" s="99"/>
      <c r="AD38" s="99"/>
      <c r="AE38" s="99" t="s">
        <v>745</v>
      </c>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c r="A39" s="288"/>
      <c r="B39" s="5" t="s">
        <v>712</v>
      </c>
      <c r="C39" s="250" t="s">
        <v>712</v>
      </c>
      <c r="D39" s="288"/>
      <c r="E39" s="288"/>
      <c r="F39" s="288"/>
      <c r="G39" s="288"/>
      <c r="H39" s="288"/>
      <c r="I39" s="288"/>
      <c r="J39" s="288"/>
      <c r="K39" s="288"/>
      <c r="L39" s="288"/>
      <c r="M39" s="288"/>
      <c r="N39" s="288"/>
      <c r="O39" s="288"/>
      <c r="P39" s="288"/>
      <c r="Q39" s="288"/>
      <c r="R39" s="288"/>
      <c r="S39" s="288"/>
      <c r="T39" s="288"/>
      <c r="U39" s="288"/>
      <c r="AC39">
        <v>12</v>
      </c>
      <c r="AD39">
        <v>21</v>
      </c>
    </row>
    <row r="40" spans="1:60" ht="15">
      <c r="A40" s="306" t="s">
        <v>288</v>
      </c>
      <c r="B40" s="307"/>
      <c r="C40" s="307"/>
      <c r="D40" s="308"/>
      <c r="E40" s="307"/>
      <c r="F40" s="308"/>
      <c r="G40" s="309">
        <f>G8</f>
        <v>0</v>
      </c>
      <c r="H40" s="288"/>
      <c r="I40" s="288"/>
      <c r="J40" s="288"/>
      <c r="K40" s="288"/>
      <c r="L40" s="288"/>
      <c r="M40" s="288"/>
      <c r="N40" s="288"/>
      <c r="O40" s="288"/>
      <c r="P40" s="288"/>
      <c r="Q40" s="288"/>
      <c r="R40" s="288"/>
      <c r="S40" s="288"/>
      <c r="T40" s="288"/>
      <c r="U40" s="288"/>
      <c r="AC40">
        <f>SUMIF(L7:L38,AC39,G7:G38)</f>
        <v>0</v>
      </c>
      <c r="AD40">
        <f>SUMIF(L7:L38,AD39,G7:G38)</f>
        <v>0</v>
      </c>
      <c r="AE40" t="s">
        <v>715</v>
      </c>
    </row>
    <row r="41" spans="1:60">
      <c r="A41" s="288"/>
      <c r="B41" s="5" t="s">
        <v>712</v>
      </c>
      <c r="C41" s="250" t="s">
        <v>712</v>
      </c>
      <c r="D41" s="288"/>
      <c r="E41" s="288"/>
      <c r="F41" s="288"/>
      <c r="G41" s="288"/>
      <c r="H41" s="288"/>
      <c r="I41" s="288"/>
      <c r="J41" s="288"/>
      <c r="K41" s="288"/>
      <c r="L41" s="288"/>
      <c r="M41" s="288"/>
      <c r="N41" s="288"/>
      <c r="O41" s="288"/>
      <c r="P41" s="288"/>
      <c r="Q41" s="288"/>
      <c r="R41" s="288"/>
      <c r="S41" s="288"/>
      <c r="T41" s="288"/>
      <c r="U41" s="288"/>
    </row>
    <row r="42" spans="1:60">
      <c r="A42" s="288"/>
      <c r="B42" s="5" t="s">
        <v>712</v>
      </c>
      <c r="C42" s="250" t="s">
        <v>712</v>
      </c>
      <c r="D42" s="288"/>
      <c r="E42" s="288"/>
      <c r="F42" s="288"/>
      <c r="G42" s="288"/>
      <c r="H42" s="288"/>
      <c r="I42" s="288"/>
      <c r="J42" s="288"/>
      <c r="K42" s="288"/>
      <c r="L42" s="288"/>
      <c r="M42" s="288"/>
      <c r="N42" s="288"/>
      <c r="O42" s="288"/>
      <c r="P42" s="288"/>
      <c r="Q42" s="288"/>
      <c r="R42" s="288"/>
      <c r="S42" s="288"/>
      <c r="T42" s="288"/>
      <c r="U42" s="288"/>
    </row>
    <row r="43" spans="1:60">
      <c r="A43" s="367" t="s">
        <v>714</v>
      </c>
      <c r="B43" s="367"/>
      <c r="C43" s="368"/>
      <c r="D43" s="288"/>
      <c r="E43" s="288"/>
      <c r="F43" s="288"/>
      <c r="G43" s="288"/>
      <c r="H43" s="288"/>
      <c r="I43" s="288"/>
      <c r="J43" s="288"/>
      <c r="K43" s="288"/>
      <c r="L43" s="288"/>
      <c r="M43" s="288"/>
      <c r="N43" s="288"/>
      <c r="O43" s="288"/>
      <c r="P43" s="288"/>
      <c r="Q43" s="288"/>
      <c r="R43" s="288"/>
      <c r="S43" s="288"/>
      <c r="T43" s="288"/>
      <c r="U43" s="288"/>
    </row>
    <row r="44" spans="1:60">
      <c r="A44" s="395"/>
      <c r="B44" s="396"/>
      <c r="C44" s="397"/>
      <c r="D44" s="396"/>
      <c r="E44" s="396"/>
      <c r="F44" s="396"/>
      <c r="G44" s="372"/>
      <c r="H44" s="288"/>
      <c r="I44" s="288"/>
      <c r="J44" s="288"/>
      <c r="K44" s="288"/>
      <c r="L44" s="288"/>
      <c r="M44" s="288"/>
      <c r="N44" s="288"/>
      <c r="O44" s="288"/>
      <c r="P44" s="288"/>
      <c r="Q44" s="288"/>
      <c r="R44" s="288"/>
      <c r="S44" s="288"/>
      <c r="T44" s="288"/>
      <c r="U44" s="288"/>
      <c r="AE44" t="s">
        <v>713</v>
      </c>
    </row>
    <row r="45" spans="1:60">
      <c r="A45" s="373"/>
      <c r="B45" s="374"/>
      <c r="C45" s="375"/>
      <c r="D45" s="374"/>
      <c r="E45" s="374"/>
      <c r="F45" s="374"/>
      <c r="G45" s="376"/>
      <c r="H45" s="288"/>
      <c r="I45" s="288"/>
      <c r="J45" s="288"/>
      <c r="K45" s="288"/>
      <c r="L45" s="288"/>
      <c r="M45" s="288"/>
      <c r="N45" s="288"/>
      <c r="O45" s="288"/>
      <c r="P45" s="288"/>
      <c r="Q45" s="288"/>
      <c r="R45" s="288"/>
      <c r="S45" s="288"/>
      <c r="T45" s="288"/>
      <c r="U45" s="288"/>
    </row>
    <row r="46" spans="1:60">
      <c r="A46" s="373"/>
      <c r="B46" s="374"/>
      <c r="C46" s="375"/>
      <c r="D46" s="374"/>
      <c r="E46" s="374"/>
      <c r="F46" s="374"/>
      <c r="G46" s="376"/>
      <c r="H46" s="288"/>
      <c r="I46" s="288"/>
      <c r="J46" s="288"/>
      <c r="K46" s="288"/>
      <c r="L46" s="288"/>
      <c r="M46" s="288"/>
      <c r="N46" s="288"/>
      <c r="O46" s="288"/>
      <c r="P46" s="288"/>
      <c r="Q46" s="288"/>
      <c r="R46" s="288"/>
      <c r="S46" s="288"/>
      <c r="T46" s="288"/>
      <c r="U46" s="288"/>
    </row>
    <row r="47" spans="1:60">
      <c r="A47" s="373"/>
      <c r="B47" s="374"/>
      <c r="C47" s="375"/>
      <c r="D47" s="374"/>
      <c r="E47" s="374"/>
      <c r="F47" s="374"/>
      <c r="G47" s="376"/>
      <c r="H47" s="288"/>
      <c r="I47" s="288"/>
      <c r="J47" s="288"/>
      <c r="K47" s="288"/>
      <c r="L47" s="288"/>
      <c r="M47" s="288"/>
      <c r="N47" s="288"/>
      <c r="O47" s="288"/>
      <c r="P47" s="288"/>
      <c r="Q47" s="288"/>
      <c r="R47" s="288"/>
      <c r="S47" s="288"/>
      <c r="T47" s="288"/>
      <c r="U47" s="288"/>
    </row>
    <row r="48" spans="1:60">
      <c r="A48" s="377"/>
      <c r="B48" s="378"/>
      <c r="C48" s="379"/>
      <c r="D48" s="378"/>
      <c r="E48" s="378"/>
      <c r="F48" s="378"/>
      <c r="G48" s="380"/>
      <c r="H48" s="288"/>
      <c r="I48" s="288"/>
      <c r="J48" s="288"/>
      <c r="K48" s="288"/>
      <c r="L48" s="288"/>
      <c r="M48" s="288"/>
      <c r="N48" s="288"/>
      <c r="O48" s="288"/>
      <c r="P48" s="288"/>
      <c r="Q48" s="288"/>
      <c r="R48" s="288"/>
      <c r="S48" s="288"/>
      <c r="T48" s="288"/>
      <c r="U48" s="288"/>
    </row>
    <row r="49" spans="1:31">
      <c r="A49" s="288"/>
      <c r="B49" s="5" t="s">
        <v>712</v>
      </c>
      <c r="C49" s="250" t="s">
        <v>712</v>
      </c>
      <c r="D49" s="288"/>
      <c r="E49" s="288"/>
      <c r="F49" s="288"/>
      <c r="G49" s="288"/>
      <c r="H49" s="288"/>
      <c r="I49" s="288"/>
      <c r="J49" s="288"/>
      <c r="K49" s="288"/>
      <c r="L49" s="288"/>
      <c r="M49" s="288"/>
      <c r="N49" s="288"/>
      <c r="O49" s="288"/>
      <c r="P49" s="288"/>
      <c r="Q49" s="288"/>
      <c r="R49" s="288"/>
      <c r="S49" s="288"/>
      <c r="T49" s="288"/>
      <c r="U49" s="288"/>
    </row>
    <row r="50" spans="1:31">
      <c r="A50" t="s">
        <v>1436</v>
      </c>
      <c r="B50"/>
      <c r="C50"/>
      <c r="AE50" t="s">
        <v>711</v>
      </c>
    </row>
    <row r="51" spans="1:31">
      <c r="A51" s="389" t="s">
        <v>1437</v>
      </c>
      <c r="B51" s="389"/>
      <c r="C51" s="389"/>
      <c r="D51" s="389"/>
      <c r="E51" s="389"/>
      <c r="F51" s="389"/>
      <c r="G51" s="389"/>
      <c r="H51" s="389"/>
      <c r="I51" s="389"/>
    </row>
    <row r="52" spans="1:31">
      <c r="A52" t="s">
        <v>1438</v>
      </c>
      <c r="B52"/>
      <c r="C52"/>
    </row>
    <row r="53" spans="1:31">
      <c r="B53"/>
      <c r="C53"/>
    </row>
    <row r="54" spans="1:31">
      <c r="A54" s="389" t="s">
        <v>1439</v>
      </c>
      <c r="B54" s="389"/>
      <c r="C54" s="389"/>
      <c r="D54" s="389"/>
      <c r="E54" s="389"/>
      <c r="F54" s="389"/>
      <c r="G54" s="389"/>
      <c r="H54" s="389"/>
      <c r="I54" s="389"/>
    </row>
    <row r="55" spans="1:31">
      <c r="A55" t="s">
        <v>1573</v>
      </c>
      <c r="B55"/>
      <c r="C55"/>
    </row>
    <row r="56" spans="1:31">
      <c r="A56" t="s">
        <v>1572</v>
      </c>
      <c r="B56"/>
      <c r="C56"/>
    </row>
    <row r="57" spans="1:31">
      <c r="A57" t="s">
        <v>1571</v>
      </c>
      <c r="B57"/>
      <c r="C57"/>
    </row>
  </sheetData>
  <sheetProtection algorithmName="SHA-512" hashValue="sXhkxjRxUItqxWLWC9GoVBRtS4ZbKmL/1cSOKWicJO5D+sBUCBrIck82D08Dd1Z439fwN1KPKDlWYqysti5lpw==" saltValue="cKU5nvC2KvQlvBhlR455RQ==" spinCount="100000" sheet="1" objects="1" scenarios="1"/>
  <protectedRanges>
    <protectedRange sqref="F9:F13 F15 F17 F19 F21:F22 F24 F26 F28:F30 F32 F34:F36 A44:G48 F38" name="Oblast1"/>
  </protectedRanges>
  <mergeCells count="18">
    <mergeCell ref="C31:G31"/>
    <mergeCell ref="C16:G16"/>
    <mergeCell ref="A1:G1"/>
    <mergeCell ref="C2:G2"/>
    <mergeCell ref="C3:G3"/>
    <mergeCell ref="C4:G4"/>
    <mergeCell ref="C14:G14"/>
    <mergeCell ref="C18:G18"/>
    <mergeCell ref="C20:G20"/>
    <mergeCell ref="C23:G23"/>
    <mergeCell ref="C25:G25"/>
    <mergeCell ref="C27:G27"/>
    <mergeCell ref="A51:I51"/>
    <mergeCell ref="A54:I54"/>
    <mergeCell ref="C37:G37"/>
    <mergeCell ref="C33:G33"/>
    <mergeCell ref="A43:C43"/>
    <mergeCell ref="A44:G48"/>
  </mergeCells>
  <pageMargins left="0.39370078740157499" right="0.19685039370078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57"/>
  <sheetViews>
    <sheetView showGridLines="0" tabSelected="1" topLeftCell="B1" zoomScaleNormal="100" zoomScaleSheetLayoutView="75" workbookViewId="0">
      <selection activeCell="D11" sqref="D11:G11"/>
    </sheetView>
  </sheetViews>
  <sheetFormatPr defaultColWidth="9" defaultRowHeight="12.75"/>
  <cols>
    <col min="1" max="1" width="8.42578125" hidden="1" customWidth="1"/>
    <col min="2" max="2" width="9.140625" customWidth="1"/>
    <col min="3" max="3" width="7.42578125" customWidth="1"/>
    <col min="4" max="4" width="13.42578125" customWidth="1"/>
    <col min="5" max="5" width="12.140625" customWidth="1"/>
    <col min="6" max="6" width="11.42578125" customWidth="1"/>
    <col min="7" max="9" width="12.7109375" customWidth="1"/>
    <col min="10" max="10" width="6.7109375" customWidth="1"/>
    <col min="11" max="11" width="4.28515625" customWidth="1"/>
    <col min="12" max="15" width="10.7109375" customWidth="1"/>
  </cols>
  <sheetData>
    <row r="1" spans="1:15" ht="33.75" customHeight="1">
      <c r="A1" s="46" t="s">
        <v>34</v>
      </c>
      <c r="B1" s="320" t="s">
        <v>81</v>
      </c>
      <c r="C1" s="321"/>
      <c r="D1" s="321"/>
      <c r="E1" s="321"/>
      <c r="F1" s="321"/>
      <c r="G1" s="321"/>
      <c r="H1" s="321"/>
      <c r="I1" s="321"/>
      <c r="J1" s="322"/>
    </row>
    <row r="2" spans="1:15" ht="23.25" customHeight="1">
      <c r="A2" s="3"/>
      <c r="B2" s="51" t="s">
        <v>38</v>
      </c>
      <c r="C2" s="120"/>
      <c r="D2" s="339" t="s">
        <v>98</v>
      </c>
      <c r="E2" s="340"/>
      <c r="F2" s="340"/>
      <c r="G2" s="340"/>
      <c r="H2" s="340"/>
      <c r="I2" s="340"/>
      <c r="J2" s="341"/>
      <c r="O2" s="1"/>
    </row>
    <row r="3" spans="1:15" ht="23.25" customHeight="1">
      <c r="A3" s="3"/>
      <c r="B3" s="52" t="s">
        <v>41</v>
      </c>
      <c r="C3" s="121"/>
      <c r="D3" s="333" t="s">
        <v>100</v>
      </c>
      <c r="E3" s="334"/>
      <c r="F3" s="334"/>
      <c r="G3" s="334"/>
      <c r="H3" s="334"/>
      <c r="I3" s="334"/>
      <c r="J3" s="335"/>
    </row>
    <row r="4" spans="1:15" ht="23.25" hidden="1" customHeight="1">
      <c r="A4" s="3"/>
      <c r="B4" s="53" t="s">
        <v>40</v>
      </c>
      <c r="C4" s="54"/>
      <c r="D4" s="55"/>
      <c r="E4" s="55"/>
      <c r="F4" s="56"/>
      <c r="G4" s="56"/>
      <c r="H4" s="56"/>
      <c r="I4" s="56"/>
      <c r="J4" s="57"/>
    </row>
    <row r="5" spans="1:15" ht="24" customHeight="1">
      <c r="A5" s="3"/>
      <c r="B5" s="31" t="s">
        <v>21</v>
      </c>
      <c r="D5" s="122" t="s">
        <v>43</v>
      </c>
      <c r="E5" s="123"/>
      <c r="F5" s="123"/>
      <c r="G5" s="123"/>
      <c r="H5" s="124" t="s">
        <v>31</v>
      </c>
      <c r="I5" s="122" t="s">
        <v>47</v>
      </c>
      <c r="J5" s="9"/>
    </row>
    <row r="6" spans="1:15" ht="15.75" customHeight="1">
      <c r="A6" s="3"/>
      <c r="B6" s="26"/>
      <c r="C6" s="123"/>
      <c r="D6" s="122" t="s">
        <v>44</v>
      </c>
      <c r="E6" s="123"/>
      <c r="F6" s="123"/>
      <c r="G6" s="123"/>
      <c r="H6" s="124" t="s">
        <v>32</v>
      </c>
      <c r="I6" s="122" t="s">
        <v>48</v>
      </c>
      <c r="J6" s="9"/>
    </row>
    <row r="7" spans="1:15" ht="15.75" customHeight="1">
      <c r="A7" s="3"/>
      <c r="B7" s="27"/>
      <c r="C7" s="58" t="s">
        <v>46</v>
      </c>
      <c r="D7" s="50" t="s">
        <v>45</v>
      </c>
      <c r="E7" s="21"/>
      <c r="F7" s="21"/>
      <c r="G7" s="21"/>
      <c r="H7" s="22"/>
      <c r="I7" s="21"/>
      <c r="J7" s="33"/>
    </row>
    <row r="8" spans="1:15" ht="24" hidden="1" customHeight="1">
      <c r="A8" s="3"/>
      <c r="B8" s="31" t="s">
        <v>19</v>
      </c>
      <c r="D8" s="125"/>
      <c r="H8" s="124" t="s">
        <v>31</v>
      </c>
      <c r="I8" s="125"/>
      <c r="J8" s="9"/>
    </row>
    <row r="9" spans="1:15" ht="15.75" hidden="1" customHeight="1">
      <c r="A9" s="3"/>
      <c r="B9" s="3"/>
      <c r="D9" s="125"/>
      <c r="H9" s="124" t="s">
        <v>32</v>
      </c>
      <c r="I9" s="125"/>
      <c r="J9" s="9"/>
    </row>
    <row r="10" spans="1:15" ht="15.75" hidden="1" customHeight="1">
      <c r="A10" s="3"/>
      <c r="B10" s="34"/>
      <c r="C10" s="17"/>
      <c r="D10" s="30"/>
      <c r="E10" s="22"/>
      <c r="F10" s="22"/>
      <c r="G10" s="14"/>
      <c r="H10" s="14"/>
      <c r="I10" s="35"/>
      <c r="J10" s="33"/>
    </row>
    <row r="11" spans="1:15" ht="24" customHeight="1">
      <c r="A11" s="3"/>
      <c r="B11" s="31" t="s">
        <v>18</v>
      </c>
      <c r="D11" s="330"/>
      <c r="E11" s="330"/>
      <c r="F11" s="330"/>
      <c r="G11" s="330"/>
      <c r="H11" s="124" t="s">
        <v>31</v>
      </c>
      <c r="I11" s="177"/>
      <c r="J11" s="9"/>
    </row>
    <row r="12" spans="1:15" ht="15.75" customHeight="1">
      <c r="A12" s="3"/>
      <c r="B12" s="26"/>
      <c r="C12" s="123"/>
      <c r="D12" s="318"/>
      <c r="E12" s="318"/>
      <c r="F12" s="318"/>
      <c r="G12" s="318"/>
      <c r="H12" s="124" t="s">
        <v>32</v>
      </c>
      <c r="I12" s="177"/>
      <c r="J12" s="9"/>
    </row>
    <row r="13" spans="1:15" ht="15.75" customHeight="1">
      <c r="A13" s="3"/>
      <c r="B13" s="27"/>
      <c r="C13" s="176"/>
      <c r="D13" s="319"/>
      <c r="E13" s="319"/>
      <c r="F13" s="319"/>
      <c r="G13" s="319"/>
      <c r="H13" s="18"/>
      <c r="I13" s="21"/>
      <c r="J13" s="33"/>
    </row>
    <row r="14" spans="1:15" ht="24" customHeight="1">
      <c r="A14" s="3"/>
      <c r="B14" s="40" t="s">
        <v>20</v>
      </c>
      <c r="C14" s="41"/>
      <c r="D14" s="42"/>
      <c r="E14" s="43"/>
      <c r="F14" s="43"/>
      <c r="G14" s="43"/>
      <c r="H14" s="44"/>
      <c r="I14" s="43"/>
      <c r="J14" s="45"/>
    </row>
    <row r="15" spans="1:15" ht="32.25" customHeight="1">
      <c r="A15" s="3"/>
      <c r="B15" s="114"/>
      <c r="C15" s="115"/>
      <c r="E15" s="342"/>
      <c r="F15" s="342"/>
      <c r="G15" s="314"/>
      <c r="H15" s="314"/>
      <c r="I15" s="314"/>
      <c r="J15" s="315"/>
    </row>
    <row r="16" spans="1:15" ht="23.25" customHeight="1">
      <c r="A16" s="90" t="s">
        <v>23</v>
      </c>
      <c r="B16" s="174"/>
      <c r="C16" s="116"/>
      <c r="E16" s="313"/>
      <c r="F16" s="313"/>
      <c r="G16" s="313"/>
      <c r="H16" s="313"/>
      <c r="I16" s="313"/>
      <c r="J16" s="328"/>
    </row>
    <row r="17" spans="1:10" ht="23.25" customHeight="1">
      <c r="A17" s="90" t="s">
        <v>24</v>
      </c>
      <c r="B17" s="174"/>
      <c r="C17" s="116"/>
      <c r="E17" s="313"/>
      <c r="F17" s="313"/>
      <c r="G17" s="313"/>
      <c r="H17" s="313"/>
      <c r="I17" s="313"/>
      <c r="J17" s="328"/>
    </row>
    <row r="18" spans="1:10" ht="23.25" customHeight="1">
      <c r="A18" s="90" t="s">
        <v>25</v>
      </c>
      <c r="B18" s="174"/>
      <c r="C18" s="116"/>
      <c r="E18" s="313"/>
      <c r="F18" s="313"/>
      <c r="G18" s="313"/>
      <c r="H18" s="313"/>
      <c r="I18" s="313"/>
      <c r="J18" s="328"/>
    </row>
    <row r="19" spans="1:10" ht="23.25" customHeight="1">
      <c r="A19" s="90" t="s">
        <v>52</v>
      </c>
      <c r="B19" s="174"/>
      <c r="C19" s="116"/>
      <c r="E19" s="313"/>
      <c r="F19" s="313"/>
      <c r="G19" s="313"/>
      <c r="H19" s="313"/>
      <c r="I19" s="313"/>
      <c r="J19" s="328"/>
    </row>
    <row r="20" spans="1:10" ht="23.25" customHeight="1">
      <c r="A20" s="90" t="s">
        <v>53</v>
      </c>
      <c r="B20" s="174"/>
      <c r="C20" s="116"/>
      <c r="E20" s="313"/>
      <c r="F20" s="313"/>
      <c r="G20" s="313"/>
      <c r="H20" s="313"/>
      <c r="I20" s="313"/>
      <c r="J20" s="328"/>
    </row>
    <row r="21" spans="1:10" ht="23.25" customHeight="1">
      <c r="A21" s="173"/>
      <c r="B21" s="175" t="s">
        <v>50</v>
      </c>
      <c r="C21" s="118"/>
      <c r="D21" s="119"/>
      <c r="E21" s="329"/>
      <c r="F21" s="329"/>
      <c r="G21" s="331">
        <f>G54</f>
        <v>0</v>
      </c>
      <c r="H21" s="332"/>
      <c r="I21" s="332"/>
      <c r="J21" s="38" t="str">
        <f t="shared" ref="J21:J28" si="0">Mena</f>
        <v>CZK</v>
      </c>
    </row>
    <row r="22" spans="1:10" ht="33" customHeight="1">
      <c r="A22" s="3"/>
      <c r="B22" s="34" t="s">
        <v>30</v>
      </c>
      <c r="C22" s="15"/>
      <c r="D22" s="14"/>
      <c r="E22" s="117"/>
      <c r="F22" s="29"/>
      <c r="G22" s="21"/>
      <c r="H22" s="21"/>
      <c r="I22" s="21"/>
      <c r="J22" s="36"/>
    </row>
    <row r="23" spans="1:10" ht="23.25" customHeight="1">
      <c r="A23" s="3"/>
      <c r="B23" s="37" t="s">
        <v>11</v>
      </c>
      <c r="C23" s="112"/>
      <c r="D23" s="113"/>
      <c r="E23" s="126">
        <v>12</v>
      </c>
      <c r="F23" s="127" t="s">
        <v>0</v>
      </c>
      <c r="G23" s="326">
        <v>0</v>
      </c>
      <c r="H23" s="327"/>
      <c r="I23" s="327"/>
      <c r="J23" s="38" t="str">
        <f t="shared" si="0"/>
        <v>CZK</v>
      </c>
    </row>
    <row r="24" spans="1:10" ht="23.25" customHeight="1">
      <c r="A24" s="3"/>
      <c r="B24" s="37" t="s">
        <v>12</v>
      </c>
      <c r="C24" s="112"/>
      <c r="D24" s="113"/>
      <c r="E24" s="126">
        <f>SazbaDPH1</f>
        <v>12</v>
      </c>
      <c r="F24" s="127" t="s">
        <v>0</v>
      </c>
      <c r="G24" s="331">
        <v>0</v>
      </c>
      <c r="H24" s="332"/>
      <c r="I24" s="332"/>
      <c r="J24" s="38" t="str">
        <f t="shared" si="0"/>
        <v>CZK</v>
      </c>
    </row>
    <row r="25" spans="1:10" ht="23.25" customHeight="1">
      <c r="A25" s="3"/>
      <c r="B25" s="37" t="s">
        <v>13</v>
      </c>
      <c r="C25" s="112"/>
      <c r="D25" s="113"/>
      <c r="E25" s="126">
        <v>21</v>
      </c>
      <c r="F25" s="127" t="s">
        <v>0</v>
      </c>
      <c r="G25" s="326">
        <f>G21</f>
        <v>0</v>
      </c>
      <c r="H25" s="327"/>
      <c r="I25" s="327"/>
      <c r="J25" s="38" t="str">
        <f t="shared" si="0"/>
        <v>CZK</v>
      </c>
    </row>
    <row r="26" spans="1:10" ht="23.25" customHeight="1">
      <c r="A26" s="3"/>
      <c r="B26" s="32" t="s">
        <v>14</v>
      </c>
      <c r="C26" s="15"/>
      <c r="D26" s="14"/>
      <c r="E26" s="28">
        <f>SazbaDPH2</f>
        <v>21</v>
      </c>
      <c r="F26" s="29" t="s">
        <v>0</v>
      </c>
      <c r="G26" s="323">
        <f>ZakladDPHZakl*E26/100</f>
        <v>0</v>
      </c>
      <c r="H26" s="324"/>
      <c r="I26" s="324"/>
      <c r="J26" s="36" t="str">
        <f t="shared" si="0"/>
        <v>CZK</v>
      </c>
    </row>
    <row r="27" spans="1:10" ht="23.25" customHeight="1" thickBot="1">
      <c r="A27" s="3"/>
      <c r="B27" s="31" t="s">
        <v>4</v>
      </c>
      <c r="C27" s="116"/>
      <c r="D27" s="128"/>
      <c r="E27" s="116"/>
      <c r="F27" s="129"/>
      <c r="G27" s="325">
        <v>0</v>
      </c>
      <c r="H27" s="325"/>
      <c r="I27" s="325"/>
      <c r="J27" s="39" t="str">
        <f t="shared" si="0"/>
        <v>CZK</v>
      </c>
    </row>
    <row r="28" spans="1:10" ht="27.75" hidden="1" customHeight="1" thickBot="1">
      <c r="A28" s="3"/>
      <c r="B28" s="77" t="s">
        <v>22</v>
      </c>
      <c r="C28" s="78"/>
      <c r="D28" s="78"/>
      <c r="E28" s="79"/>
      <c r="F28" s="80"/>
      <c r="G28" s="316">
        <v>353800</v>
      </c>
      <c r="H28" s="317"/>
      <c r="I28" s="317"/>
      <c r="J28" s="81" t="str">
        <f t="shared" si="0"/>
        <v>CZK</v>
      </c>
    </row>
    <row r="29" spans="1:10" ht="27.75" customHeight="1" thickBot="1">
      <c r="A29" s="3"/>
      <c r="B29" s="77" t="s">
        <v>33</v>
      </c>
      <c r="C29" s="82"/>
      <c r="D29" s="82"/>
      <c r="E29" s="82"/>
      <c r="F29" s="82"/>
      <c r="G29" s="316">
        <f>ZakladDPHZakl+DPHZakl</f>
        <v>0</v>
      </c>
      <c r="H29" s="316"/>
      <c r="I29" s="316"/>
      <c r="J29" s="83" t="s">
        <v>51</v>
      </c>
    </row>
    <row r="30" spans="1:10" ht="12.75" customHeight="1">
      <c r="A30" s="3"/>
      <c r="B30" s="3"/>
      <c r="J30" s="10"/>
    </row>
    <row r="31" spans="1:10" ht="30" customHeight="1">
      <c r="A31" s="3"/>
      <c r="B31" s="3"/>
      <c r="J31" s="10"/>
    </row>
    <row r="32" spans="1:10" ht="18.75" customHeight="1">
      <c r="A32" s="3"/>
      <c r="B32" s="16"/>
      <c r="C32" s="130" t="s">
        <v>10</v>
      </c>
      <c r="D32" s="24"/>
      <c r="E32" s="24"/>
      <c r="F32" s="130" t="s">
        <v>9</v>
      </c>
      <c r="G32" s="24"/>
      <c r="H32" s="25"/>
      <c r="I32" s="24"/>
      <c r="J32" s="10"/>
    </row>
    <row r="33" spans="1:10" ht="47.25" customHeight="1">
      <c r="A33" s="3"/>
      <c r="B33" s="3"/>
      <c r="J33" s="10"/>
    </row>
    <row r="34" spans="1:10" s="20" customFormat="1" ht="18.75" customHeight="1">
      <c r="A34" s="19"/>
      <c r="B34" s="19"/>
      <c r="D34" s="311"/>
      <c r="E34" s="311"/>
      <c r="G34" s="311"/>
      <c r="H34" s="311"/>
      <c r="I34" s="311"/>
      <c r="J34" s="23"/>
    </row>
    <row r="35" spans="1:10" ht="12.75" customHeight="1">
      <c r="A35" s="3"/>
      <c r="B35" s="3"/>
      <c r="D35" s="312" t="s">
        <v>2</v>
      </c>
      <c r="E35" s="312"/>
      <c r="H35" s="131" t="s">
        <v>3</v>
      </c>
      <c r="J35" s="10"/>
    </row>
    <row r="36" spans="1:10" ht="13.5" customHeight="1" thickBot="1">
      <c r="A36" s="11"/>
      <c r="B36" s="11"/>
      <c r="C36" s="12"/>
      <c r="D36" s="12"/>
      <c r="E36" s="12"/>
      <c r="F36" s="12"/>
      <c r="G36" s="12"/>
      <c r="H36" s="12"/>
      <c r="I36" s="12"/>
      <c r="J36" s="13"/>
    </row>
    <row r="37" spans="1:10" ht="27" hidden="1" customHeight="1">
      <c r="B37" s="47" t="s">
        <v>15</v>
      </c>
      <c r="C37" s="2"/>
      <c r="D37" s="2"/>
      <c r="E37" s="2"/>
      <c r="F37" s="69"/>
      <c r="G37" s="69"/>
      <c r="H37" s="69"/>
      <c r="I37" s="69"/>
      <c r="J37" s="2"/>
    </row>
    <row r="38" spans="1:10" ht="25.5" hidden="1" customHeight="1">
      <c r="A38" s="61" t="s">
        <v>35</v>
      </c>
      <c r="B38" s="63" t="s">
        <v>16</v>
      </c>
      <c r="C38" s="64" t="s">
        <v>5</v>
      </c>
      <c r="D38" s="65"/>
      <c r="E38" s="65"/>
      <c r="F38" s="70" t="str">
        <f>B23</f>
        <v>Základ pro sníženou DPH</v>
      </c>
      <c r="G38" s="70" t="str">
        <f>B25</f>
        <v>Základ pro základní DPH</v>
      </c>
      <c r="H38" s="71" t="s">
        <v>17</v>
      </c>
      <c r="I38" s="71" t="s">
        <v>1</v>
      </c>
      <c r="J38" s="66" t="s">
        <v>0</v>
      </c>
    </row>
    <row r="39" spans="1:10" ht="25.5" hidden="1" customHeight="1">
      <c r="A39" s="61">
        <v>1</v>
      </c>
      <c r="B39" s="67" t="s">
        <v>49</v>
      </c>
      <c r="C39" s="343" t="s">
        <v>42</v>
      </c>
      <c r="D39" s="344"/>
      <c r="E39" s="344"/>
      <c r="F39" s="72">
        <v>0</v>
      </c>
      <c r="G39" s="73">
        <v>353800</v>
      </c>
      <c r="H39" s="74">
        <v>74298</v>
      </c>
      <c r="I39" s="74">
        <v>428098</v>
      </c>
      <c r="J39" s="68">
        <f>IF(CenaCelkemVypocet=0,"",I39/CenaCelkemVypocet*100)</f>
        <v>100</v>
      </c>
    </row>
    <row r="40" spans="1:10" ht="25.5" hidden="1" customHeight="1">
      <c r="A40" s="61"/>
      <c r="B40" s="345" t="s">
        <v>50</v>
      </c>
      <c r="C40" s="346"/>
      <c r="D40" s="346"/>
      <c r="E40" s="347"/>
      <c r="F40" s="75">
        <f>SUMIF(A39:A39,"=1",F39:F39)</f>
        <v>0</v>
      </c>
      <c r="G40" s="76">
        <f>SUMIF(A39:A39,"=1",G39:G39)</f>
        <v>353800</v>
      </c>
      <c r="H40" s="76">
        <f>SUMIF(A39:A39,"=1",H39:H39)</f>
        <v>74298</v>
      </c>
      <c r="I40" s="76">
        <f>SUMIF(A39:A39,"=1",I39:I39)</f>
        <v>428098</v>
      </c>
      <c r="J40" s="62">
        <f>SUMIF(A39:A39,"=1",J39:J39)</f>
        <v>100</v>
      </c>
    </row>
    <row r="44" spans="1:10" ht="15.75">
      <c r="B44" s="84" t="s">
        <v>15</v>
      </c>
    </row>
    <row r="46" spans="1:10" ht="25.5" customHeight="1">
      <c r="A46" s="85"/>
      <c r="B46" s="88" t="s">
        <v>16</v>
      </c>
      <c r="C46" s="133" t="s">
        <v>5</v>
      </c>
      <c r="D46" s="135"/>
      <c r="E46" s="135"/>
      <c r="F46" s="134"/>
      <c r="G46" s="136" t="s">
        <v>82</v>
      </c>
      <c r="H46" s="136" t="s">
        <v>68</v>
      </c>
      <c r="I46" s="136" t="s">
        <v>83</v>
      </c>
      <c r="J46" s="136" t="s">
        <v>0</v>
      </c>
    </row>
    <row r="47" spans="1:10" ht="25.5" customHeight="1">
      <c r="A47" s="86"/>
      <c r="B47" s="89"/>
      <c r="C47" s="336" t="s">
        <v>26</v>
      </c>
      <c r="D47" s="337"/>
      <c r="E47" s="337"/>
      <c r="F47" s="338"/>
      <c r="G47" s="159">
        <f>'Dílčí části'!G8</f>
        <v>0</v>
      </c>
      <c r="H47" s="159">
        <f>G47*0.21</f>
        <v>0</v>
      </c>
      <c r="I47" s="159">
        <f>SUM(G47:H47)</f>
        <v>0</v>
      </c>
      <c r="J47" s="137" t="str">
        <f t="shared" ref="J47:J53" si="1">IF($I$54=0,"",I47/$I$54*100)</f>
        <v/>
      </c>
    </row>
    <row r="48" spans="1:10" ht="25.5" customHeight="1">
      <c r="A48" s="86"/>
      <c r="B48" s="132" t="s">
        <v>84</v>
      </c>
      <c r="C48" s="336" t="s">
        <v>97</v>
      </c>
      <c r="D48" s="337"/>
      <c r="E48" s="337"/>
      <c r="F48" s="338"/>
      <c r="G48" s="159">
        <f>'Dílčí části'!G11</f>
        <v>0</v>
      </c>
      <c r="H48" s="159">
        <f t="shared" ref="H48:H53" si="2">G48*0.21</f>
        <v>0</v>
      </c>
      <c r="I48" s="159">
        <f t="shared" ref="I48:I49" si="3">SUM(G48:H48)</f>
        <v>0</v>
      </c>
      <c r="J48" s="137" t="str">
        <f t="shared" si="1"/>
        <v/>
      </c>
    </row>
    <row r="49" spans="1:10" ht="25.5" customHeight="1">
      <c r="A49" s="86"/>
      <c r="B49" s="132" t="s">
        <v>85</v>
      </c>
      <c r="C49" s="336" t="s">
        <v>90</v>
      </c>
      <c r="D49" s="337"/>
      <c r="E49" s="337"/>
      <c r="F49" s="338"/>
      <c r="G49" s="159">
        <f>'Dílčí části'!G17</f>
        <v>0</v>
      </c>
      <c r="H49" s="159">
        <f t="shared" si="2"/>
        <v>0</v>
      </c>
      <c r="I49" s="159">
        <f t="shared" si="3"/>
        <v>0</v>
      </c>
      <c r="J49" s="137" t="str">
        <f t="shared" si="1"/>
        <v/>
      </c>
    </row>
    <row r="50" spans="1:10" ht="25.5" customHeight="1">
      <c r="A50" s="86"/>
      <c r="B50" s="132" t="s">
        <v>86</v>
      </c>
      <c r="C50" s="336" t="s">
        <v>91</v>
      </c>
      <c r="D50" s="337"/>
      <c r="E50" s="337"/>
      <c r="F50" s="338"/>
      <c r="G50" s="159">
        <f>'Dílčí části'!G20</f>
        <v>0</v>
      </c>
      <c r="H50" s="159">
        <f t="shared" si="2"/>
        <v>0</v>
      </c>
      <c r="I50" s="159">
        <f t="shared" ref="I50:I53" si="4">SUM(G50:H50)</f>
        <v>0</v>
      </c>
      <c r="J50" s="137" t="str">
        <f t="shared" si="1"/>
        <v/>
      </c>
    </row>
    <row r="51" spans="1:10" ht="25.5" customHeight="1">
      <c r="A51" s="86"/>
      <c r="B51" s="132" t="s">
        <v>87</v>
      </c>
      <c r="C51" s="336" t="s">
        <v>99</v>
      </c>
      <c r="D51" s="337"/>
      <c r="E51" s="337"/>
      <c r="F51" s="338"/>
      <c r="G51" s="159">
        <f>'Dílčí části'!G24</f>
        <v>0</v>
      </c>
      <c r="H51" s="159">
        <f t="shared" si="2"/>
        <v>0</v>
      </c>
      <c r="I51" s="159">
        <f t="shared" si="4"/>
        <v>0</v>
      </c>
      <c r="J51" s="137" t="str">
        <f t="shared" si="1"/>
        <v/>
      </c>
    </row>
    <row r="52" spans="1:10" ht="25.5" customHeight="1">
      <c r="A52" s="86"/>
      <c r="B52" s="132" t="s">
        <v>88</v>
      </c>
      <c r="C52" s="336" t="s">
        <v>92</v>
      </c>
      <c r="D52" s="337"/>
      <c r="E52" s="337"/>
      <c r="F52" s="338"/>
      <c r="G52" s="159">
        <f>'Dílčí části'!G27</f>
        <v>0</v>
      </c>
      <c r="H52" s="159">
        <f t="shared" si="2"/>
        <v>0</v>
      </c>
      <c r="I52" s="159">
        <f t="shared" si="4"/>
        <v>0</v>
      </c>
      <c r="J52" s="137" t="str">
        <f t="shared" si="1"/>
        <v/>
      </c>
    </row>
    <row r="53" spans="1:10" ht="25.5" customHeight="1">
      <c r="A53" s="86"/>
      <c r="B53" s="132" t="s">
        <v>89</v>
      </c>
      <c r="C53" s="336" t="s">
        <v>93</v>
      </c>
      <c r="D53" s="337"/>
      <c r="E53" s="337"/>
      <c r="F53" s="338"/>
      <c r="G53" s="159">
        <f>'Dílčí části'!G30</f>
        <v>0</v>
      </c>
      <c r="H53" s="159">
        <f t="shared" si="2"/>
        <v>0</v>
      </c>
      <c r="I53" s="159">
        <f t="shared" si="4"/>
        <v>0</v>
      </c>
      <c r="J53" s="137" t="str">
        <f t="shared" si="1"/>
        <v/>
      </c>
    </row>
    <row r="54" spans="1:10" ht="25.5" customHeight="1">
      <c r="A54" s="87"/>
      <c r="B54" s="348" t="s">
        <v>1</v>
      </c>
      <c r="C54" s="349"/>
      <c r="D54" s="349"/>
      <c r="E54" s="349"/>
      <c r="F54" s="350"/>
      <c r="G54" s="160">
        <f>SUM(G47:G53)</f>
        <v>0</v>
      </c>
      <c r="H54" s="160">
        <f>SUM(H47:H53)</f>
        <v>0</v>
      </c>
      <c r="I54" s="160">
        <f>SUM(I47:I53)</f>
        <v>0</v>
      </c>
      <c r="J54" s="138">
        <f>SUM(J47:J53)</f>
        <v>0</v>
      </c>
    </row>
    <row r="55" spans="1:10">
      <c r="F55" s="60"/>
      <c r="G55" s="60"/>
      <c r="H55" s="60"/>
      <c r="I55" s="60"/>
      <c r="J55" s="60"/>
    </row>
    <row r="56" spans="1:10">
      <c r="F56" s="60"/>
      <c r="G56" s="60"/>
      <c r="H56" s="60"/>
      <c r="I56" s="60"/>
      <c r="J56" s="60"/>
    </row>
    <row r="57" spans="1:10">
      <c r="F57" s="60"/>
      <c r="G57" s="60"/>
      <c r="H57" s="60"/>
      <c r="I57" s="60"/>
      <c r="J57" s="60"/>
    </row>
  </sheetData>
  <sheetProtection algorithmName="SHA-512" hashValue="nsqIU0387mdodgjPD1/kC6qbpJkqrMeCTuFXhNUxOYCytJ+LUF4GvajdYigmIt1zCArg0h05bWRwKh/50iIkPQ==" saltValue="awZQoqklNNAw8o8tThMfvQ==" spinCount="100000" sheet="1" objects="1" scenarios="1"/>
  <protectedRanges>
    <protectedRange sqref="I11 I12 D11:G11 D12:G12 D13: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6">
    <mergeCell ref="B54:F54"/>
    <mergeCell ref="C49:F49"/>
    <mergeCell ref="C50:F50"/>
    <mergeCell ref="C51:F51"/>
    <mergeCell ref="C52:F52"/>
    <mergeCell ref="C53:F53"/>
    <mergeCell ref="C47:F47"/>
    <mergeCell ref="C48:F48"/>
    <mergeCell ref="G20:H20"/>
    <mergeCell ref="G34:I34"/>
    <mergeCell ref="D2:J2"/>
    <mergeCell ref="E17:F17"/>
    <mergeCell ref="G16:H16"/>
    <mergeCell ref="G17:H17"/>
    <mergeCell ref="G18:H18"/>
    <mergeCell ref="I17:J17"/>
    <mergeCell ref="I18:J18"/>
    <mergeCell ref="E18:F18"/>
    <mergeCell ref="E15:F15"/>
    <mergeCell ref="G21:I21"/>
    <mergeCell ref="C39:E39"/>
    <mergeCell ref="B40:E40"/>
    <mergeCell ref="D12:G12"/>
    <mergeCell ref="D13:G13"/>
    <mergeCell ref="B1:J1"/>
    <mergeCell ref="G26:I26"/>
    <mergeCell ref="G27:I27"/>
    <mergeCell ref="G25:I25"/>
    <mergeCell ref="I16:J16"/>
    <mergeCell ref="I19:J19"/>
    <mergeCell ref="E21:F21"/>
    <mergeCell ref="D11:G11"/>
    <mergeCell ref="G24:I24"/>
    <mergeCell ref="G23:I23"/>
    <mergeCell ref="E19:F19"/>
    <mergeCell ref="E20:F20"/>
    <mergeCell ref="I20:J20"/>
    <mergeCell ref="D3:J3"/>
    <mergeCell ref="D34:E34"/>
    <mergeCell ref="D35:E35"/>
    <mergeCell ref="G19:H19"/>
    <mergeCell ref="G15:H15"/>
    <mergeCell ref="I15:J15"/>
    <mergeCell ref="E16:F16"/>
    <mergeCell ref="G29:I29"/>
    <mergeCell ref="G28:I28"/>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&amp;R&amp;9Stránka &amp;P z &amp;N</oddFooter>
  </headerFooter>
  <rowBreaks count="1" manualBreakCount="1">
    <brk id="36"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A5" sqref="A5:IV5"/>
    </sheetView>
  </sheetViews>
  <sheetFormatPr defaultRowHeight="12.75"/>
  <cols>
    <col min="1" max="1" width="4.28515625" style="4" customWidth="1"/>
    <col min="2" max="2" width="14.42578125" style="4" customWidth="1"/>
    <col min="3" max="3" width="38.28515625" style="8" customWidth="1"/>
    <col min="4" max="4" width="4.5703125" style="4" customWidth="1"/>
    <col min="5" max="5" width="10.5703125" style="4" customWidth="1"/>
    <col min="6" max="6" width="9.85546875" style="4" customWidth="1"/>
    <col min="7" max="7" width="12.7109375" style="4" customWidth="1"/>
    <col min="8" max="16384" width="9.140625" style="4"/>
  </cols>
  <sheetData>
    <row r="1" spans="1:7" ht="15.75">
      <c r="A1" s="351" t="s">
        <v>6</v>
      </c>
      <c r="B1" s="351"/>
      <c r="C1" s="352"/>
      <c r="D1" s="351"/>
      <c r="E1" s="351"/>
      <c r="F1" s="351"/>
      <c r="G1" s="351"/>
    </row>
    <row r="2" spans="1:7" ht="24.95" customHeight="1">
      <c r="A2" s="49" t="s">
        <v>39</v>
      </c>
      <c r="B2" s="48"/>
      <c r="C2" s="353"/>
      <c r="D2" s="353"/>
      <c r="E2" s="353"/>
      <c r="F2" s="353"/>
      <c r="G2" s="354"/>
    </row>
    <row r="3" spans="1:7" ht="24.95" hidden="1" customHeight="1">
      <c r="A3" s="49" t="s">
        <v>7</v>
      </c>
      <c r="B3" s="48"/>
      <c r="C3" s="353"/>
      <c r="D3" s="353"/>
      <c r="E3" s="353"/>
      <c r="F3" s="353"/>
      <c r="G3" s="354"/>
    </row>
    <row r="4" spans="1:7" ht="24.95" hidden="1" customHeight="1">
      <c r="A4" s="49" t="s">
        <v>8</v>
      </c>
      <c r="B4" s="48"/>
      <c r="C4" s="353"/>
      <c r="D4" s="353"/>
      <c r="E4" s="353"/>
      <c r="F4" s="353"/>
      <c r="G4" s="354"/>
    </row>
    <row r="5" spans="1:7" hidden="1">
      <c r="B5" s="5"/>
      <c r="C5" s="6"/>
      <c r="D5" s="7"/>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40"/>
  <sheetViews>
    <sheetView zoomScaleNormal="100" workbookViewId="0">
      <selection sqref="A1:G1"/>
    </sheetView>
  </sheetViews>
  <sheetFormatPr defaultRowHeight="12.75" outlineLevelRow="1"/>
  <cols>
    <col min="1" max="1" width="4.28515625" customWidth="1"/>
    <col min="2" max="2" width="14.42578125" style="59" customWidth="1"/>
    <col min="3" max="3" width="35.7109375" style="59" customWidth="1"/>
    <col min="4" max="4" width="4.5703125" customWidth="1"/>
    <col min="5" max="5" width="8.7109375" customWidth="1"/>
    <col min="6" max="7" width="13.7109375" customWidth="1"/>
    <col min="8" max="21" width="0" hidden="1" customWidth="1"/>
    <col min="23" max="25" width="13.7109375" customWidth="1"/>
    <col min="29" max="39" width="0" hidden="1" customWidth="1"/>
    <col min="53" max="53" width="73.42578125" customWidth="1"/>
  </cols>
  <sheetData>
    <row r="1" spans="1:60" ht="15.75" customHeight="1">
      <c r="A1" s="355" t="s">
        <v>81</v>
      </c>
      <c r="B1" s="355"/>
      <c r="C1" s="355"/>
      <c r="D1" s="355"/>
      <c r="E1" s="355"/>
      <c r="F1" s="355"/>
      <c r="G1" s="355"/>
      <c r="AE1" t="s">
        <v>55</v>
      </c>
    </row>
    <row r="2" spans="1:60" ht="24.95" customHeight="1">
      <c r="A2" s="93" t="s">
        <v>54</v>
      </c>
      <c r="B2" s="91"/>
      <c r="C2" s="356" t="s">
        <v>98</v>
      </c>
      <c r="D2" s="357"/>
      <c r="E2" s="357"/>
      <c r="F2" s="357"/>
      <c r="G2" s="358"/>
      <c r="AE2" t="s">
        <v>56</v>
      </c>
    </row>
    <row r="3" spans="1:60" ht="24.95" customHeight="1">
      <c r="A3" s="94" t="s">
        <v>7</v>
      </c>
      <c r="B3" s="92"/>
      <c r="C3" s="359" t="s">
        <v>96</v>
      </c>
      <c r="D3" s="360"/>
      <c r="E3" s="360"/>
      <c r="F3" s="360"/>
      <c r="G3" s="361"/>
      <c r="AE3" t="s">
        <v>57</v>
      </c>
    </row>
    <row r="4" spans="1:60" ht="24.95" hidden="1" customHeight="1">
      <c r="A4" s="94" t="s">
        <v>8</v>
      </c>
      <c r="B4" s="92"/>
      <c r="C4" s="359"/>
      <c r="D4" s="360"/>
      <c r="E4" s="360"/>
      <c r="F4" s="360"/>
      <c r="G4" s="361"/>
      <c r="AE4" t="s">
        <v>58</v>
      </c>
    </row>
    <row r="5" spans="1:60" ht="12.75" hidden="1" customHeight="1">
      <c r="A5" s="95" t="s">
        <v>59</v>
      </c>
      <c r="B5" s="96"/>
      <c r="C5" s="96"/>
      <c r="D5" s="97"/>
      <c r="E5" s="97"/>
      <c r="F5" s="97"/>
      <c r="G5" s="98"/>
      <c r="AE5" t="s">
        <v>60</v>
      </c>
    </row>
    <row r="7" spans="1:60" ht="38.25">
      <c r="A7" s="153" t="s">
        <v>61</v>
      </c>
      <c r="B7" s="154" t="s">
        <v>95</v>
      </c>
      <c r="C7" s="155" t="s">
        <v>62</v>
      </c>
      <c r="D7" s="153" t="s">
        <v>63</v>
      </c>
      <c r="E7" s="153" t="s">
        <v>64</v>
      </c>
      <c r="F7" s="140" t="s">
        <v>65</v>
      </c>
      <c r="G7" s="153"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3" t="s">
        <v>77</v>
      </c>
    </row>
    <row r="8" spans="1:60">
      <c r="A8" s="150">
        <v>0</v>
      </c>
      <c r="B8" s="152" t="s">
        <v>52</v>
      </c>
      <c r="C8" s="145" t="s">
        <v>42</v>
      </c>
      <c r="D8" s="146"/>
      <c r="E8" s="147"/>
      <c r="F8" s="148"/>
      <c r="G8" s="149">
        <f>SUM(G9:G10)</f>
        <v>0</v>
      </c>
      <c r="H8" s="109"/>
      <c r="I8" s="109">
        <f>SUM(I9:I36)</f>
        <v>0</v>
      </c>
      <c r="J8" s="109"/>
      <c r="K8" s="109">
        <f>SUM(K9:K36)</f>
        <v>78000</v>
      </c>
      <c r="L8" s="109"/>
      <c r="M8" s="109">
        <f>SUM(M9:M36)</f>
        <v>0</v>
      </c>
      <c r="N8" s="102"/>
      <c r="O8" s="102">
        <f>SUM(O9:O36)</f>
        <v>0</v>
      </c>
      <c r="P8" s="102"/>
      <c r="Q8" s="102">
        <f>SUM(Q9:Q36)</f>
        <v>0</v>
      </c>
      <c r="R8" s="102"/>
      <c r="S8" s="102"/>
      <c r="T8" s="108"/>
      <c r="U8" s="102">
        <f>SUM(U9:U36)</f>
        <v>0</v>
      </c>
      <c r="AE8" t="s">
        <v>78</v>
      </c>
    </row>
    <row r="9" spans="1:60" outlineLevel="1">
      <c r="A9" s="151"/>
      <c r="B9" s="151"/>
      <c r="C9" s="111" t="s">
        <v>101</v>
      </c>
      <c r="D9" s="144" t="s">
        <v>94</v>
      </c>
      <c r="E9" s="141">
        <v>1</v>
      </c>
      <c r="F9" s="178">
        <f>VRN!G61</f>
        <v>0</v>
      </c>
      <c r="G9" s="143">
        <f>E9*F9</f>
        <v>0</v>
      </c>
      <c r="H9" s="106">
        <v>0</v>
      </c>
      <c r="I9" s="106">
        <f>ROUND(E9*H9,2)</f>
        <v>0</v>
      </c>
      <c r="J9" s="106">
        <v>25000</v>
      </c>
      <c r="K9" s="106">
        <f>ROUND(E9*J9,2)</f>
        <v>25000</v>
      </c>
      <c r="L9" s="106">
        <v>21</v>
      </c>
      <c r="M9" s="106">
        <f>G9*(1+L9/100)</f>
        <v>0</v>
      </c>
      <c r="N9" s="104">
        <v>0</v>
      </c>
      <c r="O9" s="104">
        <f>ROUND(E9*N9,5)</f>
        <v>0</v>
      </c>
      <c r="P9" s="104">
        <v>0</v>
      </c>
      <c r="Q9" s="104">
        <f>ROUND(E9*P9,5)</f>
        <v>0</v>
      </c>
      <c r="R9" s="104"/>
      <c r="S9" s="104"/>
      <c r="T9" s="105">
        <v>0</v>
      </c>
      <c r="U9" s="104">
        <f>ROUND(E9*T9,2)</f>
        <v>0</v>
      </c>
      <c r="V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12.75" customHeight="1" outlineLevel="1">
      <c r="A10" s="151"/>
      <c r="B10" s="151"/>
      <c r="C10" s="111"/>
      <c r="D10" s="144"/>
      <c r="E10" s="142"/>
      <c r="F10" s="143"/>
      <c r="G10" s="143"/>
      <c r="H10" s="106"/>
      <c r="I10" s="106"/>
      <c r="J10" s="106"/>
      <c r="K10" s="106"/>
      <c r="L10" s="106"/>
      <c r="M10" s="106"/>
      <c r="N10" s="104"/>
      <c r="O10" s="104"/>
      <c r="P10" s="104"/>
      <c r="Q10" s="104"/>
      <c r="R10" s="104"/>
      <c r="S10" s="104"/>
      <c r="T10" s="105"/>
      <c r="U10" s="104"/>
      <c r="V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f>C10</f>
        <v>0</v>
      </c>
      <c r="BB10" s="99"/>
      <c r="BC10" s="99"/>
      <c r="BD10" s="99"/>
      <c r="BE10" s="99"/>
      <c r="BF10" s="99"/>
      <c r="BG10" s="99"/>
      <c r="BH10" s="99"/>
    </row>
    <row r="11" spans="1:60" ht="12.75" customHeight="1" outlineLevel="1">
      <c r="A11" s="150">
        <v>1</v>
      </c>
      <c r="B11" s="152" t="s">
        <v>84</v>
      </c>
      <c r="C11" s="145" t="s">
        <v>97</v>
      </c>
      <c r="D11" s="146"/>
      <c r="E11" s="147"/>
      <c r="F11" s="148"/>
      <c r="G11" s="149">
        <f>SUM(G12:G16)</f>
        <v>0</v>
      </c>
      <c r="H11" s="106">
        <v>0</v>
      </c>
      <c r="I11" s="106">
        <f>ROUND(E11*H11,2)</f>
        <v>0</v>
      </c>
      <c r="J11" s="106">
        <v>19000</v>
      </c>
      <c r="K11" s="106">
        <f>ROUND(E11*J11,2)</f>
        <v>0</v>
      </c>
      <c r="L11" s="106">
        <v>21</v>
      </c>
      <c r="M11" s="106">
        <f>G11*(1+L11/100)</f>
        <v>0</v>
      </c>
      <c r="N11" s="104">
        <v>0</v>
      </c>
      <c r="O11" s="104">
        <f>ROUND(E11*N11,5)</f>
        <v>0</v>
      </c>
      <c r="P11" s="104">
        <v>0</v>
      </c>
      <c r="Q11" s="104">
        <f>ROUND(E11*P11,5)</f>
        <v>0</v>
      </c>
      <c r="R11" s="104"/>
      <c r="S11" s="104"/>
      <c r="T11" s="105">
        <v>0</v>
      </c>
      <c r="U11" s="104">
        <f>ROUND(E11*T11,2)</f>
        <v>0</v>
      </c>
      <c r="V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12.75" customHeight="1" outlineLevel="1">
      <c r="A12" s="151"/>
      <c r="B12" s="151"/>
      <c r="C12" s="111" t="s">
        <v>104</v>
      </c>
      <c r="D12" s="144" t="s">
        <v>94</v>
      </c>
      <c r="E12" s="141">
        <v>1</v>
      </c>
      <c r="F12" s="178">
        <f>'SO01 PHV I.et.'!G73</f>
        <v>0</v>
      </c>
      <c r="G12" s="143">
        <f>E12*F12</f>
        <v>0</v>
      </c>
      <c r="H12" s="106"/>
      <c r="I12" s="106"/>
      <c r="J12" s="106"/>
      <c r="K12" s="106"/>
      <c r="L12" s="106"/>
      <c r="M12" s="106"/>
      <c r="N12" s="104"/>
      <c r="O12" s="104"/>
      <c r="P12" s="104"/>
      <c r="Q12" s="104"/>
      <c r="R12" s="104"/>
      <c r="S12" s="104"/>
      <c r="T12" s="105"/>
      <c r="U12" s="104"/>
      <c r="V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ht="12.75" customHeight="1" outlineLevel="1">
      <c r="A13" s="151"/>
      <c r="B13" s="151"/>
      <c r="C13" s="111" t="s">
        <v>105</v>
      </c>
      <c r="D13" s="144" t="s">
        <v>94</v>
      </c>
      <c r="E13" s="141">
        <v>1</v>
      </c>
      <c r="F13" s="178">
        <f>'SO01 PDV I.et.'!G80</f>
        <v>0</v>
      </c>
      <c r="G13" s="143">
        <f>E13*F13</f>
        <v>0</v>
      </c>
      <c r="H13" s="106"/>
      <c r="I13" s="106"/>
      <c r="J13" s="106"/>
      <c r="K13" s="106"/>
      <c r="L13" s="106"/>
      <c r="M13" s="106"/>
      <c r="N13" s="104"/>
      <c r="O13" s="104"/>
      <c r="P13" s="104"/>
      <c r="Q13" s="104"/>
      <c r="R13" s="104"/>
      <c r="S13" s="104"/>
      <c r="T13" s="105"/>
      <c r="U13" s="104"/>
      <c r="V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ht="12.75" customHeight="1" outlineLevel="1">
      <c r="A14" s="151"/>
      <c r="B14" s="151"/>
      <c r="C14" s="111" t="s">
        <v>102</v>
      </c>
      <c r="D14" s="144" t="s">
        <v>94</v>
      </c>
      <c r="E14" s="141">
        <v>1</v>
      </c>
      <c r="F14" s="178">
        <f>'SO01 PHV II.et.'!G228</f>
        <v>0</v>
      </c>
      <c r="G14" s="143">
        <f>E14*F14</f>
        <v>0</v>
      </c>
      <c r="H14" s="106"/>
      <c r="I14" s="106"/>
      <c r="J14" s="106"/>
      <c r="K14" s="106"/>
      <c r="L14" s="106"/>
      <c r="M14" s="106"/>
      <c r="N14" s="104"/>
      <c r="O14" s="104"/>
      <c r="P14" s="104"/>
      <c r="Q14" s="104"/>
      <c r="R14" s="104"/>
      <c r="S14" s="104"/>
      <c r="T14" s="105"/>
      <c r="U14" s="104"/>
      <c r="V14" s="99"/>
      <c r="Z14" s="99"/>
      <c r="AA14" s="99"/>
      <c r="AB14" s="99"/>
      <c r="AC14" s="99"/>
      <c r="AD14" s="99"/>
      <c r="AE14" s="99" t="s">
        <v>80</v>
      </c>
      <c r="AF14" s="99"/>
      <c r="AG14" s="99"/>
      <c r="AH14" s="99"/>
      <c r="AI14" s="99"/>
      <c r="AJ14" s="99"/>
      <c r="AK14" s="99"/>
      <c r="AL14" s="99"/>
      <c r="AM14" s="99"/>
      <c r="AN14" s="99"/>
      <c r="AO14" s="99"/>
      <c r="AP14" s="99"/>
      <c r="AQ14" s="99"/>
      <c r="AR14" s="99"/>
      <c r="AS14" s="99"/>
      <c r="AT14" s="99"/>
      <c r="AU14" s="99"/>
      <c r="AV14" s="99"/>
      <c r="AW14" s="99"/>
      <c r="AX14" s="99"/>
      <c r="AY14" s="99"/>
      <c r="AZ14" s="99"/>
      <c r="BA14" s="101" t="str">
        <f>C14</f>
        <v>přímé hlavní výdaje</v>
      </c>
      <c r="BB14" s="99"/>
      <c r="BC14" s="99"/>
      <c r="BD14" s="99"/>
      <c r="BE14" s="99"/>
      <c r="BF14" s="99"/>
      <c r="BG14" s="99"/>
      <c r="BH14" s="99"/>
    </row>
    <row r="15" spans="1:60" ht="12.75" customHeight="1" outlineLevel="1">
      <c r="A15" s="151"/>
      <c r="B15" s="151"/>
      <c r="C15" s="111" t="s">
        <v>103</v>
      </c>
      <c r="D15" s="144" t="s">
        <v>94</v>
      </c>
      <c r="E15" s="141">
        <v>1</v>
      </c>
      <c r="F15" s="178">
        <f>'SO01 PDV II.et.'!G530</f>
        <v>0</v>
      </c>
      <c r="G15" s="143">
        <f>E15*F15</f>
        <v>0</v>
      </c>
      <c r="H15" s="106">
        <v>0</v>
      </c>
      <c r="I15" s="106">
        <f>ROUND(E15*H15,2)</f>
        <v>0</v>
      </c>
      <c r="J15" s="106">
        <v>9000</v>
      </c>
      <c r="K15" s="106">
        <f>ROUND(E15*J15,2)</f>
        <v>9000</v>
      </c>
      <c r="L15" s="106">
        <v>21</v>
      </c>
      <c r="M15" s="106">
        <f>G15*(1+L15/100)</f>
        <v>0</v>
      </c>
      <c r="N15" s="104">
        <v>0</v>
      </c>
      <c r="O15" s="104">
        <f>ROUND(E15*N15,5)</f>
        <v>0</v>
      </c>
      <c r="P15" s="104">
        <v>0</v>
      </c>
      <c r="Q15" s="104">
        <f>ROUND(E15*P15,5)</f>
        <v>0</v>
      </c>
      <c r="R15" s="104"/>
      <c r="S15" s="104"/>
      <c r="T15" s="105">
        <v>0</v>
      </c>
      <c r="U15" s="104">
        <f>ROUND(E15*T15,2)</f>
        <v>0</v>
      </c>
      <c r="V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ht="12.75" customHeight="1" outlineLevel="1">
      <c r="A16" s="151"/>
      <c r="B16" s="151"/>
      <c r="C16" s="111"/>
      <c r="D16" s="144"/>
      <c r="E16" s="142"/>
      <c r="F16" s="143"/>
      <c r="G16" s="143"/>
      <c r="H16" s="106"/>
      <c r="I16" s="106"/>
      <c r="J16" s="106"/>
      <c r="K16" s="106"/>
      <c r="L16" s="106"/>
      <c r="M16" s="106"/>
      <c r="N16" s="104"/>
      <c r="O16" s="104"/>
      <c r="P16" s="104"/>
      <c r="Q16" s="104"/>
      <c r="R16" s="104"/>
      <c r="S16" s="104"/>
      <c r="T16" s="105"/>
      <c r="U16" s="104"/>
      <c r="V16" s="99"/>
      <c r="Z16" s="99"/>
      <c r="AA16" s="99"/>
      <c r="AB16" s="99"/>
      <c r="AC16" s="99"/>
      <c r="AD16" s="99"/>
      <c r="AE16" s="99" t="s">
        <v>80</v>
      </c>
      <c r="AF16" s="99"/>
      <c r="AG16" s="99"/>
      <c r="AH16" s="99"/>
      <c r="AI16" s="99"/>
      <c r="AJ16" s="99"/>
      <c r="AK16" s="99"/>
      <c r="AL16" s="99"/>
      <c r="AM16" s="99"/>
      <c r="AN16" s="99"/>
      <c r="AO16" s="99"/>
      <c r="AP16" s="99"/>
      <c r="AQ16" s="99"/>
      <c r="AR16" s="99"/>
      <c r="AS16" s="99"/>
      <c r="AT16" s="99"/>
      <c r="AU16" s="99"/>
      <c r="AV16" s="99"/>
      <c r="AW16" s="99"/>
      <c r="AX16" s="99"/>
      <c r="AY16" s="99"/>
      <c r="AZ16" s="99"/>
      <c r="BA16" s="101">
        <f>C16</f>
        <v>0</v>
      </c>
      <c r="BB16" s="99"/>
      <c r="BC16" s="99"/>
      <c r="BD16" s="99"/>
      <c r="BE16" s="99"/>
      <c r="BF16" s="99"/>
      <c r="BG16" s="99"/>
      <c r="BH16" s="99"/>
    </row>
    <row r="17" spans="1:60" ht="12.75" customHeight="1" outlineLevel="1">
      <c r="A17" s="150">
        <v>2</v>
      </c>
      <c r="B17" s="152" t="s">
        <v>85</v>
      </c>
      <c r="C17" s="145" t="s">
        <v>90</v>
      </c>
      <c r="D17" s="146"/>
      <c r="E17" s="147"/>
      <c r="F17" s="148"/>
      <c r="G17" s="149">
        <f>SUM(G18:G19)</f>
        <v>0</v>
      </c>
      <c r="H17" s="106">
        <v>0</v>
      </c>
      <c r="I17" s="106">
        <f>ROUND(E17*H17,2)</f>
        <v>0</v>
      </c>
      <c r="J17" s="106">
        <v>8000</v>
      </c>
      <c r="K17" s="106">
        <f>ROUND(E17*J17,2)</f>
        <v>0</v>
      </c>
      <c r="L17" s="106">
        <v>21</v>
      </c>
      <c r="M17" s="106">
        <f>G17*(1+L17/100)</f>
        <v>0</v>
      </c>
      <c r="N17" s="104">
        <v>0</v>
      </c>
      <c r="O17" s="104">
        <f>ROUND(E17*N17,5)</f>
        <v>0</v>
      </c>
      <c r="P17" s="104">
        <v>0</v>
      </c>
      <c r="Q17" s="104">
        <f>ROUND(E17*P17,5)</f>
        <v>0</v>
      </c>
      <c r="R17" s="104"/>
      <c r="S17" s="104"/>
      <c r="T17" s="105">
        <v>0</v>
      </c>
      <c r="U17" s="104">
        <f>ROUND(E17*T17,2)</f>
        <v>0</v>
      </c>
      <c r="V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ht="12.75" customHeight="1" outlineLevel="1">
      <c r="A18" s="151"/>
      <c r="B18" s="100"/>
      <c r="C18" s="111" t="s">
        <v>103</v>
      </c>
      <c r="D18" s="144" t="s">
        <v>94</v>
      </c>
      <c r="E18" s="141">
        <v>1</v>
      </c>
      <c r="F18" s="178">
        <f>'SO02 PDV'!G127</f>
        <v>0</v>
      </c>
      <c r="G18" s="143">
        <f>E18*F18</f>
        <v>0</v>
      </c>
      <c r="H18" s="106">
        <v>0</v>
      </c>
      <c r="I18" s="106">
        <f>ROUND(E18*H18,2)</f>
        <v>0</v>
      </c>
      <c r="J18" s="106">
        <v>15000</v>
      </c>
      <c r="K18" s="106">
        <f>ROUND(E18*J18,2)</f>
        <v>15000</v>
      </c>
      <c r="L18" s="106">
        <v>21</v>
      </c>
      <c r="M18" s="106">
        <f>G18*(1+L18/100)</f>
        <v>0</v>
      </c>
      <c r="N18" s="104">
        <v>0</v>
      </c>
      <c r="O18" s="104">
        <f>ROUND(E18*N18,5)</f>
        <v>0</v>
      </c>
      <c r="P18" s="104">
        <v>0</v>
      </c>
      <c r="Q18" s="104">
        <f>ROUND(E18*P18,5)</f>
        <v>0</v>
      </c>
      <c r="R18" s="104"/>
      <c r="S18" s="104"/>
      <c r="T18" s="105">
        <v>0</v>
      </c>
      <c r="U18" s="104">
        <f>ROUND(E18*T18,2)</f>
        <v>0</v>
      </c>
      <c r="V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ht="12.75" customHeight="1" outlineLevel="1">
      <c r="A19" s="151"/>
      <c r="B19" s="100"/>
      <c r="C19" s="111"/>
      <c r="D19" s="144"/>
      <c r="E19" s="142"/>
      <c r="F19" s="143"/>
      <c r="G19" s="143"/>
      <c r="H19" s="106"/>
      <c r="I19" s="106"/>
      <c r="J19" s="106"/>
      <c r="K19" s="106"/>
      <c r="L19" s="106"/>
      <c r="M19" s="106"/>
      <c r="N19" s="104"/>
      <c r="O19" s="104"/>
      <c r="P19" s="104"/>
      <c r="Q19" s="104"/>
      <c r="R19" s="104"/>
      <c r="S19" s="104"/>
      <c r="T19" s="105"/>
      <c r="U19" s="104"/>
      <c r="V19" s="99"/>
      <c r="Z19" s="99"/>
      <c r="AA19" s="99"/>
      <c r="AB19" s="99"/>
      <c r="AC19" s="99"/>
      <c r="AD19" s="99"/>
      <c r="AE19" s="99" t="s">
        <v>80</v>
      </c>
      <c r="AF19" s="99"/>
      <c r="AG19" s="99"/>
      <c r="AH19" s="99"/>
      <c r="AI19" s="99"/>
      <c r="AJ19" s="99"/>
      <c r="AK19" s="99"/>
      <c r="AL19" s="99"/>
      <c r="AM19" s="99"/>
      <c r="AN19" s="99"/>
      <c r="AO19" s="99"/>
      <c r="AP19" s="99"/>
      <c r="AQ19" s="99"/>
      <c r="AR19" s="99"/>
      <c r="AS19" s="99"/>
      <c r="AT19" s="99"/>
      <c r="AU19" s="99"/>
      <c r="AV19" s="99"/>
      <c r="AW19" s="99"/>
      <c r="AX19" s="99"/>
      <c r="AY19" s="99"/>
      <c r="AZ19" s="99"/>
      <c r="BA19" s="101">
        <f>C19</f>
        <v>0</v>
      </c>
      <c r="BB19" s="99"/>
      <c r="BC19" s="99"/>
      <c r="BD19" s="99"/>
      <c r="BE19" s="99"/>
      <c r="BF19" s="99"/>
      <c r="BG19" s="99"/>
      <c r="BH19" s="99"/>
    </row>
    <row r="20" spans="1:60" ht="12.75" customHeight="1" outlineLevel="1">
      <c r="A20" s="150">
        <v>3</v>
      </c>
      <c r="B20" s="152" t="s">
        <v>86</v>
      </c>
      <c r="C20" s="145" t="s">
        <v>91</v>
      </c>
      <c r="D20" s="146"/>
      <c r="E20" s="147"/>
      <c r="F20" s="148"/>
      <c r="G20" s="149">
        <f>SUM(G21:G23)</f>
        <v>0</v>
      </c>
      <c r="H20" s="106">
        <v>0</v>
      </c>
      <c r="I20" s="106">
        <f>ROUND(E20*H20,2)</f>
        <v>0</v>
      </c>
      <c r="J20" s="106">
        <v>60000</v>
      </c>
      <c r="K20" s="106">
        <f>ROUND(E20*J20,2)</f>
        <v>0</v>
      </c>
      <c r="L20" s="106">
        <v>21</v>
      </c>
      <c r="M20" s="106">
        <f>G20*(1+L20/100)</f>
        <v>0</v>
      </c>
      <c r="N20" s="104">
        <v>0</v>
      </c>
      <c r="O20" s="104">
        <f>ROUND(E20*N20,5)</f>
        <v>0</v>
      </c>
      <c r="P20" s="104">
        <v>0</v>
      </c>
      <c r="Q20" s="104">
        <f>ROUND(E20*P20,5)</f>
        <v>0</v>
      </c>
      <c r="R20" s="104"/>
      <c r="S20" s="104"/>
      <c r="T20" s="105">
        <v>0</v>
      </c>
      <c r="U20" s="104">
        <f>ROUND(E20*T20,2)</f>
        <v>0</v>
      </c>
      <c r="V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ht="12.75" customHeight="1" outlineLevel="1">
      <c r="A21" s="151"/>
      <c r="B21" s="100"/>
      <c r="C21" s="111" t="s">
        <v>102</v>
      </c>
      <c r="D21" s="144" t="s">
        <v>94</v>
      </c>
      <c r="E21" s="141">
        <v>1</v>
      </c>
      <c r="F21" s="178">
        <f>'SO03 PHV'!G333</f>
        <v>0</v>
      </c>
      <c r="G21" s="143">
        <f>E21*F21</f>
        <v>0</v>
      </c>
      <c r="H21" s="106"/>
      <c r="I21" s="106"/>
      <c r="J21" s="106"/>
      <c r="K21" s="106"/>
      <c r="L21" s="106"/>
      <c r="M21" s="106"/>
      <c r="N21" s="104"/>
      <c r="O21" s="104"/>
      <c r="P21" s="104"/>
      <c r="Q21" s="104"/>
      <c r="R21" s="104"/>
      <c r="S21" s="104"/>
      <c r="T21" s="105"/>
      <c r="U21" s="104"/>
      <c r="V21" s="99"/>
      <c r="Z21" s="99"/>
      <c r="AA21" s="99"/>
      <c r="AB21" s="99"/>
      <c r="AC21" s="99"/>
      <c r="AD21" s="99"/>
      <c r="AE21" s="99" t="s">
        <v>80</v>
      </c>
      <c r="AF21" s="99"/>
      <c r="AG21" s="99"/>
      <c r="AH21" s="99"/>
      <c r="AI21" s="99"/>
      <c r="AJ21" s="99"/>
      <c r="AK21" s="99"/>
      <c r="AL21" s="99"/>
      <c r="AM21" s="99"/>
      <c r="AN21" s="99"/>
      <c r="AO21" s="99"/>
      <c r="AP21" s="99"/>
      <c r="AQ21" s="99"/>
      <c r="AR21" s="99"/>
      <c r="AS21" s="99"/>
      <c r="AT21" s="99"/>
      <c r="AU21" s="99"/>
      <c r="AV21" s="99"/>
      <c r="AW21" s="99"/>
      <c r="AX21" s="99"/>
      <c r="AY21" s="99"/>
      <c r="AZ21" s="99"/>
      <c r="BA21" s="101" t="str">
        <f>C21</f>
        <v>přímé hlavní výdaje</v>
      </c>
      <c r="BB21" s="99"/>
      <c r="BC21" s="99"/>
      <c r="BD21" s="99"/>
      <c r="BE21" s="99"/>
      <c r="BF21" s="99"/>
      <c r="BG21" s="99"/>
      <c r="BH21" s="99"/>
    </row>
    <row r="22" spans="1:60" ht="12.75" customHeight="1" outlineLevel="1">
      <c r="A22" s="151"/>
      <c r="B22" s="100"/>
      <c r="C22" s="111" t="s">
        <v>110</v>
      </c>
      <c r="D22" s="144" t="s">
        <v>94</v>
      </c>
      <c r="E22" s="141">
        <v>1</v>
      </c>
      <c r="F22" s="178">
        <f>'SO03 NV'!G83</f>
        <v>0</v>
      </c>
      <c r="G22" s="143">
        <f>E22*F22</f>
        <v>0</v>
      </c>
      <c r="H22" s="106"/>
      <c r="I22" s="106"/>
      <c r="J22" s="106"/>
      <c r="K22" s="106"/>
      <c r="L22" s="106"/>
      <c r="M22" s="106"/>
      <c r="N22" s="104"/>
      <c r="O22" s="104"/>
      <c r="P22" s="104"/>
      <c r="Q22" s="104"/>
      <c r="R22" s="104"/>
      <c r="S22" s="104"/>
      <c r="T22" s="105"/>
      <c r="U22" s="104"/>
      <c r="V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101"/>
      <c r="BB22" s="99"/>
      <c r="BC22" s="99"/>
      <c r="BD22" s="99"/>
      <c r="BE22" s="99"/>
      <c r="BF22" s="99"/>
      <c r="BG22" s="99"/>
      <c r="BH22" s="99"/>
    </row>
    <row r="23" spans="1:60" ht="12.75" customHeight="1" outlineLevel="1">
      <c r="A23" s="151"/>
      <c r="B23" s="100"/>
      <c r="C23" s="111"/>
      <c r="D23" s="144"/>
      <c r="E23" s="141"/>
      <c r="F23" s="143"/>
      <c r="G23" s="143"/>
      <c r="H23" s="106">
        <v>0</v>
      </c>
      <c r="I23" s="106">
        <f>ROUND(E23*H23,2)</f>
        <v>0</v>
      </c>
      <c r="J23" s="106">
        <v>8000</v>
      </c>
      <c r="K23" s="106">
        <f>ROUND(E23*J23,2)</f>
        <v>0</v>
      </c>
      <c r="L23" s="106">
        <v>21</v>
      </c>
      <c r="M23" s="106">
        <f>G23*(1+L23/100)</f>
        <v>0</v>
      </c>
      <c r="N23" s="104">
        <v>0</v>
      </c>
      <c r="O23" s="104">
        <f>ROUND(E23*N23,5)</f>
        <v>0</v>
      </c>
      <c r="P23" s="104">
        <v>0</v>
      </c>
      <c r="Q23" s="104">
        <f>ROUND(E23*P23,5)</f>
        <v>0</v>
      </c>
      <c r="R23" s="104"/>
      <c r="S23" s="104"/>
      <c r="T23" s="105">
        <v>0</v>
      </c>
      <c r="U23" s="104">
        <f>ROUND(E23*T23,2)</f>
        <v>0</v>
      </c>
      <c r="V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ht="12.75" customHeight="1" outlineLevel="1">
      <c r="A24" s="150">
        <v>4</v>
      </c>
      <c r="B24" s="152" t="s">
        <v>87</v>
      </c>
      <c r="C24" s="145" t="s">
        <v>99</v>
      </c>
      <c r="D24" s="146"/>
      <c r="E24" s="147"/>
      <c r="F24" s="148"/>
      <c r="G24" s="149">
        <f>SUM(G25:G26)</f>
        <v>0</v>
      </c>
      <c r="H24" s="106"/>
      <c r="I24" s="106"/>
      <c r="J24" s="106"/>
      <c r="K24" s="106"/>
      <c r="L24" s="106"/>
      <c r="M24" s="106"/>
      <c r="N24" s="104"/>
      <c r="O24" s="104"/>
      <c r="P24" s="104"/>
      <c r="Q24" s="104"/>
      <c r="R24" s="104"/>
      <c r="S24" s="104"/>
      <c r="T24" s="105"/>
      <c r="U24" s="104"/>
      <c r="V24" s="99"/>
      <c r="Z24" s="99"/>
      <c r="AA24" s="99"/>
      <c r="AB24" s="99"/>
      <c r="AC24" s="99"/>
      <c r="AD24" s="99"/>
      <c r="AE24" s="99" t="s">
        <v>80</v>
      </c>
      <c r="AF24" s="99"/>
      <c r="AG24" s="99"/>
      <c r="AH24" s="99"/>
      <c r="AI24" s="99"/>
      <c r="AJ24" s="99"/>
      <c r="AK24" s="99"/>
      <c r="AL24" s="99"/>
      <c r="AM24" s="99"/>
      <c r="AN24" s="99"/>
      <c r="AO24" s="99"/>
      <c r="AP24" s="99"/>
      <c r="AQ24" s="99"/>
      <c r="AR24" s="99"/>
      <c r="AS24" s="99"/>
      <c r="AT24" s="99"/>
      <c r="AU24" s="99"/>
      <c r="AV24" s="99"/>
      <c r="AW24" s="99"/>
      <c r="AX24" s="99"/>
      <c r="AY24" s="99"/>
      <c r="AZ24" s="99"/>
      <c r="BA24" s="101" t="str">
        <f>C24</f>
        <v>Vodovodní přípojka</v>
      </c>
      <c r="BB24" s="99"/>
      <c r="BC24" s="99"/>
      <c r="BD24" s="99"/>
      <c r="BE24" s="99"/>
      <c r="BF24" s="99"/>
      <c r="BG24" s="99"/>
      <c r="BH24" s="99"/>
    </row>
    <row r="25" spans="1:60" ht="12.75" customHeight="1" outlineLevel="1">
      <c r="A25" s="151"/>
      <c r="B25" s="100"/>
      <c r="C25" s="111" t="s">
        <v>102</v>
      </c>
      <c r="D25" s="144" t="s">
        <v>94</v>
      </c>
      <c r="E25" s="141">
        <v>1</v>
      </c>
      <c r="F25" s="178">
        <f>'SO04 PHV'!G103</f>
        <v>0</v>
      </c>
      <c r="G25" s="143">
        <f>E25*F25</f>
        <v>0</v>
      </c>
      <c r="H25" s="106">
        <v>0</v>
      </c>
      <c r="I25" s="106">
        <f>ROUND(E25*H25,2)</f>
        <v>0</v>
      </c>
      <c r="J25" s="106">
        <v>21000</v>
      </c>
      <c r="K25" s="106">
        <f>ROUND(E25*J25,2)</f>
        <v>21000</v>
      </c>
      <c r="L25" s="106">
        <v>21</v>
      </c>
      <c r="M25" s="106">
        <f>G25*(1+L25/100)</f>
        <v>0</v>
      </c>
      <c r="N25" s="104">
        <v>0</v>
      </c>
      <c r="O25" s="104">
        <f>ROUND(E25*N25,5)</f>
        <v>0</v>
      </c>
      <c r="P25" s="104">
        <v>0</v>
      </c>
      <c r="Q25" s="104">
        <f>ROUND(E25*P25,5)</f>
        <v>0</v>
      </c>
      <c r="R25" s="104"/>
      <c r="S25" s="104"/>
      <c r="T25" s="105">
        <v>0</v>
      </c>
      <c r="U25" s="104">
        <f>ROUND(E25*T25,2)</f>
        <v>0</v>
      </c>
      <c r="V25" s="99"/>
      <c r="Z25" s="99"/>
      <c r="AA25" s="99"/>
      <c r="AB25" s="99"/>
      <c r="AC25" s="99"/>
      <c r="AD25" s="99"/>
      <c r="AE25" s="99" t="s">
        <v>79</v>
      </c>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ht="12.75" customHeight="1" outlineLevel="1">
      <c r="A26" s="151"/>
      <c r="B26" s="100"/>
      <c r="C26" s="111"/>
      <c r="D26" s="144"/>
      <c r="E26" s="142"/>
      <c r="F26" s="143"/>
      <c r="G26" s="143"/>
      <c r="H26" s="106"/>
      <c r="I26" s="106"/>
      <c r="J26" s="106"/>
      <c r="K26" s="106"/>
      <c r="L26" s="106"/>
      <c r="M26" s="106"/>
      <c r="N26" s="104"/>
      <c r="O26" s="104"/>
      <c r="P26" s="104"/>
      <c r="Q26" s="104"/>
      <c r="R26" s="104"/>
      <c r="S26" s="104"/>
      <c r="T26" s="105"/>
      <c r="U26" s="104"/>
      <c r="V26" s="99"/>
      <c r="Z26" s="99"/>
      <c r="AA26" s="99"/>
      <c r="AB26" s="99"/>
      <c r="AC26" s="99"/>
      <c r="AD26" s="99"/>
      <c r="AE26" s="99" t="s">
        <v>80</v>
      </c>
      <c r="AF26" s="99"/>
      <c r="AG26" s="99"/>
      <c r="AH26" s="99"/>
      <c r="AI26" s="99"/>
      <c r="AJ26" s="99"/>
      <c r="AK26" s="99"/>
      <c r="AL26" s="99"/>
      <c r="AM26" s="99"/>
      <c r="AN26" s="99"/>
      <c r="AO26" s="99"/>
      <c r="AP26" s="99"/>
      <c r="AQ26" s="99"/>
      <c r="AR26" s="99"/>
      <c r="AS26" s="99"/>
      <c r="AT26" s="99"/>
      <c r="AU26" s="99"/>
      <c r="AV26" s="99"/>
      <c r="AW26" s="99"/>
      <c r="AX26" s="99"/>
      <c r="AY26" s="99"/>
      <c r="AZ26" s="99"/>
      <c r="BA26" s="101">
        <f>C26</f>
        <v>0</v>
      </c>
      <c r="BB26" s="99"/>
      <c r="BC26" s="99"/>
      <c r="BD26" s="99"/>
      <c r="BE26" s="99"/>
      <c r="BF26" s="99"/>
      <c r="BG26" s="99"/>
      <c r="BH26" s="99"/>
    </row>
    <row r="27" spans="1:60" ht="12.75" customHeight="1" outlineLevel="1">
      <c r="A27" s="150">
        <v>5</v>
      </c>
      <c r="B27" s="152" t="s">
        <v>88</v>
      </c>
      <c r="C27" s="145" t="s">
        <v>92</v>
      </c>
      <c r="D27" s="146"/>
      <c r="E27" s="147"/>
      <c r="F27" s="148"/>
      <c r="G27" s="149">
        <f>SUM(G28:G29)</f>
        <v>0</v>
      </c>
      <c r="H27" s="106">
        <v>0</v>
      </c>
      <c r="I27" s="106">
        <f>ROUND(E27*H27,2)</f>
        <v>0</v>
      </c>
      <c r="J27" s="106">
        <v>13000</v>
      </c>
      <c r="K27" s="106">
        <f>ROUND(E27*J27,2)</f>
        <v>0</v>
      </c>
      <c r="L27" s="106">
        <v>21</v>
      </c>
      <c r="M27" s="106">
        <f>G27*(1+L27/100)</f>
        <v>0</v>
      </c>
      <c r="N27" s="104">
        <v>0</v>
      </c>
      <c r="O27" s="104">
        <f>ROUND(E27*N27,5)</f>
        <v>0</v>
      </c>
      <c r="P27" s="104">
        <v>0</v>
      </c>
      <c r="Q27" s="104">
        <f>ROUND(E27*P27,5)</f>
        <v>0</v>
      </c>
      <c r="R27" s="104"/>
      <c r="S27" s="104"/>
      <c r="T27" s="105">
        <v>0</v>
      </c>
      <c r="U27" s="104">
        <f>ROUND(E27*T27,2)</f>
        <v>0</v>
      </c>
      <c r="V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ht="12.75" customHeight="1" outlineLevel="1">
      <c r="A28" s="151"/>
      <c r="B28" s="100"/>
      <c r="C28" s="111" t="s">
        <v>103</v>
      </c>
      <c r="D28" s="144" t="s">
        <v>94</v>
      </c>
      <c r="E28" s="141">
        <v>1</v>
      </c>
      <c r="F28" s="178">
        <f>'SO05 PDV'!G63</f>
        <v>0</v>
      </c>
      <c r="G28" s="143">
        <f>E28*F28</f>
        <v>0</v>
      </c>
      <c r="H28" s="106"/>
      <c r="I28" s="106"/>
      <c r="J28" s="106"/>
      <c r="K28" s="106"/>
      <c r="L28" s="106"/>
      <c r="M28" s="106"/>
      <c r="N28" s="104"/>
      <c r="O28" s="104"/>
      <c r="P28" s="104"/>
      <c r="Q28" s="104"/>
      <c r="R28" s="104"/>
      <c r="S28" s="104"/>
      <c r="T28" s="105"/>
      <c r="U28" s="104"/>
      <c r="V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přímé doprovodné výdaje</v>
      </c>
      <c r="BB28" s="99"/>
      <c r="BC28" s="99"/>
      <c r="BD28" s="99"/>
      <c r="BE28" s="99"/>
      <c r="BF28" s="99"/>
      <c r="BG28" s="99"/>
      <c r="BH28" s="99"/>
    </row>
    <row r="29" spans="1:60" ht="12.75" customHeight="1" outlineLevel="1">
      <c r="A29" s="151"/>
      <c r="B29" s="100"/>
      <c r="C29" s="111"/>
      <c r="D29" s="144"/>
      <c r="E29" s="142"/>
      <c r="F29" s="143"/>
      <c r="G29" s="143"/>
      <c r="H29" s="106">
        <v>0</v>
      </c>
      <c r="I29" s="106">
        <f>ROUND(E29*H29,2)</f>
        <v>0</v>
      </c>
      <c r="J29" s="106">
        <v>3400</v>
      </c>
      <c r="K29" s="106">
        <f>ROUND(E29*J29,2)</f>
        <v>0</v>
      </c>
      <c r="L29" s="106">
        <v>21</v>
      </c>
      <c r="M29" s="106">
        <f>G29*(1+L29/100)</f>
        <v>0</v>
      </c>
      <c r="N29" s="104">
        <v>0</v>
      </c>
      <c r="O29" s="104">
        <f>ROUND(E29*N29,5)</f>
        <v>0</v>
      </c>
      <c r="P29" s="104">
        <v>0</v>
      </c>
      <c r="Q29" s="104">
        <f>ROUND(E29*P29,5)</f>
        <v>0</v>
      </c>
      <c r="R29" s="104"/>
      <c r="S29" s="104"/>
      <c r="T29" s="105">
        <v>0</v>
      </c>
      <c r="U29" s="104">
        <f>ROUND(E29*T29,2)</f>
        <v>0</v>
      </c>
      <c r="V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ht="12.75" customHeight="1" outlineLevel="1">
      <c r="A30" s="150">
        <v>6</v>
      </c>
      <c r="B30" s="152" t="s">
        <v>89</v>
      </c>
      <c r="C30" s="145" t="s">
        <v>93</v>
      </c>
      <c r="D30" s="146"/>
      <c r="E30" s="147"/>
      <c r="F30" s="148"/>
      <c r="G30" s="149">
        <f>SUM(G31:G36)</f>
        <v>0</v>
      </c>
      <c r="H30" s="106"/>
      <c r="I30" s="106"/>
      <c r="J30" s="106"/>
      <c r="K30" s="106"/>
      <c r="L30" s="106"/>
      <c r="M30" s="106"/>
      <c r="N30" s="104"/>
      <c r="O30" s="104"/>
      <c r="P30" s="104"/>
      <c r="Q30" s="104"/>
      <c r="R30" s="104"/>
      <c r="S30" s="104"/>
      <c r="T30" s="105"/>
      <c r="U30" s="104"/>
      <c r="V30" s="99"/>
      <c r="Z30" s="99"/>
      <c r="AA30" s="99"/>
      <c r="AB30" s="99"/>
      <c r="AC30" s="99"/>
      <c r="AD30" s="99"/>
      <c r="AE30" s="99" t="s">
        <v>80</v>
      </c>
      <c r="AF30" s="99"/>
      <c r="AG30" s="99"/>
      <c r="AH30" s="99"/>
      <c r="AI30" s="99"/>
      <c r="AJ30" s="99"/>
      <c r="AK30" s="99"/>
      <c r="AL30" s="99"/>
      <c r="AM30" s="99"/>
      <c r="AN30" s="99"/>
      <c r="AO30" s="99"/>
      <c r="AP30" s="99"/>
      <c r="AQ30" s="99"/>
      <c r="AR30" s="99"/>
      <c r="AS30" s="99"/>
      <c r="AT30" s="99"/>
      <c r="AU30" s="99"/>
      <c r="AV30" s="99"/>
      <c r="AW30" s="99"/>
      <c r="AX30" s="99"/>
      <c r="AY30" s="99"/>
      <c r="AZ30" s="99"/>
      <c r="BA30" s="101" t="str">
        <f>C30</f>
        <v>Vegetační úpravy</v>
      </c>
      <c r="BB30" s="99"/>
      <c r="BC30" s="99"/>
      <c r="BD30" s="99"/>
      <c r="BE30" s="99"/>
      <c r="BF30" s="99"/>
      <c r="BG30" s="99"/>
      <c r="BH30" s="99"/>
    </row>
    <row r="31" spans="1:60" ht="12.75" customHeight="1" outlineLevel="1">
      <c r="A31" s="151"/>
      <c r="B31" s="100"/>
      <c r="C31" s="111" t="s">
        <v>104</v>
      </c>
      <c r="D31" s="144" t="s">
        <v>94</v>
      </c>
      <c r="E31" s="141">
        <v>1</v>
      </c>
      <c r="F31" s="178">
        <f>'SO06 PHV I.et.'!G104</f>
        <v>0</v>
      </c>
      <c r="G31" s="143">
        <f>E31*F31</f>
        <v>0</v>
      </c>
      <c r="H31" s="106">
        <v>0</v>
      </c>
      <c r="I31" s="106">
        <f>ROUND(E31*H31,2)</f>
        <v>0</v>
      </c>
      <c r="J31" s="106">
        <v>8000</v>
      </c>
      <c r="K31" s="106">
        <f>ROUND(E31*J31,2)</f>
        <v>8000</v>
      </c>
      <c r="L31" s="106">
        <v>21</v>
      </c>
      <c r="M31" s="106">
        <f>G31*(1+L31/100)</f>
        <v>0</v>
      </c>
      <c r="N31" s="104">
        <v>0</v>
      </c>
      <c r="O31" s="104">
        <f>ROUND(E31*N31,5)</f>
        <v>0</v>
      </c>
      <c r="P31" s="104">
        <v>0</v>
      </c>
      <c r="Q31" s="104">
        <f>ROUND(E31*P31,5)</f>
        <v>0</v>
      </c>
      <c r="R31" s="104"/>
      <c r="S31" s="104"/>
      <c r="T31" s="105">
        <v>0</v>
      </c>
      <c r="U31" s="104">
        <f>ROUND(E31*T31,2)</f>
        <v>0</v>
      </c>
      <c r="V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ht="12.75" customHeight="1" outlineLevel="1">
      <c r="A32" s="151"/>
      <c r="B32" s="100"/>
      <c r="C32" s="111" t="s">
        <v>106</v>
      </c>
      <c r="D32" s="144" t="s">
        <v>94</v>
      </c>
      <c r="E32" s="141">
        <v>1</v>
      </c>
      <c r="F32" s="178">
        <f>'SO06 PHV II.et.'!G65</f>
        <v>0</v>
      </c>
      <c r="G32" s="143">
        <f>E32*F32</f>
        <v>0</v>
      </c>
      <c r="H32" s="106"/>
      <c r="I32" s="106"/>
      <c r="J32" s="106"/>
      <c r="K32" s="106"/>
      <c r="L32" s="106"/>
      <c r="M32" s="106"/>
      <c r="N32" s="104"/>
      <c r="O32" s="104"/>
      <c r="P32" s="104"/>
      <c r="Q32" s="104"/>
      <c r="R32" s="104"/>
      <c r="S32" s="104"/>
      <c r="T32" s="105"/>
      <c r="U32" s="104"/>
      <c r="V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ht="12.75" customHeight="1" outlineLevel="1">
      <c r="A33" s="151"/>
      <c r="B33" s="100"/>
      <c r="C33" s="111" t="s">
        <v>107</v>
      </c>
      <c r="D33" s="144" t="s">
        <v>94</v>
      </c>
      <c r="E33" s="141">
        <v>1</v>
      </c>
      <c r="F33" s="178">
        <f>'SO06 NV 1.rok'!G28</f>
        <v>0</v>
      </c>
      <c r="G33" s="143">
        <f t="shared" ref="G33:G35" si="0">E33*F33</f>
        <v>0</v>
      </c>
      <c r="H33" s="106"/>
      <c r="I33" s="106"/>
      <c r="J33" s="106"/>
      <c r="K33" s="106"/>
      <c r="L33" s="106"/>
      <c r="M33" s="106"/>
      <c r="N33" s="104"/>
      <c r="O33" s="104"/>
      <c r="P33" s="104"/>
      <c r="Q33" s="104"/>
      <c r="R33" s="104"/>
      <c r="S33" s="104"/>
      <c r="T33" s="105"/>
      <c r="U33" s="104"/>
      <c r="V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ht="12.75" customHeight="1" outlineLevel="1">
      <c r="A34" s="151"/>
      <c r="B34" s="100"/>
      <c r="C34" s="111" t="s">
        <v>108</v>
      </c>
      <c r="D34" s="144" t="s">
        <v>94</v>
      </c>
      <c r="E34" s="141">
        <v>1</v>
      </c>
      <c r="F34" s="178">
        <f>'SO06 NV 2.rok'!G41</f>
        <v>0</v>
      </c>
      <c r="G34" s="143">
        <f t="shared" si="0"/>
        <v>0</v>
      </c>
      <c r="H34" s="106"/>
      <c r="I34" s="106"/>
      <c r="J34" s="106"/>
      <c r="K34" s="106"/>
      <c r="L34" s="106"/>
      <c r="M34" s="106"/>
      <c r="N34" s="104"/>
      <c r="O34" s="104"/>
      <c r="P34" s="104"/>
      <c r="Q34" s="104"/>
      <c r="R34" s="104"/>
      <c r="S34" s="104"/>
      <c r="T34" s="105"/>
      <c r="U34" s="104"/>
      <c r="V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ht="12.75" customHeight="1" outlineLevel="1">
      <c r="A35" s="151"/>
      <c r="B35" s="100"/>
      <c r="C35" s="111" t="s">
        <v>109</v>
      </c>
      <c r="D35" s="144" t="s">
        <v>94</v>
      </c>
      <c r="E35" s="141">
        <v>1</v>
      </c>
      <c r="F35" s="178">
        <f>'SO06 NV 3.rok'!G40</f>
        <v>0</v>
      </c>
      <c r="G35" s="143">
        <f t="shared" si="0"/>
        <v>0</v>
      </c>
      <c r="H35" s="106"/>
      <c r="I35" s="106"/>
      <c r="J35" s="106"/>
      <c r="K35" s="106"/>
      <c r="L35" s="106"/>
      <c r="M35" s="106"/>
      <c r="N35" s="104"/>
      <c r="O35" s="104"/>
      <c r="P35" s="104"/>
      <c r="Q35" s="104"/>
      <c r="R35" s="104"/>
      <c r="S35" s="104"/>
      <c r="T35" s="105"/>
      <c r="U35" s="104"/>
      <c r="V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ht="12.75" customHeight="1" outlineLevel="1">
      <c r="A36" s="156"/>
      <c r="B36" s="110"/>
      <c r="C36" s="139"/>
      <c r="D36" s="157"/>
      <c r="E36" s="172"/>
      <c r="F36" s="158"/>
      <c r="G36" s="158"/>
      <c r="H36" s="106">
        <v>0</v>
      </c>
      <c r="I36" s="106">
        <f>ROUND(E36*H36,2)</f>
        <v>0</v>
      </c>
      <c r="J36" s="106">
        <v>5000</v>
      </c>
      <c r="K36" s="106">
        <f>ROUND(E36*J36,2)</f>
        <v>0</v>
      </c>
      <c r="L36" s="106">
        <v>21</v>
      </c>
      <c r="M36" s="106">
        <f>G36*(1+L36/100)</f>
        <v>0</v>
      </c>
      <c r="N36" s="104">
        <v>0</v>
      </c>
      <c r="O36" s="104">
        <f>ROUND(E36*N36,5)</f>
        <v>0</v>
      </c>
      <c r="P36" s="104">
        <v>0</v>
      </c>
      <c r="Q36" s="104">
        <f>ROUND(E36*P36,5)</f>
        <v>0</v>
      </c>
      <c r="R36" s="104"/>
      <c r="S36" s="104"/>
      <c r="T36" s="105">
        <v>0</v>
      </c>
      <c r="U36" s="104">
        <f>ROUND(E36*T36,2)</f>
        <v>0</v>
      </c>
      <c r="V36" s="99"/>
      <c r="Z36" s="99"/>
      <c r="AA36" s="99"/>
      <c r="AB36" s="99"/>
      <c r="AC36" s="99"/>
      <c r="AD36" s="99"/>
      <c r="AE36" s="99" t="s">
        <v>79</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c r="A37" s="130"/>
      <c r="B37" s="161"/>
      <c r="C37" s="162"/>
      <c r="D37" s="161"/>
      <c r="E37" s="163"/>
      <c r="F37" s="164"/>
      <c r="G37" s="165"/>
    </row>
    <row r="38" spans="1:60">
      <c r="A38" s="166"/>
      <c r="B38" s="167"/>
      <c r="C38" s="168"/>
      <c r="D38" s="169"/>
      <c r="E38" s="170"/>
      <c r="F38" s="171"/>
      <c r="G38" s="171"/>
    </row>
    <row r="39" spans="1:60">
      <c r="W39" s="60"/>
      <c r="X39" s="60"/>
      <c r="Y39" s="60"/>
    </row>
    <row r="40" spans="1:60">
      <c r="W40" s="60"/>
      <c r="X40" s="60"/>
      <c r="Y40" s="60"/>
    </row>
  </sheetData>
  <sheetProtection algorithmName="SHA-512" hashValue="7FWD6l3LpENSKE8DhMPkpjua1/vS14WHq4CHSI7+8A9EwvMDOqxGVm5NTTOa5clFrzEVriyZGaVJCT4xv8yovQ==" saltValue="4ao8z+/h18W3BZTAeFB2IQ==" spinCount="100000" sheet="1" objects="1" scenarios="1"/>
  <mergeCells count="4">
    <mergeCell ref="A1:G1"/>
    <mergeCell ref="C2:G2"/>
    <mergeCell ref="C3:G3"/>
    <mergeCell ref="C4:G4"/>
  </mergeCells>
  <pageMargins left="0.39370078740157499" right="0.19685039370078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76"/>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287" t="s">
        <v>54</v>
      </c>
      <c r="B2" s="275"/>
      <c r="C2" s="381" t="s">
        <v>1570</v>
      </c>
      <c r="D2" s="382"/>
      <c r="E2" s="382"/>
      <c r="F2" s="382"/>
      <c r="G2" s="361"/>
      <c r="AE2" t="s">
        <v>56</v>
      </c>
    </row>
    <row r="3" spans="1:60" ht="24.95" customHeight="1">
      <c r="A3" s="287" t="s">
        <v>7</v>
      </c>
      <c r="B3" s="275"/>
      <c r="C3" s="381" t="s">
        <v>1258</v>
      </c>
      <c r="D3" s="382"/>
      <c r="E3" s="382"/>
      <c r="F3" s="382"/>
      <c r="G3" s="361"/>
      <c r="AE3" t="s">
        <v>57</v>
      </c>
    </row>
    <row r="4" spans="1:60" ht="24.95" hidden="1" customHeight="1">
      <c r="A4" s="287" t="s">
        <v>8</v>
      </c>
      <c r="B4" s="275"/>
      <c r="C4" s="381"/>
      <c r="D4" s="382"/>
      <c r="E4" s="382"/>
      <c r="F4" s="382"/>
      <c r="G4" s="361"/>
      <c r="AE4" t="s">
        <v>58</v>
      </c>
    </row>
    <row r="5" spans="1:60" hidden="1">
      <c r="A5" s="274" t="s">
        <v>59</v>
      </c>
      <c r="B5" s="286"/>
      <c r="C5" s="96"/>
      <c r="D5" s="97"/>
      <c r="E5" s="97"/>
      <c r="F5" s="97"/>
      <c r="G5" s="273"/>
      <c r="AE5" t="s">
        <v>60</v>
      </c>
    </row>
    <row r="7" spans="1:60" ht="38.25">
      <c r="A7" s="270" t="s">
        <v>61</v>
      </c>
      <c r="B7" s="272" t="s">
        <v>284</v>
      </c>
      <c r="C7" s="272" t="s">
        <v>62</v>
      </c>
      <c r="D7" s="270" t="s">
        <v>63</v>
      </c>
      <c r="E7" s="270" t="s">
        <v>64</v>
      </c>
      <c r="F7" s="271" t="s">
        <v>65</v>
      </c>
      <c r="G7" s="270"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7" t="s">
        <v>77</v>
      </c>
    </row>
    <row r="8" spans="1:60">
      <c r="A8" s="108" t="s">
        <v>149</v>
      </c>
      <c r="B8" s="269" t="s">
        <v>52</v>
      </c>
      <c r="C8" s="268" t="s">
        <v>26</v>
      </c>
      <c r="D8" s="102"/>
      <c r="E8" s="267"/>
      <c r="F8" s="109"/>
      <c r="G8" s="109">
        <f>SUMIF(AE9:AE59,"&lt;&gt;NOR",G9:G59)</f>
        <v>0</v>
      </c>
      <c r="H8" s="109"/>
      <c r="I8" s="109">
        <f>SUM(I9:I59)</f>
        <v>0</v>
      </c>
      <c r="J8" s="109"/>
      <c r="K8" s="109">
        <f>SUM(K9:K59)</f>
        <v>0</v>
      </c>
      <c r="L8" s="109"/>
      <c r="M8" s="109">
        <f>SUM(M9:M59)</f>
        <v>0</v>
      </c>
      <c r="N8" s="102"/>
      <c r="O8" s="102">
        <f>SUM(O9:O59)</f>
        <v>0</v>
      </c>
      <c r="P8" s="102"/>
      <c r="Q8" s="102">
        <f>SUM(Q9:Q59)</f>
        <v>0</v>
      </c>
      <c r="R8" s="102"/>
      <c r="S8" s="102"/>
      <c r="T8" s="108"/>
      <c r="U8" s="102">
        <f>SUM(U9:U59)</f>
        <v>0</v>
      </c>
      <c r="AE8" t="s">
        <v>78</v>
      </c>
    </row>
    <row r="9" spans="1:60" outlineLevel="1">
      <c r="A9" s="100">
        <v>1</v>
      </c>
      <c r="B9" s="281" t="s">
        <v>1569</v>
      </c>
      <c r="C9" s="280" t="s">
        <v>1568</v>
      </c>
      <c r="D9" s="104" t="s">
        <v>1492</v>
      </c>
      <c r="E9" s="257">
        <v>1</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0</v>
      </c>
      <c r="U9" s="104">
        <f>ROUND(E9*T9,2)</f>
        <v>0</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outlineLevel="1">
      <c r="A10" s="100"/>
      <c r="B10" s="281"/>
      <c r="C10" s="362" t="s">
        <v>1567</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Výrobní dokumentace pro vybrané části stavby. Především pro vyhlídku se sítí a skluzavkou.</v>
      </c>
      <c r="BB10" s="99"/>
      <c r="BC10" s="99"/>
      <c r="BD10" s="99"/>
      <c r="BE10" s="99"/>
      <c r="BF10" s="99"/>
      <c r="BG10" s="99"/>
      <c r="BH10" s="99"/>
    </row>
    <row r="11" spans="1:60" ht="33.75" outlineLevel="1">
      <c r="A11" s="100"/>
      <c r="B11" s="281"/>
      <c r="C11" s="362" t="s">
        <v>1566</v>
      </c>
      <c r="D11" s="363"/>
      <c r="E11" s="364"/>
      <c r="F11" s="365"/>
      <c r="G11" s="366"/>
      <c r="H11" s="106"/>
      <c r="I11" s="106"/>
      <c r="J11" s="106"/>
      <c r="K11" s="106"/>
      <c r="L11" s="106"/>
      <c r="M11" s="106"/>
      <c r="N11" s="104"/>
      <c r="O11" s="104"/>
      <c r="P11" s="104"/>
      <c r="Q11" s="104"/>
      <c r="R11" s="104"/>
      <c r="S11" s="104"/>
      <c r="T11" s="105"/>
      <c r="U11" s="104"/>
      <c r="V11" s="99"/>
      <c r="W11" s="99"/>
      <c r="X11" s="99"/>
      <c r="Y11" s="99"/>
      <c r="Z11" s="99"/>
      <c r="AA11" s="99"/>
      <c r="AB11" s="99"/>
      <c r="AC11" s="99"/>
      <c r="AD11" s="99"/>
      <c r="AE11" s="99" t="s">
        <v>80</v>
      </c>
      <c r="AF11" s="99"/>
      <c r="AG11" s="99"/>
      <c r="AH11" s="99"/>
      <c r="AI11" s="99"/>
      <c r="AJ11" s="99"/>
      <c r="AK11" s="99"/>
      <c r="AL11" s="99"/>
      <c r="AM11" s="99"/>
      <c r="AN11" s="99"/>
      <c r="AO11" s="99"/>
      <c r="AP11" s="99"/>
      <c r="AQ11" s="99"/>
      <c r="AR11" s="99"/>
      <c r="AS11" s="99"/>
      <c r="AT11" s="99"/>
      <c r="AU11" s="99"/>
      <c r="AV11" s="99"/>
      <c r="AW11" s="99"/>
      <c r="AX11" s="99"/>
      <c r="AY11" s="99"/>
      <c r="AZ11" s="99"/>
      <c r="BA11" s="101" t="str">
        <f>C11</f>
        <v>Dle vyhl. 499/2006 v platném znění nejsou součástí PD, dokumentace pro pomocné práce a konstrukce, výrobně technická dokumentace, dokumentace výrobků dodaných na stavbu, výkresy prefabrikátů a montážní dokumentace.</v>
      </c>
      <c r="BB11" s="99"/>
      <c r="BC11" s="99"/>
      <c r="BD11" s="99"/>
      <c r="BE11" s="99"/>
      <c r="BF11" s="99"/>
      <c r="BG11" s="99"/>
      <c r="BH11" s="99"/>
    </row>
    <row r="12" spans="1:60" outlineLevel="1">
      <c r="A12" s="100">
        <v>2</v>
      </c>
      <c r="B12" s="281" t="s">
        <v>1565</v>
      </c>
      <c r="C12" s="280" t="s">
        <v>1564</v>
      </c>
      <c r="D12" s="104" t="s">
        <v>1492</v>
      </c>
      <c r="E12" s="257">
        <v>1</v>
      </c>
      <c r="F12" s="256">
        <v>0</v>
      </c>
      <c r="G12" s="106">
        <f>ROUND(E12*F12,2)</f>
        <v>0</v>
      </c>
      <c r="H12" s="106"/>
      <c r="I12" s="106">
        <f>ROUND(E12*H12,2)</f>
        <v>0</v>
      </c>
      <c r="J12" s="106"/>
      <c r="K12" s="106">
        <f>ROUND(E12*J12,2)</f>
        <v>0</v>
      </c>
      <c r="L12" s="106">
        <v>21</v>
      </c>
      <c r="M12" s="106">
        <f>G12*(1+L12/100)</f>
        <v>0</v>
      </c>
      <c r="N12" s="104">
        <v>0</v>
      </c>
      <c r="O12" s="104">
        <f>ROUND(E12*N12,5)</f>
        <v>0</v>
      </c>
      <c r="P12" s="104">
        <v>0</v>
      </c>
      <c r="Q12" s="104">
        <f>ROUND(E12*P12,5)</f>
        <v>0</v>
      </c>
      <c r="R12" s="104"/>
      <c r="S12" s="104"/>
      <c r="T12" s="105">
        <v>0</v>
      </c>
      <c r="U12" s="104">
        <f>ROUND(E12*T12,2)</f>
        <v>0</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c r="B13" s="281"/>
      <c r="C13" s="362" t="s">
        <v>1563</v>
      </c>
      <c r="D13" s="363"/>
      <c r="E13" s="364"/>
      <c r="F13" s="365"/>
      <c r="G13" s="366"/>
      <c r="H13" s="106"/>
      <c r="I13" s="106"/>
      <c r="J13" s="106"/>
      <c r="K13" s="106"/>
      <c r="L13" s="106"/>
      <c r="M13" s="106"/>
      <c r="N13" s="104"/>
      <c r="O13" s="104"/>
      <c r="P13" s="104"/>
      <c r="Q13" s="104"/>
      <c r="R13" s="104"/>
      <c r="S13" s="104"/>
      <c r="T13" s="105"/>
      <c r="U13" s="104"/>
      <c r="V13" s="99"/>
      <c r="W13" s="99"/>
      <c r="X13" s="99"/>
      <c r="Y13" s="99"/>
      <c r="Z13" s="99"/>
      <c r="AA13" s="99"/>
      <c r="AB13" s="99"/>
      <c r="AC13" s="99"/>
      <c r="AD13" s="99"/>
      <c r="AE13" s="99" t="s">
        <v>80</v>
      </c>
      <c r="AF13" s="99"/>
      <c r="AG13" s="99"/>
      <c r="AH13" s="99"/>
      <c r="AI13" s="99"/>
      <c r="AJ13" s="99"/>
      <c r="AK13" s="99"/>
      <c r="AL13" s="99"/>
      <c r="AM13" s="99"/>
      <c r="AN13" s="99"/>
      <c r="AO13" s="99"/>
      <c r="AP13" s="99"/>
      <c r="AQ13" s="99"/>
      <c r="AR13" s="99"/>
      <c r="AS13" s="99"/>
      <c r="AT13" s="99"/>
      <c r="AU13" s="99"/>
      <c r="AV13" s="99"/>
      <c r="AW13" s="99"/>
      <c r="AX13" s="99"/>
      <c r="AY13" s="99"/>
      <c r="AZ13" s="99"/>
      <c r="BA13" s="101" t="str">
        <f>C13</f>
        <v>Vytyčení stavby a geodetické práce během stavby.</v>
      </c>
      <c r="BB13" s="99"/>
      <c r="BC13" s="99"/>
      <c r="BD13" s="99"/>
      <c r="BE13" s="99"/>
      <c r="BF13" s="99"/>
      <c r="BG13" s="99"/>
      <c r="BH13" s="99"/>
    </row>
    <row r="14" spans="1:60" outlineLevel="1">
      <c r="A14" s="100">
        <v>3</v>
      </c>
      <c r="B14" s="281" t="s">
        <v>1562</v>
      </c>
      <c r="C14" s="280" t="s">
        <v>1561</v>
      </c>
      <c r="D14" s="104" t="s">
        <v>1492</v>
      </c>
      <c r="E14" s="257">
        <v>1</v>
      </c>
      <c r="F14" s="256">
        <v>0</v>
      </c>
      <c r="G14" s="106">
        <f>ROUND(E14*F14,2)</f>
        <v>0</v>
      </c>
      <c r="H14" s="106"/>
      <c r="I14" s="106">
        <f>ROUND(E14*H14,2)</f>
        <v>0</v>
      </c>
      <c r="J14" s="106"/>
      <c r="K14" s="106">
        <f>ROUND(E14*J14,2)</f>
        <v>0</v>
      </c>
      <c r="L14" s="106">
        <v>21</v>
      </c>
      <c r="M14" s="106">
        <f>G14*(1+L14/100)</f>
        <v>0</v>
      </c>
      <c r="N14" s="104">
        <v>0</v>
      </c>
      <c r="O14" s="104">
        <f>ROUND(E14*N14,5)</f>
        <v>0</v>
      </c>
      <c r="P14" s="104">
        <v>0</v>
      </c>
      <c r="Q14" s="104">
        <f>ROUND(E14*P14,5)</f>
        <v>0</v>
      </c>
      <c r="R14" s="104"/>
      <c r="S14" s="104"/>
      <c r="T14" s="105">
        <v>0</v>
      </c>
      <c r="U14" s="104">
        <f>ROUND(E14*T14,2)</f>
        <v>0</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ht="22.5" outlineLevel="1">
      <c r="A15" s="100"/>
      <c r="B15" s="281"/>
      <c r="C15" s="362" t="s">
        <v>1560</v>
      </c>
      <c r="D15" s="363"/>
      <c r="E15" s="364"/>
      <c r="F15" s="365"/>
      <c r="G15" s="366"/>
      <c r="H15" s="106"/>
      <c r="I15" s="106"/>
      <c r="J15" s="106"/>
      <c r="K15" s="106"/>
      <c r="L15" s="106"/>
      <c r="M15" s="106"/>
      <c r="N15" s="104"/>
      <c r="O15" s="104"/>
      <c r="P15" s="104"/>
      <c r="Q15" s="104"/>
      <c r="R15" s="104"/>
      <c r="S15" s="104"/>
      <c r="T15" s="105"/>
      <c r="U15" s="104"/>
      <c r="V15" s="99"/>
      <c r="W15" s="99"/>
      <c r="X15" s="99"/>
      <c r="Y15" s="99"/>
      <c r="Z15" s="99"/>
      <c r="AA15" s="99"/>
      <c r="AB15" s="99"/>
      <c r="AC15" s="99"/>
      <c r="AD15" s="99"/>
      <c r="AE15" s="99" t="s">
        <v>80</v>
      </c>
      <c r="AF15" s="99"/>
      <c r="AG15" s="99"/>
      <c r="AH15" s="99"/>
      <c r="AI15" s="99"/>
      <c r="AJ15" s="99"/>
      <c r="AK15" s="99"/>
      <c r="AL15" s="99"/>
      <c r="AM15" s="99"/>
      <c r="AN15" s="99"/>
      <c r="AO15" s="99"/>
      <c r="AP15" s="99"/>
      <c r="AQ15" s="99"/>
      <c r="AR15" s="99"/>
      <c r="AS15" s="99"/>
      <c r="AT15" s="99"/>
      <c r="AU15" s="99"/>
      <c r="AV15" s="99"/>
      <c r="AW15" s="99"/>
      <c r="AX15" s="99"/>
      <c r="AY15" s="99"/>
      <c r="AZ15" s="99"/>
      <c r="BA15" s="101" t="str">
        <f>C15</f>
        <v>Zaměření a vytyčení stávajících inženýrských sítí v místě stavby z hlediska jejich ochrany při provádění stavby.</v>
      </c>
      <c r="BB15" s="99"/>
      <c r="BC15" s="99"/>
      <c r="BD15" s="99"/>
      <c r="BE15" s="99"/>
      <c r="BF15" s="99"/>
      <c r="BG15" s="99"/>
      <c r="BH15" s="99"/>
    </row>
    <row r="16" spans="1:60" outlineLevel="1">
      <c r="A16" s="100">
        <v>4</v>
      </c>
      <c r="B16" s="281" t="s">
        <v>1559</v>
      </c>
      <c r="C16" s="280" t="s">
        <v>1558</v>
      </c>
      <c r="D16" s="104" t="s">
        <v>1492</v>
      </c>
      <c r="E16" s="257">
        <v>1</v>
      </c>
      <c r="F16" s="256">
        <v>0</v>
      </c>
      <c r="G16" s="106">
        <f>ROUND(E16*F16,2)</f>
        <v>0</v>
      </c>
      <c r="H16" s="106"/>
      <c r="I16" s="106">
        <f>ROUND(E16*H16,2)</f>
        <v>0</v>
      </c>
      <c r="J16" s="106"/>
      <c r="K16" s="106">
        <f>ROUND(E16*J16,2)</f>
        <v>0</v>
      </c>
      <c r="L16" s="106">
        <v>21</v>
      </c>
      <c r="M16" s="106">
        <f>G16*(1+L16/100)</f>
        <v>0</v>
      </c>
      <c r="N16" s="104">
        <v>0</v>
      </c>
      <c r="O16" s="104">
        <f>ROUND(E16*N16,5)</f>
        <v>0</v>
      </c>
      <c r="P16" s="104">
        <v>0</v>
      </c>
      <c r="Q16" s="104">
        <f>ROUND(E16*P16,5)</f>
        <v>0</v>
      </c>
      <c r="R16" s="104"/>
      <c r="S16" s="104"/>
      <c r="T16" s="105">
        <v>0</v>
      </c>
      <c r="U16" s="104">
        <f>ROUND(E16*T16,2)</f>
        <v>0</v>
      </c>
      <c r="V16" s="99"/>
      <c r="W16" s="99"/>
      <c r="X16" s="99"/>
      <c r="Y16" s="99"/>
      <c r="Z16" s="99"/>
      <c r="AA16" s="99"/>
      <c r="AB16" s="99"/>
      <c r="AC16" s="99"/>
      <c r="AD16" s="99"/>
      <c r="AE16" s="99" t="s">
        <v>79</v>
      </c>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ht="22.5" outlineLevel="1">
      <c r="A17" s="100"/>
      <c r="B17" s="281"/>
      <c r="C17" s="362" t="s">
        <v>1557</v>
      </c>
      <c r="D17" s="363"/>
      <c r="E17" s="364"/>
      <c r="F17" s="365"/>
      <c r="G17" s="366"/>
      <c r="H17" s="106"/>
      <c r="I17" s="106"/>
      <c r="J17" s="106"/>
      <c r="K17" s="106"/>
      <c r="L17" s="106"/>
      <c r="M17" s="106"/>
      <c r="N17" s="104"/>
      <c r="O17" s="104"/>
      <c r="P17" s="104"/>
      <c r="Q17" s="104"/>
      <c r="R17" s="104"/>
      <c r="S17" s="104"/>
      <c r="T17" s="105"/>
      <c r="U17" s="104"/>
      <c r="V17" s="99"/>
      <c r="W17" s="99"/>
      <c r="X17" s="99"/>
      <c r="Y17" s="99"/>
      <c r="Z17" s="99"/>
      <c r="AA17" s="99"/>
      <c r="AB17" s="99"/>
      <c r="AC17" s="99"/>
      <c r="AD17" s="99"/>
      <c r="AE17" s="99" t="s">
        <v>80</v>
      </c>
      <c r="AF17" s="99"/>
      <c r="AG17" s="99"/>
      <c r="AH17" s="99"/>
      <c r="AI17" s="99"/>
      <c r="AJ17" s="99"/>
      <c r="AK17" s="99"/>
      <c r="AL17" s="99"/>
      <c r="AM17" s="99"/>
      <c r="AN17" s="99"/>
      <c r="AO17" s="99"/>
      <c r="AP17" s="99"/>
      <c r="AQ17" s="99"/>
      <c r="AR17" s="99"/>
      <c r="AS17" s="99"/>
      <c r="AT17" s="99"/>
      <c r="AU17" s="99"/>
      <c r="AV17" s="99"/>
      <c r="AW17" s="99"/>
      <c r="AX17" s="99"/>
      <c r="AY17" s="99"/>
      <c r="AZ17" s="99"/>
      <c r="BA17" s="101" t="str">
        <f>C17</f>
        <v>Účast geologa/geotechnika/statika během stavby. Kopané sondy. Včetně upřesňujících rozborů zemin pro určení těžitelnosti dle aktuální stavu staveniště a zhodnocení základové spáry.</v>
      </c>
      <c r="BB17" s="99"/>
      <c r="BC17" s="99"/>
      <c r="BD17" s="99"/>
      <c r="BE17" s="99"/>
      <c r="BF17" s="99"/>
      <c r="BG17" s="99"/>
      <c r="BH17" s="99"/>
    </row>
    <row r="18" spans="1:60" outlineLevel="1">
      <c r="A18" s="100">
        <v>5</v>
      </c>
      <c r="B18" s="281" t="s">
        <v>1556</v>
      </c>
      <c r="C18" s="280" t="s">
        <v>1555</v>
      </c>
      <c r="D18" s="104" t="s">
        <v>1492</v>
      </c>
      <c r="E18" s="257">
        <v>1</v>
      </c>
      <c r="F18" s="256">
        <v>0</v>
      </c>
      <c r="G18" s="106">
        <f>ROUND(E18*F18,2)</f>
        <v>0</v>
      </c>
      <c r="H18" s="106"/>
      <c r="I18" s="106">
        <f>ROUND(E18*H18,2)</f>
        <v>0</v>
      </c>
      <c r="J18" s="106"/>
      <c r="K18" s="106">
        <f>ROUND(E18*J18,2)</f>
        <v>0</v>
      </c>
      <c r="L18" s="106">
        <v>21</v>
      </c>
      <c r="M18" s="106">
        <f>G18*(1+L18/100)</f>
        <v>0</v>
      </c>
      <c r="N18" s="104">
        <v>0</v>
      </c>
      <c r="O18" s="104">
        <f>ROUND(E18*N18,5)</f>
        <v>0</v>
      </c>
      <c r="P18" s="104">
        <v>0</v>
      </c>
      <c r="Q18" s="104">
        <f>ROUND(E18*P18,5)</f>
        <v>0</v>
      </c>
      <c r="R18" s="104"/>
      <c r="S18" s="104"/>
      <c r="T18" s="105">
        <v>0</v>
      </c>
      <c r="U18" s="104">
        <f>ROUND(E18*T18,2)</f>
        <v>0</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ht="22.5" outlineLevel="1">
      <c r="A19" s="100"/>
      <c r="B19" s="281"/>
      <c r="C19" s="362" t="s">
        <v>1554</v>
      </c>
      <c r="D19" s="363"/>
      <c r="E19" s="364"/>
      <c r="F19" s="365"/>
      <c r="G19" s="36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80</v>
      </c>
      <c r="AF19" s="99"/>
      <c r="AG19" s="99"/>
      <c r="AH19" s="99"/>
      <c r="AI19" s="99"/>
      <c r="AJ19" s="99"/>
      <c r="AK19" s="99"/>
      <c r="AL19" s="99"/>
      <c r="AM19" s="99"/>
      <c r="AN19" s="99"/>
      <c r="AO19" s="99"/>
      <c r="AP19" s="99"/>
      <c r="AQ19" s="99"/>
      <c r="AR19" s="99"/>
      <c r="AS19" s="99"/>
      <c r="AT19" s="99"/>
      <c r="AU19" s="99"/>
      <c r="AV19" s="99"/>
      <c r="AW19" s="99"/>
      <c r="AX19" s="99"/>
      <c r="AY19" s="99"/>
      <c r="AZ19" s="99"/>
      <c r="BA19" s="101" t="str">
        <f>C19</f>
        <v>Případná příprava území pro objekty zařízení staveniště a vlastní vybudování objektů zařízení staveniště. Buňky, mobilní WC, oplocení. Zahrnuje i poplatky za zábory veřejných ploch.</v>
      </c>
      <c r="BB19" s="99"/>
      <c r="BC19" s="99"/>
      <c r="BD19" s="99"/>
      <c r="BE19" s="99"/>
      <c r="BF19" s="99"/>
      <c r="BG19" s="99"/>
      <c r="BH19" s="99"/>
    </row>
    <row r="20" spans="1:60" outlineLevel="1">
      <c r="A20" s="100">
        <v>6</v>
      </c>
      <c r="B20" s="281" t="s">
        <v>1553</v>
      </c>
      <c r="C20" s="280" t="s">
        <v>1552</v>
      </c>
      <c r="D20" s="104" t="s">
        <v>1492</v>
      </c>
      <c r="E20" s="257">
        <v>1</v>
      </c>
      <c r="F20" s="256">
        <v>0</v>
      </c>
      <c r="G20" s="106">
        <f>ROUND(E20*F20,2)</f>
        <v>0</v>
      </c>
      <c r="H20" s="106"/>
      <c r="I20" s="106">
        <f>ROUND(E20*H20,2)</f>
        <v>0</v>
      </c>
      <c r="J20" s="106"/>
      <c r="K20" s="106">
        <f>ROUND(E20*J20,2)</f>
        <v>0</v>
      </c>
      <c r="L20" s="106">
        <v>21</v>
      </c>
      <c r="M20" s="106">
        <f>G20*(1+L20/100)</f>
        <v>0</v>
      </c>
      <c r="N20" s="104">
        <v>0</v>
      </c>
      <c r="O20" s="104">
        <f>ROUND(E20*N20,5)</f>
        <v>0</v>
      </c>
      <c r="P20" s="104">
        <v>0</v>
      </c>
      <c r="Q20" s="104">
        <f>ROUND(E20*P20,5)</f>
        <v>0</v>
      </c>
      <c r="R20" s="104"/>
      <c r="S20" s="104"/>
      <c r="T20" s="105">
        <v>0</v>
      </c>
      <c r="U20" s="104">
        <f>ROUND(E20*T20,2)</f>
        <v>0</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ht="67.5" outlineLevel="1">
      <c r="A21" s="100"/>
      <c r="B21" s="281"/>
      <c r="C21" s="362" t="s">
        <v>1551</v>
      </c>
      <c r="D21" s="363"/>
      <c r="E21" s="364"/>
      <c r="F21" s="365"/>
      <c r="G21" s="366"/>
      <c r="H21" s="106"/>
      <c r="I21" s="106"/>
      <c r="J21" s="106"/>
      <c r="K21" s="106"/>
      <c r="L21" s="106"/>
      <c r="M21" s="106"/>
      <c r="N21" s="104"/>
      <c r="O21" s="104"/>
      <c r="P21" s="104"/>
      <c r="Q21" s="104"/>
      <c r="R21" s="104"/>
      <c r="S21" s="104"/>
      <c r="T21" s="105"/>
      <c r="U21" s="104"/>
      <c r="V21" s="99"/>
      <c r="W21" s="99"/>
      <c r="X21" s="99"/>
      <c r="Y21" s="99"/>
      <c r="Z21" s="99"/>
      <c r="AA21" s="99"/>
      <c r="AB21" s="99"/>
      <c r="AC21" s="99"/>
      <c r="AD21" s="99"/>
      <c r="AE21" s="99" t="s">
        <v>80</v>
      </c>
      <c r="AF21" s="99"/>
      <c r="AG21" s="99"/>
      <c r="AH21" s="99"/>
      <c r="AI21" s="99"/>
      <c r="AJ21" s="99"/>
      <c r="AK21" s="99"/>
      <c r="AL21" s="99"/>
      <c r="AM21" s="99"/>
      <c r="AN21" s="99"/>
      <c r="AO21" s="99"/>
      <c r="AP21" s="99"/>
      <c r="AQ21" s="99"/>
      <c r="AR21" s="99"/>
      <c r="AS21" s="99"/>
      <c r="AT21" s="99"/>
      <c r="AU21" s="99"/>
      <c r="AV21" s="99"/>
      <c r="AW21" s="99"/>
      <c r="AX21" s="99"/>
      <c r="AY21" s="99"/>
      <c r="AZ21" s="99"/>
      <c r="BA21" s="101" t="str">
        <f>C21</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vč. WC. Bezokladný úklid znečištěných komunikací. Přesuny oplocení a přesuny materiálu potřebného k vytvoření provizorních a dočasných zpevněných ploch a koridorů realizovaných běhěm stavby pro umožnění výstavby vč. dodání materiálu pro dočasně zp. plochy.</v>
      </c>
      <c r="BB21" s="99"/>
      <c r="BC21" s="99"/>
      <c r="BD21" s="99"/>
      <c r="BE21" s="99"/>
      <c r="BF21" s="99"/>
      <c r="BG21" s="99"/>
      <c r="BH21" s="99"/>
    </row>
    <row r="22" spans="1:60" outlineLevel="1">
      <c r="A22" s="100">
        <v>7</v>
      </c>
      <c r="B22" s="281" t="s">
        <v>1550</v>
      </c>
      <c r="C22" s="280" t="s">
        <v>1549</v>
      </c>
      <c r="D22" s="104" t="s">
        <v>1492</v>
      </c>
      <c r="E22" s="257">
        <v>1</v>
      </c>
      <c r="F22" s="256">
        <v>0</v>
      </c>
      <c r="G22" s="106">
        <f>ROUND(E22*F22,2)</f>
        <v>0</v>
      </c>
      <c r="H22" s="106"/>
      <c r="I22" s="106">
        <f>ROUND(E22*H22,2)</f>
        <v>0</v>
      </c>
      <c r="J22" s="106"/>
      <c r="K22" s="106">
        <f>ROUND(E22*J22,2)</f>
        <v>0</v>
      </c>
      <c r="L22" s="106">
        <v>21</v>
      </c>
      <c r="M22" s="106">
        <f>G22*(1+L22/100)</f>
        <v>0</v>
      </c>
      <c r="N22" s="104">
        <v>0</v>
      </c>
      <c r="O22" s="104">
        <f>ROUND(E22*N22,5)</f>
        <v>0</v>
      </c>
      <c r="P22" s="104">
        <v>0</v>
      </c>
      <c r="Q22" s="104">
        <f>ROUND(E22*P22,5)</f>
        <v>0</v>
      </c>
      <c r="R22" s="104"/>
      <c r="S22" s="104"/>
      <c r="T22" s="105">
        <v>0</v>
      </c>
      <c r="U22" s="104">
        <f>ROUND(E22*T22,2)</f>
        <v>0</v>
      </c>
      <c r="V22" s="99"/>
      <c r="W22" s="99"/>
      <c r="X22" s="99"/>
      <c r="Y22" s="99"/>
      <c r="Z22" s="99"/>
      <c r="AA22" s="99"/>
      <c r="AB22" s="99"/>
      <c r="AC22" s="99"/>
      <c r="AD22" s="99"/>
      <c r="AE22" s="99" t="s">
        <v>79</v>
      </c>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ht="45" outlineLevel="1">
      <c r="A23" s="100"/>
      <c r="B23" s="281"/>
      <c r="C23" s="362" t="s">
        <v>1548</v>
      </c>
      <c r="D23" s="363"/>
      <c r="E23" s="364"/>
      <c r="F23" s="365"/>
      <c r="G23" s="36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80</v>
      </c>
      <c r="AF23" s="99"/>
      <c r="AG23" s="99"/>
      <c r="AH23" s="99"/>
      <c r="AI23" s="99"/>
      <c r="AJ23" s="99"/>
      <c r="AK23" s="99"/>
      <c r="AL23" s="99"/>
      <c r="AM23" s="99"/>
      <c r="AN23" s="99"/>
      <c r="AO23" s="99"/>
      <c r="AP23" s="99"/>
      <c r="AQ23" s="99"/>
      <c r="AR23" s="99"/>
      <c r="AS23" s="99"/>
      <c r="AT23" s="99"/>
      <c r="AU23" s="99"/>
      <c r="AV23" s="99"/>
      <c r="AW23" s="99"/>
      <c r="AX23" s="99"/>
      <c r="AY23" s="99"/>
      <c r="AZ23" s="99"/>
      <c r="BA23" s="101" t="str">
        <f>C23</f>
        <v>Odstranění objektů zařízení staveniště a jejich odvoz. Položka zahrnuje i náklady na úpravu povrchů po odstranění zařízení staveniště a úklid ploch, na kterých bylo zařízení staveniště provozováno. Část vymezená oplocením a všechny ostatní používané plochy budou vyklizené, vyčištěné, travnaté plochy posečené, vyhrabané.</v>
      </c>
      <c r="BB23" s="99"/>
      <c r="BC23" s="99"/>
      <c r="BD23" s="99"/>
      <c r="BE23" s="99"/>
      <c r="BF23" s="99"/>
      <c r="BG23" s="99"/>
      <c r="BH23" s="99"/>
    </row>
    <row r="24" spans="1:60" outlineLevel="1">
      <c r="A24" s="100">
        <v>8</v>
      </c>
      <c r="B24" s="281" t="s">
        <v>1547</v>
      </c>
      <c r="C24" s="280" t="s">
        <v>1546</v>
      </c>
      <c r="D24" s="104" t="s">
        <v>1492</v>
      </c>
      <c r="E24" s="257">
        <v>1</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0</v>
      </c>
      <c r="U24" s="104">
        <f>ROUND(E24*T24,2)</f>
        <v>0</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c r="B25" s="281"/>
      <c r="C25" s="362" t="s">
        <v>1545</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Koordinace stavebních a technologických dodávek stavby.</v>
      </c>
      <c r="BB25" s="99"/>
      <c r="BC25" s="99"/>
      <c r="BD25" s="99"/>
      <c r="BE25" s="99"/>
      <c r="BF25" s="99"/>
      <c r="BG25" s="99"/>
      <c r="BH25" s="99"/>
    </row>
    <row r="26" spans="1:60" outlineLevel="1">
      <c r="A26" s="100">
        <v>9</v>
      </c>
      <c r="B26" s="281" t="s">
        <v>1544</v>
      </c>
      <c r="C26" s="280" t="s">
        <v>1543</v>
      </c>
      <c r="D26" s="104" t="s">
        <v>1492</v>
      </c>
      <c r="E26" s="257">
        <v>1</v>
      </c>
      <c r="F26" s="256">
        <v>0</v>
      </c>
      <c r="G26" s="106">
        <f>ROUND(E26*F26,2)</f>
        <v>0</v>
      </c>
      <c r="H26" s="106"/>
      <c r="I26" s="106">
        <f>ROUND(E26*H26,2)</f>
        <v>0</v>
      </c>
      <c r="J26" s="106"/>
      <c r="K26" s="106">
        <f>ROUND(E26*J26,2)</f>
        <v>0</v>
      </c>
      <c r="L26" s="106">
        <v>21</v>
      </c>
      <c r="M26" s="106">
        <f>G26*(1+L26/100)</f>
        <v>0</v>
      </c>
      <c r="N26" s="104">
        <v>0</v>
      </c>
      <c r="O26" s="104">
        <f>ROUND(E26*N26,5)</f>
        <v>0</v>
      </c>
      <c r="P26" s="104">
        <v>0</v>
      </c>
      <c r="Q26" s="104">
        <f>ROUND(E26*P26,5)</f>
        <v>0</v>
      </c>
      <c r="R26" s="104"/>
      <c r="S26" s="104"/>
      <c r="T26" s="105">
        <v>0</v>
      </c>
      <c r="U26" s="104">
        <f>ROUND(E26*T26,2)</f>
        <v>0</v>
      </c>
      <c r="V26" s="99"/>
      <c r="W26" s="99"/>
      <c r="X26" s="99"/>
      <c r="Y26" s="99"/>
      <c r="Z26" s="99"/>
      <c r="AA26" s="99"/>
      <c r="AB26" s="99"/>
      <c r="AC26" s="99"/>
      <c r="AD26" s="99"/>
      <c r="AE26" s="99" t="s">
        <v>79</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outlineLevel="1">
      <c r="A27" s="100">
        <v>10</v>
      </c>
      <c r="B27" s="281" t="s">
        <v>1542</v>
      </c>
      <c r="C27" s="280" t="s">
        <v>1541</v>
      </c>
      <c r="D27" s="104" t="s">
        <v>1492</v>
      </c>
      <c r="E27" s="257">
        <v>1</v>
      </c>
      <c r="F27" s="256">
        <v>0</v>
      </c>
      <c r="G27" s="106">
        <f>ROUND(E27*F27,2)</f>
        <v>0</v>
      </c>
      <c r="H27" s="106"/>
      <c r="I27" s="106">
        <f>ROUND(E27*H27,2)</f>
        <v>0</v>
      </c>
      <c r="J27" s="106"/>
      <c r="K27" s="106">
        <f>ROUND(E27*J27,2)</f>
        <v>0</v>
      </c>
      <c r="L27" s="106">
        <v>21</v>
      </c>
      <c r="M27" s="106">
        <f>G27*(1+L27/100)</f>
        <v>0</v>
      </c>
      <c r="N27" s="104">
        <v>0</v>
      </c>
      <c r="O27" s="104">
        <f>ROUND(E27*N27,5)</f>
        <v>0</v>
      </c>
      <c r="P27" s="104">
        <v>0</v>
      </c>
      <c r="Q27" s="104">
        <f>ROUND(E27*P27,5)</f>
        <v>0</v>
      </c>
      <c r="R27" s="104"/>
      <c r="S27" s="104"/>
      <c r="T27" s="105">
        <v>0</v>
      </c>
      <c r="U27" s="104">
        <f>ROUND(E27*T27,2)</f>
        <v>0</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ht="45" outlineLevel="1">
      <c r="A28" s="100"/>
      <c r="B28" s="281"/>
      <c r="C28" s="362" t="s">
        <v>1540</v>
      </c>
      <c r="D28" s="363"/>
      <c r="E28" s="364"/>
      <c r="F28" s="365"/>
      <c r="G28" s="36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Náklady na vyhotovení návrhu dočasného dopravního značení, jeho projednání s dotčenými orgány a organizacemi, dodání dopravních značek, jejich rozmístění a přemísťování a jejich údržba v průběhu výstavby včetně následného odstranění po ukončení stavebních prací. Zejména označení výjezdů ze staveniště na silnici.</v>
      </c>
      <c r="BB28" s="99"/>
      <c r="BC28" s="99"/>
      <c r="BD28" s="99"/>
      <c r="BE28" s="99"/>
      <c r="BF28" s="99"/>
      <c r="BG28" s="99"/>
      <c r="BH28" s="99"/>
    </row>
    <row r="29" spans="1:60" outlineLevel="1">
      <c r="A29" s="100">
        <v>11</v>
      </c>
      <c r="B29" s="281" t="s">
        <v>1539</v>
      </c>
      <c r="C29" s="280" t="s">
        <v>1538</v>
      </c>
      <c r="D29" s="104" t="s">
        <v>1492</v>
      </c>
      <c r="E29" s="257">
        <v>6</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0</v>
      </c>
      <c r="U29" s="104">
        <f>ROUND(E29*T29,2)</f>
        <v>0</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c r="B30" s="281"/>
      <c r="C30" s="362" t="s">
        <v>1537</v>
      </c>
      <c r="D30" s="363"/>
      <c r="E30" s="364"/>
      <c r="F30" s="365"/>
      <c r="G30" s="36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80</v>
      </c>
      <c r="AF30" s="99"/>
      <c r="AG30" s="99"/>
      <c r="AH30" s="99"/>
      <c r="AI30" s="99"/>
      <c r="AJ30" s="99"/>
      <c r="AK30" s="99"/>
      <c r="AL30" s="99"/>
      <c r="AM30" s="99"/>
      <c r="AN30" s="99"/>
      <c r="AO30" s="99"/>
      <c r="AP30" s="99"/>
      <c r="AQ30" s="99"/>
      <c r="AR30" s="99"/>
      <c r="AS30" s="99"/>
      <c r="AT30" s="99"/>
      <c r="AU30" s="99"/>
      <c r="AV30" s="99"/>
      <c r="AW30" s="99"/>
      <c r="AX30" s="99"/>
      <c r="AY30" s="99"/>
      <c r="AZ30" s="99"/>
      <c r="BA30" s="101" t="str">
        <f>C30</f>
        <v>Hutnící zkoušky na pláni a štěrkových vrstvách, základová spára.</v>
      </c>
      <c r="BB30" s="99"/>
      <c r="BC30" s="99"/>
      <c r="BD30" s="99"/>
      <c r="BE30" s="99"/>
      <c r="BF30" s="99"/>
      <c r="BG30" s="99"/>
      <c r="BH30" s="99"/>
    </row>
    <row r="31" spans="1:60" outlineLevel="1">
      <c r="A31" s="100">
        <v>12</v>
      </c>
      <c r="B31" s="281" t="s">
        <v>1536</v>
      </c>
      <c r="C31" s="280" t="s">
        <v>1535</v>
      </c>
      <c r="D31" s="104" t="s">
        <v>1492</v>
      </c>
      <c r="E31" s="257">
        <v>1</v>
      </c>
      <c r="F31" s="256">
        <v>0</v>
      </c>
      <c r="G31" s="106">
        <f>ROUND(E31*F31,2)</f>
        <v>0</v>
      </c>
      <c r="H31" s="106"/>
      <c r="I31" s="106">
        <f>ROUND(E31*H31,2)</f>
        <v>0</v>
      </c>
      <c r="J31" s="106"/>
      <c r="K31" s="106">
        <f>ROUND(E31*J31,2)</f>
        <v>0</v>
      </c>
      <c r="L31" s="106">
        <v>21</v>
      </c>
      <c r="M31" s="106">
        <f>G31*(1+L31/100)</f>
        <v>0</v>
      </c>
      <c r="N31" s="104">
        <v>0</v>
      </c>
      <c r="O31" s="104">
        <f>ROUND(E31*N31,5)</f>
        <v>0</v>
      </c>
      <c r="P31" s="104">
        <v>0</v>
      </c>
      <c r="Q31" s="104">
        <f>ROUND(E31*P31,5)</f>
        <v>0</v>
      </c>
      <c r="R31" s="104"/>
      <c r="S31" s="104"/>
      <c r="T31" s="105">
        <v>0</v>
      </c>
      <c r="U31" s="104">
        <f>ROUND(E31*T31,2)</f>
        <v>0</v>
      </c>
      <c r="V31" s="99"/>
      <c r="W31" s="99"/>
      <c r="X31" s="99"/>
      <c r="Y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v>13</v>
      </c>
      <c r="B32" s="281" t="s">
        <v>1534</v>
      </c>
      <c r="C32" s="280" t="s">
        <v>1533</v>
      </c>
      <c r="D32" s="104" t="s">
        <v>1492</v>
      </c>
      <c r="E32" s="257">
        <v>1</v>
      </c>
      <c r="F32" s="256">
        <v>0</v>
      </c>
      <c r="G32" s="106">
        <f>ROUND(E32*F32,2)</f>
        <v>0</v>
      </c>
      <c r="H32" s="106"/>
      <c r="I32" s="106">
        <f>ROUND(E32*H32,2)</f>
        <v>0</v>
      </c>
      <c r="J32" s="106"/>
      <c r="K32" s="106">
        <f>ROUND(E32*J32,2)</f>
        <v>0</v>
      </c>
      <c r="L32" s="106">
        <v>21</v>
      </c>
      <c r="M32" s="106">
        <f>G32*(1+L32/100)</f>
        <v>0</v>
      </c>
      <c r="N32" s="104">
        <v>0</v>
      </c>
      <c r="O32" s="104">
        <f>ROUND(E32*N32,5)</f>
        <v>0</v>
      </c>
      <c r="P32" s="104">
        <v>0</v>
      </c>
      <c r="Q32" s="104">
        <f>ROUND(E32*P32,5)</f>
        <v>0</v>
      </c>
      <c r="R32" s="104"/>
      <c r="S32" s="104"/>
      <c r="T32" s="105">
        <v>0</v>
      </c>
      <c r="U32" s="104">
        <f>ROUND(E32*T32,2)</f>
        <v>0</v>
      </c>
      <c r="V32" s="99"/>
      <c r="W32" s="99"/>
      <c r="X32" s="99"/>
      <c r="Y32" s="99"/>
      <c r="Z32" s="99"/>
      <c r="AA32" s="99"/>
      <c r="AB32" s="99"/>
      <c r="AC32" s="99"/>
      <c r="AD32" s="99"/>
      <c r="AE32" s="99" t="s">
        <v>79</v>
      </c>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ht="22.5" outlineLevel="1">
      <c r="A33" s="100"/>
      <c r="B33" s="281"/>
      <c r="C33" s="362" t="s">
        <v>1532</v>
      </c>
      <c r="D33" s="363"/>
      <c r="E33" s="364"/>
      <c r="F33" s="365"/>
      <c r="G33" s="366"/>
      <c r="H33" s="106"/>
      <c r="I33" s="106"/>
      <c r="J33" s="106"/>
      <c r="K33" s="106"/>
      <c r="L33" s="106"/>
      <c r="M33" s="106"/>
      <c r="N33" s="104"/>
      <c r="O33" s="104"/>
      <c r="P33" s="104"/>
      <c r="Q33" s="104"/>
      <c r="R33" s="104"/>
      <c r="S33" s="104"/>
      <c r="T33" s="105"/>
      <c r="U33" s="104"/>
      <c r="V33" s="99"/>
      <c r="W33" s="99"/>
      <c r="X33" s="99"/>
      <c r="Y33" s="99"/>
      <c r="Z33" s="99"/>
      <c r="AA33" s="99"/>
      <c r="AB33" s="99"/>
      <c r="AC33" s="99"/>
      <c r="AD33" s="99"/>
      <c r="AE33" s="99" t="s">
        <v>80</v>
      </c>
      <c r="AF33" s="99"/>
      <c r="AG33" s="99"/>
      <c r="AH33" s="99"/>
      <c r="AI33" s="99"/>
      <c r="AJ33" s="99"/>
      <c r="AK33" s="99"/>
      <c r="AL33" s="99"/>
      <c r="AM33" s="99"/>
      <c r="AN33" s="99"/>
      <c r="AO33" s="99"/>
      <c r="AP33" s="99"/>
      <c r="AQ33" s="99"/>
      <c r="AR33" s="99"/>
      <c r="AS33" s="99"/>
      <c r="AT33" s="99"/>
      <c r="AU33" s="99"/>
      <c r="AV33" s="99"/>
      <c r="AW33" s="99"/>
      <c r="AX33" s="99"/>
      <c r="AY33" s="99"/>
      <c r="AZ33" s="99"/>
      <c r="BA33" s="101" t="str">
        <f>C33</f>
        <v>Ostatní inženýrská činnost - aktualizace existencí sítí, jednání s DOSS a dalšími dotčenými subjekty pro potřeby provádění stavby.</v>
      </c>
      <c r="BB33" s="99"/>
      <c r="BC33" s="99"/>
      <c r="BD33" s="99"/>
      <c r="BE33" s="99"/>
      <c r="BF33" s="99"/>
      <c r="BG33" s="99"/>
      <c r="BH33" s="99"/>
    </row>
    <row r="34" spans="1:60" outlineLevel="1">
      <c r="A34" s="100">
        <v>14</v>
      </c>
      <c r="B34" s="281" t="s">
        <v>1531</v>
      </c>
      <c r="C34" s="280" t="s">
        <v>1530</v>
      </c>
      <c r="D34" s="104" t="s">
        <v>1492</v>
      </c>
      <c r="E34" s="257">
        <v>1</v>
      </c>
      <c r="F34" s="256">
        <v>0</v>
      </c>
      <c r="G34" s="106">
        <f>ROUND(E34*F34,2)</f>
        <v>0</v>
      </c>
      <c r="H34" s="106"/>
      <c r="I34" s="106">
        <f>ROUND(E34*H34,2)</f>
        <v>0</v>
      </c>
      <c r="J34" s="106"/>
      <c r="K34" s="106">
        <f>ROUND(E34*J34,2)</f>
        <v>0</v>
      </c>
      <c r="L34" s="106">
        <v>21</v>
      </c>
      <c r="M34" s="106">
        <f>G34*(1+L34/100)</f>
        <v>0</v>
      </c>
      <c r="N34" s="104">
        <v>0</v>
      </c>
      <c r="O34" s="104">
        <f>ROUND(E34*N34,5)</f>
        <v>0</v>
      </c>
      <c r="P34" s="104">
        <v>0</v>
      </c>
      <c r="Q34" s="104">
        <f>ROUND(E34*P34,5)</f>
        <v>0</v>
      </c>
      <c r="R34" s="104"/>
      <c r="S34" s="104"/>
      <c r="T34" s="105">
        <v>0</v>
      </c>
      <c r="U34" s="104">
        <f>ROUND(E34*T34,2)</f>
        <v>0</v>
      </c>
      <c r="V34" s="99"/>
      <c r="W34" s="99"/>
      <c r="X34" s="99"/>
      <c r="Y34" s="99"/>
      <c r="Z34" s="99"/>
      <c r="AA34" s="99"/>
      <c r="AB34" s="99"/>
      <c r="AC34" s="99"/>
      <c r="AD34" s="99"/>
      <c r="AE34" s="99" t="s">
        <v>79</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v>15</v>
      </c>
      <c r="B35" s="281" t="s">
        <v>1529</v>
      </c>
      <c r="C35" s="280" t="s">
        <v>1528</v>
      </c>
      <c r="D35" s="104" t="s">
        <v>1492</v>
      </c>
      <c r="E35" s="257">
        <v>1</v>
      </c>
      <c r="F35" s="256">
        <v>0</v>
      </c>
      <c r="G35" s="106">
        <f>ROUND(E35*F35,2)</f>
        <v>0</v>
      </c>
      <c r="H35" s="106"/>
      <c r="I35" s="106">
        <f>ROUND(E35*H35,2)</f>
        <v>0</v>
      </c>
      <c r="J35" s="106"/>
      <c r="K35" s="106">
        <f>ROUND(E35*J35,2)</f>
        <v>0</v>
      </c>
      <c r="L35" s="106">
        <v>21</v>
      </c>
      <c r="M35" s="106">
        <f>G35*(1+L35/100)</f>
        <v>0</v>
      </c>
      <c r="N35" s="104">
        <v>0</v>
      </c>
      <c r="O35" s="104">
        <f>ROUND(E35*N35,5)</f>
        <v>0</v>
      </c>
      <c r="P35" s="104">
        <v>0</v>
      </c>
      <c r="Q35" s="104">
        <f>ROUND(E35*P35,5)</f>
        <v>0</v>
      </c>
      <c r="R35" s="104"/>
      <c r="S35" s="104"/>
      <c r="T35" s="105">
        <v>0</v>
      </c>
      <c r="U35" s="104">
        <f>ROUND(E35*T35,2)</f>
        <v>0</v>
      </c>
      <c r="V35" s="99"/>
      <c r="W35" s="99"/>
      <c r="X35" s="99"/>
      <c r="Y35" s="99"/>
      <c r="Z35" s="99"/>
      <c r="AA35" s="99"/>
      <c r="AB35" s="99"/>
      <c r="AC35" s="99"/>
      <c r="AD35" s="99"/>
      <c r="AE35" s="99" t="s">
        <v>79</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c r="B36" s="281"/>
      <c r="C36" s="362" t="s">
        <v>1527</v>
      </c>
      <c r="D36" s="363"/>
      <c r="E36" s="364"/>
      <c r="F36" s="365"/>
      <c r="G36" s="366"/>
      <c r="H36" s="106"/>
      <c r="I36" s="106"/>
      <c r="J36" s="106"/>
      <c r="K36" s="106"/>
      <c r="L36" s="106"/>
      <c r="M36" s="106"/>
      <c r="N36" s="104"/>
      <c r="O36" s="104"/>
      <c r="P36" s="104"/>
      <c r="Q36" s="104"/>
      <c r="R36" s="104"/>
      <c r="S36" s="104"/>
      <c r="T36" s="105"/>
      <c r="U36" s="104"/>
      <c r="V36" s="99"/>
      <c r="W36" s="99"/>
      <c r="X36" s="99"/>
      <c r="Y36" s="99"/>
      <c r="Z36" s="99"/>
      <c r="AA36" s="99"/>
      <c r="AB36" s="99"/>
      <c r="AC36" s="99"/>
      <c r="AD36" s="99"/>
      <c r="AE36" s="99" t="s">
        <v>80</v>
      </c>
      <c r="AF36" s="99"/>
      <c r="AG36" s="99"/>
      <c r="AH36" s="99"/>
      <c r="AI36" s="99"/>
      <c r="AJ36" s="99"/>
      <c r="AK36" s="99"/>
      <c r="AL36" s="99"/>
      <c r="AM36" s="99"/>
      <c r="AN36" s="99"/>
      <c r="AO36" s="99"/>
      <c r="AP36" s="99"/>
      <c r="AQ36" s="99"/>
      <c r="AR36" s="99"/>
      <c r="AS36" s="99"/>
      <c r="AT36" s="99"/>
      <c r="AU36" s="99"/>
      <c r="AV36" s="99"/>
      <c r="AW36" s="99"/>
      <c r="AX36" s="99"/>
      <c r="AY36" s="99"/>
      <c r="AZ36" s="99"/>
      <c r="BA36" s="101" t="str">
        <f>C36</f>
        <v>Zajištění bezpečného a bezbariérového přístupu k objekům BD. Zajištění příjezdu do garáží BD.</v>
      </c>
      <c r="BB36" s="99"/>
      <c r="BC36" s="99"/>
      <c r="BD36" s="99"/>
      <c r="BE36" s="99"/>
      <c r="BF36" s="99"/>
      <c r="BG36" s="99"/>
      <c r="BH36" s="99"/>
    </row>
    <row r="37" spans="1:60" outlineLevel="1">
      <c r="A37" s="100">
        <v>16</v>
      </c>
      <c r="B37" s="281" t="s">
        <v>1526</v>
      </c>
      <c r="C37" s="280" t="s">
        <v>1525</v>
      </c>
      <c r="D37" s="104" t="s">
        <v>1492</v>
      </c>
      <c r="E37" s="257">
        <v>1</v>
      </c>
      <c r="F37" s="256">
        <v>0</v>
      </c>
      <c r="G37" s="106">
        <f>ROUND(E37*F37,2)</f>
        <v>0</v>
      </c>
      <c r="H37" s="106"/>
      <c r="I37" s="106">
        <f>ROUND(E37*H37,2)</f>
        <v>0</v>
      </c>
      <c r="J37" s="106"/>
      <c r="K37" s="106">
        <f>ROUND(E37*J37,2)</f>
        <v>0</v>
      </c>
      <c r="L37" s="106">
        <v>21</v>
      </c>
      <c r="M37" s="106">
        <f>G37*(1+L37/100)</f>
        <v>0</v>
      </c>
      <c r="N37" s="104">
        <v>0</v>
      </c>
      <c r="O37" s="104">
        <f>ROUND(E37*N37,5)</f>
        <v>0</v>
      </c>
      <c r="P37" s="104">
        <v>0</v>
      </c>
      <c r="Q37" s="104">
        <f>ROUND(E37*P37,5)</f>
        <v>0</v>
      </c>
      <c r="R37" s="104"/>
      <c r="S37" s="104"/>
      <c r="T37" s="105">
        <v>0</v>
      </c>
      <c r="U37" s="104">
        <f>ROUND(E37*T37,2)</f>
        <v>0</v>
      </c>
      <c r="V37" s="99"/>
      <c r="W37" s="99"/>
      <c r="X37" s="99"/>
      <c r="Y37" s="99"/>
      <c r="Z37" s="99"/>
      <c r="AA37" s="99"/>
      <c r="AB37" s="99"/>
      <c r="AC37" s="99"/>
      <c r="AD37" s="99"/>
      <c r="AE37" s="99" t="s">
        <v>79</v>
      </c>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ht="33.75" outlineLevel="1">
      <c r="A38" s="100"/>
      <c r="B38" s="281"/>
      <c r="C38" s="362" t="s">
        <v>1524</v>
      </c>
      <c r="D38" s="363"/>
      <c r="E38" s="364"/>
      <c r="F38" s="365"/>
      <c r="G38" s="36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t="s">
        <v>80</v>
      </c>
      <c r="AF38" s="99"/>
      <c r="AG38" s="99"/>
      <c r="AH38" s="99"/>
      <c r="AI38" s="99"/>
      <c r="AJ38" s="99"/>
      <c r="AK38" s="99"/>
      <c r="AL38" s="99"/>
      <c r="AM38" s="99"/>
      <c r="AN38" s="99"/>
      <c r="AO38" s="99"/>
      <c r="AP38" s="99"/>
      <c r="AQ38" s="99"/>
      <c r="AR38" s="99"/>
      <c r="AS38" s="99"/>
      <c r="AT38" s="99"/>
      <c r="AU38" s="99"/>
      <c r="AV38" s="99"/>
      <c r="AW38" s="99"/>
      <c r="AX38" s="99"/>
      <c r="AY38" s="99"/>
      <c r="AZ38" s="99"/>
      <c r="BA38" s="101" t="str">
        <f>C38</f>
        <v>Doklad o odzkoušení funkčnosti všech osazených armatur, protokol o provedení tlakové zkoušky, propláchnutí a desinfekci potrubí, kontrola funkčnosti identifikačního vodiče, zkouška vodotěsnosti kanalizačního potrubí, šachet a nádrží, protokol o inspekci kanalizačního potrubí kamerou.</v>
      </c>
      <c r="BB38" s="99"/>
      <c r="BC38" s="99"/>
      <c r="BD38" s="99"/>
      <c r="BE38" s="99"/>
      <c r="BF38" s="99"/>
      <c r="BG38" s="99"/>
      <c r="BH38" s="99"/>
    </row>
    <row r="39" spans="1:60" outlineLevel="1">
      <c r="A39" s="100">
        <v>17</v>
      </c>
      <c r="B39" s="281" t="s">
        <v>1523</v>
      </c>
      <c r="C39" s="280" t="s">
        <v>1522</v>
      </c>
      <c r="D39" s="104" t="s">
        <v>1492</v>
      </c>
      <c r="E39" s="257">
        <v>1</v>
      </c>
      <c r="F39" s="256">
        <v>0</v>
      </c>
      <c r="G39" s="106">
        <f>ROUND(E39*F39,2)</f>
        <v>0</v>
      </c>
      <c r="H39" s="106"/>
      <c r="I39" s="106">
        <f>ROUND(E39*H39,2)</f>
        <v>0</v>
      </c>
      <c r="J39" s="106"/>
      <c r="K39" s="106">
        <f>ROUND(E39*J39,2)</f>
        <v>0</v>
      </c>
      <c r="L39" s="106">
        <v>21</v>
      </c>
      <c r="M39" s="106">
        <f>G39*(1+L39/100)</f>
        <v>0</v>
      </c>
      <c r="N39" s="104">
        <v>0</v>
      </c>
      <c r="O39" s="104">
        <f>ROUND(E39*N39,5)</f>
        <v>0</v>
      </c>
      <c r="P39" s="104">
        <v>0</v>
      </c>
      <c r="Q39" s="104">
        <f>ROUND(E39*P39,5)</f>
        <v>0</v>
      </c>
      <c r="R39" s="104"/>
      <c r="S39" s="104"/>
      <c r="T39" s="105">
        <v>0</v>
      </c>
      <c r="U39" s="104">
        <f>ROUND(E39*T39,2)</f>
        <v>0</v>
      </c>
      <c r="V39" s="99"/>
      <c r="W39" s="99"/>
      <c r="X39" s="99"/>
      <c r="Y39" s="99"/>
      <c r="Z39" s="99"/>
      <c r="AA39" s="99"/>
      <c r="AB39" s="99"/>
      <c r="AC39" s="99"/>
      <c r="AD39" s="99"/>
      <c r="AE39" s="99" t="s">
        <v>79</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ht="22.5" outlineLevel="1">
      <c r="A40" s="100"/>
      <c r="B40" s="281"/>
      <c r="C40" s="362" t="s">
        <v>1521</v>
      </c>
      <c r="D40" s="363"/>
      <c r="E40" s="364"/>
      <c r="F40" s="365"/>
      <c r="G40" s="366"/>
      <c r="H40" s="106"/>
      <c r="I40" s="106"/>
      <c r="J40" s="106"/>
      <c r="K40" s="106"/>
      <c r="L40" s="106"/>
      <c r="M40" s="106"/>
      <c r="N40" s="104"/>
      <c r="O40" s="104"/>
      <c r="P40" s="104"/>
      <c r="Q40" s="104"/>
      <c r="R40" s="104"/>
      <c r="S40" s="104"/>
      <c r="T40" s="105"/>
      <c r="U40" s="104"/>
      <c r="V40" s="99"/>
      <c r="W40" s="99"/>
      <c r="X40" s="99"/>
      <c r="Y40" s="99"/>
      <c r="Z40" s="99"/>
      <c r="AA40" s="99"/>
      <c r="AB40" s="99"/>
      <c r="AC40" s="99"/>
      <c r="AD40" s="99"/>
      <c r="AE40" s="99" t="s">
        <v>80</v>
      </c>
      <c r="AF40" s="99"/>
      <c r="AG40" s="99"/>
      <c r="AH40" s="99"/>
      <c r="AI40" s="99"/>
      <c r="AJ40" s="99"/>
      <c r="AK40" s="99"/>
      <c r="AL40" s="99"/>
      <c r="AM40" s="99"/>
      <c r="AN40" s="99"/>
      <c r="AO40" s="99"/>
      <c r="AP40" s="99"/>
      <c r="AQ40" s="99"/>
      <c r="AR40" s="99"/>
      <c r="AS40" s="99"/>
      <c r="AT40" s="99"/>
      <c r="AU40" s="99"/>
      <c r="AV40" s="99"/>
      <c r="AW40" s="99"/>
      <c r="AX40" s="99"/>
      <c r="AY40" s="99"/>
      <c r="AZ40" s="99"/>
      <c r="BA40" s="101" t="str">
        <f>C40</f>
        <v>Vypracování fotodokumentace požadovaného děje a konstrukcí v požadovaných časových intervalech v dig. formátu.</v>
      </c>
      <c r="BB40" s="99"/>
      <c r="BC40" s="99"/>
      <c r="BD40" s="99"/>
      <c r="BE40" s="99"/>
      <c r="BF40" s="99"/>
      <c r="BG40" s="99"/>
      <c r="BH40" s="99"/>
    </row>
    <row r="41" spans="1:60" outlineLevel="1">
      <c r="A41" s="100">
        <v>18</v>
      </c>
      <c r="B41" s="281" t="s">
        <v>1520</v>
      </c>
      <c r="C41" s="280" t="s">
        <v>1519</v>
      </c>
      <c r="D41" s="104" t="s">
        <v>1492</v>
      </c>
      <c r="E41" s="257">
        <v>1</v>
      </c>
      <c r="F41" s="256">
        <v>0</v>
      </c>
      <c r="G41" s="106">
        <f>ROUND(E41*F41,2)</f>
        <v>0</v>
      </c>
      <c r="H41" s="106"/>
      <c r="I41" s="106">
        <f>ROUND(E41*H41,2)</f>
        <v>0</v>
      </c>
      <c r="J41" s="106"/>
      <c r="K41" s="106">
        <f>ROUND(E41*J41,2)</f>
        <v>0</v>
      </c>
      <c r="L41" s="106">
        <v>21</v>
      </c>
      <c r="M41" s="106">
        <f>G41*(1+L41/100)</f>
        <v>0</v>
      </c>
      <c r="N41" s="104">
        <v>0</v>
      </c>
      <c r="O41" s="104">
        <f>ROUND(E41*N41,5)</f>
        <v>0</v>
      </c>
      <c r="P41" s="104">
        <v>0</v>
      </c>
      <c r="Q41" s="104">
        <f>ROUND(E41*P41,5)</f>
        <v>0</v>
      </c>
      <c r="R41" s="104"/>
      <c r="S41" s="104"/>
      <c r="T41" s="105">
        <v>0</v>
      </c>
      <c r="U41" s="104">
        <f>ROUND(E41*T41,2)</f>
        <v>0</v>
      </c>
      <c r="V41" s="99"/>
      <c r="W41" s="99"/>
      <c r="X41" s="99"/>
      <c r="Y41" s="99"/>
      <c r="Z41" s="99"/>
      <c r="AA41" s="99"/>
      <c r="AB41" s="99"/>
      <c r="AC41" s="99"/>
      <c r="AD41" s="99"/>
      <c r="AE41" s="99" t="s">
        <v>79</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ht="22.5" outlineLevel="1">
      <c r="A42" s="100"/>
      <c r="B42" s="281"/>
      <c r="C42" s="362" t="s">
        <v>1518</v>
      </c>
      <c r="D42" s="363"/>
      <c r="E42" s="364"/>
      <c r="F42" s="365"/>
      <c r="G42" s="366"/>
      <c r="H42" s="106"/>
      <c r="I42" s="106"/>
      <c r="J42" s="106"/>
      <c r="K42" s="106"/>
      <c r="L42" s="106"/>
      <c r="M42" s="106"/>
      <c r="N42" s="104"/>
      <c r="O42" s="104"/>
      <c r="P42" s="104"/>
      <c r="Q42" s="104"/>
      <c r="R42" s="104"/>
      <c r="S42" s="104"/>
      <c r="T42" s="105"/>
      <c r="U42" s="104"/>
      <c r="V42" s="99"/>
      <c r="W42" s="99"/>
      <c r="X42" s="99"/>
      <c r="Y42" s="99"/>
      <c r="Z42" s="99"/>
      <c r="AA42" s="99"/>
      <c r="AB42" s="99"/>
      <c r="AC42" s="99"/>
      <c r="AD42" s="99"/>
      <c r="AE42" s="99" t="s">
        <v>80</v>
      </c>
      <c r="AF42" s="99"/>
      <c r="AG42" s="99"/>
      <c r="AH42" s="99"/>
      <c r="AI42" s="99"/>
      <c r="AJ42" s="99"/>
      <c r="AK42" s="99"/>
      <c r="AL42" s="99"/>
      <c r="AM42" s="99"/>
      <c r="AN42" s="99"/>
      <c r="AO42" s="99"/>
      <c r="AP42" s="99"/>
      <c r="AQ42" s="99"/>
      <c r="AR42" s="99"/>
      <c r="AS42" s="99"/>
      <c r="AT42" s="99"/>
      <c r="AU42" s="99"/>
      <c r="AV42" s="99"/>
      <c r="AW42" s="99"/>
      <c r="AX42" s="99"/>
      <c r="AY42" s="99"/>
      <c r="AZ42" s="99"/>
      <c r="BA42" s="101" t="str">
        <f>C42</f>
        <v>Atypické herní konstrukce musí projít certifikací odbornou společností dle ČSN EN 1176-1 (např. TÜV SÜD).</v>
      </c>
      <c r="BB42" s="99"/>
      <c r="BC42" s="99"/>
      <c r="BD42" s="99"/>
      <c r="BE42" s="99"/>
      <c r="BF42" s="99"/>
      <c r="BG42" s="99"/>
      <c r="BH42" s="99"/>
    </row>
    <row r="43" spans="1:60" outlineLevel="1">
      <c r="A43" s="100">
        <v>19</v>
      </c>
      <c r="B43" s="281" t="s">
        <v>1517</v>
      </c>
      <c r="C43" s="280" t="s">
        <v>1516</v>
      </c>
      <c r="D43" s="104" t="s">
        <v>1492</v>
      </c>
      <c r="E43" s="257">
        <v>1</v>
      </c>
      <c r="F43" s="256">
        <v>0</v>
      </c>
      <c r="G43" s="106">
        <f>ROUND(E43*F43,2)</f>
        <v>0</v>
      </c>
      <c r="H43" s="106"/>
      <c r="I43" s="106">
        <f>ROUND(E43*H43,2)</f>
        <v>0</v>
      </c>
      <c r="J43" s="106"/>
      <c r="K43" s="106">
        <f>ROUND(E43*J43,2)</f>
        <v>0</v>
      </c>
      <c r="L43" s="106">
        <v>21</v>
      </c>
      <c r="M43" s="106">
        <f>G43*(1+L43/100)</f>
        <v>0</v>
      </c>
      <c r="N43" s="104">
        <v>0</v>
      </c>
      <c r="O43" s="104">
        <f>ROUND(E43*N43,5)</f>
        <v>0</v>
      </c>
      <c r="P43" s="104">
        <v>0</v>
      </c>
      <c r="Q43" s="104">
        <f>ROUND(E43*P43,5)</f>
        <v>0</v>
      </c>
      <c r="R43" s="104"/>
      <c r="S43" s="104"/>
      <c r="T43" s="105">
        <v>0</v>
      </c>
      <c r="U43" s="104">
        <f>ROUND(E43*T43,2)</f>
        <v>0</v>
      </c>
      <c r="V43" s="99"/>
      <c r="W43" s="99"/>
      <c r="X43" s="99"/>
      <c r="Y43" s="99"/>
      <c r="Z43" s="99"/>
      <c r="AA43" s="99"/>
      <c r="AB43" s="99"/>
      <c r="AC43" s="99"/>
      <c r="AD43" s="99"/>
      <c r="AE43" s="99" t="s">
        <v>79</v>
      </c>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outlineLevel="1">
      <c r="A44" s="100">
        <v>20</v>
      </c>
      <c r="B44" s="281" t="s">
        <v>1515</v>
      </c>
      <c r="C44" s="280" t="s">
        <v>1514</v>
      </c>
      <c r="D44" s="104" t="s">
        <v>1492</v>
      </c>
      <c r="E44" s="257">
        <v>3</v>
      </c>
      <c r="F44" s="256">
        <v>0</v>
      </c>
      <c r="G44" s="106">
        <f>ROUND(E44*F44,2)</f>
        <v>0</v>
      </c>
      <c r="H44" s="106"/>
      <c r="I44" s="106">
        <f>ROUND(E44*H44,2)</f>
        <v>0</v>
      </c>
      <c r="J44" s="106"/>
      <c r="K44" s="106">
        <f>ROUND(E44*J44,2)</f>
        <v>0</v>
      </c>
      <c r="L44" s="106">
        <v>21</v>
      </c>
      <c r="M44" s="106">
        <f>G44*(1+L44/100)</f>
        <v>0</v>
      </c>
      <c r="N44" s="104">
        <v>0</v>
      </c>
      <c r="O44" s="104">
        <f>ROUND(E44*N44,5)</f>
        <v>0</v>
      </c>
      <c r="P44" s="104">
        <v>0</v>
      </c>
      <c r="Q44" s="104">
        <f>ROUND(E44*P44,5)</f>
        <v>0</v>
      </c>
      <c r="R44" s="104"/>
      <c r="S44" s="104"/>
      <c r="T44" s="105">
        <v>0</v>
      </c>
      <c r="U44" s="104">
        <f>ROUND(E44*T44,2)</f>
        <v>0</v>
      </c>
      <c r="V44" s="99"/>
      <c r="W44" s="99"/>
      <c r="X44" s="99"/>
      <c r="Y44" s="99"/>
      <c r="Z44" s="99"/>
      <c r="AA44" s="99"/>
      <c r="AB44" s="99"/>
      <c r="AC44" s="99"/>
      <c r="AD44" s="99"/>
      <c r="AE44" s="99" t="s">
        <v>79</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c r="B45" s="281"/>
      <c r="C45" s="362" t="s">
        <v>1513</v>
      </c>
      <c r="D45" s="363"/>
      <c r="E45" s="364"/>
      <c r="F45" s="365"/>
      <c r="G45" s="36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80</v>
      </c>
      <c r="AF45" s="99"/>
      <c r="AG45" s="99"/>
      <c r="AH45" s="99"/>
      <c r="AI45" s="99"/>
      <c r="AJ45" s="99"/>
      <c r="AK45" s="99"/>
      <c r="AL45" s="99"/>
      <c r="AM45" s="99"/>
      <c r="AN45" s="99"/>
      <c r="AO45" s="99"/>
      <c r="AP45" s="99"/>
      <c r="AQ45" s="99"/>
      <c r="AR45" s="99"/>
      <c r="AS45" s="99"/>
      <c r="AT45" s="99"/>
      <c r="AU45" s="99"/>
      <c r="AV45" s="99"/>
      <c r="AW45" s="99"/>
      <c r="AX45" s="99"/>
      <c r="AY45" s="99"/>
      <c r="AZ45" s="99"/>
      <c r="BA45" s="101" t="str">
        <f>C45</f>
        <v>Dodání provozních řádů k navrženým plochám bez grafického návrhu.</v>
      </c>
      <c r="BB45" s="99"/>
      <c r="BC45" s="99"/>
      <c r="BD45" s="99"/>
      <c r="BE45" s="99"/>
      <c r="BF45" s="99"/>
      <c r="BG45" s="99"/>
      <c r="BH45" s="99"/>
    </row>
    <row r="46" spans="1:60" outlineLevel="1">
      <c r="A46" s="100">
        <v>21</v>
      </c>
      <c r="B46" s="281" t="s">
        <v>1512</v>
      </c>
      <c r="C46" s="280" t="s">
        <v>1511</v>
      </c>
      <c r="D46" s="104" t="s">
        <v>1492</v>
      </c>
      <c r="E46" s="257">
        <v>1</v>
      </c>
      <c r="F46" s="256">
        <v>0</v>
      </c>
      <c r="G46" s="106">
        <f>ROUND(E46*F46,2)</f>
        <v>0</v>
      </c>
      <c r="H46" s="106"/>
      <c r="I46" s="106">
        <f>ROUND(E46*H46,2)</f>
        <v>0</v>
      </c>
      <c r="J46" s="106"/>
      <c r="K46" s="106">
        <f>ROUND(E46*J46,2)</f>
        <v>0</v>
      </c>
      <c r="L46" s="106">
        <v>21</v>
      </c>
      <c r="M46" s="106">
        <f>G46*(1+L46/100)</f>
        <v>0</v>
      </c>
      <c r="N46" s="104">
        <v>0</v>
      </c>
      <c r="O46" s="104">
        <f>ROUND(E46*N46,5)</f>
        <v>0</v>
      </c>
      <c r="P46" s="104">
        <v>0</v>
      </c>
      <c r="Q46" s="104">
        <f>ROUND(E46*P46,5)</f>
        <v>0</v>
      </c>
      <c r="R46" s="104"/>
      <c r="S46" s="104"/>
      <c r="T46" s="105">
        <v>0</v>
      </c>
      <c r="U46" s="104">
        <f>ROUND(E46*T46,2)</f>
        <v>0</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v>22</v>
      </c>
      <c r="B47" s="281" t="s">
        <v>1510</v>
      </c>
      <c r="C47" s="280" t="s">
        <v>1509</v>
      </c>
      <c r="D47" s="104" t="s">
        <v>1492</v>
      </c>
      <c r="E47" s="257">
        <v>1</v>
      </c>
      <c r="F47" s="256">
        <v>0</v>
      </c>
      <c r="G47" s="106">
        <f>ROUND(E47*F47,2)</f>
        <v>0</v>
      </c>
      <c r="H47" s="106"/>
      <c r="I47" s="106">
        <f>ROUND(E47*H47,2)</f>
        <v>0</v>
      </c>
      <c r="J47" s="106"/>
      <c r="K47" s="106">
        <f>ROUND(E47*J47,2)</f>
        <v>0</v>
      </c>
      <c r="L47" s="106">
        <v>21</v>
      </c>
      <c r="M47" s="106">
        <f>G47*(1+L47/100)</f>
        <v>0</v>
      </c>
      <c r="N47" s="104">
        <v>0</v>
      </c>
      <c r="O47" s="104">
        <f>ROUND(E47*N47,5)</f>
        <v>0</v>
      </c>
      <c r="P47" s="104">
        <v>0</v>
      </c>
      <c r="Q47" s="104">
        <f>ROUND(E47*P47,5)</f>
        <v>0</v>
      </c>
      <c r="R47" s="104"/>
      <c r="S47" s="104"/>
      <c r="T47" s="105">
        <v>0</v>
      </c>
      <c r="U47" s="104">
        <f>ROUND(E47*T47,2)</f>
        <v>0</v>
      </c>
      <c r="V47" s="99"/>
      <c r="W47" s="99"/>
      <c r="X47" s="99"/>
      <c r="Y47" s="99"/>
      <c r="Z47" s="99"/>
      <c r="AA47" s="99"/>
      <c r="AB47" s="99"/>
      <c r="AC47" s="99"/>
      <c r="AD47" s="99"/>
      <c r="AE47" s="99" t="s">
        <v>79</v>
      </c>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outlineLevel="1">
      <c r="A48" s="100"/>
      <c r="B48" s="281"/>
      <c r="C48" s="362" t="s">
        <v>1508</v>
      </c>
      <c r="D48" s="363"/>
      <c r="E48" s="364"/>
      <c r="F48" s="365"/>
      <c r="G48" s="366"/>
      <c r="H48" s="106"/>
      <c r="I48" s="106"/>
      <c r="J48" s="106"/>
      <c r="K48" s="106"/>
      <c r="L48" s="106"/>
      <c r="M48" s="106"/>
      <c r="N48" s="104"/>
      <c r="O48" s="104"/>
      <c r="P48" s="104"/>
      <c r="Q48" s="104"/>
      <c r="R48" s="104"/>
      <c r="S48" s="104"/>
      <c r="T48" s="105"/>
      <c r="U48" s="104"/>
      <c r="V48" s="99"/>
      <c r="W48" s="99"/>
      <c r="X48" s="99"/>
      <c r="Y48" s="99"/>
      <c r="Z48" s="99"/>
      <c r="AA48" s="99"/>
      <c r="AB48" s="99"/>
      <c r="AC48" s="99"/>
      <c r="AD48" s="99"/>
      <c r="AE48" s="99" t="s">
        <v>80</v>
      </c>
      <c r="AF48" s="99"/>
      <c r="AG48" s="99"/>
      <c r="AH48" s="99"/>
      <c r="AI48" s="99"/>
      <c r="AJ48" s="99"/>
      <c r="AK48" s="99"/>
      <c r="AL48" s="99"/>
      <c r="AM48" s="99"/>
      <c r="AN48" s="99"/>
      <c r="AO48" s="99"/>
      <c r="AP48" s="99"/>
      <c r="AQ48" s="99"/>
      <c r="AR48" s="99"/>
      <c r="AS48" s="99"/>
      <c r="AT48" s="99"/>
      <c r="AU48" s="99"/>
      <c r="AV48" s="99"/>
      <c r="AW48" s="99"/>
      <c r="AX48" s="99"/>
      <c r="AY48" s="99"/>
      <c r="AZ48" s="99"/>
      <c r="BA48" s="101" t="str">
        <f>C48</f>
        <v>Zřízení a likvidace provizorního ohrazení výkopu.</v>
      </c>
      <c r="BB48" s="99"/>
      <c r="BC48" s="99"/>
      <c r="BD48" s="99"/>
      <c r="BE48" s="99"/>
      <c r="BF48" s="99"/>
      <c r="BG48" s="99"/>
      <c r="BH48" s="99"/>
    </row>
    <row r="49" spans="1:60" outlineLevel="1">
      <c r="A49" s="100">
        <v>23</v>
      </c>
      <c r="B49" s="281" t="s">
        <v>1507</v>
      </c>
      <c r="C49" s="280" t="s">
        <v>1506</v>
      </c>
      <c r="D49" s="104" t="s">
        <v>1492</v>
      </c>
      <c r="E49" s="257">
        <v>1</v>
      </c>
      <c r="F49" s="256">
        <v>0</v>
      </c>
      <c r="G49" s="106">
        <f>ROUND(E49*F49,2)</f>
        <v>0</v>
      </c>
      <c r="H49" s="106"/>
      <c r="I49" s="106">
        <f>ROUND(E49*H49,2)</f>
        <v>0</v>
      </c>
      <c r="J49" s="106"/>
      <c r="K49" s="106">
        <f>ROUND(E49*J49,2)</f>
        <v>0</v>
      </c>
      <c r="L49" s="106">
        <v>21</v>
      </c>
      <c r="M49" s="106">
        <f>G49*(1+L49/100)</f>
        <v>0</v>
      </c>
      <c r="N49" s="104">
        <v>0</v>
      </c>
      <c r="O49" s="104">
        <f>ROUND(E49*N49,5)</f>
        <v>0</v>
      </c>
      <c r="P49" s="104">
        <v>0</v>
      </c>
      <c r="Q49" s="104">
        <f>ROUND(E49*P49,5)</f>
        <v>0</v>
      </c>
      <c r="R49" s="104"/>
      <c r="S49" s="104"/>
      <c r="T49" s="105">
        <v>0</v>
      </c>
      <c r="U49" s="104">
        <f>ROUND(E49*T49,2)</f>
        <v>0</v>
      </c>
      <c r="V49" s="99"/>
      <c r="W49" s="99"/>
      <c r="X49" s="99"/>
      <c r="Y49" s="99"/>
      <c r="Z49" s="99"/>
      <c r="AA49" s="99"/>
      <c r="AB49" s="99"/>
      <c r="AC49" s="99"/>
      <c r="AD49" s="99"/>
      <c r="AE49" s="99" t="s">
        <v>79</v>
      </c>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ht="22.5" outlineLevel="1">
      <c r="A50" s="100">
        <v>24</v>
      </c>
      <c r="B50" s="281" t="s">
        <v>1505</v>
      </c>
      <c r="C50" s="280" t="s">
        <v>1504</v>
      </c>
      <c r="D50" s="104" t="s">
        <v>1492</v>
      </c>
      <c r="E50" s="257">
        <v>3</v>
      </c>
      <c r="F50" s="256">
        <v>0</v>
      </c>
      <c r="G50" s="106">
        <f>ROUND(E50*F50,2)</f>
        <v>0</v>
      </c>
      <c r="H50" s="106"/>
      <c r="I50" s="106">
        <f>ROUND(E50*H50,2)</f>
        <v>0</v>
      </c>
      <c r="J50" s="106"/>
      <c r="K50" s="106">
        <f>ROUND(E50*J50,2)</f>
        <v>0</v>
      </c>
      <c r="L50" s="106">
        <v>21</v>
      </c>
      <c r="M50" s="106">
        <f>G50*(1+L50/100)</f>
        <v>0</v>
      </c>
      <c r="N50" s="104">
        <v>0</v>
      </c>
      <c r="O50" s="104">
        <f>ROUND(E50*N50,5)</f>
        <v>0</v>
      </c>
      <c r="P50" s="104">
        <v>0</v>
      </c>
      <c r="Q50" s="104">
        <f>ROUND(E50*P50,5)</f>
        <v>0</v>
      </c>
      <c r="R50" s="104"/>
      <c r="S50" s="104"/>
      <c r="T50" s="105">
        <v>0</v>
      </c>
      <c r="U50" s="104">
        <f>ROUND(E50*T50,2)</f>
        <v>0</v>
      </c>
      <c r="V50" s="99"/>
      <c r="W50" s="99"/>
      <c r="X50" s="99"/>
      <c r="Y50" s="99"/>
      <c r="Z50" s="99"/>
      <c r="AA50" s="99"/>
      <c r="AB50" s="99"/>
      <c r="AC50" s="99"/>
      <c r="AD50" s="99"/>
      <c r="AE50" s="99" t="s">
        <v>79</v>
      </c>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ht="33.75" outlineLevel="1">
      <c r="A51" s="100"/>
      <c r="B51" s="281"/>
      <c r="C51" s="362" t="s">
        <v>1503</v>
      </c>
      <c r="D51" s="363"/>
      <c r="E51" s="364"/>
      <c r="F51" s="365"/>
      <c r="G51" s="366"/>
      <c r="H51" s="106"/>
      <c r="I51" s="106"/>
      <c r="J51" s="106"/>
      <c r="K51" s="106"/>
      <c r="L51" s="106"/>
      <c r="M51" s="106"/>
      <c r="N51" s="104"/>
      <c r="O51" s="104"/>
      <c r="P51" s="104"/>
      <c r="Q51" s="104"/>
      <c r="R51" s="104"/>
      <c r="S51" s="104"/>
      <c r="T51" s="105"/>
      <c r="U51" s="104"/>
      <c r="V51" s="99"/>
      <c r="W51" s="99"/>
      <c r="X51" s="99"/>
      <c r="Y51" s="99"/>
      <c r="Z51" s="99"/>
      <c r="AA51" s="99"/>
      <c r="AB51" s="99"/>
      <c r="AC51" s="99"/>
      <c r="AD51" s="99"/>
      <c r="AE51" s="99" t="s">
        <v>80</v>
      </c>
      <c r="AF51" s="99"/>
      <c r="AG51" s="99"/>
      <c r="AH51" s="99"/>
      <c r="AI51" s="99"/>
      <c r="AJ51" s="99"/>
      <c r="AK51" s="99"/>
      <c r="AL51" s="99"/>
      <c r="AM51" s="99"/>
      <c r="AN51" s="99"/>
      <c r="AO51" s="99"/>
      <c r="AP51" s="99"/>
      <c r="AQ51" s="99"/>
      <c r="AR51" s="99"/>
      <c r="AS51" s="99"/>
      <c r="AT51" s="99"/>
      <c r="AU51" s="99"/>
      <c r="AV51" s="99"/>
      <c r="AW51" s="99"/>
      <c r="AX51" s="99"/>
      <c r="AY51" s="99"/>
      <c r="AZ51" s="99"/>
      <c r="BA51" s="101" t="str">
        <f>C51</f>
        <v>Terénní zkouška zpevněného propustného povrchu po dokončení stavby v souladu s ČSN EN ISO 22282-5 a ČSN 75 9010, s výpočtem (odvozením / převodem) součinitele odtoku z koeficientu vsaku terénní zkoušky).</v>
      </c>
      <c r="BB51" s="99"/>
      <c r="BC51" s="99"/>
      <c r="BD51" s="99"/>
      <c r="BE51" s="99"/>
      <c r="BF51" s="99"/>
      <c r="BG51" s="99"/>
      <c r="BH51" s="99"/>
    </row>
    <row r="52" spans="1:60" ht="101.25" outlineLevel="1">
      <c r="A52" s="100"/>
      <c r="B52" s="281"/>
      <c r="C52" s="362" t="s">
        <v>1502</v>
      </c>
      <c r="D52" s="363"/>
      <c r="E52" s="364"/>
      <c r="F52" s="365"/>
      <c r="G52" s="366"/>
      <c r="H52" s="106"/>
      <c r="I52" s="106"/>
      <c r="J52" s="106"/>
      <c r="K52" s="106"/>
      <c r="L52" s="106"/>
      <c r="M52" s="106"/>
      <c r="N52" s="104"/>
      <c r="O52" s="104"/>
      <c r="P52" s="104"/>
      <c r="Q52" s="104"/>
      <c r="R52" s="104"/>
      <c r="S52" s="104"/>
      <c r="T52" s="105"/>
      <c r="U52" s="104"/>
      <c r="V52" s="99"/>
      <c r="W52" s="99"/>
      <c r="X52" s="99"/>
      <c r="Y52" s="99"/>
      <c r="Z52" s="99"/>
      <c r="AA52" s="99"/>
      <c r="AB52" s="99"/>
      <c r="AC52" s="99"/>
      <c r="AD52" s="99"/>
      <c r="AE52" s="99" t="s">
        <v>80</v>
      </c>
      <c r="AF52" s="99"/>
      <c r="AG52" s="99"/>
      <c r="AH52" s="99"/>
      <c r="AI52" s="99"/>
      <c r="AJ52" s="99"/>
      <c r="AK52" s="99"/>
      <c r="AL52" s="99"/>
      <c r="AM52" s="99"/>
      <c r="AN52" s="99"/>
      <c r="AO52" s="99"/>
      <c r="AP52" s="99"/>
      <c r="AQ52" s="99"/>
      <c r="AR52" s="99"/>
      <c r="AS52" s="99"/>
      <c r="AT52" s="99"/>
      <c r="AU52" s="99"/>
      <c r="AV52" s="99"/>
      <c r="AW52" s="99"/>
      <c r="AX52" s="99"/>
      <c r="AY52" s="99"/>
      <c r="AZ52" s="99"/>
      <c r="BA52" s="101" t="str">
        <f>C52</f>
        <v>Pokud je v žádosti o podporu deklarováno, že součinitel odtoku zpevněných propustných povrchů (nových či vyměněných) po dokončení stavby bude prokazován terénní zkouškou, je povinnou přílohou Závěrečné zprávy o realizaci projektu kontrola funkčnosti – terénní zkouška zpevněného propustného povrchu po dokončení stavby. Zkouška se provádí v souladu s ČSN EN ISO 22282-5 a ČSN 75 9010, dle metodiky "Dimenzování a kontrola funkčnosti zpevněných propustných povrchů s retenčním tělesem". Součástí takové ZoR bude i výpočet (odvození / převod) součinitele odtoku z koeficientu vsaku terénní zkoušky. Výsledné hodnoty terénní zkoušky zpevněného propustného povrchu po dokončení stavby musí splňovat parametry specifického kritéria přijatelnosti pro výměnu či vznik propustných povrchů. Požadována je minimálně 1 zkouška na 200 m2 povrchu.</v>
      </c>
      <c r="BB52" s="99"/>
      <c r="BC52" s="99"/>
      <c r="BD52" s="99"/>
      <c r="BE52" s="99"/>
      <c r="BF52" s="99"/>
      <c r="BG52" s="99"/>
      <c r="BH52" s="99"/>
    </row>
    <row r="53" spans="1:60" outlineLevel="1">
      <c r="A53" s="100"/>
      <c r="B53" s="281"/>
      <c r="C53" s="285" t="s">
        <v>1501</v>
      </c>
      <c r="D53" s="284"/>
      <c r="E53" s="264">
        <v>1</v>
      </c>
      <c r="F53" s="106"/>
      <c r="G53" s="106"/>
      <c r="H53" s="106"/>
      <c r="I53" s="106"/>
      <c r="J53" s="106"/>
      <c r="K53" s="106"/>
      <c r="L53" s="106"/>
      <c r="M53" s="106"/>
      <c r="N53" s="104"/>
      <c r="O53" s="104"/>
      <c r="P53" s="104"/>
      <c r="Q53" s="104"/>
      <c r="R53" s="104"/>
      <c r="S53" s="104"/>
      <c r="T53" s="105"/>
      <c r="U53" s="104"/>
      <c r="V53" s="99"/>
      <c r="W53" s="99"/>
      <c r="X53" s="99"/>
      <c r="Y53" s="99"/>
      <c r="Z53" s="99"/>
      <c r="AA53" s="99"/>
      <c r="AB53" s="99"/>
      <c r="AC53" s="99"/>
      <c r="AD53" s="99"/>
      <c r="AE53" s="99" t="s">
        <v>725</v>
      </c>
      <c r="AF53" s="99">
        <v>0</v>
      </c>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c r="B54" s="281"/>
      <c r="C54" s="285" t="s">
        <v>1500</v>
      </c>
      <c r="D54" s="284"/>
      <c r="E54" s="264">
        <v>2</v>
      </c>
      <c r="F54" s="106"/>
      <c r="G54" s="10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725</v>
      </c>
      <c r="AF54" s="99">
        <v>0</v>
      </c>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row>
    <row r="55" spans="1:60" outlineLevel="1">
      <c r="A55" s="100">
        <v>25</v>
      </c>
      <c r="B55" s="281" t="s">
        <v>1499</v>
      </c>
      <c r="C55" s="280" t="s">
        <v>1498</v>
      </c>
      <c r="D55" s="104" t="s">
        <v>1492</v>
      </c>
      <c r="E55" s="257">
        <v>1</v>
      </c>
      <c r="F55" s="256">
        <v>0</v>
      </c>
      <c r="G55" s="106">
        <f>ROUND(E55*F55,2)</f>
        <v>0</v>
      </c>
      <c r="H55" s="106"/>
      <c r="I55" s="106">
        <f>ROUND(E55*H55,2)</f>
        <v>0</v>
      </c>
      <c r="J55" s="106"/>
      <c r="K55" s="106">
        <f>ROUND(E55*J55,2)</f>
        <v>0</v>
      </c>
      <c r="L55" s="106">
        <v>21</v>
      </c>
      <c r="M55" s="106">
        <f>G55*(1+L55/100)</f>
        <v>0</v>
      </c>
      <c r="N55" s="104">
        <v>0</v>
      </c>
      <c r="O55" s="104">
        <f>ROUND(E55*N55,5)</f>
        <v>0</v>
      </c>
      <c r="P55" s="104">
        <v>0</v>
      </c>
      <c r="Q55" s="104">
        <f>ROUND(E55*P55,5)</f>
        <v>0</v>
      </c>
      <c r="R55" s="104"/>
      <c r="S55" s="104"/>
      <c r="T55" s="105">
        <v>0</v>
      </c>
      <c r="U55" s="104">
        <f>ROUND(E55*T55,2)</f>
        <v>0</v>
      </c>
      <c r="V55" s="99"/>
      <c r="W55" s="99"/>
      <c r="X55" s="99"/>
      <c r="Y55" s="99"/>
      <c r="Z55" s="99"/>
      <c r="AA55" s="99"/>
      <c r="AB55" s="99"/>
      <c r="AC55" s="99"/>
      <c r="AD55" s="99"/>
      <c r="AE55" s="99" t="s">
        <v>79</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ht="22.5" outlineLevel="1">
      <c r="A56" s="100"/>
      <c r="B56" s="281"/>
      <c r="C56" s="362" t="s">
        <v>1497</v>
      </c>
      <c r="D56" s="363"/>
      <c r="E56" s="364"/>
      <c r="F56" s="365"/>
      <c r="G56" s="36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80</v>
      </c>
      <c r="AF56" s="99"/>
      <c r="AG56" s="99"/>
      <c r="AH56" s="99"/>
      <c r="AI56" s="99"/>
      <c r="AJ56" s="99"/>
      <c r="AK56" s="99"/>
      <c r="AL56" s="99"/>
      <c r="AM56" s="99"/>
      <c r="AN56" s="99"/>
      <c r="AO56" s="99"/>
      <c r="AP56" s="99"/>
      <c r="AQ56" s="99"/>
      <c r="AR56" s="99"/>
      <c r="AS56" s="99"/>
      <c r="AT56" s="99"/>
      <c r="AU56" s="99"/>
      <c r="AV56" s="99"/>
      <c r="AW56" s="99"/>
      <c r="AX56" s="99"/>
      <c r="AY56" s="99"/>
      <c r="AZ56" s="99"/>
      <c r="BA56" s="101" t="str">
        <f>C56</f>
        <v>Náklady na vyhotovení dokumentace skutečného provedení stavby a její předání objednateli v požadované formě počtu paré.</v>
      </c>
      <c r="BB56" s="99"/>
      <c r="BC56" s="99"/>
      <c r="BD56" s="99"/>
      <c r="BE56" s="99"/>
      <c r="BF56" s="99"/>
      <c r="BG56" s="99"/>
      <c r="BH56" s="99"/>
    </row>
    <row r="57" spans="1:60" outlineLevel="1">
      <c r="A57" s="100">
        <v>26</v>
      </c>
      <c r="B57" s="281" t="s">
        <v>1494</v>
      </c>
      <c r="C57" s="280" t="s">
        <v>1496</v>
      </c>
      <c r="D57" s="104" t="s">
        <v>1492</v>
      </c>
      <c r="E57" s="257">
        <v>1</v>
      </c>
      <c r="F57" s="256">
        <v>0</v>
      </c>
      <c r="G57" s="106">
        <f>ROUND(E57*F57,2)</f>
        <v>0</v>
      </c>
      <c r="H57" s="106"/>
      <c r="I57" s="106">
        <f>ROUND(E57*H57,2)</f>
        <v>0</v>
      </c>
      <c r="J57" s="106"/>
      <c r="K57" s="106">
        <f>ROUND(E57*J57,2)</f>
        <v>0</v>
      </c>
      <c r="L57" s="106">
        <v>21</v>
      </c>
      <c r="M57" s="106">
        <f>G57*(1+L57/100)</f>
        <v>0</v>
      </c>
      <c r="N57" s="104">
        <v>0</v>
      </c>
      <c r="O57" s="104">
        <f>ROUND(E57*N57,5)</f>
        <v>0</v>
      </c>
      <c r="P57" s="104">
        <v>0</v>
      </c>
      <c r="Q57" s="104">
        <f>ROUND(E57*P57,5)</f>
        <v>0</v>
      </c>
      <c r="R57" s="104"/>
      <c r="S57" s="104"/>
      <c r="T57" s="105">
        <v>0</v>
      </c>
      <c r="U57" s="104">
        <f>ROUND(E57*T57,2)</f>
        <v>0</v>
      </c>
      <c r="V57" s="99"/>
      <c r="W57" s="99"/>
      <c r="X57" s="99"/>
      <c r="Y57" s="99"/>
      <c r="Z57" s="99"/>
      <c r="AA57" s="99"/>
      <c r="AB57" s="99"/>
      <c r="AC57" s="99"/>
      <c r="AD57" s="99"/>
      <c r="AE57" s="99" t="s">
        <v>79</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ht="33.75" outlineLevel="1">
      <c r="A58" s="100"/>
      <c r="B58" s="281"/>
      <c r="C58" s="362" t="s">
        <v>1495</v>
      </c>
      <c r="D58" s="363"/>
      <c r="E58" s="364"/>
      <c r="F58" s="365"/>
      <c r="G58" s="36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80</v>
      </c>
      <c r="AF58" s="99"/>
      <c r="AG58" s="99"/>
      <c r="AH58" s="99"/>
      <c r="AI58" s="99"/>
      <c r="AJ58" s="99"/>
      <c r="AK58" s="99"/>
      <c r="AL58" s="99"/>
      <c r="AM58" s="99"/>
      <c r="AN58" s="99"/>
      <c r="AO58" s="99"/>
      <c r="AP58" s="99"/>
      <c r="AQ58" s="99"/>
      <c r="AR58" s="99"/>
      <c r="AS58" s="99"/>
      <c r="AT58" s="99"/>
      <c r="AU58" s="99"/>
      <c r="AV58" s="99"/>
      <c r="AW58" s="99"/>
      <c r="AX58" s="99"/>
      <c r="AY58" s="99"/>
      <c r="AZ58" s="99"/>
      <c r="BA58" s="101" t="str">
        <f>C58</f>
        <v>Náklady na provedení skutečného zaměření stavby v rozsahu nezbytném pro zápis změny do katastru nemovitostí. Součástí zaměření bude zaměření nových IS, ploch a vybavení, vč.dodávní akceptačního protokolu.</v>
      </c>
      <c r="BB58" s="99"/>
      <c r="BC58" s="99"/>
      <c r="BD58" s="99"/>
      <c r="BE58" s="99"/>
      <c r="BF58" s="99"/>
      <c r="BG58" s="99"/>
      <c r="BH58" s="99"/>
    </row>
    <row r="59" spans="1:60" outlineLevel="1">
      <c r="A59" s="110">
        <v>27</v>
      </c>
      <c r="B59" s="279" t="s">
        <v>1494</v>
      </c>
      <c r="C59" s="278" t="s">
        <v>1493</v>
      </c>
      <c r="D59" s="251" t="s">
        <v>1492</v>
      </c>
      <c r="E59" s="255">
        <v>1</v>
      </c>
      <c r="F59" s="254">
        <v>0</v>
      </c>
      <c r="G59" s="253">
        <f>ROUND(E59*F59,2)</f>
        <v>0</v>
      </c>
      <c r="H59" s="253"/>
      <c r="I59" s="253">
        <f>ROUND(E59*H59,2)</f>
        <v>0</v>
      </c>
      <c r="J59" s="253"/>
      <c r="K59" s="253">
        <f>ROUND(E59*J59,2)</f>
        <v>0</v>
      </c>
      <c r="L59" s="253">
        <v>21</v>
      </c>
      <c r="M59" s="253">
        <f>G59*(1+L59/100)</f>
        <v>0</v>
      </c>
      <c r="N59" s="251">
        <v>0</v>
      </c>
      <c r="O59" s="251">
        <f>ROUND(E59*N59,5)</f>
        <v>0</v>
      </c>
      <c r="P59" s="251">
        <v>0</v>
      </c>
      <c r="Q59" s="251">
        <f>ROUND(E59*P59,5)</f>
        <v>0</v>
      </c>
      <c r="R59" s="251"/>
      <c r="S59" s="251"/>
      <c r="T59" s="252">
        <v>0</v>
      </c>
      <c r="U59" s="251">
        <f>ROUND(E59*T59,2)</f>
        <v>0</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c r="A60" s="4"/>
      <c r="B60" s="5" t="s">
        <v>712</v>
      </c>
      <c r="C60" s="250" t="s">
        <v>712</v>
      </c>
      <c r="D60" s="4"/>
      <c r="E60" s="4"/>
      <c r="F60" s="4"/>
      <c r="G60" s="4"/>
      <c r="H60" s="4"/>
      <c r="I60" s="4"/>
      <c r="J60" s="4"/>
      <c r="K60" s="4"/>
      <c r="L60" s="4"/>
      <c r="M60" s="4"/>
      <c r="N60" s="4"/>
      <c r="O60" s="4"/>
      <c r="P60" s="4"/>
      <c r="Q60" s="4"/>
      <c r="R60" s="4"/>
      <c r="S60" s="4"/>
      <c r="T60" s="4"/>
      <c r="U60" s="4"/>
      <c r="AC60">
        <v>12</v>
      </c>
      <c r="AD60">
        <v>21</v>
      </c>
    </row>
    <row r="61" spans="1:60" ht="15">
      <c r="A61" s="236" t="s">
        <v>288</v>
      </c>
      <c r="B61" s="237"/>
      <c r="C61" s="237"/>
      <c r="D61" s="238"/>
      <c r="E61" s="237"/>
      <c r="F61" s="238"/>
      <c r="G61" s="277">
        <f>G8</f>
        <v>0</v>
      </c>
      <c r="H61" s="4"/>
      <c r="I61" s="4"/>
      <c r="J61" s="4"/>
      <c r="K61" s="4"/>
      <c r="L61" s="4"/>
      <c r="M61" s="4"/>
      <c r="N61" s="4"/>
      <c r="O61" s="4"/>
      <c r="P61" s="4"/>
      <c r="Q61" s="4"/>
      <c r="R61" s="4"/>
      <c r="S61" s="4"/>
      <c r="T61" s="4"/>
      <c r="U61" s="4"/>
      <c r="AC61">
        <f>SUMIF(L7:L59,AC60,G7:G59)</f>
        <v>0</v>
      </c>
      <c r="AD61">
        <f>SUMIF(L7:L59,AD60,G7:G59)</f>
        <v>0</v>
      </c>
      <c r="AE61" t="s">
        <v>715</v>
      </c>
    </row>
    <row r="62" spans="1:60">
      <c r="A62" s="4"/>
      <c r="B62" s="5" t="s">
        <v>712</v>
      </c>
      <c r="C62" s="250" t="s">
        <v>712</v>
      </c>
      <c r="D62" s="4"/>
      <c r="E62" s="4"/>
      <c r="F62" s="4"/>
      <c r="G62" s="4"/>
      <c r="H62" s="4"/>
      <c r="I62" s="4"/>
      <c r="J62" s="4"/>
      <c r="K62" s="4"/>
      <c r="L62" s="4"/>
      <c r="M62" s="4"/>
      <c r="N62" s="4"/>
      <c r="O62" s="4"/>
      <c r="P62" s="4"/>
      <c r="Q62" s="4"/>
      <c r="R62" s="4"/>
      <c r="S62" s="4"/>
      <c r="T62" s="4"/>
      <c r="U62" s="4"/>
    </row>
    <row r="63" spans="1:60">
      <c r="A63" s="4"/>
      <c r="B63" s="5" t="s">
        <v>712</v>
      </c>
      <c r="C63" s="250" t="s">
        <v>712</v>
      </c>
      <c r="D63" s="4"/>
      <c r="E63" s="4"/>
      <c r="F63" s="4"/>
      <c r="G63" s="4"/>
      <c r="H63" s="4"/>
      <c r="I63" s="4"/>
      <c r="J63" s="4"/>
      <c r="K63" s="4"/>
      <c r="L63" s="4"/>
      <c r="M63" s="4"/>
      <c r="N63" s="4"/>
      <c r="O63" s="4"/>
      <c r="P63" s="4"/>
      <c r="Q63" s="4"/>
      <c r="R63" s="4"/>
      <c r="S63" s="4"/>
      <c r="T63" s="4"/>
      <c r="U63" s="4"/>
    </row>
    <row r="64" spans="1:60">
      <c r="A64" s="367" t="s">
        <v>714</v>
      </c>
      <c r="B64" s="367"/>
      <c r="C64" s="368"/>
      <c r="D64" s="4"/>
      <c r="E64" s="4"/>
      <c r="F64" s="4"/>
      <c r="G64" s="4"/>
      <c r="H64" s="4"/>
      <c r="I64" s="4"/>
      <c r="J64" s="4"/>
      <c r="K64" s="4"/>
      <c r="L64" s="4"/>
      <c r="M64" s="4"/>
      <c r="N64" s="4"/>
      <c r="O64" s="4"/>
      <c r="P64" s="4"/>
      <c r="Q64" s="4"/>
      <c r="R64" s="4"/>
      <c r="S64" s="4"/>
      <c r="T64" s="4"/>
      <c r="U64" s="4"/>
    </row>
    <row r="65" spans="1:31">
      <c r="A65" s="369"/>
      <c r="B65" s="370"/>
      <c r="C65" s="371"/>
      <c r="D65" s="370"/>
      <c r="E65" s="370"/>
      <c r="F65" s="370"/>
      <c r="G65" s="372"/>
      <c r="H65" s="4"/>
      <c r="I65" s="4"/>
      <c r="J65" s="4"/>
      <c r="K65" s="4"/>
      <c r="L65" s="4"/>
      <c r="M65" s="4"/>
      <c r="N65" s="4"/>
      <c r="O65" s="4"/>
      <c r="P65" s="4"/>
      <c r="Q65" s="4"/>
      <c r="R65" s="4"/>
      <c r="S65" s="4"/>
      <c r="T65" s="4"/>
      <c r="U65" s="4"/>
      <c r="AE65" t="s">
        <v>713</v>
      </c>
    </row>
    <row r="66" spans="1:31">
      <c r="A66" s="373"/>
      <c r="B66" s="374"/>
      <c r="C66" s="375"/>
      <c r="D66" s="374"/>
      <c r="E66" s="374"/>
      <c r="F66" s="374"/>
      <c r="G66" s="376"/>
      <c r="H66" s="4"/>
      <c r="I66" s="4"/>
      <c r="J66" s="4"/>
      <c r="K66" s="4"/>
      <c r="L66" s="4"/>
      <c r="M66" s="4"/>
      <c r="N66" s="4"/>
      <c r="O66" s="4"/>
      <c r="P66" s="4"/>
      <c r="Q66" s="4"/>
      <c r="R66" s="4"/>
      <c r="S66" s="4"/>
      <c r="T66" s="4"/>
      <c r="U66" s="4"/>
    </row>
    <row r="67" spans="1:31">
      <c r="A67" s="373"/>
      <c r="B67" s="374"/>
      <c r="C67" s="375"/>
      <c r="D67" s="374"/>
      <c r="E67" s="374"/>
      <c r="F67" s="374"/>
      <c r="G67" s="376"/>
      <c r="H67" s="4"/>
      <c r="I67" s="4"/>
      <c r="J67" s="4"/>
      <c r="K67" s="4"/>
      <c r="L67" s="4"/>
      <c r="M67" s="4"/>
      <c r="N67" s="4"/>
      <c r="O67" s="4"/>
      <c r="P67" s="4"/>
      <c r="Q67" s="4"/>
      <c r="R67" s="4"/>
      <c r="S67" s="4"/>
      <c r="T67" s="4"/>
      <c r="U67" s="4"/>
    </row>
    <row r="68" spans="1:31">
      <c r="A68" s="373"/>
      <c r="B68" s="374"/>
      <c r="C68" s="375"/>
      <c r="D68" s="374"/>
      <c r="E68" s="374"/>
      <c r="F68" s="374"/>
      <c r="G68" s="376"/>
      <c r="H68" s="4"/>
      <c r="I68" s="4"/>
      <c r="J68" s="4"/>
      <c r="K68" s="4"/>
      <c r="L68" s="4"/>
      <c r="M68" s="4"/>
      <c r="N68" s="4"/>
      <c r="O68" s="4"/>
      <c r="P68" s="4"/>
      <c r="Q68" s="4"/>
      <c r="R68" s="4"/>
      <c r="S68" s="4"/>
      <c r="T68" s="4"/>
      <c r="U68" s="4"/>
    </row>
    <row r="69" spans="1:31">
      <c r="A69" s="377"/>
      <c r="B69" s="378"/>
      <c r="C69" s="379"/>
      <c r="D69" s="378"/>
      <c r="E69" s="378"/>
      <c r="F69" s="378"/>
      <c r="G69" s="380"/>
      <c r="H69" s="4"/>
      <c r="I69" s="4"/>
      <c r="J69" s="4"/>
      <c r="K69" s="4"/>
      <c r="L69" s="4"/>
      <c r="M69" s="4"/>
      <c r="N69" s="4"/>
      <c r="O69" s="4"/>
      <c r="P69" s="4"/>
      <c r="Q69" s="4"/>
      <c r="R69" s="4"/>
      <c r="S69" s="4"/>
      <c r="T69" s="4"/>
      <c r="U69" s="4"/>
    </row>
    <row r="70" spans="1:31">
      <c r="A70" s="4"/>
      <c r="B70" s="5" t="s">
        <v>712</v>
      </c>
      <c r="C70" s="250" t="s">
        <v>712</v>
      </c>
      <c r="D70" s="4"/>
      <c r="E70" s="4"/>
      <c r="F70" s="4"/>
      <c r="G70" s="4"/>
      <c r="H70" s="4"/>
      <c r="I70" s="4"/>
      <c r="J70" s="4"/>
      <c r="K70" s="4"/>
      <c r="L70" s="4"/>
      <c r="M70" s="4"/>
      <c r="N70" s="4"/>
      <c r="O70" s="4"/>
      <c r="P70" s="4"/>
      <c r="Q70" s="4"/>
      <c r="R70" s="4"/>
      <c r="S70" s="4"/>
      <c r="T70" s="4"/>
      <c r="U70" s="4"/>
    </row>
    <row r="71" spans="1:31">
      <c r="A71" t="s">
        <v>1436</v>
      </c>
      <c r="C71" s="249"/>
      <c r="AE71" t="s">
        <v>711</v>
      </c>
    </row>
    <row r="72" spans="1:31">
      <c r="A72" t="s">
        <v>1437</v>
      </c>
    </row>
    <row r="73" spans="1:31">
      <c r="A73" t="s">
        <v>1438</v>
      </c>
    </row>
    <row r="75" spans="1:31">
      <c r="A75" t="s">
        <v>1439</v>
      </c>
    </row>
    <row r="76" spans="1:31">
      <c r="A76" t="s">
        <v>1440</v>
      </c>
    </row>
  </sheetData>
  <sheetProtection algorithmName="SHA-512" hashValue="ZCvIlArtGi13KF6vxs2Kzllz8f7dkps8zWKFMVNRVTkiUD02d0SFoj1j6tz6kIRQ1V+wPjg+xUUspihCBozSbQ==" saltValue="JrxNZsANU6BA6qOaiTFg+w==" spinCount="100000" sheet="1" objects="1" scenarios="1"/>
  <protectedRanges>
    <protectedRange sqref="F9 F12 F14 F16 F18 F20 F22 F24 F26 F27 F29 F31 F32 F34 F35 F37 F39 F41 F43 F44 F46 F47 F49 F50 F55 F57 F59 A65:G69" name="Oblast1"/>
  </protectedRanges>
  <mergeCells count="28">
    <mergeCell ref="A1:G1"/>
    <mergeCell ref="C2:G2"/>
    <mergeCell ref="C3:G3"/>
    <mergeCell ref="C4:G4"/>
    <mergeCell ref="C10:G10"/>
    <mergeCell ref="C23:G23"/>
    <mergeCell ref="C25:G25"/>
    <mergeCell ref="C28:G28"/>
    <mergeCell ref="C30:G30"/>
    <mergeCell ref="C11:G11"/>
    <mergeCell ref="C13:G13"/>
    <mergeCell ref="C15:G15"/>
    <mergeCell ref="C17:G17"/>
    <mergeCell ref="C19:G19"/>
    <mergeCell ref="C21:G21"/>
    <mergeCell ref="A64:C64"/>
    <mergeCell ref="A65:G69"/>
    <mergeCell ref="C40:G40"/>
    <mergeCell ref="C42:G42"/>
    <mergeCell ref="C45:G45"/>
    <mergeCell ref="C48:G48"/>
    <mergeCell ref="C51:G51"/>
    <mergeCell ref="C52:G52"/>
    <mergeCell ref="C33:G33"/>
    <mergeCell ref="C36:G36"/>
    <mergeCell ref="C56:G56"/>
    <mergeCell ref="C38:G38"/>
    <mergeCell ref="C58:G58"/>
  </mergeCells>
  <pageMargins left="0.39370078740157499" right="0.196850393700787" top="0.78740157499999996" bottom="0.78740157499999996"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outlinePr summaryBelow="0"/>
  </sheetPr>
  <dimension ref="A1:BH88"/>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287" t="s">
        <v>54</v>
      </c>
      <c r="B2" s="275"/>
      <c r="C2" s="381" t="s">
        <v>1491</v>
      </c>
      <c r="D2" s="382"/>
      <c r="E2" s="382"/>
      <c r="F2" s="382"/>
      <c r="G2" s="361"/>
      <c r="AE2" t="s">
        <v>56</v>
      </c>
    </row>
    <row r="3" spans="1:60" ht="24.95" customHeight="1">
      <c r="A3" s="287" t="s">
        <v>7</v>
      </c>
      <c r="B3" s="275"/>
      <c r="C3" s="381" t="s">
        <v>1258</v>
      </c>
      <c r="D3" s="382"/>
      <c r="E3" s="382"/>
      <c r="F3" s="382"/>
      <c r="G3" s="361"/>
      <c r="AE3" t="s">
        <v>57</v>
      </c>
    </row>
    <row r="4" spans="1:60" ht="24.95" hidden="1" customHeight="1">
      <c r="A4" s="287" t="s">
        <v>8</v>
      </c>
      <c r="B4" s="275"/>
      <c r="C4" s="381"/>
      <c r="D4" s="382"/>
      <c r="E4" s="382"/>
      <c r="F4" s="382"/>
      <c r="G4" s="361"/>
      <c r="AE4" t="s">
        <v>58</v>
      </c>
    </row>
    <row r="5" spans="1:60" hidden="1">
      <c r="A5" s="274" t="s">
        <v>59</v>
      </c>
      <c r="B5" s="286"/>
      <c r="C5" s="96"/>
      <c r="D5" s="97"/>
      <c r="E5" s="97"/>
      <c r="F5" s="97"/>
      <c r="G5" s="273"/>
      <c r="AE5" t="s">
        <v>60</v>
      </c>
    </row>
    <row r="7" spans="1:60" ht="38.25">
      <c r="A7" s="270" t="s">
        <v>61</v>
      </c>
      <c r="B7" s="272" t="s">
        <v>284</v>
      </c>
      <c r="C7" s="272" t="s">
        <v>62</v>
      </c>
      <c r="D7" s="270" t="s">
        <v>63</v>
      </c>
      <c r="E7" s="270" t="s">
        <v>64</v>
      </c>
      <c r="F7" s="271" t="s">
        <v>65</v>
      </c>
      <c r="G7" s="270"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7" t="s">
        <v>77</v>
      </c>
    </row>
    <row r="8" spans="1:60">
      <c r="A8" s="108" t="s">
        <v>149</v>
      </c>
      <c r="B8" s="269" t="s">
        <v>282</v>
      </c>
      <c r="C8" s="268" t="s">
        <v>281</v>
      </c>
      <c r="D8" s="102"/>
      <c r="E8" s="267"/>
      <c r="F8" s="109"/>
      <c r="G8" s="109">
        <f>SUMIF(AE9:AE46,"&lt;&gt;NOR",G9:G46)</f>
        <v>0</v>
      </c>
      <c r="H8" s="109"/>
      <c r="I8" s="109">
        <f>SUM(I9:I46)</f>
        <v>0</v>
      </c>
      <c r="J8" s="109"/>
      <c r="K8" s="109">
        <f>SUM(K9:K46)</f>
        <v>0</v>
      </c>
      <c r="L8" s="109"/>
      <c r="M8" s="109">
        <f>SUM(M9:M46)</f>
        <v>0</v>
      </c>
      <c r="N8" s="102"/>
      <c r="O8" s="102">
        <f>SUM(O9:O46)</f>
        <v>0.44850000000000001</v>
      </c>
      <c r="P8" s="102"/>
      <c r="Q8" s="102">
        <f>SUM(Q9:Q46)</f>
        <v>0</v>
      </c>
      <c r="R8" s="102"/>
      <c r="S8" s="102"/>
      <c r="T8" s="108"/>
      <c r="U8" s="102">
        <f>SUM(U9:U46)</f>
        <v>283.35000000000002</v>
      </c>
      <c r="AE8" t="s">
        <v>78</v>
      </c>
    </row>
    <row r="9" spans="1:60" outlineLevel="1">
      <c r="A9" s="100">
        <v>1</v>
      </c>
      <c r="B9" s="281" t="s">
        <v>679</v>
      </c>
      <c r="C9" s="280" t="s">
        <v>1424</v>
      </c>
      <c r="D9" s="104" t="s">
        <v>113</v>
      </c>
      <c r="E9" s="257">
        <v>133.69499999999999</v>
      </c>
      <c r="F9" s="256">
        <v>0</v>
      </c>
      <c r="G9" s="106">
        <f>ROUND(E9*F9,2)</f>
        <v>0</v>
      </c>
      <c r="H9" s="106"/>
      <c r="I9" s="106">
        <f>ROUND(E9*H9,2)</f>
        <v>0</v>
      </c>
      <c r="J9" s="106"/>
      <c r="K9" s="106">
        <f>ROUND(E9*J9,2)</f>
        <v>0</v>
      </c>
      <c r="L9" s="106">
        <v>21</v>
      </c>
      <c r="M9" s="106">
        <f>G9*(1+L9/100)</f>
        <v>0</v>
      </c>
      <c r="N9" s="104">
        <v>0</v>
      </c>
      <c r="O9" s="104">
        <f>ROUND(E9*N9,5)</f>
        <v>0</v>
      </c>
      <c r="P9" s="104">
        <v>0</v>
      </c>
      <c r="Q9" s="104">
        <f>ROUND(E9*P9,5)</f>
        <v>0</v>
      </c>
      <c r="R9" s="104"/>
      <c r="S9" s="104"/>
      <c r="T9" s="105">
        <v>9.7000000000000003E-2</v>
      </c>
      <c r="U9" s="104">
        <f>ROUND(E9*T9,2)</f>
        <v>12.97</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22.5" outlineLevel="1">
      <c r="A10" s="100"/>
      <c r="B10" s="281"/>
      <c r="C10" s="362" t="s">
        <v>1423</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Sejmutí ornice nebo lesní půdy s vodorovným přemístěním na hromady v místě upotřebení nebo na dočasné či trvalé skládky se složením.</v>
      </c>
      <c r="BB10" s="99"/>
      <c r="BC10" s="99"/>
      <c r="BD10" s="99"/>
      <c r="BE10" s="99"/>
      <c r="BF10" s="99"/>
      <c r="BG10" s="99"/>
      <c r="BH10" s="99"/>
    </row>
    <row r="11" spans="1:60" outlineLevel="1">
      <c r="A11" s="100"/>
      <c r="B11" s="281"/>
      <c r="C11" s="285" t="s">
        <v>1490</v>
      </c>
      <c r="D11" s="284"/>
      <c r="E11" s="264">
        <v>133.69499999999999</v>
      </c>
      <c r="F11" s="106"/>
      <c r="G11" s="106"/>
      <c r="H11" s="106"/>
      <c r="I11" s="106"/>
      <c r="J11" s="106"/>
      <c r="K11" s="106"/>
      <c r="L11" s="106"/>
      <c r="M11" s="106"/>
      <c r="N11" s="104"/>
      <c r="O11" s="104"/>
      <c r="P11" s="104"/>
      <c r="Q11" s="104"/>
      <c r="R11" s="104"/>
      <c r="S11" s="104"/>
      <c r="T11" s="105"/>
      <c r="U11" s="104"/>
      <c r="V11" s="99"/>
      <c r="W11" s="99"/>
      <c r="X11" s="99"/>
      <c r="Y11" s="99"/>
      <c r="Z11" s="99"/>
      <c r="AA11" s="99"/>
      <c r="AB11" s="99"/>
      <c r="AC11" s="99"/>
      <c r="AD11" s="99"/>
      <c r="AE11" s="99" t="s">
        <v>725</v>
      </c>
      <c r="AF11" s="99">
        <v>0</v>
      </c>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22.5" outlineLevel="1">
      <c r="A12" s="100">
        <v>2</v>
      </c>
      <c r="B12" s="281" t="s">
        <v>240</v>
      </c>
      <c r="C12" s="280" t="s">
        <v>1398</v>
      </c>
      <c r="D12" s="104" t="s">
        <v>113</v>
      </c>
      <c r="E12" s="257">
        <v>133.69499999999999</v>
      </c>
      <c r="F12" s="256">
        <v>0</v>
      </c>
      <c r="G12" s="106">
        <f>ROUND(E12*F12,2)</f>
        <v>0</v>
      </c>
      <c r="H12" s="106"/>
      <c r="I12" s="106">
        <f>ROUND(E12*H12,2)</f>
        <v>0</v>
      </c>
      <c r="J12" s="106"/>
      <c r="K12" s="106">
        <f>ROUND(E12*J12,2)</f>
        <v>0</v>
      </c>
      <c r="L12" s="106">
        <v>21</v>
      </c>
      <c r="M12" s="106">
        <f>G12*(1+L12/100)</f>
        <v>0</v>
      </c>
      <c r="N12" s="104">
        <v>0</v>
      </c>
      <c r="O12" s="104">
        <f>ROUND(E12*N12,5)</f>
        <v>0</v>
      </c>
      <c r="P12" s="104">
        <v>0</v>
      </c>
      <c r="Q12" s="104">
        <f>ROUND(E12*P12,5)</f>
        <v>0</v>
      </c>
      <c r="R12" s="104"/>
      <c r="S12" s="104"/>
      <c r="T12" s="105">
        <v>0.65200000000000002</v>
      </c>
      <c r="U12" s="104">
        <f>ROUND(E12*T12,2)</f>
        <v>87.17</v>
      </c>
      <c r="V12" s="99"/>
      <c r="W12" s="99"/>
      <c r="X12" s="99"/>
      <c r="Y12" s="99"/>
      <c r="Z12" s="99"/>
      <c r="AA12" s="99"/>
      <c r="AB12" s="99"/>
      <c r="AC12" s="99"/>
      <c r="AD12" s="99"/>
      <c r="AE12" s="99" t="s">
        <v>79</v>
      </c>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outlineLevel="1">
      <c r="A13" s="100"/>
      <c r="B13" s="281"/>
      <c r="C13" s="285" t="s">
        <v>1490</v>
      </c>
      <c r="D13" s="284"/>
      <c r="E13" s="264">
        <v>133.69499999999999</v>
      </c>
      <c r="F13" s="106"/>
      <c r="G13" s="106"/>
      <c r="H13" s="106"/>
      <c r="I13" s="106"/>
      <c r="J13" s="106"/>
      <c r="K13" s="106"/>
      <c r="L13" s="106"/>
      <c r="M13" s="106"/>
      <c r="N13" s="104"/>
      <c r="O13" s="104"/>
      <c r="P13" s="104"/>
      <c r="Q13" s="104"/>
      <c r="R13" s="104"/>
      <c r="S13" s="104"/>
      <c r="T13" s="105"/>
      <c r="U13" s="104"/>
      <c r="V13" s="99"/>
      <c r="W13" s="99"/>
      <c r="X13" s="99"/>
      <c r="Y13" s="99"/>
      <c r="Z13" s="99"/>
      <c r="AA13" s="99"/>
      <c r="AB13" s="99"/>
      <c r="AC13" s="99"/>
      <c r="AD13" s="99"/>
      <c r="AE13" s="99" t="s">
        <v>725</v>
      </c>
      <c r="AF13" s="99">
        <v>0</v>
      </c>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v>3</v>
      </c>
      <c r="B14" s="281" t="s">
        <v>1238</v>
      </c>
      <c r="C14" s="280" t="s">
        <v>1237</v>
      </c>
      <c r="D14" s="104" t="s">
        <v>113</v>
      </c>
      <c r="E14" s="257">
        <v>182.87200000000001</v>
      </c>
      <c r="F14" s="256">
        <v>0</v>
      </c>
      <c r="G14" s="106">
        <f>ROUND(E14*F14,2)</f>
        <v>0</v>
      </c>
      <c r="H14" s="106"/>
      <c r="I14" s="106">
        <f>ROUND(E14*H14,2)</f>
        <v>0</v>
      </c>
      <c r="J14" s="106"/>
      <c r="K14" s="106">
        <f>ROUND(E14*J14,2)</f>
        <v>0</v>
      </c>
      <c r="L14" s="106">
        <v>21</v>
      </c>
      <c r="M14" s="106">
        <f>G14*(1+L14/100)</f>
        <v>0</v>
      </c>
      <c r="N14" s="104">
        <v>0</v>
      </c>
      <c r="O14" s="104">
        <f>ROUND(E14*N14,5)</f>
        <v>0</v>
      </c>
      <c r="P14" s="104">
        <v>0</v>
      </c>
      <c r="Q14" s="104">
        <f>ROUND(E14*P14,5)</f>
        <v>0</v>
      </c>
      <c r="R14" s="104"/>
      <c r="S14" s="104"/>
      <c r="T14" s="105">
        <v>0.11700000000000001</v>
      </c>
      <c r="U14" s="104">
        <f>ROUND(E14*T14,2)</f>
        <v>21.4</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ht="22.5" outlineLevel="1">
      <c r="A15" s="100"/>
      <c r="B15" s="281"/>
      <c r="C15" s="362" t="s">
        <v>1421</v>
      </c>
      <c r="D15" s="363"/>
      <c r="E15" s="364"/>
      <c r="F15" s="365"/>
      <c r="G15" s="366"/>
      <c r="H15" s="106"/>
      <c r="I15" s="106"/>
      <c r="J15" s="106"/>
      <c r="K15" s="106"/>
      <c r="L15" s="106"/>
      <c r="M15" s="106"/>
      <c r="N15" s="104"/>
      <c r="O15" s="104"/>
      <c r="P15" s="104"/>
      <c r="Q15" s="104"/>
      <c r="R15" s="104"/>
      <c r="S15" s="104"/>
      <c r="T15" s="105"/>
      <c r="U15" s="104"/>
      <c r="V15" s="99"/>
      <c r="W15" s="99"/>
      <c r="X15" s="99"/>
      <c r="Y15" s="99"/>
      <c r="Z15" s="99"/>
      <c r="AA15" s="99"/>
      <c r="AB15" s="99"/>
      <c r="AC15" s="99"/>
      <c r="AD15" s="99"/>
      <c r="AE15" s="99" t="s">
        <v>80</v>
      </c>
      <c r="AF15" s="99"/>
      <c r="AG15" s="99"/>
      <c r="AH15" s="99"/>
      <c r="AI15" s="99"/>
      <c r="AJ15" s="99"/>
      <c r="AK15" s="99"/>
      <c r="AL15" s="99"/>
      <c r="AM15" s="99"/>
      <c r="AN15" s="99"/>
      <c r="AO15" s="99"/>
      <c r="AP15" s="99"/>
      <c r="AQ15" s="99"/>
      <c r="AR15" s="99"/>
      <c r="AS15" s="99"/>
      <c r="AT15" s="99"/>
      <c r="AU15" s="99"/>
      <c r="AV15" s="99"/>
      <c r="AW15" s="99"/>
      <c r="AX15" s="99"/>
      <c r="AY15" s="99"/>
      <c r="AZ15" s="99"/>
      <c r="BA15" s="101" t="str">
        <f>C15</f>
        <v>Odkopávky a prokopávky nezapažené s přehozením výkopku na vzdálenost do 3 m nebo s naložením na dopravní prostředek.</v>
      </c>
      <c r="BB15" s="99"/>
      <c r="BC15" s="99"/>
      <c r="BD15" s="99"/>
      <c r="BE15" s="99"/>
      <c r="BF15" s="99"/>
      <c r="BG15" s="99"/>
      <c r="BH15" s="99"/>
    </row>
    <row r="16" spans="1:60" ht="33.75" outlineLevel="1">
      <c r="A16" s="100"/>
      <c r="B16" s="281"/>
      <c r="C16" s="285" t="s">
        <v>1489</v>
      </c>
      <c r="D16" s="284"/>
      <c r="E16" s="264">
        <v>204.4</v>
      </c>
      <c r="F16" s="106"/>
      <c r="G16" s="10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725</v>
      </c>
      <c r="AF16" s="99">
        <v>0</v>
      </c>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c r="B17" s="281"/>
      <c r="C17" s="285" t="s">
        <v>1488</v>
      </c>
      <c r="D17" s="284"/>
      <c r="E17" s="264">
        <v>-21.527999999999999</v>
      </c>
      <c r="F17" s="106"/>
      <c r="G17" s="106"/>
      <c r="H17" s="106"/>
      <c r="I17" s="106"/>
      <c r="J17" s="106"/>
      <c r="K17" s="106"/>
      <c r="L17" s="106"/>
      <c r="M17" s="106"/>
      <c r="N17" s="104"/>
      <c r="O17" s="104"/>
      <c r="P17" s="104"/>
      <c r="Q17" s="104"/>
      <c r="R17" s="104"/>
      <c r="S17" s="104"/>
      <c r="T17" s="105"/>
      <c r="U17" s="104"/>
      <c r="V17" s="99"/>
      <c r="W17" s="99"/>
      <c r="X17" s="99"/>
      <c r="Y17" s="99"/>
      <c r="Z17" s="99"/>
      <c r="AA17" s="99"/>
      <c r="AB17" s="99"/>
      <c r="AC17" s="99"/>
      <c r="AD17" s="99"/>
      <c r="AE17" s="99" t="s">
        <v>725</v>
      </c>
      <c r="AF17" s="99">
        <v>0</v>
      </c>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v>4</v>
      </c>
      <c r="B18" s="281" t="s">
        <v>269</v>
      </c>
      <c r="C18" s="280" t="s">
        <v>1236</v>
      </c>
      <c r="D18" s="104" t="s">
        <v>113</v>
      </c>
      <c r="E18" s="257">
        <v>8.02</v>
      </c>
      <c r="F18" s="256">
        <v>0</v>
      </c>
      <c r="G18" s="106">
        <f>ROUND(E18*F18,2)</f>
        <v>0</v>
      </c>
      <c r="H18" s="106"/>
      <c r="I18" s="106">
        <f>ROUND(E18*H18,2)</f>
        <v>0</v>
      </c>
      <c r="J18" s="106"/>
      <c r="K18" s="106">
        <f>ROUND(E18*J18,2)</f>
        <v>0</v>
      </c>
      <c r="L18" s="106">
        <v>21</v>
      </c>
      <c r="M18" s="106">
        <f>G18*(1+L18/100)</f>
        <v>0</v>
      </c>
      <c r="N18" s="104">
        <v>0</v>
      </c>
      <c r="O18" s="104">
        <f>ROUND(E18*N18,5)</f>
        <v>0</v>
      </c>
      <c r="P18" s="104">
        <v>0</v>
      </c>
      <c r="Q18" s="104">
        <f>ROUND(E18*P18,5)</f>
        <v>0</v>
      </c>
      <c r="R18" s="104"/>
      <c r="S18" s="104"/>
      <c r="T18" s="105">
        <v>3.5329999999999999</v>
      </c>
      <c r="U18" s="104">
        <f>ROUND(E18*T18,2)</f>
        <v>28.33</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c r="B19" s="281"/>
      <c r="C19" s="285" t="s">
        <v>1487</v>
      </c>
      <c r="D19" s="284"/>
      <c r="E19" s="264">
        <v>4.54</v>
      </c>
      <c r="F19" s="106"/>
      <c r="G19" s="10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725</v>
      </c>
      <c r="AF19" s="99">
        <v>0</v>
      </c>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c r="B20" s="281"/>
      <c r="C20" s="285" t="s">
        <v>1486</v>
      </c>
      <c r="D20" s="284"/>
      <c r="E20" s="264">
        <v>3.48</v>
      </c>
      <c r="F20" s="106"/>
      <c r="G20" s="10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725</v>
      </c>
      <c r="AF20" s="99">
        <v>0</v>
      </c>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v>5</v>
      </c>
      <c r="B21" s="281" t="s">
        <v>1417</v>
      </c>
      <c r="C21" s="280" t="s">
        <v>1416</v>
      </c>
      <c r="D21" s="104" t="s">
        <v>113</v>
      </c>
      <c r="E21" s="257">
        <v>253.52</v>
      </c>
      <c r="F21" s="256">
        <v>0</v>
      </c>
      <c r="G21" s="106">
        <f>ROUND(E21*F21,2)</f>
        <v>0</v>
      </c>
      <c r="H21" s="106"/>
      <c r="I21" s="106">
        <f>ROUND(E21*H21,2)</f>
        <v>0</v>
      </c>
      <c r="J21" s="106"/>
      <c r="K21" s="106">
        <f>ROUND(E21*J21,2)</f>
        <v>0</v>
      </c>
      <c r="L21" s="106">
        <v>21</v>
      </c>
      <c r="M21" s="106">
        <f>G21*(1+L21/100)</f>
        <v>0</v>
      </c>
      <c r="N21" s="104">
        <v>0</v>
      </c>
      <c r="O21" s="104">
        <f>ROUND(E21*N21,5)</f>
        <v>0</v>
      </c>
      <c r="P21" s="104">
        <v>0</v>
      </c>
      <c r="Q21" s="104">
        <f>ROUND(E21*P21,5)</f>
        <v>0</v>
      </c>
      <c r="R21" s="104"/>
      <c r="S21" s="104"/>
      <c r="T21" s="105">
        <v>4.4999999999999998E-2</v>
      </c>
      <c r="U21" s="104">
        <f>ROUND(E21*T21,2)</f>
        <v>11.41</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outlineLevel="1">
      <c r="A22" s="100"/>
      <c r="B22" s="281"/>
      <c r="C22" s="362" t="s">
        <v>1415</v>
      </c>
      <c r="D22" s="363"/>
      <c r="E22" s="364"/>
      <c r="F22" s="365"/>
      <c r="G22" s="366"/>
      <c r="H22" s="106"/>
      <c r="I22" s="106"/>
      <c r="J22" s="106"/>
      <c r="K22" s="106"/>
      <c r="L22" s="106"/>
      <c r="M22" s="106"/>
      <c r="N22" s="104"/>
      <c r="O22" s="104"/>
      <c r="P22" s="104"/>
      <c r="Q22" s="104"/>
      <c r="R22" s="104"/>
      <c r="S22" s="104"/>
      <c r="T22" s="105"/>
      <c r="U22" s="104"/>
      <c r="V22" s="99"/>
      <c r="W22" s="99"/>
      <c r="X22" s="99"/>
      <c r="Y22" s="99"/>
      <c r="Z22" s="99"/>
      <c r="AA22" s="99"/>
      <c r="AB22" s="99"/>
      <c r="AC22" s="99"/>
      <c r="AD22" s="99"/>
      <c r="AE22" s="99" t="s">
        <v>80</v>
      </c>
      <c r="AF22" s="99"/>
      <c r="AG22" s="99"/>
      <c r="AH22" s="99"/>
      <c r="AI22" s="99"/>
      <c r="AJ22" s="99"/>
      <c r="AK22" s="99"/>
      <c r="AL22" s="99"/>
      <c r="AM22" s="99"/>
      <c r="AN22" s="99"/>
      <c r="AO22" s="99"/>
      <c r="AP22" s="99"/>
      <c r="AQ22" s="99"/>
      <c r="AR22" s="99"/>
      <c r="AS22" s="99"/>
      <c r="AT22" s="99"/>
      <c r="AU22" s="99"/>
      <c r="AV22" s="99"/>
      <c r="AW22" s="99"/>
      <c r="AX22" s="99"/>
      <c r="AY22" s="99"/>
      <c r="AZ22" s="99"/>
      <c r="BA22" s="101" t="str">
        <f>C22</f>
        <v>Uložení sypaniny do násypů s rozprostřením sypaniny ve vrstvách a s hrubým urovnáním.</v>
      </c>
      <c r="BB22" s="99"/>
      <c r="BC22" s="99"/>
      <c r="BD22" s="99"/>
      <c r="BE22" s="99"/>
      <c r="BF22" s="99"/>
      <c r="BG22" s="99"/>
      <c r="BH22" s="99"/>
    </row>
    <row r="23" spans="1:60" ht="22.5" outlineLevel="1">
      <c r="A23" s="100"/>
      <c r="B23" s="281"/>
      <c r="C23" s="285" t="s">
        <v>1484</v>
      </c>
      <c r="D23" s="284"/>
      <c r="E23" s="264">
        <v>253.52</v>
      </c>
      <c r="F23" s="106"/>
      <c r="G23" s="10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725</v>
      </c>
      <c r="AF23" s="99">
        <v>0</v>
      </c>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v>6</v>
      </c>
      <c r="B24" s="281" t="s">
        <v>1413</v>
      </c>
      <c r="C24" s="280" t="s">
        <v>1412</v>
      </c>
      <c r="D24" s="104" t="s">
        <v>114</v>
      </c>
      <c r="E24" s="257">
        <v>390</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0.107</v>
      </c>
      <c r="U24" s="104">
        <f>ROUND(E24*T24,2)</f>
        <v>41.73</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ht="22.5" outlineLevel="1">
      <c r="A25" s="100"/>
      <c r="B25" s="281"/>
      <c r="C25" s="362" t="s">
        <v>1411</v>
      </c>
      <c r="D25" s="363"/>
      <c r="E25" s="364"/>
      <c r="F25" s="365"/>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Svahování trvalých svahů do projektovaných profilů s potřebným přemístěním výkopku při svahování v násypech.</v>
      </c>
      <c r="BB25" s="99"/>
      <c r="BC25" s="99"/>
      <c r="BD25" s="99"/>
      <c r="BE25" s="99"/>
      <c r="BF25" s="99"/>
      <c r="BG25" s="99"/>
      <c r="BH25" s="99"/>
    </row>
    <row r="26" spans="1:60" outlineLevel="1">
      <c r="A26" s="100">
        <v>7</v>
      </c>
      <c r="B26" s="281" t="s">
        <v>615</v>
      </c>
      <c r="C26" s="280" t="s">
        <v>1410</v>
      </c>
      <c r="D26" s="104" t="s">
        <v>114</v>
      </c>
      <c r="E26" s="257">
        <v>390</v>
      </c>
      <c r="F26" s="256">
        <v>0</v>
      </c>
      <c r="G26" s="106">
        <f>ROUND(E26*F26,2)</f>
        <v>0</v>
      </c>
      <c r="H26" s="106"/>
      <c r="I26" s="106">
        <f>ROUND(E26*H26,2)</f>
        <v>0</v>
      </c>
      <c r="J26" s="106"/>
      <c r="K26" s="106">
        <f>ROUND(E26*J26,2)</f>
        <v>0</v>
      </c>
      <c r="L26" s="106">
        <v>21</v>
      </c>
      <c r="M26" s="106">
        <f>G26*(1+L26/100)</f>
        <v>0</v>
      </c>
      <c r="N26" s="104">
        <v>0</v>
      </c>
      <c r="O26" s="104">
        <f>ROUND(E26*N26,5)</f>
        <v>0</v>
      </c>
      <c r="P26" s="104">
        <v>0</v>
      </c>
      <c r="Q26" s="104">
        <f>ROUND(E26*P26,5)</f>
        <v>0</v>
      </c>
      <c r="R26" s="104"/>
      <c r="S26" s="104"/>
      <c r="T26" s="105">
        <v>1.2E-2</v>
      </c>
      <c r="U26" s="104">
        <f>ROUND(E26*T26,2)</f>
        <v>4.68</v>
      </c>
      <c r="V26" s="99"/>
      <c r="W26" s="99"/>
      <c r="X26" s="99"/>
      <c r="Y26" s="99"/>
      <c r="Z26" s="99"/>
      <c r="AA26" s="99"/>
      <c r="AB26" s="99"/>
      <c r="AC26" s="99"/>
      <c r="AD26" s="99"/>
      <c r="AE26" s="99" t="s">
        <v>79</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ht="22.5" outlineLevel="1">
      <c r="A27" s="100"/>
      <c r="B27" s="281"/>
      <c r="C27" s="362" t="s">
        <v>1409</v>
      </c>
      <c r="D27" s="363"/>
      <c r="E27" s="364"/>
      <c r="F27" s="365"/>
      <c r="G27" s="366"/>
      <c r="H27" s="106"/>
      <c r="I27" s="106"/>
      <c r="J27" s="106"/>
      <c r="K27" s="106"/>
      <c r="L27" s="106"/>
      <c r="M27" s="106"/>
      <c r="N27" s="104"/>
      <c r="O27" s="104"/>
      <c r="P27" s="104"/>
      <c r="Q27" s="104"/>
      <c r="R27" s="104"/>
      <c r="S27" s="104"/>
      <c r="T27" s="105"/>
      <c r="U27" s="104"/>
      <c r="V27" s="99"/>
      <c r="W27" s="99"/>
      <c r="X27" s="99"/>
      <c r="Y27" s="99"/>
      <c r="Z27" s="99"/>
      <c r="AA27" s="99"/>
      <c r="AB27" s="99"/>
      <c r="AC27" s="99"/>
      <c r="AD27" s="99"/>
      <c r="AE27" s="99" t="s">
        <v>80</v>
      </c>
      <c r="AF27" s="99"/>
      <c r="AG27" s="99"/>
      <c r="AH27" s="99"/>
      <c r="AI27" s="99"/>
      <c r="AJ27" s="99"/>
      <c r="AK27" s="99"/>
      <c r="AL27" s="99"/>
      <c r="AM27" s="99"/>
      <c r="AN27" s="99"/>
      <c r="AO27" s="99"/>
      <c r="AP27" s="99"/>
      <c r="AQ27" s="99"/>
      <c r="AR27" s="99"/>
      <c r="AS27" s="99"/>
      <c r="AT27" s="99"/>
      <c r="AU27" s="99"/>
      <c r="AV27" s="99"/>
      <c r="AW27" s="99"/>
      <c r="AX27" s="99"/>
      <c r="AY27" s="99"/>
      <c r="AZ27" s="99"/>
      <c r="BA27" s="101" t="str">
        <f>C27</f>
        <v>Hutnění boků násypů z hornin soudržných a sypkých pro jakýkoliv sklon a pro jakoukoliv délku a míru zhutnění svahu.</v>
      </c>
      <c r="BB27" s="99"/>
      <c r="BC27" s="99"/>
      <c r="BD27" s="99"/>
      <c r="BE27" s="99"/>
      <c r="BF27" s="99"/>
      <c r="BG27" s="99"/>
      <c r="BH27" s="99"/>
    </row>
    <row r="28" spans="1:60" outlineLevel="1">
      <c r="A28" s="100">
        <v>8</v>
      </c>
      <c r="B28" s="281" t="s">
        <v>1408</v>
      </c>
      <c r="C28" s="280" t="s">
        <v>1407</v>
      </c>
      <c r="D28" s="104" t="s">
        <v>113</v>
      </c>
      <c r="E28" s="257">
        <v>253.52</v>
      </c>
      <c r="F28" s="256">
        <v>0</v>
      </c>
      <c r="G28" s="106">
        <f>ROUND(E28*F28,2)</f>
        <v>0</v>
      </c>
      <c r="H28" s="106"/>
      <c r="I28" s="106">
        <f>ROUND(E28*H28,2)</f>
        <v>0</v>
      </c>
      <c r="J28" s="106"/>
      <c r="K28" s="106">
        <f>ROUND(E28*J28,2)</f>
        <v>0</v>
      </c>
      <c r="L28" s="106">
        <v>21</v>
      </c>
      <c r="M28" s="106">
        <f>G28*(1+L28/100)</f>
        <v>0</v>
      </c>
      <c r="N28" s="104">
        <v>0</v>
      </c>
      <c r="O28" s="104">
        <f>ROUND(E28*N28,5)</f>
        <v>0</v>
      </c>
      <c r="P28" s="104">
        <v>0</v>
      </c>
      <c r="Q28" s="104">
        <f>ROUND(E28*P28,5)</f>
        <v>0</v>
      </c>
      <c r="R28" s="104"/>
      <c r="S28" s="104"/>
      <c r="T28" s="105">
        <v>7.3999999999999996E-2</v>
      </c>
      <c r="U28" s="104">
        <f>ROUND(E28*T28,2)</f>
        <v>18.760000000000002</v>
      </c>
      <c r="V28" s="99"/>
      <c r="W28" s="99"/>
      <c r="X28" s="99"/>
      <c r="Y28" s="99"/>
      <c r="Z28" s="99"/>
      <c r="AA28" s="99"/>
      <c r="AB28" s="99"/>
      <c r="AC28" s="99"/>
      <c r="AD28" s="99"/>
      <c r="AE28" s="99" t="s">
        <v>79</v>
      </c>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ht="33.75" outlineLevel="1">
      <c r="A29" s="100"/>
      <c r="B29" s="281"/>
      <c r="C29" s="362" t="s">
        <v>1485</v>
      </c>
      <c r="D29" s="363"/>
      <c r="E29" s="364"/>
      <c r="F29" s="365"/>
      <c r="G29" s="366"/>
      <c r="H29" s="106"/>
      <c r="I29" s="106"/>
      <c r="J29" s="106"/>
      <c r="K29" s="106"/>
      <c r="L29" s="106"/>
      <c r="M29" s="106"/>
      <c r="N29" s="104"/>
      <c r="O29" s="104"/>
      <c r="P29" s="104"/>
      <c r="Q29" s="104"/>
      <c r="R29" s="104"/>
      <c r="S29" s="104"/>
      <c r="T29" s="105"/>
      <c r="U29" s="104"/>
      <c r="V29" s="99"/>
      <c r="W29" s="99"/>
      <c r="X29" s="99"/>
      <c r="Y29" s="99"/>
      <c r="Z29" s="99"/>
      <c r="AA29" s="99"/>
      <c r="AB29" s="99"/>
      <c r="AC29" s="99"/>
      <c r="AD29" s="99"/>
      <c r="AE29" s="99" t="s">
        <v>80</v>
      </c>
      <c r="AF29" s="99"/>
      <c r="AG29" s="99"/>
      <c r="AH29" s="99"/>
      <c r="AI29" s="99"/>
      <c r="AJ29" s="99"/>
      <c r="AK29" s="99"/>
      <c r="AL29" s="99"/>
      <c r="AM29" s="99"/>
      <c r="AN29" s="99"/>
      <c r="AO29" s="99"/>
      <c r="AP29" s="99"/>
      <c r="AQ29" s="99"/>
      <c r="AR29" s="99"/>
      <c r="AS29" s="99"/>
      <c r="AT29" s="99"/>
      <c r="AU29" s="99"/>
      <c r="AV29" s="99"/>
      <c r="AW29" s="99"/>
      <c r="AX29" s="99"/>
      <c r="AY29" s="99"/>
      <c r="AZ29" s="99"/>
      <c r="BA29" s="101" t="str">
        <f>C29</f>
        <v>Vodorovné přemístění výkopku po suchu, bez ohledu na druh dopravního prostředku, bez naložení výkopku, avšak se složením bez rozhrnutí. Chybějící zemina do násypů (62,6m3) bude dodána z výkopu pro kontejnery.</v>
      </c>
      <c r="BB29" s="99"/>
      <c r="BC29" s="99"/>
      <c r="BD29" s="99"/>
      <c r="BE29" s="99"/>
      <c r="BF29" s="99"/>
      <c r="BG29" s="99"/>
      <c r="BH29" s="99"/>
    </row>
    <row r="30" spans="1:60" ht="22.5" outlineLevel="1">
      <c r="A30" s="100"/>
      <c r="B30" s="281"/>
      <c r="C30" s="285" t="s">
        <v>1484</v>
      </c>
      <c r="D30" s="284"/>
      <c r="E30" s="264">
        <v>253.52</v>
      </c>
      <c r="F30" s="106"/>
      <c r="G30" s="10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725</v>
      </c>
      <c r="AF30" s="99">
        <v>0</v>
      </c>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v>9</v>
      </c>
      <c r="B31" s="281" t="s">
        <v>619</v>
      </c>
      <c r="C31" s="280" t="s">
        <v>1404</v>
      </c>
      <c r="D31" s="104" t="s">
        <v>113</v>
      </c>
      <c r="E31" s="257">
        <v>267.39</v>
      </c>
      <c r="F31" s="256">
        <v>0</v>
      </c>
      <c r="G31" s="106">
        <f>ROUND(E31*F31,2)</f>
        <v>0</v>
      </c>
      <c r="H31" s="106"/>
      <c r="I31" s="106">
        <f>ROUND(E31*H31,2)</f>
        <v>0</v>
      </c>
      <c r="J31" s="106"/>
      <c r="K31" s="106">
        <f>ROUND(E31*J31,2)</f>
        <v>0</v>
      </c>
      <c r="L31" s="106">
        <v>21</v>
      </c>
      <c r="M31" s="106">
        <f>G31*(1+L31/100)</f>
        <v>0</v>
      </c>
      <c r="N31" s="104">
        <v>0</v>
      </c>
      <c r="O31" s="104">
        <f>ROUND(E31*N31,5)</f>
        <v>0</v>
      </c>
      <c r="P31" s="104">
        <v>0</v>
      </c>
      <c r="Q31" s="104">
        <f>ROUND(E31*P31,5)</f>
        <v>0</v>
      </c>
      <c r="R31" s="104"/>
      <c r="S31" s="104"/>
      <c r="T31" s="105">
        <v>1.0999999999999999E-2</v>
      </c>
      <c r="U31" s="104">
        <f>ROUND(E31*T31,2)</f>
        <v>2.94</v>
      </c>
      <c r="V31" s="99"/>
      <c r="W31" s="99"/>
      <c r="X31" s="99"/>
      <c r="Y31" s="99"/>
      <c r="Z31" s="99"/>
      <c r="AA31" s="99"/>
      <c r="AB31" s="99"/>
      <c r="AC31" s="99"/>
      <c r="AD31" s="99"/>
      <c r="AE31" s="99" t="s">
        <v>79</v>
      </c>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ht="33.75" outlineLevel="1">
      <c r="A32" s="100"/>
      <c r="B32" s="281"/>
      <c r="C32" s="362" t="s">
        <v>1483</v>
      </c>
      <c r="D32" s="363"/>
      <c r="E32" s="364"/>
      <c r="F32" s="365"/>
      <c r="G32" s="36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80</v>
      </c>
      <c r="AF32" s="99"/>
      <c r="AG32" s="99"/>
      <c r="AH32" s="99"/>
      <c r="AI32" s="99"/>
      <c r="AJ32" s="99"/>
      <c r="AK32" s="99"/>
      <c r="AL32" s="99"/>
      <c r="AM32" s="99"/>
      <c r="AN32" s="99"/>
      <c r="AO32" s="99"/>
      <c r="AP32" s="99"/>
      <c r="AQ32" s="99"/>
      <c r="AR32" s="99"/>
      <c r="AS32" s="99"/>
      <c r="AT32" s="99"/>
      <c r="AU32" s="99"/>
      <c r="AV32" s="99"/>
      <c r="AW32" s="99"/>
      <c r="AX32" s="99"/>
      <c r="AY32" s="99"/>
      <c r="AZ32" s="99"/>
      <c r="BA32" s="101" t="str">
        <f>C32</f>
        <v>Vodorovné přemístění výkopku po suchu, bez ohledu na druh dopravního prostředku, bez naložení výkopku, avšak se složením bez rozhrnutí. Přesun ornice na dočasnou skládku a dovoz zpět. Chybějící ornici (3,55m3) dodá investor z vlastních zásob.</v>
      </c>
      <c r="BB32" s="99"/>
      <c r="BC32" s="99"/>
      <c r="BD32" s="99"/>
      <c r="BE32" s="99"/>
      <c r="BF32" s="99"/>
      <c r="BG32" s="99"/>
      <c r="BH32" s="99"/>
    </row>
    <row r="33" spans="1:60" outlineLevel="1">
      <c r="A33" s="100"/>
      <c r="B33" s="281"/>
      <c r="C33" s="285" t="s">
        <v>1482</v>
      </c>
      <c r="D33" s="284"/>
      <c r="E33" s="264">
        <v>267.39</v>
      </c>
      <c r="F33" s="106"/>
      <c r="G33" s="106"/>
      <c r="H33" s="106"/>
      <c r="I33" s="106"/>
      <c r="J33" s="106"/>
      <c r="K33" s="106"/>
      <c r="L33" s="106"/>
      <c r="M33" s="106"/>
      <c r="N33" s="104"/>
      <c r="O33" s="104"/>
      <c r="P33" s="104"/>
      <c r="Q33" s="104"/>
      <c r="R33" s="104"/>
      <c r="S33" s="104"/>
      <c r="T33" s="105"/>
      <c r="U33" s="104"/>
      <c r="V33" s="99"/>
      <c r="W33" s="99"/>
      <c r="X33" s="99"/>
      <c r="Y33" s="99"/>
      <c r="Z33" s="99"/>
      <c r="AA33" s="99"/>
      <c r="AB33" s="99"/>
      <c r="AC33" s="99"/>
      <c r="AD33" s="99"/>
      <c r="AE33" s="99" t="s">
        <v>725</v>
      </c>
      <c r="AF33" s="99">
        <v>0</v>
      </c>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ht="22.5" outlineLevel="1">
      <c r="A34" s="100">
        <v>10</v>
      </c>
      <c r="B34" s="281" t="s">
        <v>1401</v>
      </c>
      <c r="C34" s="280" t="s">
        <v>1400</v>
      </c>
      <c r="D34" s="104" t="s">
        <v>113</v>
      </c>
      <c r="E34" s="257">
        <v>133.69499999999999</v>
      </c>
      <c r="F34" s="256">
        <v>0</v>
      </c>
      <c r="G34" s="106">
        <f>ROUND(E34*F34,2)</f>
        <v>0</v>
      </c>
      <c r="H34" s="106"/>
      <c r="I34" s="106">
        <f>ROUND(E34*H34,2)</f>
        <v>0</v>
      </c>
      <c r="J34" s="106"/>
      <c r="K34" s="106">
        <f>ROUND(E34*J34,2)</f>
        <v>0</v>
      </c>
      <c r="L34" s="106">
        <v>21</v>
      </c>
      <c r="M34" s="106">
        <f>G34*(1+L34/100)</f>
        <v>0</v>
      </c>
      <c r="N34" s="104">
        <v>0</v>
      </c>
      <c r="O34" s="104">
        <f>ROUND(E34*N34,5)</f>
        <v>0</v>
      </c>
      <c r="P34" s="104">
        <v>0</v>
      </c>
      <c r="Q34" s="104">
        <f>ROUND(E34*P34,5)</f>
        <v>0</v>
      </c>
      <c r="R34" s="104"/>
      <c r="S34" s="104"/>
      <c r="T34" s="105">
        <v>5.2999999999999999E-2</v>
      </c>
      <c r="U34" s="104">
        <f>ROUND(E34*T34,2)</f>
        <v>7.09</v>
      </c>
      <c r="V34" s="99"/>
      <c r="W34" s="99"/>
      <c r="X34" s="99"/>
      <c r="Y34" s="99"/>
      <c r="Z34" s="99"/>
      <c r="AA34" s="99"/>
      <c r="AB34" s="99"/>
      <c r="AC34" s="99"/>
      <c r="AD34" s="99"/>
      <c r="AE34" s="99" t="s">
        <v>79</v>
      </c>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c r="B35" s="281"/>
      <c r="C35" s="285" t="s">
        <v>1481</v>
      </c>
      <c r="D35" s="284"/>
      <c r="E35" s="264">
        <v>133.69499999999999</v>
      </c>
      <c r="F35" s="106"/>
      <c r="G35" s="106"/>
      <c r="H35" s="106"/>
      <c r="I35" s="106"/>
      <c r="J35" s="106"/>
      <c r="K35" s="106"/>
      <c r="L35" s="106"/>
      <c r="M35" s="106"/>
      <c r="N35" s="104"/>
      <c r="O35" s="104"/>
      <c r="P35" s="104"/>
      <c r="Q35" s="104"/>
      <c r="R35" s="104"/>
      <c r="S35" s="104"/>
      <c r="T35" s="105"/>
      <c r="U35" s="104"/>
      <c r="V35" s="99"/>
      <c r="W35" s="99"/>
      <c r="X35" s="99"/>
      <c r="Y35" s="99"/>
      <c r="Z35" s="99"/>
      <c r="AA35" s="99"/>
      <c r="AB35" s="99"/>
      <c r="AC35" s="99"/>
      <c r="AD35" s="99"/>
      <c r="AE35" s="99" t="s">
        <v>725</v>
      </c>
      <c r="AF35" s="99">
        <v>0</v>
      </c>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11</v>
      </c>
      <c r="B36" s="281" t="s">
        <v>230</v>
      </c>
      <c r="C36" s="280" t="s">
        <v>1206</v>
      </c>
      <c r="D36" s="104" t="s">
        <v>114</v>
      </c>
      <c r="E36" s="257">
        <v>25.5</v>
      </c>
      <c r="F36" s="256">
        <v>0</v>
      </c>
      <c r="G36" s="106">
        <f>ROUND(E36*F36,2)</f>
        <v>0</v>
      </c>
      <c r="H36" s="106"/>
      <c r="I36" s="106">
        <f>ROUND(E36*H36,2)</f>
        <v>0</v>
      </c>
      <c r="J36" s="106"/>
      <c r="K36" s="106">
        <f>ROUND(E36*J36,2)</f>
        <v>0</v>
      </c>
      <c r="L36" s="106">
        <v>21</v>
      </c>
      <c r="M36" s="106">
        <f>G36*(1+L36/100)</f>
        <v>0</v>
      </c>
      <c r="N36" s="104">
        <v>0</v>
      </c>
      <c r="O36" s="104">
        <f>ROUND(E36*N36,5)</f>
        <v>0</v>
      </c>
      <c r="P36" s="104">
        <v>0</v>
      </c>
      <c r="Q36" s="104">
        <f>ROUND(E36*P36,5)</f>
        <v>0</v>
      </c>
      <c r="R36" s="104"/>
      <c r="S36" s="104"/>
      <c r="T36" s="105">
        <v>1.7999999999999999E-2</v>
      </c>
      <c r="U36" s="104">
        <f>ROUND(E36*T36,2)</f>
        <v>0.46</v>
      </c>
      <c r="V36" s="99"/>
      <c r="W36" s="99"/>
      <c r="X36" s="99"/>
      <c r="Y36" s="99"/>
      <c r="Z36" s="99"/>
      <c r="AA36" s="99"/>
      <c r="AB36" s="99"/>
      <c r="AC36" s="99"/>
      <c r="AD36" s="99"/>
      <c r="AE36" s="99" t="s">
        <v>79</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c r="B37" s="281"/>
      <c r="C37" s="285" t="s">
        <v>1474</v>
      </c>
      <c r="D37" s="284"/>
      <c r="E37" s="264">
        <v>25.5</v>
      </c>
      <c r="F37" s="106"/>
      <c r="G37" s="10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t="s">
        <v>725</v>
      </c>
      <c r="AF37" s="99">
        <v>0</v>
      </c>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ht="22.5" outlineLevel="1">
      <c r="A38" s="100">
        <v>12</v>
      </c>
      <c r="B38" s="281" t="s">
        <v>1379</v>
      </c>
      <c r="C38" s="280" t="s">
        <v>1378</v>
      </c>
      <c r="D38" s="104" t="s">
        <v>114</v>
      </c>
      <c r="E38" s="257">
        <v>390</v>
      </c>
      <c r="F38" s="256">
        <v>0</v>
      </c>
      <c r="G38" s="106">
        <f>ROUND(E38*F38,2)</f>
        <v>0</v>
      </c>
      <c r="H38" s="106"/>
      <c r="I38" s="106">
        <f>ROUND(E38*H38,2)</f>
        <v>0</v>
      </c>
      <c r="J38" s="106"/>
      <c r="K38" s="106">
        <f>ROUND(E38*J38,2)</f>
        <v>0</v>
      </c>
      <c r="L38" s="106">
        <v>21</v>
      </c>
      <c r="M38" s="106">
        <f>G38*(1+L38/100)</f>
        <v>0</v>
      </c>
      <c r="N38" s="104">
        <v>0</v>
      </c>
      <c r="O38" s="104">
        <f>ROUND(E38*N38,5)</f>
        <v>0</v>
      </c>
      <c r="P38" s="104">
        <v>0</v>
      </c>
      <c r="Q38" s="104">
        <f>ROUND(E38*P38,5)</f>
        <v>0</v>
      </c>
      <c r="R38" s="104"/>
      <c r="S38" s="104"/>
      <c r="T38" s="105">
        <v>9.0999999999999998E-2</v>
      </c>
      <c r="U38" s="104">
        <f>ROUND(E38*T38,2)</f>
        <v>35.49</v>
      </c>
      <c r="V38" s="99"/>
      <c r="W38" s="99"/>
      <c r="X38" s="99"/>
      <c r="Y38" s="99"/>
      <c r="Z38" s="99"/>
      <c r="AA38" s="99"/>
      <c r="AB38" s="99"/>
      <c r="AC38" s="99"/>
      <c r="AD38" s="99"/>
      <c r="AE38" s="99" t="s">
        <v>79</v>
      </c>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00"/>
      <c r="B39" s="281"/>
      <c r="C39" s="285" t="s">
        <v>1478</v>
      </c>
      <c r="D39" s="284"/>
      <c r="E39" s="264">
        <v>317</v>
      </c>
      <c r="F39" s="106"/>
      <c r="G39" s="106"/>
      <c r="H39" s="106"/>
      <c r="I39" s="106"/>
      <c r="J39" s="106"/>
      <c r="K39" s="106"/>
      <c r="L39" s="106"/>
      <c r="M39" s="106"/>
      <c r="N39" s="104"/>
      <c r="O39" s="104"/>
      <c r="P39" s="104"/>
      <c r="Q39" s="104"/>
      <c r="R39" s="104"/>
      <c r="S39" s="104"/>
      <c r="T39" s="105"/>
      <c r="U39" s="104"/>
      <c r="V39" s="99"/>
      <c r="W39" s="99"/>
      <c r="X39" s="99"/>
      <c r="Y39" s="99"/>
      <c r="Z39" s="99"/>
      <c r="AA39" s="99"/>
      <c r="AB39" s="99"/>
      <c r="AC39" s="99"/>
      <c r="AD39" s="99"/>
      <c r="AE39" s="99" t="s">
        <v>725</v>
      </c>
      <c r="AF39" s="99">
        <v>0</v>
      </c>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outlineLevel="1">
      <c r="A40" s="100"/>
      <c r="B40" s="281"/>
      <c r="C40" s="285" t="s">
        <v>1477</v>
      </c>
      <c r="D40" s="284"/>
      <c r="E40" s="264">
        <v>73</v>
      </c>
      <c r="F40" s="106"/>
      <c r="G40" s="106"/>
      <c r="H40" s="106"/>
      <c r="I40" s="106"/>
      <c r="J40" s="106"/>
      <c r="K40" s="106"/>
      <c r="L40" s="106"/>
      <c r="M40" s="106"/>
      <c r="N40" s="104"/>
      <c r="O40" s="104"/>
      <c r="P40" s="104"/>
      <c r="Q40" s="104"/>
      <c r="R40" s="104"/>
      <c r="S40" s="104"/>
      <c r="T40" s="105"/>
      <c r="U40" s="104"/>
      <c r="V40" s="99"/>
      <c r="W40" s="99"/>
      <c r="X40" s="99"/>
      <c r="Y40" s="99"/>
      <c r="Z40" s="99"/>
      <c r="AA40" s="99"/>
      <c r="AB40" s="99"/>
      <c r="AC40" s="99"/>
      <c r="AD40" s="99"/>
      <c r="AE40" s="99" t="s">
        <v>725</v>
      </c>
      <c r="AF40" s="99">
        <v>0</v>
      </c>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row>
    <row r="41" spans="1:60" outlineLevel="1">
      <c r="A41" s="100">
        <v>13</v>
      </c>
      <c r="B41" s="281" t="s">
        <v>1377</v>
      </c>
      <c r="C41" s="280" t="s">
        <v>1376</v>
      </c>
      <c r="D41" s="104" t="s">
        <v>114</v>
      </c>
      <c r="E41" s="257">
        <v>429</v>
      </c>
      <c r="F41" s="256">
        <v>0</v>
      </c>
      <c r="G41" s="106">
        <f>ROUND(E41*F41,2)</f>
        <v>0</v>
      </c>
      <c r="H41" s="106"/>
      <c r="I41" s="106">
        <f>ROUND(E41*H41,2)</f>
        <v>0</v>
      </c>
      <c r="J41" s="106"/>
      <c r="K41" s="106">
        <f>ROUND(E41*J41,2)</f>
        <v>0</v>
      </c>
      <c r="L41" s="106">
        <v>21</v>
      </c>
      <c r="M41" s="106">
        <f>G41*(1+L41/100)</f>
        <v>0</v>
      </c>
      <c r="N41" s="104">
        <v>6.9999999999999999E-4</v>
      </c>
      <c r="O41" s="104">
        <f>ROUND(E41*N41,5)</f>
        <v>0.30030000000000001</v>
      </c>
      <c r="P41" s="104">
        <v>0</v>
      </c>
      <c r="Q41" s="104">
        <f>ROUND(E41*P41,5)</f>
        <v>0</v>
      </c>
      <c r="R41" s="104"/>
      <c r="S41" s="104"/>
      <c r="T41" s="105">
        <v>0</v>
      </c>
      <c r="U41" s="104">
        <f>ROUND(E41*T41,2)</f>
        <v>0</v>
      </c>
      <c r="V41" s="99"/>
      <c r="W41" s="99"/>
      <c r="X41" s="99"/>
      <c r="Y41" s="99"/>
      <c r="Z41" s="99"/>
      <c r="AA41" s="99"/>
      <c r="AB41" s="99"/>
      <c r="AC41" s="99"/>
      <c r="AD41" s="99"/>
      <c r="AE41" s="99" t="s">
        <v>745</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outlineLevel="1">
      <c r="A42" s="100"/>
      <c r="B42" s="281"/>
      <c r="C42" s="285" t="s">
        <v>1480</v>
      </c>
      <c r="D42" s="284"/>
      <c r="E42" s="264">
        <v>348.7</v>
      </c>
      <c r="F42" s="106"/>
      <c r="G42" s="106"/>
      <c r="H42" s="106"/>
      <c r="I42" s="106"/>
      <c r="J42" s="106"/>
      <c r="K42" s="106"/>
      <c r="L42" s="106"/>
      <c r="M42" s="106"/>
      <c r="N42" s="104"/>
      <c r="O42" s="104"/>
      <c r="P42" s="104"/>
      <c r="Q42" s="104"/>
      <c r="R42" s="104"/>
      <c r="S42" s="104"/>
      <c r="T42" s="105"/>
      <c r="U42" s="104"/>
      <c r="V42" s="99"/>
      <c r="W42" s="99"/>
      <c r="X42" s="99"/>
      <c r="Y42" s="99"/>
      <c r="Z42" s="99"/>
      <c r="AA42" s="99"/>
      <c r="AB42" s="99"/>
      <c r="AC42" s="99"/>
      <c r="AD42" s="99"/>
      <c r="AE42" s="99" t="s">
        <v>725</v>
      </c>
      <c r="AF42" s="99">
        <v>0</v>
      </c>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outlineLevel="1">
      <c r="A43" s="100"/>
      <c r="B43" s="281"/>
      <c r="C43" s="285" t="s">
        <v>1479</v>
      </c>
      <c r="D43" s="284"/>
      <c r="E43" s="264">
        <v>80.3</v>
      </c>
      <c r="F43" s="106"/>
      <c r="G43" s="10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725</v>
      </c>
      <c r="AF43" s="99">
        <v>0</v>
      </c>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ht="22.5" outlineLevel="1">
      <c r="A44" s="100">
        <v>14</v>
      </c>
      <c r="B44" s="281" t="s">
        <v>1372</v>
      </c>
      <c r="C44" s="280" t="s">
        <v>1371</v>
      </c>
      <c r="D44" s="104" t="s">
        <v>114</v>
      </c>
      <c r="E44" s="257">
        <v>390</v>
      </c>
      <c r="F44" s="256">
        <v>0</v>
      </c>
      <c r="G44" s="106">
        <f>ROUND(E44*F44,2)</f>
        <v>0</v>
      </c>
      <c r="H44" s="106"/>
      <c r="I44" s="106">
        <f>ROUND(E44*H44,2)</f>
        <v>0</v>
      </c>
      <c r="J44" s="106"/>
      <c r="K44" s="106">
        <f>ROUND(E44*J44,2)</f>
        <v>0</v>
      </c>
      <c r="L44" s="106">
        <v>21</v>
      </c>
      <c r="M44" s="106">
        <f>G44*(1+L44/100)</f>
        <v>0</v>
      </c>
      <c r="N44" s="104">
        <v>3.8000000000000002E-4</v>
      </c>
      <c r="O44" s="104">
        <f>ROUND(E44*N44,5)</f>
        <v>0.1482</v>
      </c>
      <c r="P44" s="104">
        <v>0</v>
      </c>
      <c r="Q44" s="104">
        <f>ROUND(E44*P44,5)</f>
        <v>0</v>
      </c>
      <c r="R44" s="104"/>
      <c r="S44" s="104"/>
      <c r="T44" s="105">
        <v>2.8000000000000001E-2</v>
      </c>
      <c r="U44" s="104">
        <f>ROUND(E44*T44,2)</f>
        <v>10.92</v>
      </c>
      <c r="V44" s="99"/>
      <c r="W44" s="99"/>
      <c r="X44" s="99"/>
      <c r="Y44" s="99"/>
      <c r="Z44" s="99"/>
      <c r="AA44" s="99"/>
      <c r="AB44" s="99"/>
      <c r="AC44" s="99"/>
      <c r="AD44" s="99"/>
      <c r="AE44" s="99" t="s">
        <v>79</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c r="B45" s="281"/>
      <c r="C45" s="285" t="s">
        <v>1478</v>
      </c>
      <c r="D45" s="284"/>
      <c r="E45" s="264">
        <v>317</v>
      </c>
      <c r="F45" s="106"/>
      <c r="G45" s="10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725</v>
      </c>
      <c r="AF45" s="99">
        <v>0</v>
      </c>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outlineLevel="1">
      <c r="A46" s="100"/>
      <c r="B46" s="281"/>
      <c r="C46" s="285" t="s">
        <v>1477</v>
      </c>
      <c r="D46" s="284"/>
      <c r="E46" s="264">
        <v>73</v>
      </c>
      <c r="F46" s="106"/>
      <c r="G46" s="106"/>
      <c r="H46" s="106"/>
      <c r="I46" s="106"/>
      <c r="J46" s="106"/>
      <c r="K46" s="106"/>
      <c r="L46" s="106"/>
      <c r="M46" s="106"/>
      <c r="N46" s="104"/>
      <c r="O46" s="104"/>
      <c r="P46" s="104"/>
      <c r="Q46" s="104"/>
      <c r="R46" s="104"/>
      <c r="S46" s="104"/>
      <c r="T46" s="105"/>
      <c r="U46" s="104"/>
      <c r="V46" s="99"/>
      <c r="W46" s="99"/>
      <c r="X46" s="99"/>
      <c r="Y46" s="99"/>
      <c r="Z46" s="99"/>
      <c r="AA46" s="99"/>
      <c r="AB46" s="99"/>
      <c r="AC46" s="99"/>
      <c r="AD46" s="99"/>
      <c r="AE46" s="99" t="s">
        <v>725</v>
      </c>
      <c r="AF46" s="99">
        <v>0</v>
      </c>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c r="A47" s="263" t="s">
        <v>149</v>
      </c>
      <c r="B47" s="283" t="s">
        <v>527</v>
      </c>
      <c r="C47" s="282" t="s">
        <v>526</v>
      </c>
      <c r="D47" s="258"/>
      <c r="E47" s="261"/>
      <c r="F47" s="260"/>
      <c r="G47" s="260">
        <f>SUMIF(AE48:AE51,"&lt;&gt;NOR",G48:G51)</f>
        <v>0</v>
      </c>
      <c r="H47" s="260"/>
      <c r="I47" s="260">
        <f>SUM(I48:I51)</f>
        <v>0</v>
      </c>
      <c r="J47" s="260"/>
      <c r="K47" s="260">
        <f>SUM(K48:K51)</f>
        <v>0</v>
      </c>
      <c r="L47" s="260"/>
      <c r="M47" s="260">
        <f>SUM(M48:M51)</f>
        <v>0</v>
      </c>
      <c r="N47" s="258"/>
      <c r="O47" s="258">
        <f>SUM(O48:O51)</f>
        <v>15.0528</v>
      </c>
      <c r="P47" s="258"/>
      <c r="Q47" s="258">
        <f>SUM(Q48:Q51)</f>
        <v>0</v>
      </c>
      <c r="R47" s="258"/>
      <c r="S47" s="258"/>
      <c r="T47" s="259"/>
      <c r="U47" s="258">
        <f>SUM(U48:U51)</f>
        <v>0</v>
      </c>
      <c r="AE47" t="s">
        <v>78</v>
      </c>
    </row>
    <row r="48" spans="1:60" outlineLevel="1">
      <c r="A48" s="100">
        <v>15</v>
      </c>
      <c r="B48" s="281" t="s">
        <v>1366</v>
      </c>
      <c r="C48" s="280" t="s">
        <v>1365</v>
      </c>
      <c r="D48" s="104" t="s">
        <v>131</v>
      </c>
      <c r="E48" s="257">
        <v>58.8</v>
      </c>
      <c r="F48" s="256">
        <v>0</v>
      </c>
      <c r="G48" s="106">
        <f>ROUND(E48*F48,2)</f>
        <v>0</v>
      </c>
      <c r="H48" s="106"/>
      <c r="I48" s="106">
        <f>ROUND(E48*H48,2)</f>
        <v>0</v>
      </c>
      <c r="J48" s="106"/>
      <c r="K48" s="106">
        <f>ROUND(E48*J48,2)</f>
        <v>0</v>
      </c>
      <c r="L48" s="106">
        <v>21</v>
      </c>
      <c r="M48" s="106">
        <f>G48*(1+L48/100)</f>
        <v>0</v>
      </c>
      <c r="N48" s="104">
        <v>0.25600000000000001</v>
      </c>
      <c r="O48" s="104">
        <f>ROUND(E48*N48,5)</f>
        <v>15.0528</v>
      </c>
      <c r="P48" s="104">
        <v>0</v>
      </c>
      <c r="Q48" s="104">
        <f>ROUND(E48*P48,5)</f>
        <v>0</v>
      </c>
      <c r="R48" s="104"/>
      <c r="S48" s="104"/>
      <c r="T48" s="105">
        <v>0</v>
      </c>
      <c r="U48" s="104">
        <f>ROUND(E48*T48,2)</f>
        <v>0</v>
      </c>
      <c r="V48" s="99"/>
      <c r="W48" s="99"/>
      <c r="X48" s="99"/>
      <c r="Y48" s="99"/>
      <c r="Z48" s="99"/>
      <c r="AA48" s="99"/>
      <c r="AB48" s="99"/>
      <c r="AC48" s="99"/>
      <c r="AD48" s="99"/>
      <c r="AE48" s="99" t="s">
        <v>79</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ht="33.75" outlineLevel="1">
      <c r="A49" s="100"/>
      <c r="B49" s="281"/>
      <c r="C49" s="362" t="s">
        <v>1364</v>
      </c>
      <c r="D49" s="363"/>
      <c r="E49" s="364"/>
      <c r="F49" s="365"/>
      <c r="G49" s="366"/>
      <c r="H49" s="106"/>
      <c r="I49" s="106"/>
      <c r="J49" s="106"/>
      <c r="K49" s="106"/>
      <c r="L49" s="106"/>
      <c r="M49" s="106"/>
      <c r="N49" s="104"/>
      <c r="O49" s="104"/>
      <c r="P49" s="104"/>
      <c r="Q49" s="104"/>
      <c r="R49" s="104"/>
      <c r="S49" s="104"/>
      <c r="T49" s="105"/>
      <c r="U49" s="104"/>
      <c r="V49" s="99"/>
      <c r="W49" s="99"/>
      <c r="X49" s="99"/>
      <c r="Y49" s="99"/>
      <c r="Z49" s="99"/>
      <c r="AA49" s="99"/>
      <c r="AB49" s="99"/>
      <c r="AC49" s="99"/>
      <c r="AD49" s="99"/>
      <c r="AE49" s="99" t="s">
        <v>80</v>
      </c>
      <c r="AF49" s="99"/>
      <c r="AG49" s="99"/>
      <c r="AH49" s="99"/>
      <c r="AI49" s="99"/>
      <c r="AJ49" s="99"/>
      <c r="AK49" s="99"/>
      <c r="AL49" s="99"/>
      <c r="AM49" s="99"/>
      <c r="AN49" s="99"/>
      <c r="AO49" s="99"/>
      <c r="AP49" s="99"/>
      <c r="AQ49" s="99"/>
      <c r="AR49" s="99"/>
      <c r="AS49" s="99"/>
      <c r="AT49" s="99"/>
      <c r="AU49" s="99"/>
      <c r="AV49" s="99"/>
      <c r="AW49" s="99"/>
      <c r="AX49" s="99"/>
      <c r="AY49" s="99"/>
      <c r="AZ49" s="99"/>
      <c r="BA49" s="101" t="str">
        <f>C49</f>
        <v>Schody z lomového kamene upraveného a kopáků hrubých do lože z drc. kam, v. stupně 250-300 mm, š. stupně 300-400 mm. Délka 1000-1500 mm. Měřící jednotkou je m délky stupně. Součástí je vyměření schodů na místě, vytvoření lože, dodání bloků a jejich osazení v terénu.</v>
      </c>
      <c r="BB49" s="99"/>
      <c r="BC49" s="99"/>
      <c r="BD49" s="99"/>
      <c r="BE49" s="99"/>
      <c r="BF49" s="99"/>
      <c r="BG49" s="99"/>
      <c r="BH49" s="99"/>
    </row>
    <row r="50" spans="1:60" outlineLevel="1">
      <c r="A50" s="100"/>
      <c r="B50" s="281"/>
      <c r="C50" s="285" t="s">
        <v>1476</v>
      </c>
      <c r="D50" s="284"/>
      <c r="E50" s="264">
        <v>27.9</v>
      </c>
      <c r="F50" s="106"/>
      <c r="G50" s="106"/>
      <c r="H50" s="106"/>
      <c r="I50" s="106"/>
      <c r="J50" s="106"/>
      <c r="K50" s="106"/>
      <c r="L50" s="106"/>
      <c r="M50" s="106"/>
      <c r="N50" s="104"/>
      <c r="O50" s="104"/>
      <c r="P50" s="104"/>
      <c r="Q50" s="104"/>
      <c r="R50" s="104"/>
      <c r="S50" s="104"/>
      <c r="T50" s="105"/>
      <c r="U50" s="104"/>
      <c r="V50" s="99"/>
      <c r="W50" s="99"/>
      <c r="X50" s="99"/>
      <c r="Y50" s="99"/>
      <c r="Z50" s="99"/>
      <c r="AA50" s="99"/>
      <c r="AB50" s="99"/>
      <c r="AC50" s="99"/>
      <c r="AD50" s="99"/>
      <c r="AE50" s="99" t="s">
        <v>725</v>
      </c>
      <c r="AF50" s="99">
        <v>0</v>
      </c>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c r="B51" s="281"/>
      <c r="C51" s="285" t="s">
        <v>1475</v>
      </c>
      <c r="D51" s="284"/>
      <c r="E51" s="264">
        <v>30.9</v>
      </c>
      <c r="F51" s="106"/>
      <c r="G51" s="106"/>
      <c r="H51" s="106"/>
      <c r="I51" s="106"/>
      <c r="J51" s="106"/>
      <c r="K51" s="106"/>
      <c r="L51" s="106"/>
      <c r="M51" s="106"/>
      <c r="N51" s="104"/>
      <c r="O51" s="104"/>
      <c r="P51" s="104"/>
      <c r="Q51" s="104"/>
      <c r="R51" s="104"/>
      <c r="S51" s="104"/>
      <c r="T51" s="105"/>
      <c r="U51" s="104"/>
      <c r="V51" s="99"/>
      <c r="W51" s="99"/>
      <c r="X51" s="99"/>
      <c r="Y51" s="99"/>
      <c r="Z51" s="99"/>
      <c r="AA51" s="99"/>
      <c r="AB51" s="99"/>
      <c r="AC51" s="99"/>
      <c r="AD51" s="99"/>
      <c r="AE51" s="99" t="s">
        <v>725</v>
      </c>
      <c r="AF51" s="99">
        <v>0</v>
      </c>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c r="A52" s="263" t="s">
        <v>149</v>
      </c>
      <c r="B52" s="283" t="s">
        <v>210</v>
      </c>
      <c r="C52" s="282" t="s">
        <v>209</v>
      </c>
      <c r="D52" s="258"/>
      <c r="E52" s="261"/>
      <c r="F52" s="260"/>
      <c r="G52" s="260">
        <f>SUMIF(AE53:AE69,"&lt;&gt;NOR",G53:G69)</f>
        <v>0</v>
      </c>
      <c r="H52" s="260"/>
      <c r="I52" s="260">
        <f>SUM(I53:I69)</f>
        <v>0</v>
      </c>
      <c r="J52" s="260"/>
      <c r="K52" s="260">
        <f>SUM(K53:K69)</f>
        <v>0</v>
      </c>
      <c r="L52" s="260"/>
      <c r="M52" s="260">
        <f>SUM(M53:M69)</f>
        <v>0</v>
      </c>
      <c r="N52" s="258"/>
      <c r="O52" s="258">
        <f>SUM(O53:O69)</f>
        <v>16.891200000000001</v>
      </c>
      <c r="P52" s="258"/>
      <c r="Q52" s="258">
        <f>SUM(Q53:Q69)</f>
        <v>0</v>
      </c>
      <c r="R52" s="258"/>
      <c r="S52" s="258"/>
      <c r="T52" s="259"/>
      <c r="U52" s="258">
        <f>SUM(U53:U69)</f>
        <v>2.98</v>
      </c>
      <c r="AE52" t="s">
        <v>78</v>
      </c>
    </row>
    <row r="53" spans="1:60" ht="22.5" outlineLevel="1">
      <c r="A53" s="100">
        <v>16</v>
      </c>
      <c r="B53" s="281" t="s">
        <v>1082</v>
      </c>
      <c r="C53" s="280" t="s">
        <v>1081</v>
      </c>
      <c r="D53" s="104" t="s">
        <v>114</v>
      </c>
      <c r="E53" s="257">
        <v>25.5</v>
      </c>
      <c r="F53" s="256">
        <v>0</v>
      </c>
      <c r="G53" s="106">
        <f>ROUND(E53*F53,2)</f>
        <v>0</v>
      </c>
      <c r="H53" s="106"/>
      <c r="I53" s="106">
        <f>ROUND(E53*H53,2)</f>
        <v>0</v>
      </c>
      <c r="J53" s="106"/>
      <c r="K53" s="106">
        <f>ROUND(E53*J53,2)</f>
        <v>0</v>
      </c>
      <c r="L53" s="106">
        <v>21</v>
      </c>
      <c r="M53" s="106">
        <f>G53*(1+L53/100)</f>
        <v>0</v>
      </c>
      <c r="N53" s="104">
        <v>0.46</v>
      </c>
      <c r="O53" s="104">
        <f>ROUND(E53*N53,5)</f>
        <v>11.73</v>
      </c>
      <c r="P53" s="104">
        <v>0</v>
      </c>
      <c r="Q53" s="104">
        <f>ROUND(E53*P53,5)</f>
        <v>0</v>
      </c>
      <c r="R53" s="104"/>
      <c r="S53" s="104"/>
      <c r="T53" s="105">
        <v>2.9000000000000001E-2</v>
      </c>
      <c r="U53" s="104">
        <f>ROUND(E53*T53,2)</f>
        <v>0.74</v>
      </c>
      <c r="V53" s="99"/>
      <c r="W53" s="99"/>
      <c r="X53" s="99"/>
      <c r="Y53" s="99"/>
      <c r="Z53" s="99"/>
      <c r="AA53" s="99"/>
      <c r="AB53" s="99"/>
      <c r="AC53" s="99"/>
      <c r="AD53" s="99"/>
      <c r="AE53" s="99" t="s">
        <v>79</v>
      </c>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c r="B54" s="281"/>
      <c r="C54" s="362" t="s">
        <v>1361</v>
      </c>
      <c r="D54" s="363"/>
      <c r="E54" s="364"/>
      <c r="F54" s="365"/>
      <c r="G54" s="36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80</v>
      </c>
      <c r="AF54" s="99"/>
      <c r="AG54" s="99"/>
      <c r="AH54" s="99"/>
      <c r="AI54" s="99"/>
      <c r="AJ54" s="99"/>
      <c r="AK54" s="99"/>
      <c r="AL54" s="99"/>
      <c r="AM54" s="99"/>
      <c r="AN54" s="99"/>
      <c r="AO54" s="99"/>
      <c r="AP54" s="99"/>
      <c r="AQ54" s="99"/>
      <c r="AR54" s="99"/>
      <c r="AS54" s="99"/>
      <c r="AT54" s="99"/>
      <c r="AU54" s="99"/>
      <c r="AV54" s="99"/>
      <c r="AW54" s="99"/>
      <c r="AX54" s="99"/>
      <c r="AY54" s="99"/>
      <c r="AZ54" s="99"/>
      <c r="BA54" s="101" t="str">
        <f>C54</f>
        <v>Podklad ze štěrkodrti s rozprostřením a zhutněním.</v>
      </c>
      <c r="BB54" s="99"/>
      <c r="BC54" s="99"/>
      <c r="BD54" s="99"/>
      <c r="BE54" s="99"/>
      <c r="BF54" s="99"/>
      <c r="BG54" s="99"/>
      <c r="BH54" s="99"/>
    </row>
    <row r="55" spans="1:60" outlineLevel="1">
      <c r="A55" s="100"/>
      <c r="B55" s="281"/>
      <c r="C55" s="285" t="s">
        <v>1474</v>
      </c>
      <c r="D55" s="284"/>
      <c r="E55" s="264">
        <v>25.5</v>
      </c>
      <c r="F55" s="106"/>
      <c r="G55" s="106"/>
      <c r="H55" s="106"/>
      <c r="I55" s="106"/>
      <c r="J55" s="106"/>
      <c r="K55" s="106"/>
      <c r="L55" s="106"/>
      <c r="M55" s="106"/>
      <c r="N55" s="104"/>
      <c r="O55" s="104"/>
      <c r="P55" s="104"/>
      <c r="Q55" s="104"/>
      <c r="R55" s="104"/>
      <c r="S55" s="104"/>
      <c r="T55" s="105"/>
      <c r="U55" s="104"/>
      <c r="V55" s="99"/>
      <c r="W55" s="99"/>
      <c r="X55" s="99"/>
      <c r="Y55" s="99"/>
      <c r="Z55" s="99"/>
      <c r="AA55" s="99"/>
      <c r="AB55" s="99"/>
      <c r="AC55" s="99"/>
      <c r="AD55" s="99"/>
      <c r="AE55" s="99" t="s">
        <v>725</v>
      </c>
      <c r="AF55" s="99">
        <v>0</v>
      </c>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ht="22.5" outlineLevel="1">
      <c r="A56" s="100">
        <v>17</v>
      </c>
      <c r="B56" s="281" t="s">
        <v>1353</v>
      </c>
      <c r="C56" s="280" t="s">
        <v>1352</v>
      </c>
      <c r="D56" s="104" t="s">
        <v>114</v>
      </c>
      <c r="E56" s="257">
        <v>25.5</v>
      </c>
      <c r="F56" s="256">
        <v>0</v>
      </c>
      <c r="G56" s="106">
        <f>ROUND(E56*F56,2)</f>
        <v>0</v>
      </c>
      <c r="H56" s="106"/>
      <c r="I56" s="106">
        <f>ROUND(E56*H56,2)</f>
        <v>0</v>
      </c>
      <c r="J56" s="106"/>
      <c r="K56" s="106">
        <f>ROUND(E56*J56,2)</f>
        <v>0</v>
      </c>
      <c r="L56" s="106">
        <v>21</v>
      </c>
      <c r="M56" s="106">
        <f>G56*(1+L56/100)</f>
        <v>0</v>
      </c>
      <c r="N56" s="104">
        <v>0</v>
      </c>
      <c r="O56" s="104">
        <f>ROUND(E56*N56,5)</f>
        <v>0</v>
      </c>
      <c r="P56" s="104">
        <v>0</v>
      </c>
      <c r="Q56" s="104">
        <f>ROUND(E56*P56,5)</f>
        <v>0</v>
      </c>
      <c r="R56" s="104"/>
      <c r="S56" s="104"/>
      <c r="T56" s="105">
        <v>2.4E-2</v>
      </c>
      <c r="U56" s="104">
        <f>ROUND(E56*T56,2)</f>
        <v>0.61</v>
      </c>
      <c r="V56" s="99"/>
      <c r="W56" s="99"/>
      <c r="X56" s="99"/>
      <c r="Y56" s="99"/>
      <c r="Z56" s="99"/>
      <c r="AA56" s="99"/>
      <c r="AB56" s="99"/>
      <c r="AC56" s="99"/>
      <c r="AD56" s="99"/>
      <c r="AE56" s="99" t="s">
        <v>79</v>
      </c>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1:60" outlineLevel="1">
      <c r="A57" s="100"/>
      <c r="B57" s="281"/>
      <c r="C57" s="285" t="s">
        <v>1473</v>
      </c>
      <c r="D57" s="284"/>
      <c r="E57" s="264">
        <v>25.5</v>
      </c>
      <c r="F57" s="106"/>
      <c r="G57" s="106"/>
      <c r="H57" s="106"/>
      <c r="I57" s="106"/>
      <c r="J57" s="106"/>
      <c r="K57" s="106"/>
      <c r="L57" s="106"/>
      <c r="M57" s="106"/>
      <c r="N57" s="104"/>
      <c r="O57" s="104"/>
      <c r="P57" s="104"/>
      <c r="Q57" s="104"/>
      <c r="R57" s="104"/>
      <c r="S57" s="104"/>
      <c r="T57" s="105"/>
      <c r="U57" s="104"/>
      <c r="V57" s="99"/>
      <c r="W57" s="99"/>
      <c r="X57" s="99"/>
      <c r="Y57" s="99"/>
      <c r="Z57" s="99"/>
      <c r="AA57" s="99"/>
      <c r="AB57" s="99"/>
      <c r="AC57" s="99"/>
      <c r="AD57" s="99"/>
      <c r="AE57" s="99" t="s">
        <v>725</v>
      </c>
      <c r="AF57" s="99">
        <v>0</v>
      </c>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ht="22.5" outlineLevel="1">
      <c r="A58" s="100">
        <v>18</v>
      </c>
      <c r="B58" s="281" t="s">
        <v>1351</v>
      </c>
      <c r="C58" s="280" t="s">
        <v>1350</v>
      </c>
      <c r="D58" s="104" t="s">
        <v>114</v>
      </c>
      <c r="E58" s="257">
        <v>25.5</v>
      </c>
      <c r="F58" s="256">
        <v>0</v>
      </c>
      <c r="G58" s="106">
        <f>ROUND(E58*F58,2)</f>
        <v>0</v>
      </c>
      <c r="H58" s="106"/>
      <c r="I58" s="106">
        <f>ROUND(E58*H58,2)</f>
        <v>0</v>
      </c>
      <c r="J58" s="106"/>
      <c r="K58" s="106">
        <f>ROUND(E58*J58,2)</f>
        <v>0</v>
      </c>
      <c r="L58" s="106">
        <v>21</v>
      </c>
      <c r="M58" s="106">
        <f>G58*(1+L58/100)</f>
        <v>0</v>
      </c>
      <c r="N58" s="104">
        <v>0.12144000000000001</v>
      </c>
      <c r="O58" s="104">
        <f>ROUND(E58*N58,5)</f>
        <v>3.0967199999999999</v>
      </c>
      <c r="P58" s="104">
        <v>0</v>
      </c>
      <c r="Q58" s="104">
        <f>ROUND(E58*P58,5)</f>
        <v>0</v>
      </c>
      <c r="R58" s="104"/>
      <c r="S58" s="104"/>
      <c r="T58" s="105">
        <v>0</v>
      </c>
      <c r="U58" s="104">
        <f>ROUND(E58*T58,2)</f>
        <v>0</v>
      </c>
      <c r="V58" s="99"/>
      <c r="W58" s="99"/>
      <c r="X58" s="99"/>
      <c r="Y58" s="99"/>
      <c r="Z58" s="99"/>
      <c r="AA58" s="99"/>
      <c r="AB58" s="99"/>
      <c r="AC58" s="99"/>
      <c r="AD58" s="99"/>
      <c r="AE58" s="99" t="s">
        <v>745</v>
      </c>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row>
    <row r="59" spans="1:60" outlineLevel="1">
      <c r="A59" s="100"/>
      <c r="B59" s="281"/>
      <c r="C59" s="362" t="s">
        <v>1344</v>
      </c>
      <c r="D59" s="363"/>
      <c r="E59" s="364"/>
      <c r="F59" s="365"/>
      <c r="G59" s="366"/>
      <c r="H59" s="106"/>
      <c r="I59" s="106"/>
      <c r="J59" s="106"/>
      <c r="K59" s="106"/>
      <c r="L59" s="106"/>
      <c r="M59" s="106"/>
      <c r="N59" s="104"/>
      <c r="O59" s="104"/>
      <c r="P59" s="104"/>
      <c r="Q59" s="104"/>
      <c r="R59" s="104"/>
      <c r="S59" s="104"/>
      <c r="T59" s="105"/>
      <c r="U59" s="104"/>
      <c r="V59" s="99"/>
      <c r="W59" s="99"/>
      <c r="X59" s="99"/>
      <c r="Y59" s="99"/>
      <c r="Z59" s="99"/>
      <c r="AA59" s="99"/>
      <c r="AB59" s="99"/>
      <c r="AC59" s="99"/>
      <c r="AD59" s="99"/>
      <c r="AE59" s="99" t="s">
        <v>80</v>
      </c>
      <c r="AF59" s="99"/>
      <c r="AG59" s="99"/>
      <c r="AH59" s="99"/>
      <c r="AI59" s="99"/>
      <c r="AJ59" s="99"/>
      <c r="AK59" s="99"/>
      <c r="AL59" s="99"/>
      <c r="AM59" s="99"/>
      <c r="AN59" s="99"/>
      <c r="AO59" s="99"/>
      <c r="AP59" s="99"/>
      <c r="AQ59" s="99"/>
      <c r="AR59" s="99"/>
      <c r="AS59" s="99"/>
      <c r="AT59" s="99"/>
      <c r="AU59" s="99"/>
      <c r="AV59" s="99"/>
      <c r="AW59" s="99"/>
      <c r="AX59" s="99"/>
      <c r="AY59" s="99"/>
      <c r="AZ59" s="99"/>
      <c r="BA59" s="101" t="str">
        <f>C59</f>
        <v>Detailní popis materiálu a způsobu provádění viz. PD a TZ SO 01.</v>
      </c>
      <c r="BB59" s="99"/>
      <c r="BC59" s="99"/>
      <c r="BD59" s="99"/>
      <c r="BE59" s="99"/>
      <c r="BF59" s="99"/>
      <c r="BG59" s="99"/>
      <c r="BH59" s="99"/>
    </row>
    <row r="60" spans="1:60" outlineLevel="1">
      <c r="A60" s="100"/>
      <c r="B60" s="281"/>
      <c r="C60" s="285" t="s">
        <v>1473</v>
      </c>
      <c r="D60" s="284"/>
      <c r="E60" s="264">
        <v>25.5</v>
      </c>
      <c r="F60" s="106"/>
      <c r="G60" s="10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725</v>
      </c>
      <c r="AF60" s="99">
        <v>0</v>
      </c>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outlineLevel="1">
      <c r="A61" s="100">
        <v>19</v>
      </c>
      <c r="B61" s="281" t="s">
        <v>1349</v>
      </c>
      <c r="C61" s="280" t="s">
        <v>1348</v>
      </c>
      <c r="D61" s="104" t="s">
        <v>114</v>
      </c>
      <c r="E61" s="257">
        <v>25.5</v>
      </c>
      <c r="F61" s="256">
        <v>0</v>
      </c>
      <c r="G61" s="106">
        <f>ROUND(E61*F61,2)</f>
        <v>0</v>
      </c>
      <c r="H61" s="106"/>
      <c r="I61" s="106">
        <f>ROUND(E61*H61,2)</f>
        <v>0</v>
      </c>
      <c r="J61" s="106"/>
      <c r="K61" s="106">
        <f>ROUND(E61*J61,2)</f>
        <v>0</v>
      </c>
      <c r="L61" s="106">
        <v>21</v>
      </c>
      <c r="M61" s="106">
        <f>G61*(1+L61/100)</f>
        <v>0</v>
      </c>
      <c r="N61" s="104">
        <v>0</v>
      </c>
      <c r="O61" s="104">
        <f>ROUND(E61*N61,5)</f>
        <v>0</v>
      </c>
      <c r="P61" s="104">
        <v>0</v>
      </c>
      <c r="Q61" s="104">
        <f>ROUND(E61*P61,5)</f>
        <v>0</v>
      </c>
      <c r="R61" s="104"/>
      <c r="S61" s="104"/>
      <c r="T61" s="105">
        <v>2.3E-2</v>
      </c>
      <c r="U61" s="104">
        <f>ROUND(E61*T61,2)</f>
        <v>0.59</v>
      </c>
      <c r="V61" s="99"/>
      <c r="W61" s="99"/>
      <c r="X61" s="99"/>
      <c r="Y61" s="99"/>
      <c r="Z61" s="99"/>
      <c r="AA61" s="99"/>
      <c r="AB61" s="99"/>
      <c r="AC61" s="99"/>
      <c r="AD61" s="99"/>
      <c r="AE61" s="99" t="s">
        <v>79</v>
      </c>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outlineLevel="1">
      <c r="A62" s="100"/>
      <c r="B62" s="281"/>
      <c r="C62" s="285" t="s">
        <v>1473</v>
      </c>
      <c r="D62" s="284"/>
      <c r="E62" s="264">
        <v>25.5</v>
      </c>
      <c r="F62" s="106"/>
      <c r="G62" s="106"/>
      <c r="H62" s="106"/>
      <c r="I62" s="106"/>
      <c r="J62" s="106"/>
      <c r="K62" s="106"/>
      <c r="L62" s="106"/>
      <c r="M62" s="106"/>
      <c r="N62" s="104"/>
      <c r="O62" s="104"/>
      <c r="P62" s="104"/>
      <c r="Q62" s="104"/>
      <c r="R62" s="104"/>
      <c r="S62" s="104"/>
      <c r="T62" s="105"/>
      <c r="U62" s="104"/>
      <c r="V62" s="99"/>
      <c r="W62" s="99"/>
      <c r="X62" s="99"/>
      <c r="Y62" s="99"/>
      <c r="Z62" s="99"/>
      <c r="AA62" s="99"/>
      <c r="AB62" s="99"/>
      <c r="AC62" s="99"/>
      <c r="AD62" s="99"/>
      <c r="AE62" s="99" t="s">
        <v>725</v>
      </c>
      <c r="AF62" s="99">
        <v>0</v>
      </c>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60" ht="22.5" outlineLevel="1">
      <c r="A63" s="100">
        <v>20</v>
      </c>
      <c r="B63" s="281" t="s">
        <v>1347</v>
      </c>
      <c r="C63" s="280" t="s">
        <v>1346</v>
      </c>
      <c r="D63" s="104" t="s">
        <v>114</v>
      </c>
      <c r="E63" s="257">
        <v>25.5</v>
      </c>
      <c r="F63" s="256">
        <v>0</v>
      </c>
      <c r="G63" s="106">
        <f>ROUND(E63*F63,2)</f>
        <v>0</v>
      </c>
      <c r="H63" s="106"/>
      <c r="I63" s="106">
        <f>ROUND(E63*H63,2)</f>
        <v>0</v>
      </c>
      <c r="J63" s="106"/>
      <c r="K63" s="106">
        <f>ROUND(E63*J63,2)</f>
        <v>0</v>
      </c>
      <c r="L63" s="106">
        <v>21</v>
      </c>
      <c r="M63" s="106">
        <f>G63*(1+L63/100)</f>
        <v>0</v>
      </c>
      <c r="N63" s="104">
        <v>8.0960000000000004E-2</v>
      </c>
      <c r="O63" s="104">
        <f>ROUND(E63*N63,5)</f>
        <v>2.0644800000000001</v>
      </c>
      <c r="P63" s="104">
        <v>0</v>
      </c>
      <c r="Q63" s="104">
        <f>ROUND(E63*P63,5)</f>
        <v>0</v>
      </c>
      <c r="R63" s="104"/>
      <c r="S63" s="104"/>
      <c r="T63" s="105">
        <v>0</v>
      </c>
      <c r="U63" s="104">
        <f>ROUND(E63*T63,2)</f>
        <v>0</v>
      </c>
      <c r="V63" s="99"/>
      <c r="W63" s="99"/>
      <c r="X63" s="99"/>
      <c r="Y63" s="99"/>
      <c r="Z63" s="99"/>
      <c r="AA63" s="99"/>
      <c r="AB63" s="99"/>
      <c r="AC63" s="99"/>
      <c r="AD63" s="99"/>
      <c r="AE63" s="99" t="s">
        <v>745</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ht="45" outlineLevel="1">
      <c r="A64" s="100"/>
      <c r="B64" s="281"/>
      <c r="C64" s="362" t="s">
        <v>1345</v>
      </c>
      <c r="D64" s="363"/>
      <c r="E64" s="364"/>
      <c r="F64" s="365"/>
      <c r="G64" s="366"/>
      <c r="H64" s="106"/>
      <c r="I64" s="106"/>
      <c r="J64" s="106"/>
      <c r="K64" s="106"/>
      <c r="L64" s="106"/>
      <c r="M64" s="106"/>
      <c r="N64" s="104"/>
      <c r="O64" s="104"/>
      <c r="P64" s="104"/>
      <c r="Q64" s="104"/>
      <c r="R64" s="104"/>
      <c r="S64" s="104"/>
      <c r="T64" s="105"/>
      <c r="U64" s="104"/>
      <c r="V64" s="99"/>
      <c r="W64" s="99"/>
      <c r="X64" s="99"/>
      <c r="Y64" s="99"/>
      <c r="Z64" s="99"/>
      <c r="AA64" s="99"/>
      <c r="AB64" s="99"/>
      <c r="AC64" s="99"/>
      <c r="AD64" s="99"/>
      <c r="AE64" s="99" t="s">
        <v>80</v>
      </c>
      <c r="AF64" s="99"/>
      <c r="AG64" s="99"/>
      <c r="AH64" s="99"/>
      <c r="AI64" s="99"/>
      <c r="AJ64" s="99"/>
      <c r="AK64" s="99"/>
      <c r="AL64" s="99"/>
      <c r="AM64" s="99"/>
      <c r="AN64" s="99"/>
      <c r="AO64" s="99"/>
      <c r="AP64" s="99"/>
      <c r="AQ64" s="99"/>
      <c r="AR64" s="99"/>
      <c r="AS64" s="99"/>
      <c r="AT64" s="99"/>
      <c r="AU64" s="99"/>
      <c r="AV64" s="99"/>
      <c r="AW64" s="99"/>
      <c r="AX64" s="99"/>
      <c r="AY64" s="99"/>
      <c r="AZ64" s="99"/>
      <c r="BA64" s="101" t="str">
        <f>C64</f>
        <v>Min. vodopropustnost mlatového materiálu 2,10 x 10-4 cm/s, min. pevnost ve smyku 64,4 kPa, zatížení 7,5t, spotřeba materiálu 100 kg/m2, objemová hmotnost po zhutnění 2,199 t/m3. Výše uvedené podmínky musí mlatový materiál splňovat bez použití pojiv a stabilizátorů. Mlatový materiál nesmí obsahovat barviva a recykláty, musí se jednat o 100% přírodní materiál.</v>
      </c>
      <c r="BB64" s="99"/>
      <c r="BC64" s="99"/>
      <c r="BD64" s="99"/>
      <c r="BE64" s="99"/>
      <c r="BF64" s="99"/>
      <c r="BG64" s="99"/>
      <c r="BH64" s="99"/>
    </row>
    <row r="65" spans="1:60" outlineLevel="1">
      <c r="A65" s="100"/>
      <c r="B65" s="281"/>
      <c r="C65" s="362" t="s">
        <v>1344</v>
      </c>
      <c r="D65" s="363"/>
      <c r="E65" s="364"/>
      <c r="F65" s="365"/>
      <c r="G65" s="366"/>
      <c r="H65" s="106"/>
      <c r="I65" s="106"/>
      <c r="J65" s="106"/>
      <c r="K65" s="106"/>
      <c r="L65" s="106"/>
      <c r="M65" s="106"/>
      <c r="N65" s="104"/>
      <c r="O65" s="104"/>
      <c r="P65" s="104"/>
      <c r="Q65" s="104"/>
      <c r="R65" s="104"/>
      <c r="S65" s="104"/>
      <c r="T65" s="105"/>
      <c r="U65" s="104"/>
      <c r="V65" s="99"/>
      <c r="W65" s="99"/>
      <c r="X65" s="99"/>
      <c r="Y65" s="99"/>
      <c r="Z65" s="99"/>
      <c r="AA65" s="99"/>
      <c r="AB65" s="99"/>
      <c r="AC65" s="99"/>
      <c r="AD65" s="99"/>
      <c r="AE65" s="99" t="s">
        <v>80</v>
      </c>
      <c r="AF65" s="99"/>
      <c r="AG65" s="99"/>
      <c r="AH65" s="99"/>
      <c r="AI65" s="99"/>
      <c r="AJ65" s="99"/>
      <c r="AK65" s="99"/>
      <c r="AL65" s="99"/>
      <c r="AM65" s="99"/>
      <c r="AN65" s="99"/>
      <c r="AO65" s="99"/>
      <c r="AP65" s="99"/>
      <c r="AQ65" s="99"/>
      <c r="AR65" s="99"/>
      <c r="AS65" s="99"/>
      <c r="AT65" s="99"/>
      <c r="AU65" s="99"/>
      <c r="AV65" s="99"/>
      <c r="AW65" s="99"/>
      <c r="AX65" s="99"/>
      <c r="AY65" s="99"/>
      <c r="AZ65" s="99"/>
      <c r="BA65" s="101" t="str">
        <f>C65</f>
        <v>Detailní popis materiálu a způsobu provádění viz. PD a TZ SO 01.</v>
      </c>
      <c r="BB65" s="99"/>
      <c r="BC65" s="99"/>
      <c r="BD65" s="99"/>
      <c r="BE65" s="99"/>
      <c r="BF65" s="99"/>
      <c r="BG65" s="99"/>
      <c r="BH65" s="99"/>
    </row>
    <row r="66" spans="1:60" outlineLevel="1">
      <c r="A66" s="100"/>
      <c r="B66" s="281"/>
      <c r="C66" s="285" t="s">
        <v>1473</v>
      </c>
      <c r="D66" s="284"/>
      <c r="E66" s="264">
        <v>25.5</v>
      </c>
      <c r="F66" s="106"/>
      <c r="G66" s="106"/>
      <c r="H66" s="106"/>
      <c r="I66" s="106"/>
      <c r="J66" s="106"/>
      <c r="K66" s="106"/>
      <c r="L66" s="106"/>
      <c r="M66" s="106"/>
      <c r="N66" s="104"/>
      <c r="O66" s="104"/>
      <c r="P66" s="104"/>
      <c r="Q66" s="104"/>
      <c r="R66" s="104"/>
      <c r="S66" s="104"/>
      <c r="T66" s="105"/>
      <c r="U66" s="104"/>
      <c r="V66" s="99"/>
      <c r="W66" s="99"/>
      <c r="X66" s="99"/>
      <c r="Y66" s="99"/>
      <c r="Z66" s="99"/>
      <c r="AA66" s="99"/>
      <c r="AB66" s="99"/>
      <c r="AC66" s="99"/>
      <c r="AD66" s="99"/>
      <c r="AE66" s="99" t="s">
        <v>725</v>
      </c>
      <c r="AF66" s="99">
        <v>0</v>
      </c>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ht="22.5" outlineLevel="1">
      <c r="A67" s="100">
        <v>21</v>
      </c>
      <c r="B67" s="281" t="s">
        <v>1303</v>
      </c>
      <c r="C67" s="280" t="s">
        <v>1302</v>
      </c>
      <c r="D67" s="104" t="s">
        <v>114</v>
      </c>
      <c r="E67" s="257">
        <v>40.1</v>
      </c>
      <c r="F67" s="256">
        <v>0</v>
      </c>
      <c r="G67" s="106">
        <f>ROUND(E67*F67,2)</f>
        <v>0</v>
      </c>
      <c r="H67" s="106"/>
      <c r="I67" s="106">
        <f>ROUND(E67*H67,2)</f>
        <v>0</v>
      </c>
      <c r="J67" s="106"/>
      <c r="K67" s="106">
        <f>ROUND(E67*J67,2)</f>
        <v>0</v>
      </c>
      <c r="L67" s="106">
        <v>21</v>
      </c>
      <c r="M67" s="106">
        <f>G67*(1+L67/100)</f>
        <v>0</v>
      </c>
      <c r="N67" s="104">
        <v>0</v>
      </c>
      <c r="O67" s="104">
        <f>ROUND(E67*N67,5)</f>
        <v>0</v>
      </c>
      <c r="P67" s="104">
        <v>0</v>
      </c>
      <c r="Q67" s="104">
        <f>ROUND(E67*P67,5)</f>
        <v>0</v>
      </c>
      <c r="R67" s="104"/>
      <c r="S67" s="104"/>
      <c r="T67" s="105">
        <v>2.5999999999999999E-2</v>
      </c>
      <c r="U67" s="104">
        <f>ROUND(E67*T67,2)</f>
        <v>1.04</v>
      </c>
      <c r="V67" s="99"/>
      <c r="W67" s="99"/>
      <c r="X67" s="99"/>
      <c r="Y67" s="99"/>
      <c r="Z67" s="99"/>
      <c r="AA67" s="99"/>
      <c r="AB67" s="99"/>
      <c r="AC67" s="99"/>
      <c r="AD67" s="99"/>
      <c r="AE67" s="99" t="s">
        <v>79</v>
      </c>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outlineLevel="1">
      <c r="A68" s="100"/>
      <c r="B68" s="281"/>
      <c r="C68" s="285" t="s">
        <v>1472</v>
      </c>
      <c r="D68" s="284"/>
      <c r="E68" s="264">
        <v>22.7</v>
      </c>
      <c r="F68" s="106"/>
      <c r="G68" s="106"/>
      <c r="H68" s="106"/>
      <c r="I68" s="106"/>
      <c r="J68" s="106"/>
      <c r="K68" s="106"/>
      <c r="L68" s="106"/>
      <c r="M68" s="106"/>
      <c r="N68" s="104"/>
      <c r="O68" s="104"/>
      <c r="P68" s="104"/>
      <c r="Q68" s="104"/>
      <c r="R68" s="104"/>
      <c r="S68" s="104"/>
      <c r="T68" s="105"/>
      <c r="U68" s="104"/>
      <c r="V68" s="99"/>
      <c r="W68" s="99"/>
      <c r="X68" s="99"/>
      <c r="Y68" s="99"/>
      <c r="Z68" s="99"/>
      <c r="AA68" s="99"/>
      <c r="AB68" s="99"/>
      <c r="AC68" s="99"/>
      <c r="AD68" s="99"/>
      <c r="AE68" s="99" t="s">
        <v>725</v>
      </c>
      <c r="AF68" s="99">
        <v>0</v>
      </c>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outlineLevel="1">
      <c r="A69" s="100"/>
      <c r="B69" s="281"/>
      <c r="C69" s="285" t="s">
        <v>1471</v>
      </c>
      <c r="D69" s="284"/>
      <c r="E69" s="264">
        <v>17.399999999999999</v>
      </c>
      <c r="F69" s="106"/>
      <c r="G69" s="106"/>
      <c r="H69" s="106"/>
      <c r="I69" s="106"/>
      <c r="J69" s="106"/>
      <c r="K69" s="106"/>
      <c r="L69" s="106"/>
      <c r="M69" s="106"/>
      <c r="N69" s="104"/>
      <c r="O69" s="104"/>
      <c r="P69" s="104"/>
      <c r="Q69" s="104"/>
      <c r="R69" s="104"/>
      <c r="S69" s="104"/>
      <c r="T69" s="105"/>
      <c r="U69" s="104"/>
      <c r="V69" s="99"/>
      <c r="W69" s="99"/>
      <c r="X69" s="99"/>
      <c r="Y69" s="99"/>
      <c r="Z69" s="99"/>
      <c r="AA69" s="99"/>
      <c r="AB69" s="99"/>
      <c r="AC69" s="99"/>
      <c r="AD69" s="99"/>
      <c r="AE69" s="99" t="s">
        <v>725</v>
      </c>
      <c r="AF69" s="99">
        <v>0</v>
      </c>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c r="A70" s="263" t="s">
        <v>149</v>
      </c>
      <c r="B70" s="283" t="s">
        <v>161</v>
      </c>
      <c r="C70" s="282" t="s">
        <v>160</v>
      </c>
      <c r="D70" s="258"/>
      <c r="E70" s="261"/>
      <c r="F70" s="260"/>
      <c r="G70" s="260">
        <f>SUMIF(AE71:AE71,"&lt;&gt;NOR",G71:G71)</f>
        <v>0</v>
      </c>
      <c r="H70" s="260"/>
      <c r="I70" s="260">
        <f>SUM(I71:I71)</f>
        <v>0</v>
      </c>
      <c r="J70" s="260"/>
      <c r="K70" s="260">
        <f>SUM(K71:K71)</f>
        <v>0</v>
      </c>
      <c r="L70" s="260"/>
      <c r="M70" s="260">
        <f>SUM(M71:M71)</f>
        <v>0</v>
      </c>
      <c r="N70" s="258"/>
      <c r="O70" s="258">
        <f>SUM(O71:O71)</f>
        <v>0</v>
      </c>
      <c r="P70" s="258"/>
      <c r="Q70" s="258">
        <f>SUM(Q71:Q71)</f>
        <v>0</v>
      </c>
      <c r="R70" s="258"/>
      <c r="S70" s="258"/>
      <c r="T70" s="259"/>
      <c r="U70" s="258">
        <f>SUM(U71:U71)</f>
        <v>12.63</v>
      </c>
      <c r="AE70" t="s">
        <v>78</v>
      </c>
    </row>
    <row r="71" spans="1:60" outlineLevel="1">
      <c r="A71" s="110">
        <v>22</v>
      </c>
      <c r="B71" s="279" t="s">
        <v>810</v>
      </c>
      <c r="C71" s="278" t="s">
        <v>809</v>
      </c>
      <c r="D71" s="251" t="s">
        <v>120</v>
      </c>
      <c r="E71" s="255">
        <v>32.392499999999998</v>
      </c>
      <c r="F71" s="254">
        <v>0</v>
      </c>
      <c r="G71" s="253">
        <f>ROUND(E71*F71,2)</f>
        <v>0</v>
      </c>
      <c r="H71" s="253"/>
      <c r="I71" s="253">
        <f>ROUND(E71*H71,2)</f>
        <v>0</v>
      </c>
      <c r="J71" s="253"/>
      <c r="K71" s="253">
        <f>ROUND(E71*J71,2)</f>
        <v>0</v>
      </c>
      <c r="L71" s="253">
        <v>21</v>
      </c>
      <c r="M71" s="253">
        <f>G71*(1+L71/100)</f>
        <v>0</v>
      </c>
      <c r="N71" s="251">
        <v>0</v>
      </c>
      <c r="O71" s="251">
        <f>ROUND(E71*N71,5)</f>
        <v>0</v>
      </c>
      <c r="P71" s="251">
        <v>0</v>
      </c>
      <c r="Q71" s="251">
        <f>ROUND(E71*P71,5)</f>
        <v>0</v>
      </c>
      <c r="R71" s="251"/>
      <c r="S71" s="251"/>
      <c r="T71" s="252">
        <v>0.39</v>
      </c>
      <c r="U71" s="251">
        <f>ROUND(E71*T71,2)</f>
        <v>12.63</v>
      </c>
      <c r="V71" s="99"/>
      <c r="W71" s="99"/>
      <c r="X71" s="99"/>
      <c r="Y71" s="99"/>
      <c r="Z71" s="99"/>
      <c r="AA71" s="99"/>
      <c r="AB71" s="99"/>
      <c r="AC71" s="99"/>
      <c r="AD71" s="99"/>
      <c r="AE71" s="99" t="s">
        <v>79</v>
      </c>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c r="A72" s="4"/>
      <c r="B72" s="5" t="s">
        <v>712</v>
      </c>
      <c r="C72" s="250" t="s">
        <v>712</v>
      </c>
      <c r="D72" s="4"/>
      <c r="E72" s="4"/>
      <c r="F72" s="4"/>
      <c r="G72" s="4"/>
      <c r="H72" s="4"/>
      <c r="I72" s="4"/>
      <c r="J72" s="4"/>
      <c r="K72" s="4"/>
      <c r="L72" s="4"/>
      <c r="M72" s="4"/>
      <c r="N72" s="4"/>
      <c r="O72" s="4"/>
      <c r="P72" s="4"/>
      <c r="Q72" s="4"/>
      <c r="R72" s="4"/>
      <c r="S72" s="4"/>
      <c r="T72" s="4"/>
      <c r="U72" s="4"/>
      <c r="AC72">
        <v>12</v>
      </c>
      <c r="AD72">
        <v>21</v>
      </c>
    </row>
    <row r="73" spans="1:60" ht="15">
      <c r="A73" s="236" t="s">
        <v>288</v>
      </c>
      <c r="B73" s="237"/>
      <c r="C73" s="237"/>
      <c r="D73" s="238"/>
      <c r="E73" s="237"/>
      <c r="F73" s="238"/>
      <c r="G73" s="277">
        <f>G8+G47+G52+G70</f>
        <v>0</v>
      </c>
      <c r="H73" s="4"/>
      <c r="I73" s="4"/>
      <c r="J73" s="4"/>
      <c r="K73" s="4"/>
      <c r="L73" s="4"/>
      <c r="M73" s="4"/>
      <c r="N73" s="4"/>
      <c r="O73" s="4"/>
      <c r="P73" s="4"/>
      <c r="Q73" s="4"/>
      <c r="R73" s="4"/>
      <c r="S73" s="4"/>
      <c r="T73" s="4"/>
      <c r="U73" s="4"/>
      <c r="AC73">
        <f>SUMIF(L7:L71,AC72,G7:G71)</f>
        <v>0</v>
      </c>
      <c r="AD73">
        <f>SUMIF(L7:L71,AD72,G7:G71)</f>
        <v>0</v>
      </c>
      <c r="AE73" t="s">
        <v>715</v>
      </c>
    </row>
    <row r="74" spans="1:60">
      <c r="A74" s="4"/>
      <c r="B74" s="5" t="s">
        <v>712</v>
      </c>
      <c r="C74" s="250" t="s">
        <v>712</v>
      </c>
      <c r="D74" s="4"/>
      <c r="E74" s="4"/>
      <c r="F74" s="4"/>
      <c r="G74" s="4"/>
      <c r="H74" s="4"/>
      <c r="I74" s="4"/>
      <c r="J74" s="4"/>
      <c r="K74" s="4"/>
      <c r="L74" s="4"/>
      <c r="M74" s="4"/>
      <c r="N74" s="4"/>
      <c r="O74" s="4"/>
      <c r="P74" s="4"/>
      <c r="Q74" s="4"/>
      <c r="R74" s="4"/>
      <c r="S74" s="4"/>
      <c r="T74" s="4"/>
      <c r="U74" s="4"/>
    </row>
    <row r="75" spans="1:60">
      <c r="A75" s="4"/>
      <c r="B75" s="5" t="s">
        <v>712</v>
      </c>
      <c r="C75" s="250" t="s">
        <v>712</v>
      </c>
      <c r="D75" s="4"/>
      <c r="E75" s="4"/>
      <c r="F75" s="4"/>
      <c r="G75" s="4"/>
      <c r="H75" s="4"/>
      <c r="I75" s="4"/>
      <c r="J75" s="4"/>
      <c r="K75" s="4"/>
      <c r="L75" s="4"/>
      <c r="M75" s="4"/>
      <c r="N75" s="4"/>
      <c r="O75" s="4"/>
      <c r="P75" s="4"/>
      <c r="Q75" s="4"/>
      <c r="R75" s="4"/>
      <c r="S75" s="4"/>
      <c r="T75" s="4"/>
      <c r="U75" s="4"/>
    </row>
    <row r="76" spans="1:60">
      <c r="A76" s="367" t="s">
        <v>714</v>
      </c>
      <c r="B76" s="367"/>
      <c r="C76" s="368"/>
      <c r="D76" s="4"/>
      <c r="E76" s="4"/>
      <c r="F76" s="4"/>
      <c r="G76" s="4"/>
      <c r="H76" s="4"/>
      <c r="I76" s="4"/>
      <c r="J76" s="4"/>
      <c r="K76" s="4"/>
      <c r="L76" s="4"/>
      <c r="M76" s="4"/>
      <c r="N76" s="4"/>
      <c r="O76" s="4"/>
      <c r="P76" s="4"/>
      <c r="Q76" s="4"/>
      <c r="R76" s="4"/>
      <c r="S76" s="4"/>
      <c r="T76" s="4"/>
      <c r="U76" s="4"/>
    </row>
    <row r="77" spans="1:60">
      <c r="A77" s="369"/>
      <c r="B77" s="370"/>
      <c r="C77" s="371"/>
      <c r="D77" s="370"/>
      <c r="E77" s="370"/>
      <c r="F77" s="370"/>
      <c r="G77" s="372"/>
      <c r="H77" s="4"/>
      <c r="I77" s="4"/>
      <c r="J77" s="4"/>
      <c r="K77" s="4"/>
      <c r="L77" s="4"/>
      <c r="M77" s="4"/>
      <c r="N77" s="4"/>
      <c r="O77" s="4"/>
      <c r="P77" s="4"/>
      <c r="Q77" s="4"/>
      <c r="R77" s="4"/>
      <c r="S77" s="4"/>
      <c r="T77" s="4"/>
      <c r="U77" s="4"/>
      <c r="AE77" t="s">
        <v>713</v>
      </c>
    </row>
    <row r="78" spans="1:60">
      <c r="A78" s="373"/>
      <c r="B78" s="374"/>
      <c r="C78" s="375"/>
      <c r="D78" s="374"/>
      <c r="E78" s="374"/>
      <c r="F78" s="374"/>
      <c r="G78" s="376"/>
      <c r="H78" s="4"/>
      <c r="I78" s="4"/>
      <c r="J78" s="4"/>
      <c r="K78" s="4"/>
      <c r="L78" s="4"/>
      <c r="M78" s="4"/>
      <c r="N78" s="4"/>
      <c r="O78" s="4"/>
      <c r="P78" s="4"/>
      <c r="Q78" s="4"/>
      <c r="R78" s="4"/>
      <c r="S78" s="4"/>
      <c r="T78" s="4"/>
      <c r="U78" s="4"/>
    </row>
    <row r="79" spans="1:60">
      <c r="A79" s="373"/>
      <c r="B79" s="374"/>
      <c r="C79" s="375"/>
      <c r="D79" s="374"/>
      <c r="E79" s="374"/>
      <c r="F79" s="374"/>
      <c r="G79" s="376"/>
      <c r="H79" s="4"/>
      <c r="I79" s="4"/>
      <c r="J79" s="4"/>
      <c r="K79" s="4"/>
      <c r="L79" s="4"/>
      <c r="M79" s="4"/>
      <c r="N79" s="4"/>
      <c r="O79" s="4"/>
      <c r="P79" s="4"/>
      <c r="Q79" s="4"/>
      <c r="R79" s="4"/>
      <c r="S79" s="4"/>
      <c r="T79" s="4"/>
      <c r="U79" s="4"/>
    </row>
    <row r="80" spans="1:60">
      <c r="A80" s="373"/>
      <c r="B80" s="374"/>
      <c r="C80" s="375"/>
      <c r="D80" s="374"/>
      <c r="E80" s="374"/>
      <c r="F80" s="374"/>
      <c r="G80" s="376"/>
      <c r="H80" s="4"/>
      <c r="I80" s="4"/>
      <c r="J80" s="4"/>
      <c r="K80" s="4"/>
      <c r="L80" s="4"/>
      <c r="M80" s="4"/>
      <c r="N80" s="4"/>
      <c r="O80" s="4"/>
      <c r="P80" s="4"/>
      <c r="Q80" s="4"/>
      <c r="R80" s="4"/>
      <c r="S80" s="4"/>
      <c r="T80" s="4"/>
      <c r="U80" s="4"/>
    </row>
    <row r="81" spans="1:31">
      <c r="A81" s="377"/>
      <c r="B81" s="378"/>
      <c r="C81" s="379"/>
      <c r="D81" s="378"/>
      <c r="E81" s="378"/>
      <c r="F81" s="378"/>
      <c r="G81" s="380"/>
      <c r="H81" s="4"/>
      <c r="I81" s="4"/>
      <c r="J81" s="4"/>
      <c r="K81" s="4"/>
      <c r="L81" s="4"/>
      <c r="M81" s="4"/>
      <c r="N81" s="4"/>
      <c r="O81" s="4"/>
      <c r="P81" s="4"/>
      <c r="Q81" s="4"/>
      <c r="R81" s="4"/>
      <c r="S81" s="4"/>
      <c r="T81" s="4"/>
      <c r="U81" s="4"/>
    </row>
    <row r="82" spans="1:31">
      <c r="A82" s="4"/>
      <c r="B82" s="5" t="s">
        <v>712</v>
      </c>
      <c r="C82" s="250" t="s">
        <v>712</v>
      </c>
      <c r="D82" s="4"/>
      <c r="E82" s="4"/>
      <c r="F82" s="4"/>
      <c r="G82" s="4"/>
      <c r="H82" s="4"/>
      <c r="I82" s="4"/>
      <c r="J82" s="4"/>
      <c r="K82" s="4"/>
      <c r="L82" s="4"/>
      <c r="M82" s="4"/>
      <c r="N82" s="4"/>
      <c r="O82" s="4"/>
      <c r="P82" s="4"/>
      <c r="Q82" s="4"/>
      <c r="R82" s="4"/>
      <c r="S82" s="4"/>
      <c r="T82" s="4"/>
      <c r="U82" s="4"/>
    </row>
    <row r="83" spans="1:31">
      <c r="A83" t="s">
        <v>1436</v>
      </c>
      <c r="C83" s="249"/>
      <c r="AE83" t="s">
        <v>711</v>
      </c>
    </row>
    <row r="84" spans="1:31">
      <c r="A84" t="s">
        <v>1437</v>
      </c>
    </row>
    <row r="85" spans="1:31">
      <c r="A85" t="s">
        <v>1438</v>
      </c>
    </row>
    <row r="87" spans="1:31">
      <c r="A87" t="s">
        <v>1439</v>
      </c>
    </row>
    <row r="88" spans="1:31">
      <c r="A88" t="s">
        <v>1440</v>
      </c>
    </row>
  </sheetData>
  <sheetProtection algorithmName="SHA-512" hashValue="gEVWHyYw70OWocsflGtJP4BQfP1A3/+HKWlHDD9HR2TQ0xPfiTfxENDA3EEmqoLyY4NFrXns3cB4J5JHso8hvg==" saltValue="DVxIhn4lVvQIetsxEeVlqw==" spinCount="100000" sheet="1" objects="1" scenarios="1"/>
  <protectedRanges>
    <protectedRange sqref="F9 F12 F14 F18 F21 F24 F26 F28 F31 F34 F36 F38 F41 F44 F48 F53 F56 F58 F61 F63 F67 F71 A77:G81" name="Oblast1"/>
  </protectedRanges>
  <mergeCells count="18">
    <mergeCell ref="C15:G15"/>
    <mergeCell ref="A1:G1"/>
    <mergeCell ref="C2:G2"/>
    <mergeCell ref="C3:G3"/>
    <mergeCell ref="C4:G4"/>
    <mergeCell ref="C10:G10"/>
    <mergeCell ref="C65:G65"/>
    <mergeCell ref="A76:C76"/>
    <mergeCell ref="A77:G81"/>
    <mergeCell ref="C22:G22"/>
    <mergeCell ref="C25:G25"/>
    <mergeCell ref="C27:G27"/>
    <mergeCell ref="C29:G29"/>
    <mergeCell ref="C32:G32"/>
    <mergeCell ref="C49:G49"/>
    <mergeCell ref="C54:G54"/>
    <mergeCell ref="C59:G59"/>
    <mergeCell ref="C64:G64"/>
  </mergeCells>
  <pageMargins left="0.39370078740157499" right="0.196850393700787" top="0.78740157499999996" bottom="0.78740157499999996"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outlinePr summaryBelow="0"/>
  </sheetPr>
  <dimension ref="A1:BH95"/>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287" t="s">
        <v>54</v>
      </c>
      <c r="B2" s="275"/>
      <c r="C2" s="381" t="s">
        <v>1470</v>
      </c>
      <c r="D2" s="382"/>
      <c r="E2" s="382"/>
      <c r="F2" s="382"/>
      <c r="G2" s="361"/>
      <c r="AE2" t="s">
        <v>56</v>
      </c>
    </row>
    <row r="3" spans="1:60" ht="24.95" customHeight="1">
      <c r="A3" s="287" t="s">
        <v>7</v>
      </c>
      <c r="B3" s="275"/>
      <c r="C3" s="381" t="s">
        <v>1258</v>
      </c>
      <c r="D3" s="382"/>
      <c r="E3" s="382"/>
      <c r="F3" s="382"/>
      <c r="G3" s="361"/>
      <c r="AE3" t="s">
        <v>57</v>
      </c>
    </row>
    <row r="4" spans="1:60" ht="24.95" hidden="1" customHeight="1">
      <c r="A4" s="287" t="s">
        <v>8</v>
      </c>
      <c r="B4" s="275"/>
      <c r="C4" s="381"/>
      <c r="D4" s="382"/>
      <c r="E4" s="382"/>
      <c r="F4" s="382"/>
      <c r="G4" s="361"/>
      <c r="AE4" t="s">
        <v>58</v>
      </c>
    </row>
    <row r="5" spans="1:60" hidden="1">
      <c r="A5" s="274" t="s">
        <v>59</v>
      </c>
      <c r="B5" s="286"/>
      <c r="C5" s="96"/>
      <c r="D5" s="97"/>
      <c r="E5" s="97"/>
      <c r="F5" s="97"/>
      <c r="G5" s="273"/>
      <c r="AE5" t="s">
        <v>60</v>
      </c>
    </row>
    <row r="7" spans="1:60" ht="38.25">
      <c r="A7" s="270" t="s">
        <v>61</v>
      </c>
      <c r="B7" s="272" t="s">
        <v>284</v>
      </c>
      <c r="C7" s="272" t="s">
        <v>62</v>
      </c>
      <c r="D7" s="270" t="s">
        <v>63</v>
      </c>
      <c r="E7" s="270" t="s">
        <v>64</v>
      </c>
      <c r="F7" s="271" t="s">
        <v>65</v>
      </c>
      <c r="G7" s="270"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7" t="s">
        <v>77</v>
      </c>
    </row>
    <row r="8" spans="1:60">
      <c r="A8" s="108" t="s">
        <v>149</v>
      </c>
      <c r="B8" s="269" t="s">
        <v>282</v>
      </c>
      <c r="C8" s="268" t="s">
        <v>281</v>
      </c>
      <c r="D8" s="102"/>
      <c r="E8" s="267"/>
      <c r="F8" s="109"/>
      <c r="G8" s="109">
        <f>SUMIF(AE9:AE39,"&lt;&gt;NOR",G9:G39)</f>
        <v>0</v>
      </c>
      <c r="H8" s="109"/>
      <c r="I8" s="109">
        <f>SUM(I9:I39)</f>
        <v>0</v>
      </c>
      <c r="J8" s="109"/>
      <c r="K8" s="109">
        <f>SUM(K9:K39)</f>
        <v>0</v>
      </c>
      <c r="L8" s="109"/>
      <c r="M8" s="109">
        <f>SUM(M9:M39)</f>
        <v>0</v>
      </c>
      <c r="N8" s="102"/>
      <c r="O8" s="102">
        <f>SUM(O9:O39)</f>
        <v>2.7805499999999999</v>
      </c>
      <c r="P8" s="102"/>
      <c r="Q8" s="102">
        <f>SUM(Q9:Q39)</f>
        <v>26.606200000000001</v>
      </c>
      <c r="R8" s="102"/>
      <c r="S8" s="102"/>
      <c r="T8" s="108"/>
      <c r="U8" s="102">
        <f>SUM(U9:U39)</f>
        <v>53.660000000000004</v>
      </c>
      <c r="AE8" t="s">
        <v>78</v>
      </c>
    </row>
    <row r="9" spans="1:60" outlineLevel="1">
      <c r="A9" s="100">
        <v>1</v>
      </c>
      <c r="B9" s="281" t="s">
        <v>1257</v>
      </c>
      <c r="C9" s="280" t="s">
        <v>1256</v>
      </c>
      <c r="D9" s="104" t="s">
        <v>114</v>
      </c>
      <c r="E9" s="257">
        <v>54.4</v>
      </c>
      <c r="F9" s="256">
        <v>0</v>
      </c>
      <c r="G9" s="106">
        <f>ROUND(E9*F9,2)</f>
        <v>0</v>
      </c>
      <c r="H9" s="106"/>
      <c r="I9" s="106">
        <f>ROUND(E9*H9,2)</f>
        <v>0</v>
      </c>
      <c r="J9" s="106"/>
      <c r="K9" s="106">
        <f>ROUND(E9*J9,2)</f>
        <v>0</v>
      </c>
      <c r="L9" s="106">
        <v>21</v>
      </c>
      <c r="M9" s="106">
        <f>G9*(1+L9/100)</f>
        <v>0</v>
      </c>
      <c r="N9" s="104">
        <v>0</v>
      </c>
      <c r="O9" s="104">
        <f>ROUND(E9*N9,5)</f>
        <v>0</v>
      </c>
      <c r="P9" s="104">
        <v>0.13800000000000001</v>
      </c>
      <c r="Q9" s="104">
        <f>ROUND(E9*P9,5)</f>
        <v>7.5072000000000001</v>
      </c>
      <c r="R9" s="104"/>
      <c r="S9" s="104"/>
      <c r="T9" s="105">
        <v>0.16</v>
      </c>
      <c r="U9" s="104">
        <f>ROUND(E9*T9,2)</f>
        <v>8.6999999999999993</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22.5" outlineLevel="1">
      <c r="A10" s="100"/>
      <c r="B10" s="281"/>
      <c r="C10" s="362" t="s">
        <v>1255</v>
      </c>
      <c r="D10" s="363"/>
      <c r="E10" s="364"/>
      <c r="F10" s="365"/>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Rozebrání dlažeb, panelů s přemístěním hmot na skládku na vzdálenost do 3 m nebo s naložením na dopravní prostředek</v>
      </c>
      <c r="BB10" s="99"/>
      <c r="BC10" s="99"/>
      <c r="BD10" s="99"/>
      <c r="BE10" s="99"/>
      <c r="BF10" s="99"/>
      <c r="BG10" s="99"/>
      <c r="BH10" s="99"/>
    </row>
    <row r="11" spans="1:60" ht="22.5" outlineLevel="1">
      <c r="A11" s="100"/>
      <c r="B11" s="281"/>
      <c r="C11" s="285" t="s">
        <v>1468</v>
      </c>
      <c r="D11" s="284"/>
      <c r="E11" s="264">
        <v>14.7</v>
      </c>
      <c r="F11" s="106"/>
      <c r="G11" s="106"/>
      <c r="H11" s="106"/>
      <c r="I11" s="106"/>
      <c r="J11" s="106"/>
      <c r="K11" s="106"/>
      <c r="L11" s="106"/>
      <c r="M11" s="106"/>
      <c r="N11" s="104"/>
      <c r="O11" s="104"/>
      <c r="P11" s="104"/>
      <c r="Q11" s="104"/>
      <c r="R11" s="104"/>
      <c r="S11" s="104"/>
      <c r="T11" s="105"/>
      <c r="U11" s="104"/>
      <c r="V11" s="99"/>
      <c r="W11" s="99"/>
      <c r="X11" s="99"/>
      <c r="Y11" s="99"/>
      <c r="Z11" s="99"/>
      <c r="AA11" s="99"/>
      <c r="AB11" s="99"/>
      <c r="AC11" s="99"/>
      <c r="AD11" s="99"/>
      <c r="AE11" s="99" t="s">
        <v>725</v>
      </c>
      <c r="AF11" s="99">
        <v>0</v>
      </c>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22.5" outlineLevel="1">
      <c r="A12" s="100"/>
      <c r="B12" s="281"/>
      <c r="C12" s="285" t="s">
        <v>1469</v>
      </c>
      <c r="D12" s="284"/>
      <c r="E12" s="264">
        <v>39.700000000000003</v>
      </c>
      <c r="F12" s="106"/>
      <c r="G12" s="10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725</v>
      </c>
      <c r="AF12" s="99">
        <v>0</v>
      </c>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ht="22.5" outlineLevel="1">
      <c r="A13" s="100">
        <v>2</v>
      </c>
      <c r="B13" s="281" t="s">
        <v>1253</v>
      </c>
      <c r="C13" s="280" t="s">
        <v>1252</v>
      </c>
      <c r="D13" s="104" t="s">
        <v>114</v>
      </c>
      <c r="E13" s="257">
        <v>14.7</v>
      </c>
      <c r="F13" s="256">
        <v>0</v>
      </c>
      <c r="G13" s="106">
        <f>ROUND(E13*F13,2)</f>
        <v>0</v>
      </c>
      <c r="H13" s="106"/>
      <c r="I13" s="106">
        <f>ROUND(E13*H13,2)</f>
        <v>0</v>
      </c>
      <c r="J13" s="106"/>
      <c r="K13" s="106">
        <f>ROUND(E13*J13,2)</f>
        <v>0</v>
      </c>
      <c r="L13" s="106">
        <v>21</v>
      </c>
      <c r="M13" s="106">
        <f>G13*(1+L13/100)</f>
        <v>0</v>
      </c>
      <c r="N13" s="104">
        <v>0</v>
      </c>
      <c r="O13" s="104">
        <f>ROUND(E13*N13,5)</f>
        <v>0</v>
      </c>
      <c r="P13" s="104">
        <v>0.77</v>
      </c>
      <c r="Q13" s="104">
        <f>ROUND(E13*P13,5)</f>
        <v>11.319000000000001</v>
      </c>
      <c r="R13" s="104"/>
      <c r="S13" s="104"/>
      <c r="T13" s="105">
        <v>1.1505000000000001</v>
      </c>
      <c r="U13" s="104">
        <f>ROUND(E13*T13,2)</f>
        <v>16.91</v>
      </c>
      <c r="V13" s="99"/>
      <c r="W13" s="99"/>
      <c r="X13" s="99"/>
      <c r="Y13" s="99"/>
      <c r="Z13" s="99"/>
      <c r="AA13" s="99"/>
      <c r="AB13" s="99"/>
      <c r="AC13" s="99"/>
      <c r="AD13" s="99"/>
      <c r="AE13" s="99" t="s">
        <v>79</v>
      </c>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ht="22.5" outlineLevel="1">
      <c r="A14" s="100"/>
      <c r="B14" s="281"/>
      <c r="C14" s="285" t="s">
        <v>1468</v>
      </c>
      <c r="D14" s="284"/>
      <c r="E14" s="264">
        <v>14.7</v>
      </c>
      <c r="F14" s="106"/>
      <c r="G14" s="10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725</v>
      </c>
      <c r="AF14" s="99">
        <v>0</v>
      </c>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outlineLevel="1">
      <c r="A15" s="100">
        <v>3</v>
      </c>
      <c r="B15" s="281" t="s">
        <v>1249</v>
      </c>
      <c r="C15" s="280" t="s">
        <v>1248</v>
      </c>
      <c r="D15" s="104" t="s">
        <v>131</v>
      </c>
      <c r="E15" s="257">
        <v>17</v>
      </c>
      <c r="F15" s="256">
        <v>0</v>
      </c>
      <c r="G15" s="106">
        <f>ROUND(E15*F15,2)</f>
        <v>0</v>
      </c>
      <c r="H15" s="106"/>
      <c r="I15" s="106">
        <f>ROUND(E15*H15,2)</f>
        <v>0</v>
      </c>
      <c r="J15" s="106"/>
      <c r="K15" s="106">
        <f>ROUND(E15*J15,2)</f>
        <v>0</v>
      </c>
      <c r="L15" s="106">
        <v>21</v>
      </c>
      <c r="M15" s="106">
        <f>G15*(1+L15/100)</f>
        <v>0</v>
      </c>
      <c r="N15" s="104">
        <v>0</v>
      </c>
      <c r="O15" s="104">
        <f>ROUND(E15*N15,5)</f>
        <v>0</v>
      </c>
      <c r="P15" s="104">
        <v>0.27</v>
      </c>
      <c r="Q15" s="104">
        <f>ROUND(E15*P15,5)</f>
        <v>4.59</v>
      </c>
      <c r="R15" s="104"/>
      <c r="S15" s="104"/>
      <c r="T15" s="105">
        <v>0.123</v>
      </c>
      <c r="U15" s="104">
        <f>ROUND(E15*T15,2)</f>
        <v>2.09</v>
      </c>
      <c r="V15" s="99"/>
      <c r="W15" s="99"/>
      <c r="X15" s="99"/>
      <c r="Y15" s="99"/>
      <c r="Z15" s="99"/>
      <c r="AA15" s="99"/>
      <c r="AB15" s="99"/>
      <c r="AC15" s="99"/>
      <c r="AD15" s="99"/>
      <c r="AE15" s="99" t="s">
        <v>79</v>
      </c>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ht="22.5" outlineLevel="1">
      <c r="A16" s="100"/>
      <c r="B16" s="281"/>
      <c r="C16" s="362" t="s">
        <v>1243</v>
      </c>
      <c r="D16" s="363"/>
      <c r="E16" s="364"/>
      <c r="F16" s="365"/>
      <c r="G16" s="36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80</v>
      </c>
      <c r="AF16" s="99"/>
      <c r="AG16" s="99"/>
      <c r="AH16" s="99"/>
      <c r="AI16" s="99"/>
      <c r="AJ16" s="99"/>
      <c r="AK16" s="99"/>
      <c r="AL16" s="99"/>
      <c r="AM16" s="99"/>
      <c r="AN16" s="99"/>
      <c r="AO16" s="99"/>
      <c r="AP16" s="99"/>
      <c r="AQ16" s="99"/>
      <c r="AR16" s="99"/>
      <c r="AS16" s="99"/>
      <c r="AT16" s="99"/>
      <c r="AU16" s="99"/>
      <c r="AV16" s="99"/>
      <c r="AW16" s="99"/>
      <c r="AX16" s="99"/>
      <c r="AY16" s="99"/>
      <c r="AZ16" s="99"/>
      <c r="BA16" s="101" t="str">
        <f>C16</f>
        <v>s vybouráním lože, s přemístěním hmot na skládku na vzdálenost do 3 m nebo naložením na dopravní prostředek</v>
      </c>
      <c r="BB16" s="99"/>
      <c r="BC16" s="99"/>
      <c r="BD16" s="99"/>
      <c r="BE16" s="99"/>
      <c r="BF16" s="99"/>
      <c r="BG16" s="99"/>
      <c r="BH16" s="99"/>
    </row>
    <row r="17" spans="1:60" outlineLevel="1">
      <c r="A17" s="100"/>
      <c r="B17" s="281"/>
      <c r="C17" s="285" t="s">
        <v>1467</v>
      </c>
      <c r="D17" s="284"/>
      <c r="E17" s="264">
        <v>17</v>
      </c>
      <c r="F17" s="106"/>
      <c r="G17" s="106"/>
      <c r="H17" s="106"/>
      <c r="I17" s="106"/>
      <c r="J17" s="106"/>
      <c r="K17" s="106"/>
      <c r="L17" s="106"/>
      <c r="M17" s="106"/>
      <c r="N17" s="104"/>
      <c r="O17" s="104"/>
      <c r="P17" s="104"/>
      <c r="Q17" s="104"/>
      <c r="R17" s="104"/>
      <c r="S17" s="104"/>
      <c r="T17" s="105"/>
      <c r="U17" s="104"/>
      <c r="V17" s="99"/>
      <c r="W17" s="99"/>
      <c r="X17" s="99"/>
      <c r="Y17" s="99"/>
      <c r="Z17" s="99"/>
      <c r="AA17" s="99"/>
      <c r="AB17" s="99"/>
      <c r="AC17" s="99"/>
      <c r="AD17" s="99"/>
      <c r="AE17" s="99" t="s">
        <v>725</v>
      </c>
      <c r="AF17" s="99">
        <v>0</v>
      </c>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outlineLevel="1">
      <c r="A18" s="100">
        <v>4</v>
      </c>
      <c r="B18" s="281" t="s">
        <v>1238</v>
      </c>
      <c r="C18" s="280" t="s">
        <v>1237</v>
      </c>
      <c r="D18" s="104" t="s">
        <v>113</v>
      </c>
      <c r="E18" s="257">
        <v>21.527999999999999</v>
      </c>
      <c r="F18" s="256">
        <v>0</v>
      </c>
      <c r="G18" s="106">
        <f>ROUND(E18*F18,2)</f>
        <v>0</v>
      </c>
      <c r="H18" s="106"/>
      <c r="I18" s="106">
        <f>ROUND(E18*H18,2)</f>
        <v>0</v>
      </c>
      <c r="J18" s="106"/>
      <c r="K18" s="106">
        <f>ROUND(E18*J18,2)</f>
        <v>0</v>
      </c>
      <c r="L18" s="106">
        <v>21</v>
      </c>
      <c r="M18" s="106">
        <f>G18*(1+L18/100)</f>
        <v>0</v>
      </c>
      <c r="N18" s="104">
        <v>0</v>
      </c>
      <c r="O18" s="104">
        <f>ROUND(E18*N18,5)</f>
        <v>0</v>
      </c>
      <c r="P18" s="104">
        <v>0</v>
      </c>
      <c r="Q18" s="104">
        <f>ROUND(E18*P18,5)</f>
        <v>0</v>
      </c>
      <c r="R18" s="104"/>
      <c r="S18" s="104"/>
      <c r="T18" s="105">
        <v>0.11700000000000001</v>
      </c>
      <c r="U18" s="104">
        <f>ROUND(E18*T18,2)</f>
        <v>2.52</v>
      </c>
      <c r="V18" s="99"/>
      <c r="W18" s="99"/>
      <c r="X18" s="99"/>
      <c r="Y18" s="99"/>
      <c r="Z18" s="99"/>
      <c r="AA18" s="99"/>
      <c r="AB18" s="99"/>
      <c r="AC18" s="99"/>
      <c r="AD18" s="99"/>
      <c r="AE18" s="99" t="s">
        <v>79</v>
      </c>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c r="B19" s="281"/>
      <c r="C19" s="285" t="s">
        <v>1466</v>
      </c>
      <c r="D19" s="284"/>
      <c r="E19" s="264">
        <v>21.527999999999999</v>
      </c>
      <c r="F19" s="106"/>
      <c r="G19" s="10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725</v>
      </c>
      <c r="AF19" s="99">
        <v>0</v>
      </c>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v>5</v>
      </c>
      <c r="B20" s="281" t="s">
        <v>1245</v>
      </c>
      <c r="C20" s="280" t="s">
        <v>1244</v>
      </c>
      <c r="D20" s="104" t="s">
        <v>131</v>
      </c>
      <c r="E20" s="257">
        <v>14.5</v>
      </c>
      <c r="F20" s="256">
        <v>0</v>
      </c>
      <c r="G20" s="106">
        <f>ROUND(E20*F20,2)</f>
        <v>0</v>
      </c>
      <c r="H20" s="106"/>
      <c r="I20" s="106">
        <f>ROUND(E20*H20,2)</f>
        <v>0</v>
      </c>
      <c r="J20" s="106"/>
      <c r="K20" s="106">
        <f>ROUND(E20*J20,2)</f>
        <v>0</v>
      </c>
      <c r="L20" s="106">
        <v>21</v>
      </c>
      <c r="M20" s="106">
        <f>G20*(1+L20/100)</f>
        <v>0</v>
      </c>
      <c r="N20" s="104">
        <v>0</v>
      </c>
      <c r="O20" s="104">
        <f>ROUND(E20*N20,5)</f>
        <v>0</v>
      </c>
      <c r="P20" s="104">
        <v>0.22</v>
      </c>
      <c r="Q20" s="104">
        <f>ROUND(E20*P20,5)</f>
        <v>3.19</v>
      </c>
      <c r="R20" s="104"/>
      <c r="S20" s="104"/>
      <c r="T20" s="105">
        <v>0.14299999999999999</v>
      </c>
      <c r="U20" s="104">
        <f>ROUND(E20*T20,2)</f>
        <v>2.0699999999999998</v>
      </c>
      <c r="V20" s="99"/>
      <c r="W20" s="99"/>
      <c r="X20" s="99"/>
      <c r="Y20" s="99"/>
      <c r="Z20" s="99"/>
      <c r="AA20" s="99"/>
      <c r="AB20" s="99"/>
      <c r="AC20" s="99"/>
      <c r="AD20" s="99"/>
      <c r="AE20" s="99" t="s">
        <v>79</v>
      </c>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ht="22.5" outlineLevel="1">
      <c r="A21" s="100"/>
      <c r="B21" s="281"/>
      <c r="C21" s="362" t="s">
        <v>1243</v>
      </c>
      <c r="D21" s="363"/>
      <c r="E21" s="364"/>
      <c r="F21" s="365"/>
      <c r="G21" s="366"/>
      <c r="H21" s="106"/>
      <c r="I21" s="106"/>
      <c r="J21" s="106"/>
      <c r="K21" s="106"/>
      <c r="L21" s="106"/>
      <c r="M21" s="106"/>
      <c r="N21" s="104"/>
      <c r="O21" s="104"/>
      <c r="P21" s="104"/>
      <c r="Q21" s="104"/>
      <c r="R21" s="104"/>
      <c r="S21" s="104"/>
      <c r="T21" s="105"/>
      <c r="U21" s="104"/>
      <c r="V21" s="99"/>
      <c r="W21" s="99"/>
      <c r="X21" s="99"/>
      <c r="Y21" s="99"/>
      <c r="Z21" s="99"/>
      <c r="AA21" s="99"/>
      <c r="AB21" s="99"/>
      <c r="AC21" s="99"/>
      <c r="AD21" s="99"/>
      <c r="AE21" s="99" t="s">
        <v>80</v>
      </c>
      <c r="AF21" s="99"/>
      <c r="AG21" s="99"/>
      <c r="AH21" s="99"/>
      <c r="AI21" s="99"/>
      <c r="AJ21" s="99"/>
      <c r="AK21" s="99"/>
      <c r="AL21" s="99"/>
      <c r="AM21" s="99"/>
      <c r="AN21" s="99"/>
      <c r="AO21" s="99"/>
      <c r="AP21" s="99"/>
      <c r="AQ21" s="99"/>
      <c r="AR21" s="99"/>
      <c r="AS21" s="99"/>
      <c r="AT21" s="99"/>
      <c r="AU21" s="99"/>
      <c r="AV21" s="99"/>
      <c r="AW21" s="99"/>
      <c r="AX21" s="99"/>
      <c r="AY21" s="99"/>
      <c r="AZ21" s="99"/>
      <c r="BA21" s="101" t="str">
        <f>C21</f>
        <v>s vybouráním lože, s přemístěním hmot na skládku na vzdálenost do 3 m nebo naložením na dopravní prostředek</v>
      </c>
      <c r="BB21" s="99"/>
      <c r="BC21" s="99"/>
      <c r="BD21" s="99"/>
      <c r="BE21" s="99"/>
      <c r="BF21" s="99"/>
      <c r="BG21" s="99"/>
      <c r="BH21" s="99"/>
    </row>
    <row r="22" spans="1:60" outlineLevel="1">
      <c r="A22" s="100"/>
      <c r="B22" s="281"/>
      <c r="C22" s="285" t="s">
        <v>1465</v>
      </c>
      <c r="D22" s="284"/>
      <c r="E22" s="264">
        <v>14.5</v>
      </c>
      <c r="F22" s="106"/>
      <c r="G22" s="106"/>
      <c r="H22" s="106"/>
      <c r="I22" s="106"/>
      <c r="J22" s="106"/>
      <c r="K22" s="106"/>
      <c r="L22" s="106"/>
      <c r="M22" s="106"/>
      <c r="N22" s="104"/>
      <c r="O22" s="104"/>
      <c r="P22" s="104"/>
      <c r="Q22" s="104"/>
      <c r="R22" s="104"/>
      <c r="S22" s="104"/>
      <c r="T22" s="105"/>
      <c r="U22" s="104"/>
      <c r="V22" s="99"/>
      <c r="W22" s="99"/>
      <c r="X22" s="99"/>
      <c r="Y22" s="99"/>
      <c r="Z22" s="99"/>
      <c r="AA22" s="99"/>
      <c r="AB22" s="99"/>
      <c r="AC22" s="99"/>
      <c r="AD22" s="99"/>
      <c r="AE22" s="99" t="s">
        <v>725</v>
      </c>
      <c r="AF22" s="99">
        <v>0</v>
      </c>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row>
    <row r="23" spans="1:60" ht="22.5" outlineLevel="1">
      <c r="A23" s="100">
        <v>6</v>
      </c>
      <c r="B23" s="281" t="s">
        <v>1221</v>
      </c>
      <c r="C23" s="280" t="s">
        <v>1220</v>
      </c>
      <c r="D23" s="104" t="s">
        <v>113</v>
      </c>
      <c r="E23" s="257">
        <v>46.17</v>
      </c>
      <c r="F23" s="256">
        <v>0</v>
      </c>
      <c r="G23" s="106">
        <f>ROUND(E23*F23,2)</f>
        <v>0</v>
      </c>
      <c r="H23" s="106"/>
      <c r="I23" s="106">
        <f>ROUND(E23*H23,2)</f>
        <v>0</v>
      </c>
      <c r="J23" s="106"/>
      <c r="K23" s="106">
        <f>ROUND(E23*J23,2)</f>
        <v>0</v>
      </c>
      <c r="L23" s="106">
        <v>21</v>
      </c>
      <c r="M23" s="106">
        <f>G23*(1+L23/100)</f>
        <v>0</v>
      </c>
      <c r="N23" s="104">
        <v>0</v>
      </c>
      <c r="O23" s="104">
        <f>ROUND(E23*N23,5)</f>
        <v>0</v>
      </c>
      <c r="P23" s="104">
        <v>0</v>
      </c>
      <c r="Q23" s="104">
        <f>ROUND(E23*P23,5)</f>
        <v>0</v>
      </c>
      <c r="R23" s="104"/>
      <c r="S23" s="104"/>
      <c r="T23" s="105">
        <v>0.26666000000000001</v>
      </c>
      <c r="U23" s="104">
        <f>ROUND(E23*T23,2)</f>
        <v>12.31</v>
      </c>
      <c r="V23" s="99"/>
      <c r="W23" s="99"/>
      <c r="X23" s="99"/>
      <c r="Y23" s="99"/>
      <c r="Z23" s="99"/>
      <c r="AA23" s="99"/>
      <c r="AB23" s="99"/>
      <c r="AC23" s="99"/>
      <c r="AD23" s="99"/>
      <c r="AE23" s="99" t="s">
        <v>79</v>
      </c>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ht="45" outlineLevel="1">
      <c r="A24" s="100"/>
      <c r="B24" s="281"/>
      <c r="C24" s="362" t="s">
        <v>1464</v>
      </c>
      <c r="D24" s="363"/>
      <c r="E24" s="364"/>
      <c r="F24" s="365"/>
      <c r="G24" s="366"/>
      <c r="H24" s="106"/>
      <c r="I24" s="106"/>
      <c r="J24" s="106"/>
      <c r="K24" s="106"/>
      <c r="L24" s="106"/>
      <c r="M24" s="106"/>
      <c r="N24" s="104"/>
      <c r="O24" s="104"/>
      <c r="P24" s="104"/>
      <c r="Q24" s="104"/>
      <c r="R24" s="104"/>
      <c r="S24" s="104"/>
      <c r="T24" s="105"/>
      <c r="U24" s="104"/>
      <c r="V24" s="99"/>
      <c r="W24" s="99"/>
      <c r="X24" s="99"/>
      <c r="Y24" s="99"/>
      <c r="Z24" s="99"/>
      <c r="AA24" s="99"/>
      <c r="AB24" s="99"/>
      <c r="AC24" s="99"/>
      <c r="AD24" s="99"/>
      <c r="AE24" s="99" t="s">
        <v>80</v>
      </c>
      <c r="AF24" s="99"/>
      <c r="AG24" s="99"/>
      <c r="AH24" s="99"/>
      <c r="AI24" s="99"/>
      <c r="AJ24" s="99"/>
      <c r="AK24" s="99"/>
      <c r="AL24" s="99"/>
      <c r="AM24" s="99"/>
      <c r="AN24" s="99"/>
      <c r="AO24" s="99"/>
      <c r="AP24" s="99"/>
      <c r="AQ24" s="99"/>
      <c r="AR24" s="99"/>
      <c r="AS24" s="99"/>
      <c r="AT24" s="99"/>
      <c r="AU24" s="99"/>
      <c r="AV24" s="99"/>
      <c r="AW24" s="99"/>
      <c r="AX24" s="99"/>
      <c r="AY24" s="99"/>
      <c r="AZ24" s="99"/>
      <c r="BA24" s="101" t="str">
        <f>C24</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 Bude využita pro násypy v rámci I. etapy.</v>
      </c>
      <c r="BB24" s="99"/>
      <c r="BC24" s="99"/>
      <c r="BD24" s="99"/>
      <c r="BE24" s="99"/>
      <c r="BF24" s="99"/>
      <c r="BG24" s="99"/>
      <c r="BH24" s="99"/>
    </row>
    <row r="25" spans="1:60" outlineLevel="1">
      <c r="A25" s="100"/>
      <c r="B25" s="281"/>
      <c r="C25" s="285" t="s">
        <v>1463</v>
      </c>
      <c r="D25" s="284"/>
      <c r="E25" s="264">
        <v>46.17</v>
      </c>
      <c r="F25" s="106"/>
      <c r="G25" s="10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725</v>
      </c>
      <c r="AF25" s="99">
        <v>0</v>
      </c>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outlineLevel="1">
      <c r="A26" s="100">
        <v>7</v>
      </c>
      <c r="B26" s="281" t="s">
        <v>237</v>
      </c>
      <c r="C26" s="280" t="s">
        <v>1414</v>
      </c>
      <c r="D26" s="104" t="s">
        <v>113</v>
      </c>
      <c r="E26" s="257">
        <v>5.6</v>
      </c>
      <c r="F26" s="256">
        <v>0</v>
      </c>
      <c r="G26" s="106">
        <f>ROUND(E26*F26,2)</f>
        <v>0</v>
      </c>
      <c r="H26" s="106"/>
      <c r="I26" s="106">
        <f>ROUND(E26*H26,2)</f>
        <v>0</v>
      </c>
      <c r="J26" s="106"/>
      <c r="K26" s="106">
        <f>ROUND(E26*J26,2)</f>
        <v>0</v>
      </c>
      <c r="L26" s="106">
        <v>21</v>
      </c>
      <c r="M26" s="106">
        <f>G26*(1+L26/100)</f>
        <v>0</v>
      </c>
      <c r="N26" s="104">
        <v>0</v>
      </c>
      <c r="O26" s="104">
        <f>ROUND(E26*N26,5)</f>
        <v>0</v>
      </c>
      <c r="P26" s="104">
        <v>0</v>
      </c>
      <c r="Q26" s="104">
        <f>ROUND(E26*P26,5)</f>
        <v>0</v>
      </c>
      <c r="R26" s="104"/>
      <c r="S26" s="104"/>
      <c r="T26" s="105">
        <v>0.20200000000000001</v>
      </c>
      <c r="U26" s="104">
        <f>ROUND(E26*T26,2)</f>
        <v>1.1299999999999999</v>
      </c>
      <c r="V26" s="99"/>
      <c r="W26" s="99"/>
      <c r="X26" s="99"/>
      <c r="Y26" s="99"/>
      <c r="Z26" s="99"/>
      <c r="AA26" s="99"/>
      <c r="AB26" s="99"/>
      <c r="AC26" s="99"/>
      <c r="AD26" s="99"/>
      <c r="AE26" s="99" t="s">
        <v>79</v>
      </c>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outlineLevel="1">
      <c r="A27" s="100"/>
      <c r="B27" s="281"/>
      <c r="C27" s="362" t="s">
        <v>1462</v>
      </c>
      <c r="D27" s="363"/>
      <c r="E27" s="364"/>
      <c r="F27" s="365"/>
      <c r="G27" s="366"/>
      <c r="H27" s="106"/>
      <c r="I27" s="106"/>
      <c r="J27" s="106"/>
      <c r="K27" s="106"/>
      <c r="L27" s="106"/>
      <c r="M27" s="106"/>
      <c r="N27" s="104"/>
      <c r="O27" s="104"/>
      <c r="P27" s="104"/>
      <c r="Q27" s="104"/>
      <c r="R27" s="104"/>
      <c r="S27" s="104"/>
      <c r="T27" s="105"/>
      <c r="U27" s="104"/>
      <c r="V27" s="99"/>
      <c r="W27" s="99"/>
      <c r="X27" s="99"/>
      <c r="Y27" s="99"/>
      <c r="Z27" s="99"/>
      <c r="AA27" s="99"/>
      <c r="AB27" s="99"/>
      <c r="AC27" s="99"/>
      <c r="AD27" s="99"/>
      <c r="AE27" s="99" t="s">
        <v>80</v>
      </c>
      <c r="AF27" s="99"/>
      <c r="AG27" s="99"/>
      <c r="AH27" s="99"/>
      <c r="AI27" s="99"/>
      <c r="AJ27" s="99"/>
      <c r="AK27" s="99"/>
      <c r="AL27" s="99"/>
      <c r="AM27" s="99"/>
      <c r="AN27" s="99"/>
      <c r="AO27" s="99"/>
      <c r="AP27" s="99"/>
      <c r="AQ27" s="99"/>
      <c r="AR27" s="99"/>
      <c r="AS27" s="99"/>
      <c r="AT27" s="99"/>
      <c r="AU27" s="99"/>
      <c r="AV27" s="99"/>
      <c r="AW27" s="99"/>
      <c r="AX27" s="99"/>
      <c r="AY27" s="99"/>
      <c r="AZ27" s="99"/>
      <c r="BA27" s="101" t="str">
        <f>C27</f>
        <v>Zásyp sypaninou z jakékoliv horniny s uložením výkopku po vrstvách, se zhutněním.</v>
      </c>
      <c r="BB27" s="99"/>
      <c r="BC27" s="99"/>
      <c r="BD27" s="99"/>
      <c r="BE27" s="99"/>
      <c r="BF27" s="99"/>
      <c r="BG27" s="99"/>
      <c r="BH27" s="99"/>
    </row>
    <row r="28" spans="1:60" outlineLevel="1">
      <c r="A28" s="100"/>
      <c r="B28" s="281"/>
      <c r="C28" s="285" t="s">
        <v>1461</v>
      </c>
      <c r="D28" s="284"/>
      <c r="E28" s="264">
        <v>5.6</v>
      </c>
      <c r="F28" s="106"/>
      <c r="G28" s="10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725</v>
      </c>
      <c r="AF28" s="99">
        <v>0</v>
      </c>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outlineLevel="1">
      <c r="A29" s="100">
        <v>8</v>
      </c>
      <c r="B29" s="281" t="s">
        <v>1408</v>
      </c>
      <c r="C29" s="280" t="s">
        <v>1407</v>
      </c>
      <c r="D29" s="104" t="s">
        <v>113</v>
      </c>
      <c r="E29" s="257">
        <v>51.77</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7.3999999999999996E-2</v>
      </c>
      <c r="U29" s="104">
        <f>ROUND(E29*T29,2)</f>
        <v>3.83</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ht="22.5" outlineLevel="1">
      <c r="A30" s="100"/>
      <c r="B30" s="281"/>
      <c r="C30" s="362" t="s">
        <v>1394</v>
      </c>
      <c r="D30" s="363"/>
      <c r="E30" s="364"/>
      <c r="F30" s="365"/>
      <c r="G30" s="36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80</v>
      </c>
      <c r="AF30" s="99"/>
      <c r="AG30" s="99"/>
      <c r="AH30" s="99"/>
      <c r="AI30" s="99"/>
      <c r="AJ30" s="99"/>
      <c r="AK30" s="99"/>
      <c r="AL30" s="99"/>
      <c r="AM30" s="99"/>
      <c r="AN30" s="99"/>
      <c r="AO30" s="99"/>
      <c r="AP30" s="99"/>
      <c r="AQ30" s="99"/>
      <c r="AR30" s="99"/>
      <c r="AS30" s="99"/>
      <c r="AT30" s="99"/>
      <c r="AU30" s="99"/>
      <c r="AV30" s="99"/>
      <c r="AW30" s="99"/>
      <c r="AX30" s="99"/>
      <c r="AY30" s="99"/>
      <c r="AZ30" s="99"/>
      <c r="BA30" s="101" t="str">
        <f>C30</f>
        <v>Vodorovné přemístění výkopku po suchu, bez ohledu na druh dopravního prostředku, bez naložení výkopku, avšak se složením bez rozhrnutí.</v>
      </c>
      <c r="BB30" s="99"/>
      <c r="BC30" s="99"/>
      <c r="BD30" s="99"/>
      <c r="BE30" s="99"/>
      <c r="BF30" s="99"/>
      <c r="BG30" s="99"/>
      <c r="BH30" s="99"/>
    </row>
    <row r="31" spans="1:60" outlineLevel="1">
      <c r="A31" s="100"/>
      <c r="B31" s="281"/>
      <c r="C31" s="285" t="s">
        <v>1461</v>
      </c>
      <c r="D31" s="284"/>
      <c r="E31" s="264">
        <v>5.6</v>
      </c>
      <c r="F31" s="106"/>
      <c r="G31" s="106"/>
      <c r="H31" s="106"/>
      <c r="I31" s="106"/>
      <c r="J31" s="106"/>
      <c r="K31" s="106"/>
      <c r="L31" s="106"/>
      <c r="M31" s="106"/>
      <c r="N31" s="104"/>
      <c r="O31" s="104"/>
      <c r="P31" s="104"/>
      <c r="Q31" s="104"/>
      <c r="R31" s="104"/>
      <c r="S31" s="104"/>
      <c r="T31" s="105"/>
      <c r="U31" s="104"/>
      <c r="V31" s="99"/>
      <c r="W31" s="99"/>
      <c r="X31" s="99"/>
      <c r="Y31" s="99"/>
      <c r="Z31" s="99"/>
      <c r="AA31" s="99"/>
      <c r="AB31" s="99"/>
      <c r="AC31" s="99"/>
      <c r="AD31" s="99"/>
      <c r="AE31" s="99" t="s">
        <v>725</v>
      </c>
      <c r="AF31" s="99">
        <v>0</v>
      </c>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c r="B32" s="281"/>
      <c r="C32" s="285" t="s">
        <v>1460</v>
      </c>
      <c r="D32" s="284"/>
      <c r="E32" s="264">
        <v>46.17</v>
      </c>
      <c r="F32" s="106"/>
      <c r="G32" s="10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725</v>
      </c>
      <c r="AF32" s="99">
        <v>0</v>
      </c>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v>9</v>
      </c>
      <c r="B33" s="281" t="s">
        <v>1205</v>
      </c>
      <c r="C33" s="280" t="s">
        <v>1204</v>
      </c>
      <c r="D33" s="104" t="s">
        <v>113</v>
      </c>
      <c r="E33" s="257">
        <v>1.665</v>
      </c>
      <c r="F33" s="256">
        <v>0</v>
      </c>
      <c r="G33" s="106">
        <f>ROUND(E33*F33,2)</f>
        <v>0</v>
      </c>
      <c r="H33" s="106"/>
      <c r="I33" s="106">
        <f>ROUND(E33*H33,2)</f>
        <v>0</v>
      </c>
      <c r="J33" s="106"/>
      <c r="K33" s="106">
        <f>ROUND(E33*J33,2)</f>
        <v>0</v>
      </c>
      <c r="L33" s="106">
        <v>21</v>
      </c>
      <c r="M33" s="106">
        <f>G33*(1+L33/100)</f>
        <v>0</v>
      </c>
      <c r="N33" s="104">
        <v>1.67</v>
      </c>
      <c r="O33" s="104">
        <f>ROUND(E33*N33,5)</f>
        <v>2.7805499999999999</v>
      </c>
      <c r="P33" s="104">
        <v>0</v>
      </c>
      <c r="Q33" s="104">
        <f>ROUND(E33*P33,5)</f>
        <v>0</v>
      </c>
      <c r="R33" s="104"/>
      <c r="S33" s="104"/>
      <c r="T33" s="105">
        <v>0.21299999999999999</v>
      </c>
      <c r="U33" s="104">
        <f>ROUND(E33*T33,2)</f>
        <v>0.35</v>
      </c>
      <c r="V33" s="99"/>
      <c r="W33" s="99"/>
      <c r="X33" s="99"/>
      <c r="Y33" s="99"/>
      <c r="Z33" s="99"/>
      <c r="AA33" s="99"/>
      <c r="AB33" s="99"/>
      <c r="AC33" s="99"/>
      <c r="AD33" s="99"/>
      <c r="AE33" s="99" t="s">
        <v>1203</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c r="B34" s="281"/>
      <c r="C34" s="362" t="s">
        <v>1459</v>
      </c>
      <c r="D34" s="363"/>
      <c r="E34" s="364"/>
      <c r="F34" s="365"/>
      <c r="G34" s="366"/>
      <c r="H34" s="106"/>
      <c r="I34" s="106"/>
      <c r="J34" s="106"/>
      <c r="K34" s="106"/>
      <c r="L34" s="106"/>
      <c r="M34" s="106"/>
      <c r="N34" s="104"/>
      <c r="O34" s="104"/>
      <c r="P34" s="104"/>
      <c r="Q34" s="104"/>
      <c r="R34" s="104"/>
      <c r="S34" s="104"/>
      <c r="T34" s="105"/>
      <c r="U34" s="104"/>
      <c r="V34" s="99"/>
      <c r="W34" s="99"/>
      <c r="X34" s="99"/>
      <c r="Y34" s="99"/>
      <c r="Z34" s="99"/>
      <c r="AA34" s="99"/>
      <c r="AB34" s="99"/>
      <c r="AC34" s="99"/>
      <c r="AD34" s="99"/>
      <c r="AE34" s="99" t="s">
        <v>80</v>
      </c>
      <c r="AF34" s="99"/>
      <c r="AG34" s="99"/>
      <c r="AH34" s="99"/>
      <c r="AI34" s="99"/>
      <c r="AJ34" s="99"/>
      <c r="AK34" s="99"/>
      <c r="AL34" s="99"/>
      <c r="AM34" s="99"/>
      <c r="AN34" s="99"/>
      <c r="AO34" s="99"/>
      <c r="AP34" s="99"/>
      <c r="AQ34" s="99"/>
      <c r="AR34" s="99"/>
      <c r="AS34" s="99"/>
      <c r="AT34" s="99"/>
      <c r="AU34" s="99"/>
      <c r="AV34" s="99"/>
      <c r="AW34" s="99"/>
      <c r="AX34" s="99"/>
      <c r="AY34" s="99"/>
      <c r="AZ34" s="99"/>
      <c r="BA34" s="101" t="str">
        <f>C34</f>
        <v>Zásyp sypaninou s vodorovnou přepravou k místu zásypu, uložením ve vrstvách a zhutněním.</v>
      </c>
      <c r="BB34" s="99"/>
      <c r="BC34" s="99"/>
      <c r="BD34" s="99"/>
      <c r="BE34" s="99"/>
      <c r="BF34" s="99"/>
      <c r="BG34" s="99"/>
      <c r="BH34" s="99"/>
    </row>
    <row r="35" spans="1:60" outlineLevel="1">
      <c r="A35" s="100"/>
      <c r="B35" s="281"/>
      <c r="C35" s="285" t="s">
        <v>1458</v>
      </c>
      <c r="D35" s="284"/>
      <c r="E35" s="264">
        <v>1.665</v>
      </c>
      <c r="F35" s="106"/>
      <c r="G35" s="106"/>
      <c r="H35" s="106"/>
      <c r="I35" s="106"/>
      <c r="J35" s="106"/>
      <c r="K35" s="106"/>
      <c r="L35" s="106"/>
      <c r="M35" s="106"/>
      <c r="N35" s="104"/>
      <c r="O35" s="104"/>
      <c r="P35" s="104"/>
      <c r="Q35" s="104"/>
      <c r="R35" s="104"/>
      <c r="S35" s="104"/>
      <c r="T35" s="105"/>
      <c r="U35" s="104"/>
      <c r="V35" s="99"/>
      <c r="W35" s="99"/>
      <c r="X35" s="99"/>
      <c r="Y35" s="99"/>
      <c r="Z35" s="99"/>
      <c r="AA35" s="99"/>
      <c r="AB35" s="99"/>
      <c r="AC35" s="99"/>
      <c r="AD35" s="99"/>
      <c r="AE35" s="99" t="s">
        <v>725</v>
      </c>
      <c r="AF35" s="99">
        <v>0</v>
      </c>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v>10</v>
      </c>
      <c r="B36" s="281" t="s">
        <v>230</v>
      </c>
      <c r="C36" s="280" t="s">
        <v>1206</v>
      </c>
      <c r="D36" s="104" t="s">
        <v>114</v>
      </c>
      <c r="E36" s="257">
        <v>208.1</v>
      </c>
      <c r="F36" s="256">
        <v>0</v>
      </c>
      <c r="G36" s="106">
        <f>ROUND(E36*F36,2)</f>
        <v>0</v>
      </c>
      <c r="H36" s="106"/>
      <c r="I36" s="106">
        <f>ROUND(E36*H36,2)</f>
        <v>0</v>
      </c>
      <c r="J36" s="106"/>
      <c r="K36" s="106">
        <f>ROUND(E36*J36,2)</f>
        <v>0</v>
      </c>
      <c r="L36" s="106">
        <v>21</v>
      </c>
      <c r="M36" s="106">
        <f>G36*(1+L36/100)</f>
        <v>0</v>
      </c>
      <c r="N36" s="104">
        <v>0</v>
      </c>
      <c r="O36" s="104">
        <f>ROUND(E36*N36,5)</f>
        <v>0</v>
      </c>
      <c r="P36" s="104">
        <v>0</v>
      </c>
      <c r="Q36" s="104">
        <f>ROUND(E36*P36,5)</f>
        <v>0</v>
      </c>
      <c r="R36" s="104"/>
      <c r="S36" s="104"/>
      <c r="T36" s="105">
        <v>1.7999999999999999E-2</v>
      </c>
      <c r="U36" s="104">
        <f>ROUND(E36*T36,2)</f>
        <v>3.75</v>
      </c>
      <c r="V36" s="99"/>
      <c r="W36" s="99"/>
      <c r="X36" s="99"/>
      <c r="Y36" s="99"/>
      <c r="Z36" s="99"/>
      <c r="AA36" s="99"/>
      <c r="AB36" s="99"/>
      <c r="AC36" s="99"/>
      <c r="AD36" s="99"/>
      <c r="AE36" s="99" t="s">
        <v>79</v>
      </c>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c r="B37" s="281"/>
      <c r="C37" s="285" t="s">
        <v>1454</v>
      </c>
      <c r="D37" s="284"/>
      <c r="E37" s="264">
        <v>35.5</v>
      </c>
      <c r="F37" s="106"/>
      <c r="G37" s="10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t="s">
        <v>725</v>
      </c>
      <c r="AF37" s="99">
        <v>0</v>
      </c>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outlineLevel="1">
      <c r="A38" s="100"/>
      <c r="B38" s="281"/>
      <c r="C38" s="285" t="s">
        <v>1450</v>
      </c>
      <c r="D38" s="284"/>
      <c r="E38" s="264">
        <v>7</v>
      </c>
      <c r="F38" s="106"/>
      <c r="G38" s="10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t="s">
        <v>725</v>
      </c>
      <c r="AF38" s="99">
        <v>0</v>
      </c>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00"/>
      <c r="B39" s="281"/>
      <c r="C39" s="285" t="s">
        <v>1457</v>
      </c>
      <c r="D39" s="284"/>
      <c r="E39" s="264">
        <v>165.6</v>
      </c>
      <c r="F39" s="106"/>
      <c r="G39" s="106"/>
      <c r="H39" s="106"/>
      <c r="I39" s="106"/>
      <c r="J39" s="106"/>
      <c r="K39" s="106"/>
      <c r="L39" s="106"/>
      <c r="M39" s="106"/>
      <c r="N39" s="104"/>
      <c r="O39" s="104"/>
      <c r="P39" s="104"/>
      <c r="Q39" s="104"/>
      <c r="R39" s="104"/>
      <c r="S39" s="104"/>
      <c r="T39" s="105"/>
      <c r="U39" s="104"/>
      <c r="V39" s="99"/>
      <c r="W39" s="99"/>
      <c r="X39" s="99"/>
      <c r="Y39" s="99"/>
      <c r="Z39" s="99"/>
      <c r="AA39" s="99"/>
      <c r="AB39" s="99"/>
      <c r="AC39" s="99"/>
      <c r="AD39" s="99"/>
      <c r="AE39" s="99" t="s">
        <v>725</v>
      </c>
      <c r="AF39" s="99">
        <v>0</v>
      </c>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c r="A40" s="263" t="s">
        <v>149</v>
      </c>
      <c r="B40" s="283" t="s">
        <v>210</v>
      </c>
      <c r="C40" s="282" t="s">
        <v>209</v>
      </c>
      <c r="D40" s="258"/>
      <c r="E40" s="261"/>
      <c r="F40" s="260"/>
      <c r="G40" s="260">
        <f>SUMIF(AE41:AE60,"&lt;&gt;NOR",G41:G60)</f>
        <v>0</v>
      </c>
      <c r="H40" s="260"/>
      <c r="I40" s="260">
        <f>SUM(I41:I60)</f>
        <v>0</v>
      </c>
      <c r="J40" s="260"/>
      <c r="K40" s="260">
        <f>SUM(K41:K60)</f>
        <v>0</v>
      </c>
      <c r="L40" s="260"/>
      <c r="M40" s="260">
        <f>SUM(M41:M60)</f>
        <v>0</v>
      </c>
      <c r="N40" s="258"/>
      <c r="O40" s="258">
        <f>SUM(O41:O60)</f>
        <v>162.31501</v>
      </c>
      <c r="P40" s="258"/>
      <c r="Q40" s="258">
        <f>SUM(Q41:Q60)</f>
        <v>0</v>
      </c>
      <c r="R40" s="258"/>
      <c r="S40" s="258"/>
      <c r="T40" s="259"/>
      <c r="U40" s="258">
        <f>SUM(U41:U60)</f>
        <v>222.87</v>
      </c>
      <c r="AE40" t="s">
        <v>78</v>
      </c>
    </row>
    <row r="41" spans="1:60" ht="22.5" outlineLevel="1">
      <c r="A41" s="100">
        <v>11</v>
      </c>
      <c r="B41" s="281" t="s">
        <v>1082</v>
      </c>
      <c r="C41" s="280" t="s">
        <v>1081</v>
      </c>
      <c r="D41" s="104" t="s">
        <v>114</v>
      </c>
      <c r="E41" s="257">
        <v>208.1</v>
      </c>
      <c r="F41" s="256">
        <v>0</v>
      </c>
      <c r="G41" s="106">
        <f>ROUND(E41*F41,2)</f>
        <v>0</v>
      </c>
      <c r="H41" s="106"/>
      <c r="I41" s="106">
        <f>ROUND(E41*H41,2)</f>
        <v>0</v>
      </c>
      <c r="J41" s="106"/>
      <c r="K41" s="106">
        <f>ROUND(E41*J41,2)</f>
        <v>0</v>
      </c>
      <c r="L41" s="106">
        <v>21</v>
      </c>
      <c r="M41" s="106">
        <f>G41*(1+L41/100)</f>
        <v>0</v>
      </c>
      <c r="N41" s="104">
        <v>0.46</v>
      </c>
      <c r="O41" s="104">
        <f>ROUND(E41*N41,5)</f>
        <v>95.725999999999999</v>
      </c>
      <c r="P41" s="104">
        <v>0</v>
      </c>
      <c r="Q41" s="104">
        <f>ROUND(E41*P41,5)</f>
        <v>0</v>
      </c>
      <c r="R41" s="104"/>
      <c r="S41" s="104"/>
      <c r="T41" s="105">
        <v>2.9000000000000001E-2</v>
      </c>
      <c r="U41" s="104">
        <f>ROUND(E41*T41,2)</f>
        <v>6.03</v>
      </c>
      <c r="V41" s="99"/>
      <c r="W41" s="99"/>
      <c r="X41" s="99"/>
      <c r="Y41" s="99"/>
      <c r="Z41" s="99"/>
      <c r="AA41" s="99"/>
      <c r="AB41" s="99"/>
      <c r="AC41" s="99"/>
      <c r="AD41" s="99"/>
      <c r="AE41" s="99" t="s">
        <v>79</v>
      </c>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outlineLevel="1">
      <c r="A42" s="100"/>
      <c r="B42" s="281"/>
      <c r="C42" s="362" t="s">
        <v>1361</v>
      </c>
      <c r="D42" s="363"/>
      <c r="E42" s="364"/>
      <c r="F42" s="365"/>
      <c r="G42" s="366"/>
      <c r="H42" s="106"/>
      <c r="I42" s="106"/>
      <c r="J42" s="106"/>
      <c r="K42" s="106"/>
      <c r="L42" s="106"/>
      <c r="M42" s="106"/>
      <c r="N42" s="104"/>
      <c r="O42" s="104"/>
      <c r="P42" s="104"/>
      <c r="Q42" s="104"/>
      <c r="R42" s="104"/>
      <c r="S42" s="104"/>
      <c r="T42" s="105"/>
      <c r="U42" s="104"/>
      <c r="V42" s="99"/>
      <c r="W42" s="99"/>
      <c r="X42" s="99"/>
      <c r="Y42" s="99"/>
      <c r="Z42" s="99"/>
      <c r="AA42" s="99"/>
      <c r="AB42" s="99"/>
      <c r="AC42" s="99"/>
      <c r="AD42" s="99"/>
      <c r="AE42" s="99" t="s">
        <v>80</v>
      </c>
      <c r="AF42" s="99"/>
      <c r="AG42" s="99"/>
      <c r="AH42" s="99"/>
      <c r="AI42" s="99"/>
      <c r="AJ42" s="99"/>
      <c r="AK42" s="99"/>
      <c r="AL42" s="99"/>
      <c r="AM42" s="99"/>
      <c r="AN42" s="99"/>
      <c r="AO42" s="99"/>
      <c r="AP42" s="99"/>
      <c r="AQ42" s="99"/>
      <c r="AR42" s="99"/>
      <c r="AS42" s="99"/>
      <c r="AT42" s="99"/>
      <c r="AU42" s="99"/>
      <c r="AV42" s="99"/>
      <c r="AW42" s="99"/>
      <c r="AX42" s="99"/>
      <c r="AY42" s="99"/>
      <c r="AZ42" s="99"/>
      <c r="BA42" s="101" t="str">
        <f>C42</f>
        <v>Podklad ze štěrkodrti s rozprostřením a zhutněním.</v>
      </c>
      <c r="BB42" s="99"/>
      <c r="BC42" s="99"/>
      <c r="BD42" s="99"/>
      <c r="BE42" s="99"/>
      <c r="BF42" s="99"/>
      <c r="BG42" s="99"/>
      <c r="BH42" s="99"/>
    </row>
    <row r="43" spans="1:60" outlineLevel="1">
      <c r="A43" s="100"/>
      <c r="B43" s="281"/>
      <c r="C43" s="285" t="s">
        <v>1457</v>
      </c>
      <c r="D43" s="284"/>
      <c r="E43" s="264">
        <v>165.6</v>
      </c>
      <c r="F43" s="106"/>
      <c r="G43" s="10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725</v>
      </c>
      <c r="AF43" s="99">
        <v>0</v>
      </c>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outlineLevel="1">
      <c r="A44" s="100"/>
      <c r="B44" s="281"/>
      <c r="C44" s="285" t="s">
        <v>1454</v>
      </c>
      <c r="D44" s="284"/>
      <c r="E44" s="264">
        <v>35.5</v>
      </c>
      <c r="F44" s="106"/>
      <c r="G44" s="106"/>
      <c r="H44" s="106"/>
      <c r="I44" s="106"/>
      <c r="J44" s="106"/>
      <c r="K44" s="106"/>
      <c r="L44" s="106"/>
      <c r="M44" s="106"/>
      <c r="N44" s="104"/>
      <c r="O44" s="104"/>
      <c r="P44" s="104"/>
      <c r="Q44" s="104"/>
      <c r="R44" s="104"/>
      <c r="S44" s="104"/>
      <c r="T44" s="105"/>
      <c r="U44" s="104"/>
      <c r="V44" s="99"/>
      <c r="W44" s="99"/>
      <c r="X44" s="99"/>
      <c r="Y44" s="99"/>
      <c r="Z44" s="99"/>
      <c r="AA44" s="99"/>
      <c r="AB44" s="99"/>
      <c r="AC44" s="99"/>
      <c r="AD44" s="99"/>
      <c r="AE44" s="99" t="s">
        <v>725</v>
      </c>
      <c r="AF44" s="99">
        <v>0</v>
      </c>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outlineLevel="1">
      <c r="A45" s="100"/>
      <c r="B45" s="281"/>
      <c r="C45" s="285" t="s">
        <v>1450</v>
      </c>
      <c r="D45" s="284"/>
      <c r="E45" s="264">
        <v>7</v>
      </c>
      <c r="F45" s="106"/>
      <c r="G45" s="10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725</v>
      </c>
      <c r="AF45" s="99">
        <v>0</v>
      </c>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ht="22.5" outlineLevel="1">
      <c r="A46" s="100">
        <v>12</v>
      </c>
      <c r="B46" s="281" t="s">
        <v>1078</v>
      </c>
      <c r="C46" s="280" t="s">
        <v>1077</v>
      </c>
      <c r="D46" s="104" t="s">
        <v>114</v>
      </c>
      <c r="E46" s="257">
        <v>165.6</v>
      </c>
      <c r="F46" s="256">
        <v>0</v>
      </c>
      <c r="G46" s="106">
        <f>ROUND(E46*F46,2)</f>
        <v>0</v>
      </c>
      <c r="H46" s="106"/>
      <c r="I46" s="106">
        <f>ROUND(E46*H46,2)</f>
        <v>0</v>
      </c>
      <c r="J46" s="106"/>
      <c r="K46" s="106">
        <f>ROUND(E46*J46,2)</f>
        <v>0</v>
      </c>
      <c r="L46" s="106">
        <v>21</v>
      </c>
      <c r="M46" s="106">
        <f>G46*(1+L46/100)</f>
        <v>0</v>
      </c>
      <c r="N46" s="104">
        <v>0.11</v>
      </c>
      <c r="O46" s="104">
        <f>ROUND(E46*N46,5)</f>
        <v>18.216000000000001</v>
      </c>
      <c r="P46" s="104">
        <v>0</v>
      </c>
      <c r="Q46" s="104">
        <f>ROUND(E46*P46,5)</f>
        <v>0</v>
      </c>
      <c r="R46" s="104"/>
      <c r="S46" s="104"/>
      <c r="T46" s="105">
        <v>1.1930000000000001</v>
      </c>
      <c r="U46" s="104">
        <f>ROUND(E46*T46,2)</f>
        <v>197.56</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c r="B47" s="281"/>
      <c r="C47" s="285" t="s">
        <v>1456</v>
      </c>
      <c r="D47" s="284"/>
      <c r="E47" s="264">
        <v>165.6</v>
      </c>
      <c r="F47" s="106"/>
      <c r="G47" s="106"/>
      <c r="H47" s="106"/>
      <c r="I47" s="106"/>
      <c r="J47" s="106"/>
      <c r="K47" s="106"/>
      <c r="L47" s="106"/>
      <c r="M47" s="106"/>
      <c r="N47" s="104"/>
      <c r="O47" s="104"/>
      <c r="P47" s="104"/>
      <c r="Q47" s="104"/>
      <c r="R47" s="104"/>
      <c r="S47" s="104"/>
      <c r="T47" s="105"/>
      <c r="U47" s="104"/>
      <c r="V47" s="99"/>
      <c r="W47" s="99"/>
      <c r="X47" s="99"/>
      <c r="Y47" s="99"/>
      <c r="Z47" s="99"/>
      <c r="AA47" s="99"/>
      <c r="AB47" s="99"/>
      <c r="AC47" s="99"/>
      <c r="AD47" s="99"/>
      <c r="AE47" s="99" t="s">
        <v>725</v>
      </c>
      <c r="AF47" s="99">
        <v>0</v>
      </c>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ht="22.5" outlineLevel="1">
      <c r="A48" s="100">
        <v>13</v>
      </c>
      <c r="B48" s="281" t="s">
        <v>1074</v>
      </c>
      <c r="C48" s="280" t="s">
        <v>1073</v>
      </c>
      <c r="D48" s="104" t="s">
        <v>114</v>
      </c>
      <c r="E48" s="257">
        <v>168.91200000000001</v>
      </c>
      <c r="F48" s="256">
        <v>0</v>
      </c>
      <c r="G48" s="106">
        <f>ROUND(E48*F48,2)</f>
        <v>0</v>
      </c>
      <c r="H48" s="106"/>
      <c r="I48" s="106">
        <f>ROUND(E48*H48,2)</f>
        <v>0</v>
      </c>
      <c r="J48" s="106"/>
      <c r="K48" s="106">
        <f>ROUND(E48*J48,2)</f>
        <v>0</v>
      </c>
      <c r="L48" s="106">
        <v>21</v>
      </c>
      <c r="M48" s="106">
        <f>G48*(1+L48/100)</f>
        <v>0</v>
      </c>
      <c r="N48" s="104">
        <v>0.2</v>
      </c>
      <c r="O48" s="104">
        <f>ROUND(E48*N48,5)</f>
        <v>33.782400000000003</v>
      </c>
      <c r="P48" s="104">
        <v>0</v>
      </c>
      <c r="Q48" s="104">
        <f>ROUND(E48*P48,5)</f>
        <v>0</v>
      </c>
      <c r="R48" s="104"/>
      <c r="S48" s="104"/>
      <c r="T48" s="105">
        <v>0</v>
      </c>
      <c r="U48" s="104">
        <f>ROUND(E48*T48,2)</f>
        <v>0</v>
      </c>
      <c r="V48" s="99"/>
      <c r="W48" s="99"/>
      <c r="X48" s="99"/>
      <c r="Y48" s="99"/>
      <c r="Z48" s="99"/>
      <c r="AA48" s="99"/>
      <c r="AB48" s="99"/>
      <c r="AC48" s="99"/>
      <c r="AD48" s="99"/>
      <c r="AE48" s="99" t="s">
        <v>745</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outlineLevel="1">
      <c r="A49" s="100"/>
      <c r="B49" s="281"/>
      <c r="C49" s="285" t="s">
        <v>1455</v>
      </c>
      <c r="D49" s="284"/>
      <c r="E49" s="264">
        <v>168.91200000000001</v>
      </c>
      <c r="F49" s="106"/>
      <c r="G49" s="106"/>
      <c r="H49" s="106"/>
      <c r="I49" s="106"/>
      <c r="J49" s="106"/>
      <c r="K49" s="106"/>
      <c r="L49" s="106"/>
      <c r="M49" s="106"/>
      <c r="N49" s="104"/>
      <c r="O49" s="104"/>
      <c r="P49" s="104"/>
      <c r="Q49" s="104"/>
      <c r="R49" s="104"/>
      <c r="S49" s="104"/>
      <c r="T49" s="105"/>
      <c r="U49" s="104"/>
      <c r="V49" s="99"/>
      <c r="W49" s="99"/>
      <c r="X49" s="99"/>
      <c r="Y49" s="99"/>
      <c r="Z49" s="99"/>
      <c r="AA49" s="99"/>
      <c r="AB49" s="99"/>
      <c r="AC49" s="99"/>
      <c r="AD49" s="99"/>
      <c r="AE49" s="99" t="s">
        <v>725</v>
      </c>
      <c r="AF49" s="99">
        <v>0</v>
      </c>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ht="22.5" outlineLevel="1">
      <c r="A50" s="100">
        <v>14</v>
      </c>
      <c r="B50" s="281" t="s">
        <v>1067</v>
      </c>
      <c r="C50" s="280" t="s">
        <v>1066</v>
      </c>
      <c r="D50" s="104" t="s">
        <v>114</v>
      </c>
      <c r="E50" s="257">
        <v>42.5</v>
      </c>
      <c r="F50" s="256">
        <v>0</v>
      </c>
      <c r="G50" s="106">
        <f>ROUND(E50*F50,2)</f>
        <v>0</v>
      </c>
      <c r="H50" s="106"/>
      <c r="I50" s="106">
        <f>ROUND(E50*H50,2)</f>
        <v>0</v>
      </c>
      <c r="J50" s="106"/>
      <c r="K50" s="106">
        <f>ROUND(E50*J50,2)</f>
        <v>0</v>
      </c>
      <c r="L50" s="106">
        <v>21</v>
      </c>
      <c r="M50" s="106">
        <f>G50*(1+L50/100)</f>
        <v>0</v>
      </c>
      <c r="N50" s="104">
        <v>5.5449999999999999E-2</v>
      </c>
      <c r="O50" s="104">
        <f>ROUND(E50*N50,5)</f>
        <v>2.35663</v>
      </c>
      <c r="P50" s="104">
        <v>0</v>
      </c>
      <c r="Q50" s="104">
        <f>ROUND(E50*P50,5)</f>
        <v>0</v>
      </c>
      <c r="R50" s="104"/>
      <c r="S50" s="104"/>
      <c r="T50" s="105">
        <v>0.442</v>
      </c>
      <c r="U50" s="104">
        <f>ROUND(E50*T50,2)</f>
        <v>18.79</v>
      </c>
      <c r="V50" s="99"/>
      <c r="W50" s="99"/>
      <c r="X50" s="99"/>
      <c r="Y50" s="99"/>
      <c r="Z50" s="99"/>
      <c r="AA50" s="99"/>
      <c r="AB50" s="99"/>
      <c r="AC50" s="99"/>
      <c r="AD50" s="99"/>
      <c r="AE50" s="99" t="s">
        <v>79</v>
      </c>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ht="22.5" outlineLevel="1">
      <c r="A51" s="100"/>
      <c r="B51" s="281"/>
      <c r="C51" s="362" t="s">
        <v>1055</v>
      </c>
      <c r="D51" s="363"/>
      <c r="E51" s="364"/>
      <c r="F51" s="365"/>
      <c r="G51" s="366"/>
      <c r="H51" s="106"/>
      <c r="I51" s="106"/>
      <c r="J51" s="106"/>
      <c r="K51" s="106"/>
      <c r="L51" s="106"/>
      <c r="M51" s="106"/>
      <c r="N51" s="104"/>
      <c r="O51" s="104"/>
      <c r="P51" s="104"/>
      <c r="Q51" s="104"/>
      <c r="R51" s="104"/>
      <c r="S51" s="104"/>
      <c r="T51" s="105"/>
      <c r="U51" s="104"/>
      <c r="V51" s="99"/>
      <c r="W51" s="99"/>
      <c r="X51" s="99"/>
      <c r="Y51" s="99"/>
      <c r="Z51" s="99"/>
      <c r="AA51" s="99"/>
      <c r="AB51" s="99"/>
      <c r="AC51" s="99"/>
      <c r="AD51" s="99"/>
      <c r="AE51" s="99" t="s">
        <v>80</v>
      </c>
      <c r="AF51" s="99"/>
      <c r="AG51" s="99"/>
      <c r="AH51" s="99"/>
      <c r="AI51" s="99"/>
      <c r="AJ51" s="99"/>
      <c r="AK51" s="99"/>
      <c r="AL51" s="99"/>
      <c r="AM51" s="99"/>
      <c r="AN51" s="99"/>
      <c r="AO51" s="99"/>
      <c r="AP51" s="99"/>
      <c r="AQ51" s="99"/>
      <c r="AR51" s="99"/>
      <c r="AS51" s="99"/>
      <c r="AT51" s="99"/>
      <c r="AU51" s="99"/>
      <c r="AV51" s="99"/>
      <c r="AW51" s="99"/>
      <c r="AX51" s="99"/>
      <c r="AY51" s="99"/>
      <c r="AZ51" s="99"/>
      <c r="BA51" s="101" t="str">
        <f>C51</f>
        <v>s provedením lože z kameniva drceného, s vyplněním spár, s dvojitým hutněním vibrováním, a se smetením přebytečného materiálu na krajnici. S dodáním hmot pro lože a výplň spár.</v>
      </c>
      <c r="BB51" s="99"/>
      <c r="BC51" s="99"/>
      <c r="BD51" s="99"/>
      <c r="BE51" s="99"/>
      <c r="BF51" s="99"/>
      <c r="BG51" s="99"/>
      <c r="BH51" s="99"/>
    </row>
    <row r="52" spans="1:60" outlineLevel="1">
      <c r="A52" s="100"/>
      <c r="B52" s="281"/>
      <c r="C52" s="285" t="s">
        <v>1454</v>
      </c>
      <c r="D52" s="284"/>
      <c r="E52" s="264">
        <v>35.5</v>
      </c>
      <c r="F52" s="106"/>
      <c r="G52" s="106"/>
      <c r="H52" s="106"/>
      <c r="I52" s="106"/>
      <c r="J52" s="106"/>
      <c r="K52" s="106"/>
      <c r="L52" s="106"/>
      <c r="M52" s="106"/>
      <c r="N52" s="104"/>
      <c r="O52" s="104"/>
      <c r="P52" s="104"/>
      <c r="Q52" s="104"/>
      <c r="R52" s="104"/>
      <c r="S52" s="104"/>
      <c r="T52" s="105"/>
      <c r="U52" s="104"/>
      <c r="V52" s="99"/>
      <c r="W52" s="99"/>
      <c r="X52" s="99"/>
      <c r="Y52" s="99"/>
      <c r="Z52" s="99"/>
      <c r="AA52" s="99"/>
      <c r="AB52" s="99"/>
      <c r="AC52" s="99"/>
      <c r="AD52" s="99"/>
      <c r="AE52" s="99" t="s">
        <v>725</v>
      </c>
      <c r="AF52" s="99">
        <v>0</v>
      </c>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outlineLevel="1">
      <c r="A53" s="100"/>
      <c r="B53" s="281"/>
      <c r="C53" s="285" t="s">
        <v>1450</v>
      </c>
      <c r="D53" s="284"/>
      <c r="E53" s="264">
        <v>7</v>
      </c>
      <c r="F53" s="106"/>
      <c r="G53" s="106"/>
      <c r="H53" s="106"/>
      <c r="I53" s="106"/>
      <c r="J53" s="106"/>
      <c r="K53" s="106"/>
      <c r="L53" s="106"/>
      <c r="M53" s="106"/>
      <c r="N53" s="104"/>
      <c r="O53" s="104"/>
      <c r="P53" s="104"/>
      <c r="Q53" s="104"/>
      <c r="R53" s="104"/>
      <c r="S53" s="104"/>
      <c r="T53" s="105"/>
      <c r="U53" s="104"/>
      <c r="V53" s="99"/>
      <c r="W53" s="99"/>
      <c r="X53" s="99"/>
      <c r="Y53" s="99"/>
      <c r="Z53" s="99"/>
      <c r="AA53" s="99"/>
      <c r="AB53" s="99"/>
      <c r="AC53" s="99"/>
      <c r="AD53" s="99"/>
      <c r="AE53" s="99" t="s">
        <v>725</v>
      </c>
      <c r="AF53" s="99">
        <v>0</v>
      </c>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outlineLevel="1">
      <c r="A54" s="100">
        <v>15</v>
      </c>
      <c r="B54" s="281" t="s">
        <v>1063</v>
      </c>
      <c r="C54" s="280" t="s">
        <v>1062</v>
      </c>
      <c r="D54" s="104" t="s">
        <v>114</v>
      </c>
      <c r="E54" s="257">
        <v>7.1</v>
      </c>
      <c r="F54" s="256">
        <v>0</v>
      </c>
      <c r="G54" s="106">
        <f>ROUND(E54*F54,2)</f>
        <v>0</v>
      </c>
      <c r="H54" s="106"/>
      <c r="I54" s="106">
        <f>ROUND(E54*H54,2)</f>
        <v>0</v>
      </c>
      <c r="J54" s="106"/>
      <c r="K54" s="106">
        <f>ROUND(E54*J54,2)</f>
        <v>0</v>
      </c>
      <c r="L54" s="106">
        <v>21</v>
      </c>
      <c r="M54" s="106">
        <f>G54*(1+L54/100)</f>
        <v>0</v>
      </c>
      <c r="N54" s="104">
        <v>0.13100000000000001</v>
      </c>
      <c r="O54" s="104">
        <f>ROUND(E54*N54,5)</f>
        <v>0.93010000000000004</v>
      </c>
      <c r="P54" s="104">
        <v>0</v>
      </c>
      <c r="Q54" s="104">
        <f>ROUND(E54*P54,5)</f>
        <v>0</v>
      </c>
      <c r="R54" s="104"/>
      <c r="S54" s="104"/>
      <c r="T54" s="105">
        <v>0</v>
      </c>
      <c r="U54" s="104">
        <f>ROUND(E54*T54,2)</f>
        <v>0</v>
      </c>
      <c r="V54" s="99"/>
      <c r="W54" s="99"/>
      <c r="X54" s="99"/>
      <c r="Y54" s="99"/>
      <c r="Z54" s="99"/>
      <c r="AA54" s="99"/>
      <c r="AB54" s="99"/>
      <c r="AC54" s="99"/>
      <c r="AD54" s="99"/>
      <c r="AE54" s="99" t="s">
        <v>745</v>
      </c>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row>
    <row r="55" spans="1:60" outlineLevel="1">
      <c r="A55" s="100"/>
      <c r="B55" s="281"/>
      <c r="C55" s="362" t="s">
        <v>1453</v>
      </c>
      <c r="D55" s="363"/>
      <c r="E55" s="364"/>
      <c r="F55" s="365"/>
      <c r="G55" s="366"/>
      <c r="H55" s="106"/>
      <c r="I55" s="106"/>
      <c r="J55" s="106"/>
      <c r="K55" s="106"/>
      <c r="L55" s="106"/>
      <c r="M55" s="106"/>
      <c r="N55" s="104"/>
      <c r="O55" s="104"/>
      <c r="P55" s="104"/>
      <c r="Q55" s="104"/>
      <c r="R55" s="104"/>
      <c r="S55" s="104"/>
      <c r="T55" s="105"/>
      <c r="U55" s="104"/>
      <c r="V55" s="99"/>
      <c r="W55" s="99"/>
      <c r="X55" s="99"/>
      <c r="Y55" s="99"/>
      <c r="Z55" s="99"/>
      <c r="AA55" s="99"/>
      <c r="AB55" s="99"/>
      <c r="AC55" s="99"/>
      <c r="AD55" s="99"/>
      <c r="AE55" s="99" t="s">
        <v>80</v>
      </c>
      <c r="AF55" s="99"/>
      <c r="AG55" s="99"/>
      <c r="AH55" s="99"/>
      <c r="AI55" s="99"/>
      <c r="AJ55" s="99"/>
      <c r="AK55" s="99"/>
      <c r="AL55" s="99"/>
      <c r="AM55" s="99"/>
      <c r="AN55" s="99"/>
      <c r="AO55" s="99"/>
      <c r="AP55" s="99"/>
      <c r="AQ55" s="99"/>
      <c r="AR55" s="99"/>
      <c r="AS55" s="99"/>
      <c r="AT55" s="99"/>
      <c r="AU55" s="99"/>
      <c r="AV55" s="99"/>
      <c r="AW55" s="99"/>
      <c r="AX55" s="99"/>
      <c r="AY55" s="99"/>
      <c r="AZ55" s="99"/>
      <c r="BA55" s="101" t="str">
        <f>C55</f>
        <v>Započítána 20% plochy - využít stávající.</v>
      </c>
      <c r="BB55" s="99"/>
      <c r="BC55" s="99"/>
      <c r="BD55" s="99"/>
      <c r="BE55" s="99"/>
      <c r="BF55" s="99"/>
      <c r="BG55" s="99"/>
      <c r="BH55" s="99"/>
    </row>
    <row r="56" spans="1:60" outlineLevel="1">
      <c r="A56" s="100"/>
      <c r="B56" s="281"/>
      <c r="C56" s="285" t="s">
        <v>1452</v>
      </c>
      <c r="D56" s="284"/>
      <c r="E56" s="264">
        <v>7.1</v>
      </c>
      <c r="F56" s="106"/>
      <c r="G56" s="10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725</v>
      </c>
      <c r="AF56" s="99">
        <v>0</v>
      </c>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1:60" ht="22.5" outlineLevel="1">
      <c r="A57" s="100">
        <v>16</v>
      </c>
      <c r="B57" s="281" t="s">
        <v>1060</v>
      </c>
      <c r="C57" s="280" t="s">
        <v>1451</v>
      </c>
      <c r="D57" s="104" t="s">
        <v>114</v>
      </c>
      <c r="E57" s="257">
        <v>7</v>
      </c>
      <c r="F57" s="256">
        <v>0</v>
      </c>
      <c r="G57" s="106">
        <f>ROUND(E57*F57,2)</f>
        <v>0</v>
      </c>
      <c r="H57" s="106"/>
      <c r="I57" s="106">
        <f>ROUND(E57*H57,2)</f>
        <v>0</v>
      </c>
      <c r="J57" s="106"/>
      <c r="K57" s="106">
        <f>ROUND(E57*J57,2)</f>
        <v>0</v>
      </c>
      <c r="L57" s="106">
        <v>21</v>
      </c>
      <c r="M57" s="106">
        <f>G57*(1+L57/100)</f>
        <v>0</v>
      </c>
      <c r="N57" s="104">
        <v>0.13150000000000001</v>
      </c>
      <c r="O57" s="104">
        <f>ROUND(E57*N57,5)</f>
        <v>0.92049999999999998</v>
      </c>
      <c r="P57" s="104">
        <v>0</v>
      </c>
      <c r="Q57" s="104">
        <f>ROUND(E57*P57,5)</f>
        <v>0</v>
      </c>
      <c r="R57" s="104"/>
      <c r="S57" s="104"/>
      <c r="T57" s="105">
        <v>0</v>
      </c>
      <c r="U57" s="104">
        <f>ROUND(E57*T57,2)</f>
        <v>0</v>
      </c>
      <c r="V57" s="99"/>
      <c r="W57" s="99"/>
      <c r="X57" s="99"/>
      <c r="Y57" s="99"/>
      <c r="Z57" s="99"/>
      <c r="AA57" s="99"/>
      <c r="AB57" s="99"/>
      <c r="AC57" s="99"/>
      <c r="AD57" s="99"/>
      <c r="AE57" s="99" t="s">
        <v>745</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outlineLevel="1">
      <c r="A58" s="100"/>
      <c r="B58" s="281"/>
      <c r="C58" s="285" t="s">
        <v>1450</v>
      </c>
      <c r="D58" s="284"/>
      <c r="E58" s="264">
        <v>7</v>
      </c>
      <c r="F58" s="106"/>
      <c r="G58" s="10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725</v>
      </c>
      <c r="AF58" s="99">
        <v>0</v>
      </c>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row>
    <row r="59" spans="1:60" outlineLevel="1">
      <c r="A59" s="100">
        <v>17</v>
      </c>
      <c r="B59" s="281" t="s">
        <v>1449</v>
      </c>
      <c r="C59" s="280" t="s">
        <v>1448</v>
      </c>
      <c r="D59" s="104" t="s">
        <v>114</v>
      </c>
      <c r="E59" s="257">
        <v>25.65</v>
      </c>
      <c r="F59" s="256">
        <v>0</v>
      </c>
      <c r="G59" s="106">
        <f>ROUND(E59*F59,2)</f>
        <v>0</v>
      </c>
      <c r="H59" s="106"/>
      <c r="I59" s="106">
        <f>ROUND(E59*H59,2)</f>
        <v>0</v>
      </c>
      <c r="J59" s="106"/>
      <c r="K59" s="106">
        <f>ROUND(E59*J59,2)</f>
        <v>0</v>
      </c>
      <c r="L59" s="106">
        <v>21</v>
      </c>
      <c r="M59" s="106">
        <f>G59*(1+L59/100)</f>
        <v>0</v>
      </c>
      <c r="N59" s="104">
        <v>0.40481</v>
      </c>
      <c r="O59" s="104">
        <f>ROUND(E59*N59,5)</f>
        <v>10.383380000000001</v>
      </c>
      <c r="P59" s="104">
        <v>0</v>
      </c>
      <c r="Q59" s="104">
        <f>ROUND(E59*P59,5)</f>
        <v>0</v>
      </c>
      <c r="R59" s="104"/>
      <c r="S59" s="104"/>
      <c r="T59" s="105">
        <v>1.9E-2</v>
      </c>
      <c r="U59" s="104">
        <f>ROUND(E59*T59,2)</f>
        <v>0.49</v>
      </c>
      <c r="V59" s="99"/>
      <c r="W59" s="99"/>
      <c r="X59" s="99"/>
      <c r="Y59" s="99"/>
      <c r="Z59" s="99"/>
      <c r="AA59" s="99"/>
      <c r="AB59" s="99"/>
      <c r="AC59" s="99"/>
      <c r="AD59" s="99"/>
      <c r="AE59" s="99" t="s">
        <v>79</v>
      </c>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outlineLevel="1">
      <c r="A60" s="100"/>
      <c r="B60" s="281"/>
      <c r="C60" s="285" t="s">
        <v>1447</v>
      </c>
      <c r="D60" s="284"/>
      <c r="E60" s="264">
        <v>25.65</v>
      </c>
      <c r="F60" s="106"/>
      <c r="G60" s="10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725</v>
      </c>
      <c r="AF60" s="99">
        <v>0</v>
      </c>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c r="A61" s="263" t="s">
        <v>149</v>
      </c>
      <c r="B61" s="283" t="s">
        <v>979</v>
      </c>
      <c r="C61" s="282" t="s">
        <v>978</v>
      </c>
      <c r="D61" s="258"/>
      <c r="E61" s="261"/>
      <c r="F61" s="260"/>
      <c r="G61" s="260">
        <f>SUMIF(AE62:AE68,"&lt;&gt;NOR",G62:G68)</f>
        <v>0</v>
      </c>
      <c r="H61" s="260"/>
      <c r="I61" s="260">
        <f>SUM(I62:I68)</f>
        <v>0</v>
      </c>
      <c r="J61" s="260"/>
      <c r="K61" s="260">
        <f>SUM(K62:K68)</f>
        <v>0</v>
      </c>
      <c r="L61" s="260"/>
      <c r="M61" s="260">
        <f>SUM(M62:M68)</f>
        <v>0</v>
      </c>
      <c r="N61" s="258"/>
      <c r="O61" s="258">
        <f>SUM(O62:O68)</f>
        <v>42.621770000000005</v>
      </c>
      <c r="P61" s="258"/>
      <c r="Q61" s="258">
        <f>SUM(Q62:Q68)</f>
        <v>0</v>
      </c>
      <c r="R61" s="258"/>
      <c r="S61" s="258"/>
      <c r="T61" s="259"/>
      <c r="U61" s="258">
        <f>SUM(U62:U68)</f>
        <v>43.33</v>
      </c>
      <c r="AE61" t="s">
        <v>78</v>
      </c>
    </row>
    <row r="62" spans="1:60" ht="33.75" outlineLevel="1">
      <c r="A62" s="100">
        <v>18</v>
      </c>
      <c r="B62" s="281" t="s">
        <v>963</v>
      </c>
      <c r="C62" s="280" t="s">
        <v>1446</v>
      </c>
      <c r="D62" s="104" t="s">
        <v>131</v>
      </c>
      <c r="E62" s="257">
        <v>6</v>
      </c>
      <c r="F62" s="256">
        <v>0</v>
      </c>
      <c r="G62" s="106">
        <f>ROUND(E62*F62,2)</f>
        <v>0</v>
      </c>
      <c r="H62" s="106"/>
      <c r="I62" s="106">
        <f>ROUND(E62*H62,2)</f>
        <v>0</v>
      </c>
      <c r="J62" s="106"/>
      <c r="K62" s="106">
        <f>ROUND(E62*J62,2)</f>
        <v>0</v>
      </c>
      <c r="L62" s="106">
        <v>21</v>
      </c>
      <c r="M62" s="106">
        <f>G62*(1+L62/100)</f>
        <v>0</v>
      </c>
      <c r="N62" s="104">
        <v>0.19520000000000001</v>
      </c>
      <c r="O62" s="104">
        <f>ROUND(E62*N62,5)</f>
        <v>1.1712</v>
      </c>
      <c r="P62" s="104">
        <v>0</v>
      </c>
      <c r="Q62" s="104">
        <f>ROUND(E62*P62,5)</f>
        <v>0</v>
      </c>
      <c r="R62" s="104"/>
      <c r="S62" s="104"/>
      <c r="T62" s="105">
        <v>0.27200000000000002</v>
      </c>
      <c r="U62" s="104">
        <f>ROUND(E62*T62,2)</f>
        <v>1.63</v>
      </c>
      <c r="V62" s="99"/>
      <c r="W62" s="99"/>
      <c r="X62" s="99"/>
      <c r="Y62" s="99"/>
      <c r="Z62" s="99"/>
      <c r="AA62" s="99"/>
      <c r="AB62" s="99"/>
      <c r="AC62" s="99"/>
      <c r="AD62" s="99"/>
      <c r="AE62" s="99" t="s">
        <v>79</v>
      </c>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60" ht="33.75" outlineLevel="1">
      <c r="A63" s="100">
        <v>19</v>
      </c>
      <c r="B63" s="281" t="s">
        <v>974</v>
      </c>
      <c r="C63" s="280" t="s">
        <v>973</v>
      </c>
      <c r="D63" s="104" t="s">
        <v>131</v>
      </c>
      <c r="E63" s="257">
        <v>28.968</v>
      </c>
      <c r="F63" s="256">
        <v>0</v>
      </c>
      <c r="G63" s="106">
        <f>ROUND(E63*F63,2)</f>
        <v>0</v>
      </c>
      <c r="H63" s="106"/>
      <c r="I63" s="106">
        <f>ROUND(E63*H63,2)</f>
        <v>0</v>
      </c>
      <c r="J63" s="106"/>
      <c r="K63" s="106">
        <f>ROUND(E63*J63,2)</f>
        <v>0</v>
      </c>
      <c r="L63" s="106">
        <v>21</v>
      </c>
      <c r="M63" s="106">
        <f>G63*(1+L63/100)</f>
        <v>0</v>
      </c>
      <c r="N63" s="104">
        <v>0.22133</v>
      </c>
      <c r="O63" s="104">
        <f>ROUND(E63*N63,5)</f>
        <v>6.4114899999999997</v>
      </c>
      <c r="P63" s="104">
        <v>0</v>
      </c>
      <c r="Q63" s="104">
        <f>ROUND(E63*P63,5)</f>
        <v>0</v>
      </c>
      <c r="R63" s="104"/>
      <c r="S63" s="104"/>
      <c r="T63" s="105">
        <v>0.27200000000000002</v>
      </c>
      <c r="U63" s="104">
        <f>ROUND(E63*T63,2)</f>
        <v>7.88</v>
      </c>
      <c r="V63" s="99"/>
      <c r="W63" s="99"/>
      <c r="X63" s="99"/>
      <c r="Y63" s="99"/>
      <c r="Z63" s="99"/>
      <c r="AA63" s="99"/>
      <c r="AB63" s="99"/>
      <c r="AC63" s="99"/>
      <c r="AD63" s="99"/>
      <c r="AE63" s="99" t="s">
        <v>79</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outlineLevel="1">
      <c r="A64" s="100"/>
      <c r="B64" s="281"/>
      <c r="C64" s="285" t="s">
        <v>1445</v>
      </c>
      <c r="D64" s="284"/>
      <c r="E64" s="264">
        <v>28.968</v>
      </c>
      <c r="F64" s="106"/>
      <c r="G64" s="106"/>
      <c r="H64" s="106"/>
      <c r="I64" s="106"/>
      <c r="J64" s="106"/>
      <c r="K64" s="106"/>
      <c r="L64" s="106"/>
      <c r="M64" s="106"/>
      <c r="N64" s="104"/>
      <c r="O64" s="104"/>
      <c r="P64" s="104"/>
      <c r="Q64" s="104"/>
      <c r="R64" s="104"/>
      <c r="S64" s="104"/>
      <c r="T64" s="105"/>
      <c r="U64" s="104"/>
      <c r="V64" s="99"/>
      <c r="W64" s="99"/>
      <c r="X64" s="99"/>
      <c r="Y64" s="99"/>
      <c r="Z64" s="99"/>
      <c r="AA64" s="99"/>
      <c r="AB64" s="99"/>
      <c r="AC64" s="99"/>
      <c r="AD64" s="99"/>
      <c r="AE64" s="99" t="s">
        <v>725</v>
      </c>
      <c r="AF64" s="99">
        <v>0</v>
      </c>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row>
    <row r="65" spans="1:60" ht="22.5" outlineLevel="1">
      <c r="A65" s="100">
        <v>20</v>
      </c>
      <c r="B65" s="281" t="s">
        <v>971</v>
      </c>
      <c r="C65" s="280" t="s">
        <v>970</v>
      </c>
      <c r="D65" s="104" t="s">
        <v>131</v>
      </c>
      <c r="E65" s="257">
        <v>18.666</v>
      </c>
      <c r="F65" s="256">
        <v>0</v>
      </c>
      <c r="G65" s="106">
        <f>ROUND(E65*F65,2)</f>
        <v>0</v>
      </c>
      <c r="H65" s="106"/>
      <c r="I65" s="106">
        <f>ROUND(E65*H65,2)</f>
        <v>0</v>
      </c>
      <c r="J65" s="106"/>
      <c r="K65" s="106">
        <f>ROUND(E65*J65,2)</f>
        <v>0</v>
      </c>
      <c r="L65" s="106">
        <v>21</v>
      </c>
      <c r="M65" s="106">
        <f>G65*(1+L65/100)</f>
        <v>0</v>
      </c>
      <c r="N65" s="104">
        <v>0.12472</v>
      </c>
      <c r="O65" s="104">
        <f>ROUND(E65*N65,5)</f>
        <v>2.32802</v>
      </c>
      <c r="P65" s="104">
        <v>0</v>
      </c>
      <c r="Q65" s="104">
        <f>ROUND(E65*P65,5)</f>
        <v>0</v>
      </c>
      <c r="R65" s="104"/>
      <c r="S65" s="104"/>
      <c r="T65" s="105">
        <v>0.14000000000000001</v>
      </c>
      <c r="U65" s="104">
        <f>ROUND(E65*T65,2)</f>
        <v>2.61</v>
      </c>
      <c r="V65" s="99"/>
      <c r="W65" s="99"/>
      <c r="X65" s="99"/>
      <c r="Y65" s="99"/>
      <c r="Z65" s="99"/>
      <c r="AA65" s="99"/>
      <c r="AB65" s="99"/>
      <c r="AC65" s="99"/>
      <c r="AD65" s="99"/>
      <c r="AE65" s="99" t="s">
        <v>79</v>
      </c>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outlineLevel="1">
      <c r="A66" s="100"/>
      <c r="B66" s="281"/>
      <c r="C66" s="285" t="s">
        <v>1444</v>
      </c>
      <c r="D66" s="284"/>
      <c r="E66" s="264">
        <v>18.666</v>
      </c>
      <c r="F66" s="106"/>
      <c r="G66" s="106"/>
      <c r="H66" s="106"/>
      <c r="I66" s="106"/>
      <c r="J66" s="106"/>
      <c r="K66" s="106"/>
      <c r="L66" s="106"/>
      <c r="M66" s="106"/>
      <c r="N66" s="104"/>
      <c r="O66" s="104"/>
      <c r="P66" s="104"/>
      <c r="Q66" s="104"/>
      <c r="R66" s="104"/>
      <c r="S66" s="104"/>
      <c r="T66" s="105"/>
      <c r="U66" s="104"/>
      <c r="V66" s="99"/>
      <c r="W66" s="99"/>
      <c r="X66" s="99"/>
      <c r="Y66" s="99"/>
      <c r="Z66" s="99"/>
      <c r="AA66" s="99"/>
      <c r="AB66" s="99"/>
      <c r="AC66" s="99"/>
      <c r="AD66" s="99"/>
      <c r="AE66" s="99" t="s">
        <v>725</v>
      </c>
      <c r="AF66" s="99">
        <v>0</v>
      </c>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ht="22.5" outlineLevel="1">
      <c r="A67" s="100">
        <v>21</v>
      </c>
      <c r="B67" s="281" t="s">
        <v>957</v>
      </c>
      <c r="C67" s="280" t="s">
        <v>956</v>
      </c>
      <c r="D67" s="104" t="s">
        <v>131</v>
      </c>
      <c r="E67" s="257">
        <v>262.29699999999997</v>
      </c>
      <c r="F67" s="256">
        <v>0</v>
      </c>
      <c r="G67" s="106">
        <f>ROUND(E67*F67,2)</f>
        <v>0</v>
      </c>
      <c r="H67" s="106"/>
      <c r="I67" s="106">
        <f>ROUND(E67*H67,2)</f>
        <v>0</v>
      </c>
      <c r="J67" s="106"/>
      <c r="K67" s="106">
        <f>ROUND(E67*J67,2)</f>
        <v>0</v>
      </c>
      <c r="L67" s="106">
        <v>21</v>
      </c>
      <c r="M67" s="106">
        <f>G67*(1+L67/100)</f>
        <v>0</v>
      </c>
      <c r="N67" s="104">
        <v>0.12471</v>
      </c>
      <c r="O67" s="104">
        <f>ROUND(E67*N67,5)</f>
        <v>32.711060000000003</v>
      </c>
      <c r="P67" s="104">
        <v>0</v>
      </c>
      <c r="Q67" s="104">
        <f>ROUND(E67*P67,5)</f>
        <v>0</v>
      </c>
      <c r="R67" s="104"/>
      <c r="S67" s="104"/>
      <c r="T67" s="105">
        <v>0.11899999999999999</v>
      </c>
      <c r="U67" s="104">
        <f>ROUND(E67*T67,2)</f>
        <v>31.21</v>
      </c>
      <c r="V67" s="99"/>
      <c r="W67" s="99"/>
      <c r="X67" s="99"/>
      <c r="Y67" s="99"/>
      <c r="Z67" s="99"/>
      <c r="AA67" s="99"/>
      <c r="AB67" s="99"/>
      <c r="AC67" s="99"/>
      <c r="AD67" s="99"/>
      <c r="AE67" s="99" t="s">
        <v>79</v>
      </c>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outlineLevel="1">
      <c r="A68" s="100"/>
      <c r="B68" s="281"/>
      <c r="C68" s="285" t="s">
        <v>1443</v>
      </c>
      <c r="D68" s="284"/>
      <c r="E68" s="264">
        <v>262.29700000000003</v>
      </c>
      <c r="F68" s="106"/>
      <c r="G68" s="106"/>
      <c r="H68" s="106"/>
      <c r="I68" s="106"/>
      <c r="J68" s="106"/>
      <c r="K68" s="106"/>
      <c r="L68" s="106"/>
      <c r="M68" s="106"/>
      <c r="N68" s="104"/>
      <c r="O68" s="104"/>
      <c r="P68" s="104"/>
      <c r="Q68" s="104"/>
      <c r="R68" s="104"/>
      <c r="S68" s="104"/>
      <c r="T68" s="105"/>
      <c r="U68" s="104"/>
      <c r="V68" s="99"/>
      <c r="W68" s="99"/>
      <c r="X68" s="99"/>
      <c r="Y68" s="99"/>
      <c r="Z68" s="99"/>
      <c r="AA68" s="99"/>
      <c r="AB68" s="99"/>
      <c r="AC68" s="99"/>
      <c r="AD68" s="99"/>
      <c r="AE68" s="99" t="s">
        <v>725</v>
      </c>
      <c r="AF68" s="99">
        <v>0</v>
      </c>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c r="A69" s="263" t="s">
        <v>149</v>
      </c>
      <c r="B69" s="283" t="s">
        <v>926</v>
      </c>
      <c r="C69" s="282" t="s">
        <v>925</v>
      </c>
      <c r="D69" s="258"/>
      <c r="E69" s="261"/>
      <c r="F69" s="260"/>
      <c r="G69" s="260">
        <f>SUMIF(AE70:AE71,"&lt;&gt;NOR",G70:G71)</f>
        <v>0</v>
      </c>
      <c r="H69" s="260"/>
      <c r="I69" s="260">
        <f>SUM(I70:I71)</f>
        <v>0</v>
      </c>
      <c r="J69" s="260"/>
      <c r="K69" s="260">
        <f>SUM(K70:K71)</f>
        <v>0</v>
      </c>
      <c r="L69" s="260"/>
      <c r="M69" s="260">
        <f>SUM(M70:M71)</f>
        <v>0</v>
      </c>
      <c r="N69" s="258"/>
      <c r="O69" s="258">
        <f>SUM(O70:O71)</f>
        <v>16.760000000000002</v>
      </c>
      <c r="P69" s="258"/>
      <c r="Q69" s="258">
        <f>SUM(Q70:Q71)</f>
        <v>0</v>
      </c>
      <c r="R69" s="258"/>
      <c r="S69" s="258"/>
      <c r="T69" s="259"/>
      <c r="U69" s="258">
        <f>SUM(U70:U71)</f>
        <v>0</v>
      </c>
      <c r="AE69" t="s">
        <v>78</v>
      </c>
    </row>
    <row r="70" spans="1:60" ht="22.5" outlineLevel="1">
      <c r="A70" s="100">
        <v>22</v>
      </c>
      <c r="B70" s="281" t="s">
        <v>924</v>
      </c>
      <c r="C70" s="280" t="s">
        <v>1442</v>
      </c>
      <c r="D70" s="104" t="s">
        <v>178</v>
      </c>
      <c r="E70" s="257">
        <v>4</v>
      </c>
      <c r="F70" s="256">
        <v>0</v>
      </c>
      <c r="G70" s="106">
        <f>ROUND(E70*F70,2)</f>
        <v>0</v>
      </c>
      <c r="H70" s="106"/>
      <c r="I70" s="106">
        <f>ROUND(E70*H70,2)</f>
        <v>0</v>
      </c>
      <c r="J70" s="106"/>
      <c r="K70" s="106">
        <f>ROUND(E70*J70,2)</f>
        <v>0</v>
      </c>
      <c r="L70" s="106">
        <v>21</v>
      </c>
      <c r="M70" s="106">
        <f>G70*(1+L70/100)</f>
        <v>0</v>
      </c>
      <c r="N70" s="104">
        <v>4.1900000000000004</v>
      </c>
      <c r="O70" s="104">
        <f>ROUND(E70*N70,5)</f>
        <v>16.760000000000002</v>
      </c>
      <c r="P70" s="104">
        <v>0</v>
      </c>
      <c r="Q70" s="104">
        <f>ROUND(E70*P70,5)</f>
        <v>0</v>
      </c>
      <c r="R70" s="104"/>
      <c r="S70" s="104"/>
      <c r="T70" s="105">
        <v>0</v>
      </c>
      <c r="U70" s="104">
        <f>ROUND(E70*T70,2)</f>
        <v>0</v>
      </c>
      <c r="V70" s="99"/>
      <c r="W70" s="99"/>
      <c r="X70" s="99"/>
      <c r="Y70" s="99"/>
      <c r="Z70" s="99"/>
      <c r="AA70" s="99"/>
      <c r="AB70" s="99"/>
      <c r="AC70" s="99"/>
      <c r="AD70" s="99"/>
      <c r="AE70" s="99" t="s">
        <v>745</v>
      </c>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outlineLevel="1">
      <c r="A71" s="100"/>
      <c r="B71" s="281"/>
      <c r="C71" s="362" t="s">
        <v>1441</v>
      </c>
      <c r="D71" s="363"/>
      <c r="E71" s="364"/>
      <c r="F71" s="365"/>
      <c r="G71" s="366"/>
      <c r="H71" s="106"/>
      <c r="I71" s="106"/>
      <c r="J71" s="106"/>
      <c r="K71" s="106"/>
      <c r="L71" s="106"/>
      <c r="M71" s="106"/>
      <c r="N71" s="104"/>
      <c r="O71" s="104"/>
      <c r="P71" s="104"/>
      <c r="Q71" s="104"/>
      <c r="R71" s="104"/>
      <c r="S71" s="104"/>
      <c r="T71" s="105"/>
      <c r="U71" s="104"/>
      <c r="V71" s="99"/>
      <c r="W71" s="99"/>
      <c r="X71" s="99"/>
      <c r="Y71" s="99"/>
      <c r="Z71" s="99"/>
      <c r="AA71" s="99"/>
      <c r="AB71" s="99"/>
      <c r="AC71" s="99"/>
      <c r="AD71" s="99"/>
      <c r="AE71" s="99" t="s">
        <v>80</v>
      </c>
      <c r="AF71" s="99"/>
      <c r="AG71" s="99"/>
      <c r="AH71" s="99"/>
      <c r="AI71" s="99"/>
      <c r="AJ71" s="99"/>
      <c r="AK71" s="99"/>
      <c r="AL71" s="99"/>
      <c r="AM71" s="99"/>
      <c r="AN71" s="99"/>
      <c r="AO71" s="99"/>
      <c r="AP71" s="99"/>
      <c r="AQ71" s="99"/>
      <c r="AR71" s="99"/>
      <c r="AS71" s="99"/>
      <c r="AT71" s="99"/>
      <c r="AU71" s="99"/>
      <c r="AV71" s="99"/>
      <c r="AW71" s="99"/>
      <c r="AX71" s="99"/>
      <c r="AY71" s="99"/>
      <c r="AZ71" s="99"/>
      <c r="BA71" s="101" t="str">
        <f>C71</f>
        <v>Dodání a montáž. Specifikace viz. PD.</v>
      </c>
      <c r="BB71" s="99"/>
      <c r="BC71" s="99"/>
      <c r="BD71" s="99"/>
      <c r="BE71" s="99"/>
      <c r="BF71" s="99"/>
      <c r="BG71" s="99"/>
      <c r="BH71" s="99"/>
    </row>
    <row r="72" spans="1:60">
      <c r="A72" s="263" t="s">
        <v>149</v>
      </c>
      <c r="B72" s="283" t="s">
        <v>161</v>
      </c>
      <c r="C72" s="282" t="s">
        <v>160</v>
      </c>
      <c r="D72" s="258"/>
      <c r="E72" s="261"/>
      <c r="F72" s="260"/>
      <c r="G72" s="260">
        <f>SUMIF(AE73:AE73,"&lt;&gt;NOR",G73:G73)</f>
        <v>0</v>
      </c>
      <c r="H72" s="260"/>
      <c r="I72" s="260">
        <f>SUM(I73:I73)</f>
        <v>0</v>
      </c>
      <c r="J72" s="260"/>
      <c r="K72" s="260">
        <f>SUM(K73:K73)</f>
        <v>0</v>
      </c>
      <c r="L72" s="260"/>
      <c r="M72" s="260">
        <f>SUM(M73:M73)</f>
        <v>0</v>
      </c>
      <c r="N72" s="258"/>
      <c r="O72" s="258">
        <f>SUM(O73:O73)</f>
        <v>0</v>
      </c>
      <c r="P72" s="258"/>
      <c r="Q72" s="258">
        <f>SUM(Q73:Q73)</f>
        <v>0</v>
      </c>
      <c r="R72" s="258"/>
      <c r="S72" s="258"/>
      <c r="T72" s="259"/>
      <c r="U72" s="258">
        <f>SUM(U73:U73)</f>
        <v>87.55</v>
      </c>
      <c r="AE72" t="s">
        <v>78</v>
      </c>
    </row>
    <row r="73" spans="1:60" outlineLevel="1">
      <c r="A73" s="100">
        <v>23</v>
      </c>
      <c r="B73" s="281" t="s">
        <v>810</v>
      </c>
      <c r="C73" s="280" t="s">
        <v>809</v>
      </c>
      <c r="D73" s="104" t="s">
        <v>120</v>
      </c>
      <c r="E73" s="257">
        <v>224.47732999999999</v>
      </c>
      <c r="F73" s="256">
        <v>0</v>
      </c>
      <c r="G73" s="106">
        <f>ROUND(E73*F73,2)</f>
        <v>0</v>
      </c>
      <c r="H73" s="106"/>
      <c r="I73" s="106">
        <f>ROUND(E73*H73,2)</f>
        <v>0</v>
      </c>
      <c r="J73" s="106"/>
      <c r="K73" s="106">
        <f>ROUND(E73*J73,2)</f>
        <v>0</v>
      </c>
      <c r="L73" s="106">
        <v>21</v>
      </c>
      <c r="M73" s="106">
        <f>G73*(1+L73/100)</f>
        <v>0</v>
      </c>
      <c r="N73" s="104">
        <v>0</v>
      </c>
      <c r="O73" s="104">
        <f>ROUND(E73*N73,5)</f>
        <v>0</v>
      </c>
      <c r="P73" s="104">
        <v>0</v>
      </c>
      <c r="Q73" s="104">
        <f>ROUND(E73*P73,5)</f>
        <v>0</v>
      </c>
      <c r="R73" s="104"/>
      <c r="S73" s="104"/>
      <c r="T73" s="105">
        <v>0.39</v>
      </c>
      <c r="U73" s="104">
        <f>ROUND(E73*T73,2)</f>
        <v>87.55</v>
      </c>
      <c r="V73" s="99"/>
      <c r="W73" s="99"/>
      <c r="X73" s="99"/>
      <c r="Y73" s="99"/>
      <c r="Z73" s="99"/>
      <c r="AA73" s="99"/>
      <c r="AB73" s="99"/>
      <c r="AC73" s="99"/>
      <c r="AD73" s="99"/>
      <c r="AE73" s="99" t="s">
        <v>79</v>
      </c>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c r="A74" s="263" t="s">
        <v>149</v>
      </c>
      <c r="B74" s="283" t="s">
        <v>302</v>
      </c>
      <c r="C74" s="282" t="s">
        <v>724</v>
      </c>
      <c r="D74" s="258"/>
      <c r="E74" s="261"/>
      <c r="F74" s="260"/>
      <c r="G74" s="260">
        <f>SUMIF(AE75:AE78,"&lt;&gt;NOR",G75:G78)</f>
        <v>0</v>
      </c>
      <c r="H74" s="260"/>
      <c r="I74" s="260">
        <f>SUM(I75:I78)</f>
        <v>0</v>
      </c>
      <c r="J74" s="260"/>
      <c r="K74" s="260">
        <f>SUM(K75:K78)</f>
        <v>0</v>
      </c>
      <c r="L74" s="260"/>
      <c r="M74" s="260">
        <f>SUM(M75:M78)</f>
        <v>0</v>
      </c>
      <c r="N74" s="258"/>
      <c r="O74" s="258">
        <f>SUM(O75:O78)</f>
        <v>0</v>
      </c>
      <c r="P74" s="258"/>
      <c r="Q74" s="258">
        <f>SUM(Q75:Q78)</f>
        <v>0</v>
      </c>
      <c r="R74" s="258"/>
      <c r="S74" s="258"/>
      <c r="T74" s="259"/>
      <c r="U74" s="258">
        <f>SUM(U75:U78)</f>
        <v>18.47</v>
      </c>
      <c r="AE74" t="s">
        <v>78</v>
      </c>
    </row>
    <row r="75" spans="1:60" ht="22.5" outlineLevel="1">
      <c r="A75" s="100">
        <v>24</v>
      </c>
      <c r="B75" s="281" t="s">
        <v>723</v>
      </c>
      <c r="C75" s="280" t="s">
        <v>722</v>
      </c>
      <c r="D75" s="104" t="s">
        <v>120</v>
      </c>
      <c r="E75" s="257">
        <v>26.606200000000001</v>
      </c>
      <c r="F75" s="256">
        <v>0</v>
      </c>
      <c r="G75" s="106">
        <f>ROUND(E75*F75,2)</f>
        <v>0</v>
      </c>
      <c r="H75" s="106"/>
      <c r="I75" s="106">
        <f>ROUND(E75*H75,2)</f>
        <v>0</v>
      </c>
      <c r="J75" s="106"/>
      <c r="K75" s="106">
        <f>ROUND(E75*J75,2)</f>
        <v>0</v>
      </c>
      <c r="L75" s="106">
        <v>21</v>
      </c>
      <c r="M75" s="106">
        <f>G75*(1+L75/100)</f>
        <v>0</v>
      </c>
      <c r="N75" s="104">
        <v>0</v>
      </c>
      <c r="O75" s="104">
        <f>ROUND(E75*N75,5)</f>
        <v>0</v>
      </c>
      <c r="P75" s="104">
        <v>0</v>
      </c>
      <c r="Q75" s="104">
        <f>ROUND(E75*P75,5)</f>
        <v>0</v>
      </c>
      <c r="R75" s="104"/>
      <c r="S75" s="104"/>
      <c r="T75" s="105">
        <v>0.68799999999999994</v>
      </c>
      <c r="U75" s="104">
        <f>ROUND(E75*T75,2)</f>
        <v>18.309999999999999</v>
      </c>
      <c r="V75" s="99"/>
      <c r="W75" s="99"/>
      <c r="X75" s="99"/>
      <c r="Y75" s="99"/>
      <c r="Z75" s="99"/>
      <c r="AA75" s="99"/>
      <c r="AB75" s="99"/>
      <c r="AC75" s="99"/>
      <c r="AD75" s="99"/>
      <c r="AE75" s="99" t="s">
        <v>79</v>
      </c>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ht="22.5" outlineLevel="1">
      <c r="A76" s="100">
        <v>25</v>
      </c>
      <c r="B76" s="281" t="s">
        <v>721</v>
      </c>
      <c r="C76" s="280" t="s">
        <v>720</v>
      </c>
      <c r="D76" s="104" t="s">
        <v>120</v>
      </c>
      <c r="E76" s="257">
        <v>26.606200000000001</v>
      </c>
      <c r="F76" s="256">
        <v>0</v>
      </c>
      <c r="G76" s="106">
        <f>ROUND(E76*F76,2)</f>
        <v>0</v>
      </c>
      <c r="H76" s="106"/>
      <c r="I76" s="106">
        <f>ROUND(E76*H76,2)</f>
        <v>0</v>
      </c>
      <c r="J76" s="106"/>
      <c r="K76" s="106">
        <f>ROUND(E76*J76,2)</f>
        <v>0</v>
      </c>
      <c r="L76" s="106">
        <v>21</v>
      </c>
      <c r="M76" s="106">
        <f>G76*(1+L76/100)</f>
        <v>0</v>
      </c>
      <c r="N76" s="104">
        <v>0</v>
      </c>
      <c r="O76" s="104">
        <f>ROUND(E76*N76,5)</f>
        <v>0</v>
      </c>
      <c r="P76" s="104">
        <v>0</v>
      </c>
      <c r="Q76" s="104">
        <f>ROUND(E76*P76,5)</f>
        <v>0</v>
      </c>
      <c r="R76" s="104"/>
      <c r="S76" s="104"/>
      <c r="T76" s="105">
        <v>0</v>
      </c>
      <c r="U76" s="104">
        <f>ROUND(E76*T76,2)</f>
        <v>0</v>
      </c>
      <c r="V76" s="99"/>
      <c r="W76" s="99"/>
      <c r="X76" s="99"/>
      <c r="Y76" s="99"/>
      <c r="Z76" s="99"/>
      <c r="AA76" s="99"/>
      <c r="AB76" s="99"/>
      <c r="AC76" s="99"/>
      <c r="AD76" s="99"/>
      <c r="AE76" s="99" t="s">
        <v>79</v>
      </c>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outlineLevel="1">
      <c r="A77" s="100">
        <v>26</v>
      </c>
      <c r="B77" s="281" t="s">
        <v>719</v>
      </c>
      <c r="C77" s="280" t="s">
        <v>718</v>
      </c>
      <c r="D77" s="104" t="s">
        <v>120</v>
      </c>
      <c r="E77" s="257">
        <v>26.606200000000001</v>
      </c>
      <c r="F77" s="256">
        <v>0</v>
      </c>
      <c r="G77" s="106">
        <f>ROUND(E77*F77,2)</f>
        <v>0</v>
      </c>
      <c r="H77" s="106"/>
      <c r="I77" s="106">
        <f>ROUND(E77*H77,2)</f>
        <v>0</v>
      </c>
      <c r="J77" s="106"/>
      <c r="K77" s="106">
        <f>ROUND(E77*J77,2)</f>
        <v>0</v>
      </c>
      <c r="L77" s="106">
        <v>21</v>
      </c>
      <c r="M77" s="106">
        <f>G77*(1+L77/100)</f>
        <v>0</v>
      </c>
      <c r="N77" s="104">
        <v>0</v>
      </c>
      <c r="O77" s="104">
        <f>ROUND(E77*N77,5)</f>
        <v>0</v>
      </c>
      <c r="P77" s="104">
        <v>0</v>
      </c>
      <c r="Q77" s="104">
        <f>ROUND(E77*P77,5)</f>
        <v>0</v>
      </c>
      <c r="R77" s="104"/>
      <c r="S77" s="104"/>
      <c r="T77" s="105">
        <v>6.0000000000000001E-3</v>
      </c>
      <c r="U77" s="104">
        <f>ROUND(E77*T77,2)</f>
        <v>0.16</v>
      </c>
      <c r="V77" s="99"/>
      <c r="W77" s="99"/>
      <c r="X77" s="99"/>
      <c r="Y77" s="99"/>
      <c r="Z77" s="99"/>
      <c r="AA77" s="99"/>
      <c r="AB77" s="99"/>
      <c r="AC77" s="99"/>
      <c r="AD77" s="99"/>
      <c r="AE77" s="99" t="s">
        <v>79</v>
      </c>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ht="22.5" outlineLevel="1">
      <c r="A78" s="110">
        <v>27</v>
      </c>
      <c r="B78" s="279" t="s">
        <v>717</v>
      </c>
      <c r="C78" s="278" t="s">
        <v>716</v>
      </c>
      <c r="D78" s="251" t="s">
        <v>120</v>
      </c>
      <c r="E78" s="255">
        <v>26.606200000000001</v>
      </c>
      <c r="F78" s="254">
        <v>0</v>
      </c>
      <c r="G78" s="253">
        <f>ROUND(E78*F78,2)</f>
        <v>0</v>
      </c>
      <c r="H78" s="253"/>
      <c r="I78" s="253">
        <f>ROUND(E78*H78,2)</f>
        <v>0</v>
      </c>
      <c r="J78" s="253"/>
      <c r="K78" s="253">
        <f>ROUND(E78*J78,2)</f>
        <v>0</v>
      </c>
      <c r="L78" s="253">
        <v>21</v>
      </c>
      <c r="M78" s="253">
        <f>G78*(1+L78/100)</f>
        <v>0</v>
      </c>
      <c r="N78" s="251">
        <v>0</v>
      </c>
      <c r="O78" s="251">
        <f>ROUND(E78*N78,5)</f>
        <v>0</v>
      </c>
      <c r="P78" s="251">
        <v>0</v>
      </c>
      <c r="Q78" s="251">
        <f>ROUND(E78*P78,5)</f>
        <v>0</v>
      </c>
      <c r="R78" s="251"/>
      <c r="S78" s="251"/>
      <c r="T78" s="252">
        <v>0</v>
      </c>
      <c r="U78" s="251">
        <f>ROUND(E78*T78,2)</f>
        <v>0</v>
      </c>
      <c r="V78" s="99"/>
      <c r="W78" s="99"/>
      <c r="X78" s="99"/>
      <c r="Y78" s="99"/>
      <c r="Z78" s="99"/>
      <c r="AA78" s="99"/>
      <c r="AB78" s="99"/>
      <c r="AC78" s="99"/>
      <c r="AD78" s="99"/>
      <c r="AE78" s="99" t="s">
        <v>79</v>
      </c>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c r="A79" s="4"/>
      <c r="B79" s="5" t="s">
        <v>712</v>
      </c>
      <c r="C79" s="250" t="s">
        <v>712</v>
      </c>
      <c r="D79" s="4"/>
      <c r="E79" s="4"/>
      <c r="F79" s="4"/>
      <c r="G79" s="4"/>
      <c r="H79" s="4"/>
      <c r="I79" s="4"/>
      <c r="J79" s="4"/>
      <c r="K79" s="4"/>
      <c r="L79" s="4"/>
      <c r="M79" s="4"/>
      <c r="N79" s="4"/>
      <c r="O79" s="4"/>
      <c r="P79" s="4"/>
      <c r="Q79" s="4"/>
      <c r="R79" s="4"/>
      <c r="S79" s="4"/>
      <c r="T79" s="4"/>
      <c r="U79" s="4"/>
      <c r="AC79">
        <v>12</v>
      </c>
      <c r="AD79">
        <v>21</v>
      </c>
    </row>
    <row r="80" spans="1:60" ht="15">
      <c r="A80" s="236" t="s">
        <v>288</v>
      </c>
      <c r="B80" s="237"/>
      <c r="C80" s="237"/>
      <c r="D80" s="238"/>
      <c r="E80" s="237"/>
      <c r="F80" s="238"/>
      <c r="G80" s="277">
        <f>G8+G40+G61+G69+G72+G74</f>
        <v>0</v>
      </c>
      <c r="H80" s="4"/>
      <c r="I80" s="4"/>
      <c r="J80" s="4"/>
      <c r="K80" s="4"/>
      <c r="L80" s="4"/>
      <c r="M80" s="4"/>
      <c r="N80" s="4"/>
      <c r="O80" s="4"/>
      <c r="P80" s="4"/>
      <c r="Q80" s="4"/>
      <c r="R80" s="4"/>
      <c r="S80" s="4"/>
      <c r="T80" s="4"/>
      <c r="U80" s="4"/>
      <c r="AC80">
        <f>SUMIF(L7:L78,AC79,G7:G78)</f>
        <v>0</v>
      </c>
      <c r="AD80">
        <f>SUMIF(L7:L78,AD79,G7:G78)</f>
        <v>0</v>
      </c>
      <c r="AE80" t="s">
        <v>715</v>
      </c>
    </row>
    <row r="81" spans="1:31">
      <c r="A81" s="4"/>
      <c r="B81" s="5" t="s">
        <v>712</v>
      </c>
      <c r="C81" s="250" t="s">
        <v>712</v>
      </c>
      <c r="D81" s="4"/>
      <c r="E81" s="4"/>
      <c r="F81" s="4"/>
      <c r="G81" s="4"/>
      <c r="H81" s="4"/>
      <c r="I81" s="4"/>
      <c r="J81" s="4"/>
      <c r="K81" s="4"/>
      <c r="L81" s="4"/>
      <c r="M81" s="4"/>
      <c r="N81" s="4"/>
      <c r="O81" s="4"/>
      <c r="P81" s="4"/>
      <c r="Q81" s="4"/>
      <c r="R81" s="4"/>
      <c r="S81" s="4"/>
      <c r="T81" s="4"/>
      <c r="U81" s="4"/>
    </row>
    <row r="82" spans="1:31">
      <c r="A82" s="4"/>
      <c r="B82" s="5" t="s">
        <v>712</v>
      </c>
      <c r="C82" s="250" t="s">
        <v>712</v>
      </c>
      <c r="D82" s="4"/>
      <c r="E82" s="4"/>
      <c r="F82" s="4"/>
      <c r="G82" s="4"/>
      <c r="H82" s="4"/>
      <c r="I82" s="4"/>
      <c r="J82" s="4"/>
      <c r="K82" s="4"/>
      <c r="L82" s="4"/>
      <c r="M82" s="4"/>
      <c r="N82" s="4"/>
      <c r="O82" s="4"/>
      <c r="P82" s="4"/>
      <c r="Q82" s="4"/>
      <c r="R82" s="4"/>
      <c r="S82" s="4"/>
      <c r="T82" s="4"/>
      <c r="U82" s="4"/>
    </row>
    <row r="83" spans="1:31">
      <c r="A83" s="367" t="s">
        <v>714</v>
      </c>
      <c r="B83" s="367"/>
      <c r="C83" s="368"/>
      <c r="D83" s="4"/>
      <c r="E83" s="4"/>
      <c r="F83" s="4"/>
      <c r="G83" s="4"/>
      <c r="H83" s="4"/>
      <c r="I83" s="4"/>
      <c r="J83" s="4"/>
      <c r="K83" s="4"/>
      <c r="L83" s="4"/>
      <c r="M83" s="4"/>
      <c r="N83" s="4"/>
      <c r="O83" s="4"/>
      <c r="P83" s="4"/>
      <c r="Q83" s="4"/>
      <c r="R83" s="4"/>
      <c r="S83" s="4"/>
      <c r="T83" s="4"/>
      <c r="U83" s="4"/>
    </row>
    <row r="84" spans="1:31">
      <c r="A84" s="369"/>
      <c r="B84" s="370"/>
      <c r="C84" s="371"/>
      <c r="D84" s="370"/>
      <c r="E84" s="370"/>
      <c r="F84" s="370"/>
      <c r="G84" s="372"/>
      <c r="H84" s="4"/>
      <c r="I84" s="4"/>
      <c r="J84" s="4"/>
      <c r="K84" s="4"/>
      <c r="L84" s="4"/>
      <c r="M84" s="4"/>
      <c r="N84" s="4"/>
      <c r="O84" s="4"/>
      <c r="P84" s="4"/>
      <c r="Q84" s="4"/>
      <c r="R84" s="4"/>
      <c r="S84" s="4"/>
      <c r="T84" s="4"/>
      <c r="U84" s="4"/>
      <c r="AE84" t="s">
        <v>713</v>
      </c>
    </row>
    <row r="85" spans="1:31">
      <c r="A85" s="373"/>
      <c r="B85" s="374"/>
      <c r="C85" s="375"/>
      <c r="D85" s="374"/>
      <c r="E85" s="374"/>
      <c r="F85" s="374"/>
      <c r="G85" s="376"/>
      <c r="H85" s="4"/>
      <c r="I85" s="4"/>
      <c r="J85" s="4"/>
      <c r="K85" s="4"/>
      <c r="L85" s="4"/>
      <c r="M85" s="4"/>
      <c r="N85" s="4"/>
      <c r="O85" s="4"/>
      <c r="P85" s="4"/>
      <c r="Q85" s="4"/>
      <c r="R85" s="4"/>
      <c r="S85" s="4"/>
      <c r="T85" s="4"/>
      <c r="U85" s="4"/>
    </row>
    <row r="86" spans="1:31">
      <c r="A86" s="373"/>
      <c r="B86" s="374"/>
      <c r="C86" s="375"/>
      <c r="D86" s="374"/>
      <c r="E86" s="374"/>
      <c r="F86" s="374"/>
      <c r="G86" s="376"/>
      <c r="H86" s="4"/>
      <c r="I86" s="4"/>
      <c r="J86" s="4"/>
      <c r="K86" s="4"/>
      <c r="L86" s="4"/>
      <c r="M86" s="4"/>
      <c r="N86" s="4"/>
      <c r="O86" s="4"/>
      <c r="P86" s="4"/>
      <c r="Q86" s="4"/>
      <c r="R86" s="4"/>
      <c r="S86" s="4"/>
      <c r="T86" s="4"/>
      <c r="U86" s="4"/>
    </row>
    <row r="87" spans="1:31">
      <c r="A87" s="373"/>
      <c r="B87" s="374"/>
      <c r="C87" s="375"/>
      <c r="D87" s="374"/>
      <c r="E87" s="374"/>
      <c r="F87" s="374"/>
      <c r="G87" s="376"/>
      <c r="H87" s="4"/>
      <c r="I87" s="4"/>
      <c r="J87" s="4"/>
      <c r="K87" s="4"/>
      <c r="L87" s="4"/>
      <c r="M87" s="4"/>
      <c r="N87" s="4"/>
      <c r="O87" s="4"/>
      <c r="P87" s="4"/>
      <c r="Q87" s="4"/>
      <c r="R87" s="4"/>
      <c r="S87" s="4"/>
      <c r="T87" s="4"/>
      <c r="U87" s="4"/>
    </row>
    <row r="88" spans="1:31">
      <c r="A88" s="377"/>
      <c r="B88" s="378"/>
      <c r="C88" s="379"/>
      <c r="D88" s="378"/>
      <c r="E88" s="378"/>
      <c r="F88" s="378"/>
      <c r="G88" s="380"/>
      <c r="H88" s="4"/>
      <c r="I88" s="4"/>
      <c r="J88" s="4"/>
      <c r="K88" s="4"/>
      <c r="L88" s="4"/>
      <c r="M88" s="4"/>
      <c r="N88" s="4"/>
      <c r="O88" s="4"/>
      <c r="P88" s="4"/>
      <c r="Q88" s="4"/>
      <c r="R88" s="4"/>
      <c r="S88" s="4"/>
      <c r="T88" s="4"/>
      <c r="U88" s="4"/>
    </row>
    <row r="89" spans="1:31">
      <c r="A89" s="4"/>
      <c r="B89" s="5" t="s">
        <v>712</v>
      </c>
      <c r="C89" s="250" t="s">
        <v>712</v>
      </c>
      <c r="D89" s="4"/>
      <c r="E89" s="4"/>
      <c r="F89" s="4"/>
      <c r="G89" s="4"/>
      <c r="H89" s="4"/>
      <c r="I89" s="4"/>
      <c r="J89" s="4"/>
      <c r="K89" s="4"/>
      <c r="L89" s="4"/>
      <c r="M89" s="4"/>
      <c r="N89" s="4"/>
      <c r="O89" s="4"/>
      <c r="P89" s="4"/>
      <c r="Q89" s="4"/>
      <c r="R89" s="4"/>
      <c r="S89" s="4"/>
      <c r="T89" s="4"/>
      <c r="U89" s="4"/>
    </row>
    <row r="90" spans="1:31">
      <c r="A90" t="s">
        <v>1436</v>
      </c>
      <c r="C90" s="249"/>
      <c r="AE90" t="s">
        <v>711</v>
      </c>
    </row>
    <row r="91" spans="1:31">
      <c r="A91" t="s">
        <v>1437</v>
      </c>
    </row>
    <row r="92" spans="1:31">
      <c r="A92" t="s">
        <v>1438</v>
      </c>
    </row>
    <row r="94" spans="1:31">
      <c r="A94" t="s">
        <v>1439</v>
      </c>
    </row>
    <row r="95" spans="1:31">
      <c r="A95" t="s">
        <v>1440</v>
      </c>
    </row>
  </sheetData>
  <sheetProtection algorithmName="SHA-512" hashValue="AYlArmi+BJbMdVtVbPX8X720G3Ja16FZ2YlSEeS19/6jBV4S5Ha0gLSX0XLErVrqdT9yM6lqIL4ZrJMjLDPdCw==" saltValue="Fd+0uS+AHK9hUYkwFmYKTA==" spinCount="100000" sheet="1" objects="1" scenarios="1"/>
  <protectedRanges>
    <protectedRange sqref="F9 F13 F15 F18 F20 F23 F26 F29 F33 F36 F41 F46 F48 F50 F54 F57 F59 F62 F63 F65 F67 F70 F73 F75 F76 F77 F78 A84:G88" name="Oblast1"/>
  </protectedRanges>
  <mergeCells count="17">
    <mergeCell ref="C16:G16"/>
    <mergeCell ref="C21:G21"/>
    <mergeCell ref="C24:G24"/>
    <mergeCell ref="C27:G27"/>
    <mergeCell ref="A1:G1"/>
    <mergeCell ref="C2:G2"/>
    <mergeCell ref="C3:G3"/>
    <mergeCell ref="C4:G4"/>
    <mergeCell ref="C10:G10"/>
    <mergeCell ref="A84:G88"/>
    <mergeCell ref="C30:G30"/>
    <mergeCell ref="C34:G34"/>
    <mergeCell ref="C51:G51"/>
    <mergeCell ref="C55:G55"/>
    <mergeCell ref="C71:G71"/>
    <mergeCell ref="A83:C83"/>
    <mergeCell ref="C42:G42"/>
  </mergeCells>
  <pageMargins left="0.39370078740157499" right="0.19685039370078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outlinePr summaryBelow="0"/>
  </sheetPr>
  <dimension ref="A1:BH243"/>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276" t="s">
        <v>54</v>
      </c>
      <c r="B2" s="275"/>
      <c r="C2" s="381" t="s">
        <v>1435</v>
      </c>
      <c r="D2" s="382"/>
      <c r="E2" s="382"/>
      <c r="F2" s="382"/>
      <c r="G2" s="361"/>
      <c r="AE2" t="s">
        <v>56</v>
      </c>
    </row>
    <row r="3" spans="1:60" ht="24.95" customHeight="1">
      <c r="A3" s="276" t="s">
        <v>7</v>
      </c>
      <c r="B3" s="275"/>
      <c r="C3" s="381" t="s">
        <v>1258</v>
      </c>
      <c r="D3" s="382"/>
      <c r="E3" s="382"/>
      <c r="F3" s="382"/>
      <c r="G3" s="361"/>
      <c r="AE3" t="s">
        <v>57</v>
      </c>
    </row>
    <row r="4" spans="1:60" ht="24.95" hidden="1" customHeight="1">
      <c r="A4" s="276" t="s">
        <v>8</v>
      </c>
      <c r="B4" s="275"/>
      <c r="C4" s="381"/>
      <c r="D4" s="382"/>
      <c r="E4" s="382"/>
      <c r="F4" s="382"/>
      <c r="G4" s="361"/>
      <c r="AE4" t="s">
        <v>58</v>
      </c>
    </row>
    <row r="5" spans="1:60" hidden="1">
      <c r="A5" s="274" t="s">
        <v>59</v>
      </c>
      <c r="B5" s="96"/>
      <c r="C5" s="96"/>
      <c r="D5" s="97"/>
      <c r="E5" s="97"/>
      <c r="F5" s="97"/>
      <c r="G5" s="273"/>
      <c r="AE5" t="s">
        <v>60</v>
      </c>
    </row>
    <row r="7" spans="1:60" ht="38.25">
      <c r="A7" s="270" t="s">
        <v>61</v>
      </c>
      <c r="B7" s="272" t="s">
        <v>284</v>
      </c>
      <c r="C7" s="272" t="s">
        <v>62</v>
      </c>
      <c r="D7" s="270" t="s">
        <v>63</v>
      </c>
      <c r="E7" s="270" t="s">
        <v>64</v>
      </c>
      <c r="F7" s="271" t="s">
        <v>65</v>
      </c>
      <c r="G7" s="270"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7" t="s">
        <v>77</v>
      </c>
    </row>
    <row r="8" spans="1:60">
      <c r="A8" s="108" t="s">
        <v>149</v>
      </c>
      <c r="B8" s="269" t="s">
        <v>282</v>
      </c>
      <c r="C8" s="268" t="s">
        <v>281</v>
      </c>
      <c r="D8" s="102"/>
      <c r="E8" s="267"/>
      <c r="F8" s="109"/>
      <c r="G8" s="109">
        <f>SUMIF(AE9:AE108,"&lt;&gt;NOR",G9:G108)</f>
        <v>0</v>
      </c>
      <c r="H8" s="109"/>
      <c r="I8" s="109">
        <f>SUM(I9:I108)</f>
        <v>0</v>
      </c>
      <c r="J8" s="109"/>
      <c r="K8" s="109">
        <f>SUM(K9:K108)</f>
        <v>0</v>
      </c>
      <c r="L8" s="109"/>
      <c r="M8" s="109">
        <f>SUM(M9:M108)</f>
        <v>0</v>
      </c>
      <c r="N8" s="102"/>
      <c r="O8" s="102">
        <f>SUM(O9:O108)</f>
        <v>2.9934499999999997</v>
      </c>
      <c r="P8" s="102"/>
      <c r="Q8" s="102">
        <f>SUM(Q9:Q108)</f>
        <v>198.15019999999998</v>
      </c>
      <c r="R8" s="102"/>
      <c r="S8" s="102"/>
      <c r="T8" s="108"/>
      <c r="U8" s="102">
        <f>SUM(U9:U108)</f>
        <v>2018.7200000000003</v>
      </c>
      <c r="AE8" t="s">
        <v>78</v>
      </c>
    </row>
    <row r="9" spans="1:60" ht="22.5" outlineLevel="1">
      <c r="A9" s="100">
        <v>1</v>
      </c>
      <c r="B9" s="100" t="s">
        <v>1434</v>
      </c>
      <c r="C9" s="111" t="s">
        <v>1433</v>
      </c>
      <c r="D9" s="104" t="s">
        <v>114</v>
      </c>
      <c r="E9" s="257">
        <v>37.9</v>
      </c>
      <c r="F9" s="256">
        <v>0</v>
      </c>
      <c r="G9" s="106">
        <f>ROUND(E9*F9,2)</f>
        <v>0</v>
      </c>
      <c r="H9" s="106"/>
      <c r="I9" s="106">
        <f>ROUND(E9*H9,2)</f>
        <v>0</v>
      </c>
      <c r="J9" s="106"/>
      <c r="K9" s="106">
        <f>ROUND(E9*J9,2)</f>
        <v>0</v>
      </c>
      <c r="L9" s="106">
        <v>21</v>
      </c>
      <c r="M9" s="106">
        <f>G9*(1+L9/100)</f>
        <v>0</v>
      </c>
      <c r="N9" s="104">
        <v>0</v>
      </c>
      <c r="O9" s="104">
        <f>ROUND(E9*N9,5)</f>
        <v>0</v>
      </c>
      <c r="P9" s="104">
        <v>0.11</v>
      </c>
      <c r="Q9" s="104">
        <f>ROUND(E9*P9,5)</f>
        <v>4.1689999999999996</v>
      </c>
      <c r="R9" s="104"/>
      <c r="S9" s="104"/>
      <c r="T9" s="105">
        <v>0.08</v>
      </c>
      <c r="U9" s="104">
        <f>ROUND(E9*T9,2)</f>
        <v>3.03</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22.5" outlineLevel="1">
      <c r="A10" s="100">
        <v>2</v>
      </c>
      <c r="B10" s="100" t="s">
        <v>1432</v>
      </c>
      <c r="C10" s="111" t="s">
        <v>1431</v>
      </c>
      <c r="D10" s="104" t="s">
        <v>114</v>
      </c>
      <c r="E10" s="257">
        <v>37.9</v>
      </c>
      <c r="F10" s="256">
        <v>0</v>
      </c>
      <c r="G10" s="106">
        <f>ROUND(E10*F10,2)</f>
        <v>0</v>
      </c>
      <c r="H10" s="106"/>
      <c r="I10" s="106">
        <f>ROUND(E10*H10,2)</f>
        <v>0</v>
      </c>
      <c r="J10" s="106"/>
      <c r="K10" s="106">
        <f>ROUND(E10*J10,2)</f>
        <v>0</v>
      </c>
      <c r="L10" s="106">
        <v>21</v>
      </c>
      <c r="M10" s="106">
        <f>G10*(1+L10/100)</f>
        <v>0</v>
      </c>
      <c r="N10" s="104">
        <v>0</v>
      </c>
      <c r="O10" s="104">
        <f>ROUND(E10*N10,5)</f>
        <v>0</v>
      </c>
      <c r="P10" s="104">
        <v>0.22</v>
      </c>
      <c r="Q10" s="104">
        <f>ROUND(E10*P10,5)</f>
        <v>8.3379999999999992</v>
      </c>
      <c r="R10" s="104"/>
      <c r="S10" s="104"/>
      <c r="T10" s="105">
        <v>0.12</v>
      </c>
      <c r="U10" s="104">
        <f>ROUND(E10*T10,2)</f>
        <v>4.55</v>
      </c>
      <c r="V10" s="99"/>
      <c r="W10" s="99"/>
      <c r="X10" s="99"/>
      <c r="Y10" s="99"/>
      <c r="Z10" s="99"/>
      <c r="AA10" s="99"/>
      <c r="AB10" s="99"/>
      <c r="AC10" s="99"/>
      <c r="AD10" s="99"/>
      <c r="AE10" s="99" t="s">
        <v>79</v>
      </c>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row>
    <row r="11" spans="1:60" outlineLevel="1">
      <c r="A11" s="100">
        <v>3</v>
      </c>
      <c r="B11" s="100" t="s">
        <v>1257</v>
      </c>
      <c r="C11" s="111" t="s">
        <v>1256</v>
      </c>
      <c r="D11" s="104" t="s">
        <v>114</v>
      </c>
      <c r="E11" s="257">
        <v>159.4</v>
      </c>
      <c r="F11" s="256">
        <v>0</v>
      </c>
      <c r="G11" s="106">
        <f>ROUND(E11*F11,2)</f>
        <v>0</v>
      </c>
      <c r="H11" s="106"/>
      <c r="I11" s="106">
        <f>ROUND(E11*H11,2)</f>
        <v>0</v>
      </c>
      <c r="J11" s="106"/>
      <c r="K11" s="106">
        <f>ROUND(E11*J11,2)</f>
        <v>0</v>
      </c>
      <c r="L11" s="106">
        <v>21</v>
      </c>
      <c r="M11" s="106">
        <f>G11*(1+L11/100)</f>
        <v>0</v>
      </c>
      <c r="N11" s="104">
        <v>0</v>
      </c>
      <c r="O11" s="104">
        <f>ROUND(E11*N11,5)</f>
        <v>0</v>
      </c>
      <c r="P11" s="104">
        <v>0.13800000000000001</v>
      </c>
      <c r="Q11" s="104">
        <f>ROUND(E11*P11,5)</f>
        <v>21.997199999999999</v>
      </c>
      <c r="R11" s="104"/>
      <c r="S11" s="104"/>
      <c r="T11" s="105">
        <v>0.16</v>
      </c>
      <c r="U11" s="104">
        <f>ROUND(E11*T11,2)</f>
        <v>25.5</v>
      </c>
      <c r="V11" s="99"/>
      <c r="W11" s="99"/>
      <c r="X11" s="99"/>
      <c r="Y11" s="99"/>
      <c r="Z11" s="99"/>
      <c r="AA11" s="99"/>
      <c r="AB11" s="99"/>
      <c r="AC11" s="99"/>
      <c r="AD11" s="99"/>
      <c r="AE11" s="99" t="s">
        <v>79</v>
      </c>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22.5" outlineLevel="1">
      <c r="A12" s="100"/>
      <c r="B12" s="100"/>
      <c r="C12" s="383" t="s">
        <v>1255</v>
      </c>
      <c r="D12" s="384"/>
      <c r="E12" s="385"/>
      <c r="F12" s="386"/>
      <c r="G12" s="36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80</v>
      </c>
      <c r="AF12" s="99"/>
      <c r="AG12" s="99"/>
      <c r="AH12" s="99"/>
      <c r="AI12" s="99"/>
      <c r="AJ12" s="99"/>
      <c r="AK12" s="99"/>
      <c r="AL12" s="99"/>
      <c r="AM12" s="99"/>
      <c r="AN12" s="99"/>
      <c r="AO12" s="99"/>
      <c r="AP12" s="99"/>
      <c r="AQ12" s="99"/>
      <c r="AR12" s="99"/>
      <c r="AS12" s="99"/>
      <c r="AT12" s="99"/>
      <c r="AU12" s="99"/>
      <c r="AV12" s="99"/>
      <c r="AW12" s="99"/>
      <c r="AX12" s="99"/>
      <c r="AY12" s="99"/>
      <c r="AZ12" s="99"/>
      <c r="BA12" s="101" t="str">
        <f>C12</f>
        <v>Rozebrání dlažeb, panelů s přemístěním hmot na skládku na vzdálenost do 3 m nebo s naložením na dopravní prostředek</v>
      </c>
      <c r="BB12" s="99"/>
      <c r="BC12" s="99"/>
      <c r="BD12" s="99"/>
      <c r="BE12" s="99"/>
      <c r="BF12" s="99"/>
      <c r="BG12" s="99"/>
      <c r="BH12" s="99"/>
    </row>
    <row r="13" spans="1:60" ht="33.75" outlineLevel="1">
      <c r="A13" s="100"/>
      <c r="B13" s="100"/>
      <c r="C13" s="266" t="s">
        <v>1430</v>
      </c>
      <c r="D13" s="265"/>
      <c r="E13" s="264">
        <v>159.4</v>
      </c>
      <c r="F13" s="106"/>
      <c r="G13" s="106"/>
      <c r="H13" s="106"/>
      <c r="I13" s="106"/>
      <c r="J13" s="106"/>
      <c r="K13" s="106"/>
      <c r="L13" s="106"/>
      <c r="M13" s="106"/>
      <c r="N13" s="104"/>
      <c r="O13" s="104"/>
      <c r="P13" s="104"/>
      <c r="Q13" s="104"/>
      <c r="R13" s="104"/>
      <c r="S13" s="104"/>
      <c r="T13" s="105"/>
      <c r="U13" s="104"/>
      <c r="V13" s="99"/>
      <c r="W13" s="99"/>
      <c r="X13" s="99"/>
      <c r="Y13" s="99"/>
      <c r="Z13" s="99"/>
      <c r="AA13" s="99"/>
      <c r="AB13" s="99"/>
      <c r="AC13" s="99"/>
      <c r="AD13" s="99"/>
      <c r="AE13" s="99" t="s">
        <v>725</v>
      </c>
      <c r="AF13" s="99">
        <v>0</v>
      </c>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ht="22.5" outlineLevel="1">
      <c r="A14" s="100">
        <v>4</v>
      </c>
      <c r="B14" s="100" t="s">
        <v>1253</v>
      </c>
      <c r="C14" s="111" t="s">
        <v>1252</v>
      </c>
      <c r="D14" s="104" t="s">
        <v>114</v>
      </c>
      <c r="E14" s="257">
        <v>197.3</v>
      </c>
      <c r="F14" s="256">
        <v>0</v>
      </c>
      <c r="G14" s="106">
        <f>ROUND(E14*F14,2)</f>
        <v>0</v>
      </c>
      <c r="H14" s="106"/>
      <c r="I14" s="106">
        <f>ROUND(E14*H14,2)</f>
        <v>0</v>
      </c>
      <c r="J14" s="106"/>
      <c r="K14" s="106">
        <f>ROUND(E14*J14,2)</f>
        <v>0</v>
      </c>
      <c r="L14" s="106">
        <v>21</v>
      </c>
      <c r="M14" s="106">
        <f>G14*(1+L14/100)</f>
        <v>0</v>
      </c>
      <c r="N14" s="104">
        <v>0</v>
      </c>
      <c r="O14" s="104">
        <f>ROUND(E14*N14,5)</f>
        <v>0</v>
      </c>
      <c r="P14" s="104">
        <v>0.77</v>
      </c>
      <c r="Q14" s="104">
        <f>ROUND(E14*P14,5)</f>
        <v>151.92099999999999</v>
      </c>
      <c r="R14" s="104"/>
      <c r="S14" s="104"/>
      <c r="T14" s="105">
        <v>1.1505000000000001</v>
      </c>
      <c r="U14" s="104">
        <f>ROUND(E14*T14,2)</f>
        <v>226.99</v>
      </c>
      <c r="V14" s="99"/>
      <c r="W14" s="99"/>
      <c r="X14" s="99"/>
      <c r="Y14" s="99"/>
      <c r="Z14" s="99"/>
      <c r="AA14" s="99"/>
      <c r="AB14" s="99"/>
      <c r="AC14" s="99"/>
      <c r="AD14" s="99"/>
      <c r="AE14" s="99" t="s">
        <v>79</v>
      </c>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ht="22.5" outlineLevel="1">
      <c r="A15" s="100"/>
      <c r="B15" s="100"/>
      <c r="C15" s="266" t="s">
        <v>1429</v>
      </c>
      <c r="D15" s="265"/>
      <c r="E15" s="264">
        <v>37.9</v>
      </c>
      <c r="F15" s="106"/>
      <c r="G15" s="106"/>
      <c r="H15" s="106"/>
      <c r="I15" s="106"/>
      <c r="J15" s="106"/>
      <c r="K15" s="106"/>
      <c r="L15" s="106"/>
      <c r="M15" s="106"/>
      <c r="N15" s="104"/>
      <c r="O15" s="104"/>
      <c r="P15" s="104"/>
      <c r="Q15" s="104"/>
      <c r="R15" s="104"/>
      <c r="S15" s="104"/>
      <c r="T15" s="105"/>
      <c r="U15" s="104"/>
      <c r="V15" s="99"/>
      <c r="W15" s="99"/>
      <c r="X15" s="99"/>
      <c r="Y15" s="99"/>
      <c r="Z15" s="99"/>
      <c r="AA15" s="99"/>
      <c r="AB15" s="99"/>
      <c r="AC15" s="99"/>
      <c r="AD15" s="99"/>
      <c r="AE15" s="99" t="s">
        <v>725</v>
      </c>
      <c r="AF15" s="99">
        <v>0</v>
      </c>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ht="22.5" outlineLevel="1">
      <c r="A16" s="100"/>
      <c r="B16" s="100"/>
      <c r="C16" s="266" t="s">
        <v>1428</v>
      </c>
      <c r="D16" s="265"/>
      <c r="E16" s="264">
        <v>159.4</v>
      </c>
      <c r="F16" s="106"/>
      <c r="G16" s="106"/>
      <c r="H16" s="106"/>
      <c r="I16" s="106"/>
      <c r="J16" s="106"/>
      <c r="K16" s="106"/>
      <c r="L16" s="106"/>
      <c r="M16" s="106"/>
      <c r="N16" s="104"/>
      <c r="O16" s="104"/>
      <c r="P16" s="104"/>
      <c r="Q16" s="104"/>
      <c r="R16" s="104"/>
      <c r="S16" s="104"/>
      <c r="T16" s="105"/>
      <c r="U16" s="104"/>
      <c r="V16" s="99"/>
      <c r="W16" s="99"/>
      <c r="X16" s="99"/>
      <c r="Y16" s="99"/>
      <c r="Z16" s="99"/>
      <c r="AA16" s="99"/>
      <c r="AB16" s="99"/>
      <c r="AC16" s="99"/>
      <c r="AD16" s="99"/>
      <c r="AE16" s="99" t="s">
        <v>725</v>
      </c>
      <c r="AF16" s="99">
        <v>0</v>
      </c>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v>5</v>
      </c>
      <c r="B17" s="100" t="s">
        <v>1249</v>
      </c>
      <c r="C17" s="111" t="s">
        <v>1248</v>
      </c>
      <c r="D17" s="104" t="s">
        <v>131</v>
      </c>
      <c r="E17" s="257">
        <v>32.1</v>
      </c>
      <c r="F17" s="256">
        <v>0</v>
      </c>
      <c r="G17" s="106">
        <f>ROUND(E17*F17,2)</f>
        <v>0</v>
      </c>
      <c r="H17" s="106"/>
      <c r="I17" s="106">
        <f>ROUND(E17*H17,2)</f>
        <v>0</v>
      </c>
      <c r="J17" s="106"/>
      <c r="K17" s="106">
        <f>ROUND(E17*J17,2)</f>
        <v>0</v>
      </c>
      <c r="L17" s="106">
        <v>21</v>
      </c>
      <c r="M17" s="106">
        <f>G17*(1+L17/100)</f>
        <v>0</v>
      </c>
      <c r="N17" s="104">
        <v>0</v>
      </c>
      <c r="O17" s="104">
        <f>ROUND(E17*N17,5)</f>
        <v>0</v>
      </c>
      <c r="P17" s="104">
        <v>0.27</v>
      </c>
      <c r="Q17" s="104">
        <f>ROUND(E17*P17,5)</f>
        <v>8.6669999999999998</v>
      </c>
      <c r="R17" s="104"/>
      <c r="S17" s="104"/>
      <c r="T17" s="105">
        <v>0.123</v>
      </c>
      <c r="U17" s="104">
        <f>ROUND(E17*T17,2)</f>
        <v>3.95</v>
      </c>
      <c r="V17" s="99"/>
      <c r="W17" s="99"/>
      <c r="X17" s="99"/>
      <c r="Y17" s="99"/>
      <c r="Z17" s="99"/>
      <c r="AA17" s="99"/>
      <c r="AB17" s="99"/>
      <c r="AC17" s="99"/>
      <c r="AD17" s="99"/>
      <c r="AE17" s="99" t="s">
        <v>79</v>
      </c>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ht="22.5" outlineLevel="1">
      <c r="A18" s="100"/>
      <c r="B18" s="100"/>
      <c r="C18" s="383" t="s">
        <v>1243</v>
      </c>
      <c r="D18" s="384"/>
      <c r="E18" s="385"/>
      <c r="F18" s="386"/>
      <c r="G18" s="366"/>
      <c r="H18" s="106"/>
      <c r="I18" s="106"/>
      <c r="J18" s="106"/>
      <c r="K18" s="106"/>
      <c r="L18" s="106"/>
      <c r="M18" s="106"/>
      <c r="N18" s="104"/>
      <c r="O18" s="104"/>
      <c r="P18" s="104"/>
      <c r="Q18" s="104"/>
      <c r="R18" s="104"/>
      <c r="S18" s="104"/>
      <c r="T18" s="105"/>
      <c r="U18" s="104"/>
      <c r="V18" s="99"/>
      <c r="W18" s="99"/>
      <c r="X18" s="99"/>
      <c r="Y18" s="99"/>
      <c r="Z18" s="99"/>
      <c r="AA18" s="99"/>
      <c r="AB18" s="99"/>
      <c r="AC18" s="99"/>
      <c r="AD18" s="99"/>
      <c r="AE18" s="99" t="s">
        <v>80</v>
      </c>
      <c r="AF18" s="99"/>
      <c r="AG18" s="99"/>
      <c r="AH18" s="99"/>
      <c r="AI18" s="99"/>
      <c r="AJ18" s="99"/>
      <c r="AK18" s="99"/>
      <c r="AL18" s="99"/>
      <c r="AM18" s="99"/>
      <c r="AN18" s="99"/>
      <c r="AO18" s="99"/>
      <c r="AP18" s="99"/>
      <c r="AQ18" s="99"/>
      <c r="AR18" s="99"/>
      <c r="AS18" s="99"/>
      <c r="AT18" s="99"/>
      <c r="AU18" s="99"/>
      <c r="AV18" s="99"/>
      <c r="AW18" s="99"/>
      <c r="AX18" s="99"/>
      <c r="AY18" s="99"/>
      <c r="AZ18" s="99"/>
      <c r="BA18" s="101" t="str">
        <f>C18</f>
        <v>s vybouráním lože, s přemístěním hmot na skládku na vzdálenost do 3 m nebo naložením na dopravní prostředek</v>
      </c>
      <c r="BB18" s="99"/>
      <c r="BC18" s="99"/>
      <c r="BD18" s="99"/>
      <c r="BE18" s="99"/>
      <c r="BF18" s="99"/>
      <c r="BG18" s="99"/>
      <c r="BH18" s="99"/>
    </row>
    <row r="19" spans="1:60" outlineLevel="1">
      <c r="A19" s="100"/>
      <c r="B19" s="100"/>
      <c r="C19" s="266" t="s">
        <v>1427</v>
      </c>
      <c r="D19" s="265"/>
      <c r="E19" s="264">
        <v>18.399999999999999</v>
      </c>
      <c r="F19" s="106"/>
      <c r="G19" s="10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725</v>
      </c>
      <c r="AF19" s="99">
        <v>0</v>
      </c>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outlineLevel="1">
      <c r="A20" s="100"/>
      <c r="B20" s="100"/>
      <c r="C20" s="266" t="s">
        <v>1426</v>
      </c>
      <c r="D20" s="265"/>
      <c r="E20" s="264">
        <v>13.7</v>
      </c>
      <c r="F20" s="106"/>
      <c r="G20" s="10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725</v>
      </c>
      <c r="AF20" s="99">
        <v>0</v>
      </c>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v>6</v>
      </c>
      <c r="B21" s="100" t="s">
        <v>1245</v>
      </c>
      <c r="C21" s="111" t="s">
        <v>1244</v>
      </c>
      <c r="D21" s="104" t="s">
        <v>131</v>
      </c>
      <c r="E21" s="257">
        <v>13.9</v>
      </c>
      <c r="F21" s="256">
        <v>0</v>
      </c>
      <c r="G21" s="106">
        <f>ROUND(E21*F21,2)</f>
        <v>0</v>
      </c>
      <c r="H21" s="106"/>
      <c r="I21" s="106">
        <f>ROUND(E21*H21,2)</f>
        <v>0</v>
      </c>
      <c r="J21" s="106"/>
      <c r="K21" s="106">
        <f>ROUND(E21*J21,2)</f>
        <v>0</v>
      </c>
      <c r="L21" s="106">
        <v>21</v>
      </c>
      <c r="M21" s="106">
        <f>G21*(1+L21/100)</f>
        <v>0</v>
      </c>
      <c r="N21" s="104">
        <v>0</v>
      </c>
      <c r="O21" s="104">
        <f>ROUND(E21*N21,5)</f>
        <v>0</v>
      </c>
      <c r="P21" s="104">
        <v>0.22</v>
      </c>
      <c r="Q21" s="104">
        <f>ROUND(E21*P21,5)</f>
        <v>3.0579999999999998</v>
      </c>
      <c r="R21" s="104"/>
      <c r="S21" s="104"/>
      <c r="T21" s="105">
        <v>0.14299999999999999</v>
      </c>
      <c r="U21" s="104">
        <f>ROUND(E21*T21,2)</f>
        <v>1.99</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ht="22.5" outlineLevel="1">
      <c r="A22" s="100"/>
      <c r="B22" s="100"/>
      <c r="C22" s="383" t="s">
        <v>1243</v>
      </c>
      <c r="D22" s="384"/>
      <c r="E22" s="385"/>
      <c r="F22" s="386"/>
      <c r="G22" s="366"/>
      <c r="H22" s="106"/>
      <c r="I22" s="106"/>
      <c r="J22" s="106"/>
      <c r="K22" s="106"/>
      <c r="L22" s="106"/>
      <c r="M22" s="106"/>
      <c r="N22" s="104"/>
      <c r="O22" s="104"/>
      <c r="P22" s="104"/>
      <c r="Q22" s="104"/>
      <c r="R22" s="104"/>
      <c r="S22" s="104"/>
      <c r="T22" s="105"/>
      <c r="U22" s="104"/>
      <c r="V22" s="99"/>
      <c r="W22" s="99"/>
      <c r="X22" s="99"/>
      <c r="Y22" s="99"/>
      <c r="Z22" s="99"/>
      <c r="AA22" s="99"/>
      <c r="AB22" s="99"/>
      <c r="AC22" s="99"/>
      <c r="AD22" s="99"/>
      <c r="AE22" s="99" t="s">
        <v>80</v>
      </c>
      <c r="AF22" s="99"/>
      <c r="AG22" s="99"/>
      <c r="AH22" s="99"/>
      <c r="AI22" s="99"/>
      <c r="AJ22" s="99"/>
      <c r="AK22" s="99"/>
      <c r="AL22" s="99"/>
      <c r="AM22" s="99"/>
      <c r="AN22" s="99"/>
      <c r="AO22" s="99"/>
      <c r="AP22" s="99"/>
      <c r="AQ22" s="99"/>
      <c r="AR22" s="99"/>
      <c r="AS22" s="99"/>
      <c r="AT22" s="99"/>
      <c r="AU22" s="99"/>
      <c r="AV22" s="99"/>
      <c r="AW22" s="99"/>
      <c r="AX22" s="99"/>
      <c r="AY22" s="99"/>
      <c r="AZ22" s="99"/>
      <c r="BA22" s="101" t="str">
        <f>C22</f>
        <v>s vybouráním lože, s přemístěním hmot na skládku na vzdálenost do 3 m nebo naložením na dopravní prostředek</v>
      </c>
      <c r="BB22" s="99"/>
      <c r="BC22" s="99"/>
      <c r="BD22" s="99"/>
      <c r="BE22" s="99"/>
      <c r="BF22" s="99"/>
      <c r="BG22" s="99"/>
      <c r="BH22" s="99"/>
    </row>
    <row r="23" spans="1:60" outlineLevel="1">
      <c r="A23" s="100"/>
      <c r="B23" s="100"/>
      <c r="C23" s="266" t="s">
        <v>1425</v>
      </c>
      <c r="D23" s="265"/>
      <c r="E23" s="264">
        <v>13.9</v>
      </c>
      <c r="F23" s="106"/>
      <c r="G23" s="10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725</v>
      </c>
      <c r="AF23" s="99">
        <v>0</v>
      </c>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v>7</v>
      </c>
      <c r="B24" s="100" t="s">
        <v>679</v>
      </c>
      <c r="C24" s="111" t="s">
        <v>1424</v>
      </c>
      <c r="D24" s="104" t="s">
        <v>113</v>
      </c>
      <c r="E24" s="257">
        <v>784.33500000000004</v>
      </c>
      <c r="F24" s="256">
        <v>0</v>
      </c>
      <c r="G24" s="106">
        <f>ROUND(E24*F24,2)</f>
        <v>0</v>
      </c>
      <c r="H24" s="106"/>
      <c r="I24" s="106">
        <f>ROUND(E24*H24,2)</f>
        <v>0</v>
      </c>
      <c r="J24" s="106"/>
      <c r="K24" s="106">
        <f>ROUND(E24*J24,2)</f>
        <v>0</v>
      </c>
      <c r="L24" s="106">
        <v>21</v>
      </c>
      <c r="M24" s="106">
        <f>G24*(1+L24/100)</f>
        <v>0</v>
      </c>
      <c r="N24" s="104">
        <v>0</v>
      </c>
      <c r="O24" s="104">
        <f>ROUND(E24*N24,5)</f>
        <v>0</v>
      </c>
      <c r="P24" s="104">
        <v>0</v>
      </c>
      <c r="Q24" s="104">
        <f>ROUND(E24*P24,5)</f>
        <v>0</v>
      </c>
      <c r="R24" s="104"/>
      <c r="S24" s="104"/>
      <c r="T24" s="105">
        <v>9.7000000000000003E-2</v>
      </c>
      <c r="U24" s="104">
        <f>ROUND(E24*T24,2)</f>
        <v>76.08</v>
      </c>
      <c r="V24" s="99"/>
      <c r="W24" s="99"/>
      <c r="X24" s="99"/>
      <c r="Y24" s="99"/>
      <c r="Z24" s="99"/>
      <c r="AA24" s="99"/>
      <c r="AB24" s="99"/>
      <c r="AC24" s="99"/>
      <c r="AD24" s="99"/>
      <c r="AE24" s="99" t="s">
        <v>79</v>
      </c>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ht="22.5" outlineLevel="1">
      <c r="A25" s="100"/>
      <c r="B25" s="100"/>
      <c r="C25" s="383" t="s">
        <v>1423</v>
      </c>
      <c r="D25" s="384"/>
      <c r="E25" s="385"/>
      <c r="F25" s="386"/>
      <c r="G25" s="36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80</v>
      </c>
      <c r="AF25" s="99"/>
      <c r="AG25" s="99"/>
      <c r="AH25" s="99"/>
      <c r="AI25" s="99"/>
      <c r="AJ25" s="99"/>
      <c r="AK25" s="99"/>
      <c r="AL25" s="99"/>
      <c r="AM25" s="99"/>
      <c r="AN25" s="99"/>
      <c r="AO25" s="99"/>
      <c r="AP25" s="99"/>
      <c r="AQ25" s="99"/>
      <c r="AR25" s="99"/>
      <c r="AS25" s="99"/>
      <c r="AT25" s="99"/>
      <c r="AU25" s="99"/>
      <c r="AV25" s="99"/>
      <c r="AW25" s="99"/>
      <c r="AX25" s="99"/>
      <c r="AY25" s="99"/>
      <c r="AZ25" s="99"/>
      <c r="BA25" s="101" t="str">
        <f>C25</f>
        <v>Sejmutí ornice nebo lesní půdy s vodorovným přemístěním na hromady v místě upotřebení nebo na dočasné či trvalé skládky se složením.</v>
      </c>
      <c r="BB25" s="99"/>
      <c r="BC25" s="99"/>
      <c r="BD25" s="99"/>
      <c r="BE25" s="99"/>
      <c r="BF25" s="99"/>
      <c r="BG25" s="99"/>
      <c r="BH25" s="99"/>
    </row>
    <row r="26" spans="1:60" outlineLevel="1">
      <c r="A26" s="100"/>
      <c r="B26" s="100"/>
      <c r="C26" s="266" t="s">
        <v>1422</v>
      </c>
      <c r="D26" s="265"/>
      <c r="E26" s="264">
        <v>784.33500000000004</v>
      </c>
      <c r="F26" s="106"/>
      <c r="G26" s="106"/>
      <c r="H26" s="106"/>
      <c r="I26" s="106"/>
      <c r="J26" s="106"/>
      <c r="K26" s="106"/>
      <c r="L26" s="106"/>
      <c r="M26" s="106"/>
      <c r="N26" s="104"/>
      <c r="O26" s="104"/>
      <c r="P26" s="104"/>
      <c r="Q26" s="104"/>
      <c r="R26" s="104"/>
      <c r="S26" s="104"/>
      <c r="T26" s="105"/>
      <c r="U26" s="104"/>
      <c r="V26" s="99"/>
      <c r="W26" s="99"/>
      <c r="X26" s="99"/>
      <c r="Y26" s="99"/>
      <c r="Z26" s="99"/>
      <c r="AA26" s="99"/>
      <c r="AB26" s="99"/>
      <c r="AC26" s="99"/>
      <c r="AD26" s="99"/>
      <c r="AE26" s="99" t="s">
        <v>725</v>
      </c>
      <c r="AF26" s="99">
        <v>0</v>
      </c>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ht="22.5" outlineLevel="1">
      <c r="A27" s="100">
        <v>8</v>
      </c>
      <c r="B27" s="100" t="s">
        <v>240</v>
      </c>
      <c r="C27" s="111" t="s">
        <v>1398</v>
      </c>
      <c r="D27" s="104" t="s">
        <v>113</v>
      </c>
      <c r="E27" s="257">
        <v>784.33500000000004</v>
      </c>
      <c r="F27" s="256">
        <v>0</v>
      </c>
      <c r="G27" s="106">
        <f>ROUND(E27*F27,2)</f>
        <v>0</v>
      </c>
      <c r="H27" s="106"/>
      <c r="I27" s="106">
        <f>ROUND(E27*H27,2)</f>
        <v>0</v>
      </c>
      <c r="J27" s="106"/>
      <c r="K27" s="106">
        <f>ROUND(E27*J27,2)</f>
        <v>0</v>
      </c>
      <c r="L27" s="106">
        <v>21</v>
      </c>
      <c r="M27" s="106">
        <f>G27*(1+L27/100)</f>
        <v>0</v>
      </c>
      <c r="N27" s="104">
        <v>0</v>
      </c>
      <c r="O27" s="104">
        <f>ROUND(E27*N27,5)</f>
        <v>0</v>
      </c>
      <c r="P27" s="104">
        <v>0</v>
      </c>
      <c r="Q27" s="104">
        <f>ROUND(E27*P27,5)</f>
        <v>0</v>
      </c>
      <c r="R27" s="104"/>
      <c r="S27" s="104"/>
      <c r="T27" s="105">
        <v>0.65200000000000002</v>
      </c>
      <c r="U27" s="104">
        <f>ROUND(E27*T27,2)</f>
        <v>511.39</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outlineLevel="1">
      <c r="A28" s="100"/>
      <c r="B28" s="100"/>
      <c r="C28" s="266" t="s">
        <v>1422</v>
      </c>
      <c r="D28" s="265"/>
      <c r="E28" s="264">
        <v>784.33500000000004</v>
      </c>
      <c r="F28" s="106"/>
      <c r="G28" s="10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725</v>
      </c>
      <c r="AF28" s="99">
        <v>0</v>
      </c>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outlineLevel="1">
      <c r="A29" s="100">
        <v>9</v>
      </c>
      <c r="B29" s="100" t="s">
        <v>1238</v>
      </c>
      <c r="C29" s="111" t="s">
        <v>1237</v>
      </c>
      <c r="D29" s="104" t="s">
        <v>113</v>
      </c>
      <c r="E29" s="257">
        <v>2591.431</v>
      </c>
      <c r="F29" s="256">
        <v>0</v>
      </c>
      <c r="G29" s="106">
        <f>ROUND(E29*F29,2)</f>
        <v>0</v>
      </c>
      <c r="H29" s="106"/>
      <c r="I29" s="106">
        <f>ROUND(E29*H29,2)</f>
        <v>0</v>
      </c>
      <c r="J29" s="106"/>
      <c r="K29" s="106">
        <f>ROUND(E29*J29,2)</f>
        <v>0</v>
      </c>
      <c r="L29" s="106">
        <v>21</v>
      </c>
      <c r="M29" s="106">
        <f>G29*(1+L29/100)</f>
        <v>0</v>
      </c>
      <c r="N29" s="104">
        <v>0</v>
      </c>
      <c r="O29" s="104">
        <f>ROUND(E29*N29,5)</f>
        <v>0</v>
      </c>
      <c r="P29" s="104">
        <v>0</v>
      </c>
      <c r="Q29" s="104">
        <f>ROUND(E29*P29,5)</f>
        <v>0</v>
      </c>
      <c r="R29" s="104"/>
      <c r="S29" s="104"/>
      <c r="T29" s="105">
        <v>0.11700000000000001</v>
      </c>
      <c r="U29" s="104">
        <f>ROUND(E29*T29,2)</f>
        <v>303.2</v>
      </c>
      <c r="V29" s="99"/>
      <c r="W29" s="99"/>
      <c r="X29" s="99"/>
      <c r="Y29" s="99"/>
      <c r="Z29" s="99"/>
      <c r="AA29" s="99"/>
      <c r="AB29" s="99"/>
      <c r="AC29" s="99"/>
      <c r="AD29" s="99"/>
      <c r="AE29" s="99" t="s">
        <v>79</v>
      </c>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ht="22.5" outlineLevel="1">
      <c r="A30" s="100"/>
      <c r="B30" s="100"/>
      <c r="C30" s="383" t="s">
        <v>1421</v>
      </c>
      <c r="D30" s="384"/>
      <c r="E30" s="385"/>
      <c r="F30" s="386"/>
      <c r="G30" s="36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80</v>
      </c>
      <c r="AF30" s="99"/>
      <c r="AG30" s="99"/>
      <c r="AH30" s="99"/>
      <c r="AI30" s="99"/>
      <c r="AJ30" s="99"/>
      <c r="AK30" s="99"/>
      <c r="AL30" s="99"/>
      <c r="AM30" s="99"/>
      <c r="AN30" s="99"/>
      <c r="AO30" s="99"/>
      <c r="AP30" s="99"/>
      <c r="AQ30" s="99"/>
      <c r="AR30" s="99"/>
      <c r="AS30" s="99"/>
      <c r="AT30" s="99"/>
      <c r="AU30" s="99"/>
      <c r="AV30" s="99"/>
      <c r="AW30" s="99"/>
      <c r="AX30" s="99"/>
      <c r="AY30" s="99"/>
      <c r="AZ30" s="99"/>
      <c r="BA30" s="101" t="str">
        <f>C30</f>
        <v>Odkopávky a prokopávky nezapažené s přehozením výkopku na vzdálenost do 3 m nebo s naložením na dopravní prostředek.</v>
      </c>
      <c r="BB30" s="99"/>
      <c r="BC30" s="99"/>
      <c r="BD30" s="99"/>
      <c r="BE30" s="99"/>
      <c r="BF30" s="99"/>
      <c r="BG30" s="99"/>
      <c r="BH30" s="99"/>
    </row>
    <row r="31" spans="1:60" ht="33.75" outlineLevel="1">
      <c r="A31" s="100"/>
      <c r="B31" s="100"/>
      <c r="C31" s="266" t="s">
        <v>1391</v>
      </c>
      <c r="D31" s="265"/>
      <c r="E31" s="264">
        <v>2625.14</v>
      </c>
      <c r="F31" s="106"/>
      <c r="G31" s="106"/>
      <c r="H31" s="106"/>
      <c r="I31" s="106"/>
      <c r="J31" s="106"/>
      <c r="K31" s="106"/>
      <c r="L31" s="106"/>
      <c r="M31" s="106"/>
      <c r="N31" s="104"/>
      <c r="O31" s="104"/>
      <c r="P31" s="104"/>
      <c r="Q31" s="104"/>
      <c r="R31" s="104"/>
      <c r="S31" s="104"/>
      <c r="T31" s="105"/>
      <c r="U31" s="104"/>
      <c r="V31" s="99"/>
      <c r="W31" s="99"/>
      <c r="X31" s="99"/>
      <c r="Y31" s="99"/>
      <c r="Z31" s="99"/>
      <c r="AA31" s="99"/>
      <c r="AB31" s="99"/>
      <c r="AC31" s="99"/>
      <c r="AD31" s="99"/>
      <c r="AE31" s="99" t="s">
        <v>725</v>
      </c>
      <c r="AF31" s="99">
        <v>0</v>
      </c>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ht="22.5" outlineLevel="1">
      <c r="A32" s="100"/>
      <c r="B32" s="100"/>
      <c r="C32" s="266" t="s">
        <v>1387</v>
      </c>
      <c r="D32" s="265"/>
      <c r="E32" s="264">
        <v>-33.709000000000003</v>
      </c>
      <c r="F32" s="106"/>
      <c r="G32" s="10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725</v>
      </c>
      <c r="AF32" s="99">
        <v>0</v>
      </c>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v>10</v>
      </c>
      <c r="B33" s="100" t="s">
        <v>269</v>
      </c>
      <c r="C33" s="111" t="s">
        <v>1236</v>
      </c>
      <c r="D33" s="104" t="s">
        <v>113</v>
      </c>
      <c r="E33" s="257">
        <v>8.6597120000000007</v>
      </c>
      <c r="F33" s="256">
        <v>0</v>
      </c>
      <c r="G33" s="106">
        <f>ROUND(E33*F33,2)</f>
        <v>0</v>
      </c>
      <c r="H33" s="106"/>
      <c r="I33" s="106">
        <f>ROUND(E33*H33,2)</f>
        <v>0</v>
      </c>
      <c r="J33" s="106"/>
      <c r="K33" s="106">
        <f>ROUND(E33*J33,2)</f>
        <v>0</v>
      </c>
      <c r="L33" s="106">
        <v>21</v>
      </c>
      <c r="M33" s="106">
        <f>G33*(1+L33/100)</f>
        <v>0</v>
      </c>
      <c r="N33" s="104">
        <v>0</v>
      </c>
      <c r="O33" s="104">
        <f>ROUND(E33*N33,5)</f>
        <v>0</v>
      </c>
      <c r="P33" s="104">
        <v>0</v>
      </c>
      <c r="Q33" s="104">
        <f>ROUND(E33*P33,5)</f>
        <v>0</v>
      </c>
      <c r="R33" s="104"/>
      <c r="S33" s="104"/>
      <c r="T33" s="105">
        <v>3.5329999999999999</v>
      </c>
      <c r="U33" s="104">
        <f>ROUND(E33*T33,2)</f>
        <v>30.59</v>
      </c>
      <c r="V33" s="99"/>
      <c r="W33" s="99"/>
      <c r="X33" s="99"/>
      <c r="Y33" s="99"/>
      <c r="Z33" s="99"/>
      <c r="AA33" s="99"/>
      <c r="AB33" s="99"/>
      <c r="AC33" s="99"/>
      <c r="AD33" s="99"/>
      <c r="AE33" s="99" t="s">
        <v>79</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c r="B34" s="100"/>
      <c r="C34" s="383" t="s">
        <v>1235</v>
      </c>
      <c r="D34" s="384"/>
      <c r="E34" s="385"/>
      <c r="F34" s="386"/>
      <c r="G34" s="366"/>
      <c r="H34" s="106"/>
      <c r="I34" s="106"/>
      <c r="J34" s="106"/>
      <c r="K34" s="106"/>
      <c r="L34" s="106"/>
      <c r="M34" s="106"/>
      <c r="N34" s="104"/>
      <c r="O34" s="104"/>
      <c r="P34" s="104"/>
      <c r="Q34" s="104"/>
      <c r="R34" s="104"/>
      <c r="S34" s="104"/>
      <c r="T34" s="105"/>
      <c r="U34" s="104"/>
      <c r="V34" s="99"/>
      <c r="W34" s="99"/>
      <c r="X34" s="99"/>
      <c r="Y34" s="99"/>
      <c r="Z34" s="99"/>
      <c r="AA34" s="99"/>
      <c r="AB34" s="99"/>
      <c r="AC34" s="99"/>
      <c r="AD34" s="99"/>
      <c r="AE34" s="99" t="s">
        <v>80</v>
      </c>
      <c r="AF34" s="99"/>
      <c r="AG34" s="99"/>
      <c r="AH34" s="99"/>
      <c r="AI34" s="99"/>
      <c r="AJ34" s="99"/>
      <c r="AK34" s="99"/>
      <c r="AL34" s="99"/>
      <c r="AM34" s="99"/>
      <c r="AN34" s="99"/>
      <c r="AO34" s="99"/>
      <c r="AP34" s="99"/>
      <c r="AQ34" s="99"/>
      <c r="AR34" s="99"/>
      <c r="AS34" s="99"/>
      <c r="AT34" s="99"/>
      <c r="AU34" s="99"/>
      <c r="AV34" s="99"/>
      <c r="AW34" s="99"/>
      <c r="AX34" s="99"/>
      <c r="AY34" s="99"/>
      <c r="AZ34" s="99"/>
      <c r="BA34" s="101" t="str">
        <f>C34</f>
        <v>S přehozením na vzdálenost do 5 m nebo s naložením na ruční dopravní prostředek.</v>
      </c>
      <c r="BB34" s="99"/>
      <c r="BC34" s="99"/>
      <c r="BD34" s="99"/>
      <c r="BE34" s="99"/>
      <c r="BF34" s="99"/>
      <c r="BG34" s="99"/>
      <c r="BH34" s="99"/>
    </row>
    <row r="35" spans="1:60" outlineLevel="1">
      <c r="A35" s="100"/>
      <c r="B35" s="100"/>
      <c r="C35" s="266" t="s">
        <v>1420</v>
      </c>
      <c r="D35" s="265"/>
      <c r="E35" s="264">
        <v>4.62</v>
      </c>
      <c r="F35" s="106"/>
      <c r="G35" s="106"/>
      <c r="H35" s="106"/>
      <c r="I35" s="106"/>
      <c r="J35" s="106"/>
      <c r="K35" s="106"/>
      <c r="L35" s="106"/>
      <c r="M35" s="106"/>
      <c r="N35" s="104"/>
      <c r="O35" s="104"/>
      <c r="P35" s="104"/>
      <c r="Q35" s="104"/>
      <c r="R35" s="104"/>
      <c r="S35" s="104"/>
      <c r="T35" s="105"/>
      <c r="U35" s="104"/>
      <c r="V35" s="99"/>
      <c r="W35" s="99"/>
      <c r="X35" s="99"/>
      <c r="Y35" s="99"/>
      <c r="Z35" s="99"/>
      <c r="AA35" s="99"/>
      <c r="AB35" s="99"/>
      <c r="AC35" s="99"/>
      <c r="AD35" s="99"/>
      <c r="AE35" s="99" t="s">
        <v>725</v>
      </c>
      <c r="AF35" s="99">
        <v>0</v>
      </c>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c r="B36" s="100"/>
      <c r="C36" s="266" t="s">
        <v>1419</v>
      </c>
      <c r="D36" s="265"/>
      <c r="E36" s="264">
        <v>3.15</v>
      </c>
      <c r="F36" s="106"/>
      <c r="G36" s="106"/>
      <c r="H36" s="106"/>
      <c r="I36" s="106"/>
      <c r="J36" s="106"/>
      <c r="K36" s="106"/>
      <c r="L36" s="106"/>
      <c r="M36" s="106"/>
      <c r="N36" s="104"/>
      <c r="O36" s="104"/>
      <c r="P36" s="104"/>
      <c r="Q36" s="104"/>
      <c r="R36" s="104"/>
      <c r="S36" s="104"/>
      <c r="T36" s="105"/>
      <c r="U36" s="104"/>
      <c r="V36" s="99"/>
      <c r="W36" s="99"/>
      <c r="X36" s="99"/>
      <c r="Y36" s="99"/>
      <c r="Z36" s="99"/>
      <c r="AA36" s="99"/>
      <c r="AB36" s="99"/>
      <c r="AC36" s="99"/>
      <c r="AD36" s="99"/>
      <c r="AE36" s="99" t="s">
        <v>725</v>
      </c>
      <c r="AF36" s="99">
        <v>0</v>
      </c>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row>
    <row r="37" spans="1:60" outlineLevel="1">
      <c r="A37" s="100"/>
      <c r="B37" s="100"/>
      <c r="C37" s="266" t="s">
        <v>1367</v>
      </c>
      <c r="D37" s="265"/>
      <c r="E37" s="264">
        <v>6.4000000000000001E-2</v>
      </c>
      <c r="F37" s="106"/>
      <c r="G37" s="10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t="s">
        <v>725</v>
      </c>
      <c r="AF37" s="99">
        <v>0</v>
      </c>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ht="22.5" outlineLevel="1">
      <c r="A38" s="100"/>
      <c r="B38" s="100"/>
      <c r="C38" s="266" t="s">
        <v>1418</v>
      </c>
      <c r="D38" s="265"/>
      <c r="E38" s="264">
        <v>0.825712</v>
      </c>
      <c r="F38" s="106"/>
      <c r="G38" s="10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t="s">
        <v>725</v>
      </c>
      <c r="AF38" s="99">
        <v>0</v>
      </c>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outlineLevel="1">
      <c r="A39" s="100">
        <v>11</v>
      </c>
      <c r="B39" s="100" t="s">
        <v>1417</v>
      </c>
      <c r="C39" s="111" t="s">
        <v>1416</v>
      </c>
      <c r="D39" s="104" t="s">
        <v>113</v>
      </c>
      <c r="E39" s="257">
        <v>281.67</v>
      </c>
      <c r="F39" s="256">
        <v>0</v>
      </c>
      <c r="G39" s="106">
        <f>ROUND(E39*F39,2)</f>
        <v>0</v>
      </c>
      <c r="H39" s="106"/>
      <c r="I39" s="106">
        <f>ROUND(E39*H39,2)</f>
        <v>0</v>
      </c>
      <c r="J39" s="106"/>
      <c r="K39" s="106">
        <f>ROUND(E39*J39,2)</f>
        <v>0</v>
      </c>
      <c r="L39" s="106">
        <v>21</v>
      </c>
      <c r="M39" s="106">
        <f>G39*(1+L39/100)</f>
        <v>0</v>
      </c>
      <c r="N39" s="104">
        <v>0</v>
      </c>
      <c r="O39" s="104">
        <f>ROUND(E39*N39,5)</f>
        <v>0</v>
      </c>
      <c r="P39" s="104">
        <v>0</v>
      </c>
      <c r="Q39" s="104">
        <f>ROUND(E39*P39,5)</f>
        <v>0</v>
      </c>
      <c r="R39" s="104"/>
      <c r="S39" s="104"/>
      <c r="T39" s="105">
        <v>4.4999999999999998E-2</v>
      </c>
      <c r="U39" s="104">
        <f>ROUND(E39*T39,2)</f>
        <v>12.68</v>
      </c>
      <c r="V39" s="99"/>
      <c r="W39" s="99"/>
      <c r="X39" s="99"/>
      <c r="Y39" s="99"/>
      <c r="Z39" s="99"/>
      <c r="AA39" s="99"/>
      <c r="AB39" s="99"/>
      <c r="AC39" s="99"/>
      <c r="AD39" s="99"/>
      <c r="AE39" s="99" t="s">
        <v>79</v>
      </c>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outlineLevel="1">
      <c r="A40" s="100"/>
      <c r="B40" s="100"/>
      <c r="C40" s="383" t="s">
        <v>1415</v>
      </c>
      <c r="D40" s="384"/>
      <c r="E40" s="385"/>
      <c r="F40" s="386"/>
      <c r="G40" s="366"/>
      <c r="H40" s="106"/>
      <c r="I40" s="106"/>
      <c r="J40" s="106"/>
      <c r="K40" s="106"/>
      <c r="L40" s="106"/>
      <c r="M40" s="106"/>
      <c r="N40" s="104"/>
      <c r="O40" s="104"/>
      <c r="P40" s="104"/>
      <c r="Q40" s="104"/>
      <c r="R40" s="104"/>
      <c r="S40" s="104"/>
      <c r="T40" s="105"/>
      <c r="U40" s="104"/>
      <c r="V40" s="99"/>
      <c r="W40" s="99"/>
      <c r="X40" s="99"/>
      <c r="Y40" s="99"/>
      <c r="Z40" s="99"/>
      <c r="AA40" s="99"/>
      <c r="AB40" s="99"/>
      <c r="AC40" s="99"/>
      <c r="AD40" s="99"/>
      <c r="AE40" s="99" t="s">
        <v>80</v>
      </c>
      <c r="AF40" s="99"/>
      <c r="AG40" s="99"/>
      <c r="AH40" s="99"/>
      <c r="AI40" s="99"/>
      <c r="AJ40" s="99"/>
      <c r="AK40" s="99"/>
      <c r="AL40" s="99"/>
      <c r="AM40" s="99"/>
      <c r="AN40" s="99"/>
      <c r="AO40" s="99"/>
      <c r="AP40" s="99"/>
      <c r="AQ40" s="99"/>
      <c r="AR40" s="99"/>
      <c r="AS40" s="99"/>
      <c r="AT40" s="99"/>
      <c r="AU40" s="99"/>
      <c r="AV40" s="99"/>
      <c r="AW40" s="99"/>
      <c r="AX40" s="99"/>
      <c r="AY40" s="99"/>
      <c r="AZ40" s="99"/>
      <c r="BA40" s="101" t="str">
        <f>C40</f>
        <v>Uložení sypaniny do násypů s rozprostřením sypaniny ve vrstvách a s hrubým urovnáním.</v>
      </c>
      <c r="BB40" s="99"/>
      <c r="BC40" s="99"/>
      <c r="BD40" s="99"/>
      <c r="BE40" s="99"/>
      <c r="BF40" s="99"/>
      <c r="BG40" s="99"/>
      <c r="BH40" s="99"/>
    </row>
    <row r="41" spans="1:60" ht="22.5" outlineLevel="1">
      <c r="A41" s="100"/>
      <c r="B41" s="100"/>
      <c r="C41" s="266" t="s">
        <v>1406</v>
      </c>
      <c r="D41" s="265"/>
      <c r="E41" s="264">
        <v>281.67</v>
      </c>
      <c r="F41" s="106"/>
      <c r="G41" s="106"/>
      <c r="H41" s="106"/>
      <c r="I41" s="106"/>
      <c r="J41" s="106"/>
      <c r="K41" s="106"/>
      <c r="L41" s="106"/>
      <c r="M41" s="106"/>
      <c r="N41" s="104"/>
      <c r="O41" s="104"/>
      <c r="P41" s="104"/>
      <c r="Q41" s="104"/>
      <c r="R41" s="104"/>
      <c r="S41" s="104"/>
      <c r="T41" s="105"/>
      <c r="U41" s="104"/>
      <c r="V41" s="99"/>
      <c r="W41" s="99"/>
      <c r="X41" s="99"/>
      <c r="Y41" s="99"/>
      <c r="Z41" s="99"/>
      <c r="AA41" s="99"/>
      <c r="AB41" s="99"/>
      <c r="AC41" s="99"/>
      <c r="AD41" s="99"/>
      <c r="AE41" s="99" t="s">
        <v>725</v>
      </c>
      <c r="AF41" s="99">
        <v>0</v>
      </c>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outlineLevel="1">
      <c r="A42" s="100">
        <v>12</v>
      </c>
      <c r="B42" s="100" t="s">
        <v>237</v>
      </c>
      <c r="C42" s="111" t="s">
        <v>1414</v>
      </c>
      <c r="D42" s="104" t="s">
        <v>113</v>
      </c>
      <c r="E42" s="257">
        <v>64.680000000000007</v>
      </c>
      <c r="F42" s="256">
        <v>0</v>
      </c>
      <c r="G42" s="106">
        <f>ROUND(E42*F42,2)</f>
        <v>0</v>
      </c>
      <c r="H42" s="106"/>
      <c r="I42" s="106">
        <f>ROUND(E42*H42,2)</f>
        <v>0</v>
      </c>
      <c r="J42" s="106"/>
      <c r="K42" s="106">
        <f>ROUND(E42*J42,2)</f>
        <v>0</v>
      </c>
      <c r="L42" s="106">
        <v>21</v>
      </c>
      <c r="M42" s="106">
        <f>G42*(1+L42/100)</f>
        <v>0</v>
      </c>
      <c r="N42" s="104">
        <v>0</v>
      </c>
      <c r="O42" s="104">
        <f>ROUND(E42*N42,5)</f>
        <v>0</v>
      </c>
      <c r="P42" s="104">
        <v>0</v>
      </c>
      <c r="Q42" s="104">
        <f>ROUND(E42*P42,5)</f>
        <v>0</v>
      </c>
      <c r="R42" s="104"/>
      <c r="S42" s="104"/>
      <c r="T42" s="105">
        <v>0.20200000000000001</v>
      </c>
      <c r="U42" s="104">
        <f>ROUND(E42*T42,2)</f>
        <v>13.07</v>
      </c>
      <c r="V42" s="99"/>
      <c r="W42" s="99"/>
      <c r="X42" s="99"/>
      <c r="Y42" s="99"/>
      <c r="Z42" s="99"/>
      <c r="AA42" s="99"/>
      <c r="AB42" s="99"/>
      <c r="AC42" s="99"/>
      <c r="AD42" s="99"/>
      <c r="AE42" s="99" t="s">
        <v>79</v>
      </c>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ht="33.75" outlineLevel="1">
      <c r="A43" s="100"/>
      <c r="B43" s="100"/>
      <c r="C43" s="266" t="s">
        <v>1405</v>
      </c>
      <c r="D43" s="265"/>
      <c r="E43" s="264">
        <v>64.680000000000007</v>
      </c>
      <c r="F43" s="106"/>
      <c r="G43" s="10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725</v>
      </c>
      <c r="AF43" s="99">
        <v>0</v>
      </c>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outlineLevel="1">
      <c r="A44" s="100">
        <v>13</v>
      </c>
      <c r="B44" s="100" t="s">
        <v>1413</v>
      </c>
      <c r="C44" s="111" t="s">
        <v>1412</v>
      </c>
      <c r="D44" s="104" t="s">
        <v>114</v>
      </c>
      <c r="E44" s="257">
        <v>2568</v>
      </c>
      <c r="F44" s="256">
        <v>0</v>
      </c>
      <c r="G44" s="106">
        <f>ROUND(E44*F44,2)</f>
        <v>0</v>
      </c>
      <c r="H44" s="106"/>
      <c r="I44" s="106">
        <f>ROUND(E44*H44,2)</f>
        <v>0</v>
      </c>
      <c r="J44" s="106"/>
      <c r="K44" s="106">
        <f>ROUND(E44*J44,2)</f>
        <v>0</v>
      </c>
      <c r="L44" s="106">
        <v>21</v>
      </c>
      <c r="M44" s="106">
        <f>G44*(1+L44/100)</f>
        <v>0</v>
      </c>
      <c r="N44" s="104">
        <v>0</v>
      </c>
      <c r="O44" s="104">
        <f>ROUND(E44*N44,5)</f>
        <v>0</v>
      </c>
      <c r="P44" s="104">
        <v>0</v>
      </c>
      <c r="Q44" s="104">
        <f>ROUND(E44*P44,5)</f>
        <v>0</v>
      </c>
      <c r="R44" s="104"/>
      <c r="S44" s="104"/>
      <c r="T44" s="105">
        <v>0.107</v>
      </c>
      <c r="U44" s="104">
        <f>ROUND(E44*T44,2)</f>
        <v>274.77999999999997</v>
      </c>
      <c r="V44" s="99"/>
      <c r="W44" s="99"/>
      <c r="X44" s="99"/>
      <c r="Y44" s="99"/>
      <c r="Z44" s="99"/>
      <c r="AA44" s="99"/>
      <c r="AB44" s="99"/>
      <c r="AC44" s="99"/>
      <c r="AD44" s="99"/>
      <c r="AE44" s="99" t="s">
        <v>79</v>
      </c>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ht="22.5" outlineLevel="1">
      <c r="A45" s="100"/>
      <c r="B45" s="100"/>
      <c r="C45" s="383" t="s">
        <v>1411</v>
      </c>
      <c r="D45" s="384"/>
      <c r="E45" s="385"/>
      <c r="F45" s="386"/>
      <c r="G45" s="36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80</v>
      </c>
      <c r="AF45" s="99"/>
      <c r="AG45" s="99"/>
      <c r="AH45" s="99"/>
      <c r="AI45" s="99"/>
      <c r="AJ45" s="99"/>
      <c r="AK45" s="99"/>
      <c r="AL45" s="99"/>
      <c r="AM45" s="99"/>
      <c r="AN45" s="99"/>
      <c r="AO45" s="99"/>
      <c r="AP45" s="99"/>
      <c r="AQ45" s="99"/>
      <c r="AR45" s="99"/>
      <c r="AS45" s="99"/>
      <c r="AT45" s="99"/>
      <c r="AU45" s="99"/>
      <c r="AV45" s="99"/>
      <c r="AW45" s="99"/>
      <c r="AX45" s="99"/>
      <c r="AY45" s="99"/>
      <c r="AZ45" s="99"/>
      <c r="BA45" s="101" t="str">
        <f>C45</f>
        <v>Svahování trvalých svahů do projektovaných profilů s potřebným přemístěním výkopku při svahování v násypech.</v>
      </c>
      <c r="BB45" s="99"/>
      <c r="BC45" s="99"/>
      <c r="BD45" s="99"/>
      <c r="BE45" s="99"/>
      <c r="BF45" s="99"/>
      <c r="BG45" s="99"/>
      <c r="BH45" s="99"/>
    </row>
    <row r="46" spans="1:60" outlineLevel="1">
      <c r="A46" s="100">
        <v>14</v>
      </c>
      <c r="B46" s="100" t="s">
        <v>615</v>
      </c>
      <c r="C46" s="111" t="s">
        <v>1410</v>
      </c>
      <c r="D46" s="104" t="s">
        <v>114</v>
      </c>
      <c r="E46" s="257">
        <v>2568</v>
      </c>
      <c r="F46" s="256">
        <v>0</v>
      </c>
      <c r="G46" s="106">
        <f>ROUND(E46*F46,2)</f>
        <v>0</v>
      </c>
      <c r="H46" s="106"/>
      <c r="I46" s="106">
        <f>ROUND(E46*H46,2)</f>
        <v>0</v>
      </c>
      <c r="J46" s="106"/>
      <c r="K46" s="106">
        <f>ROUND(E46*J46,2)</f>
        <v>0</v>
      </c>
      <c r="L46" s="106">
        <v>21</v>
      </c>
      <c r="M46" s="106">
        <f>G46*(1+L46/100)</f>
        <v>0</v>
      </c>
      <c r="N46" s="104">
        <v>0</v>
      </c>
      <c r="O46" s="104">
        <f>ROUND(E46*N46,5)</f>
        <v>0</v>
      </c>
      <c r="P46" s="104">
        <v>0</v>
      </c>
      <c r="Q46" s="104">
        <f>ROUND(E46*P46,5)</f>
        <v>0</v>
      </c>
      <c r="R46" s="104"/>
      <c r="S46" s="104"/>
      <c r="T46" s="105">
        <v>1.2E-2</v>
      </c>
      <c r="U46" s="104">
        <f>ROUND(E46*T46,2)</f>
        <v>30.82</v>
      </c>
      <c r="V46" s="99"/>
      <c r="W46" s="99"/>
      <c r="X46" s="99"/>
      <c r="Y46" s="99"/>
      <c r="Z46" s="99"/>
      <c r="AA46" s="99"/>
      <c r="AB46" s="99"/>
      <c r="AC46" s="99"/>
      <c r="AD46" s="99"/>
      <c r="AE46" s="99" t="s">
        <v>79</v>
      </c>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ht="22.5" outlineLevel="1">
      <c r="A47" s="100"/>
      <c r="B47" s="100"/>
      <c r="C47" s="383" t="s">
        <v>1409</v>
      </c>
      <c r="D47" s="384"/>
      <c r="E47" s="385"/>
      <c r="F47" s="386"/>
      <c r="G47" s="366"/>
      <c r="H47" s="106"/>
      <c r="I47" s="106"/>
      <c r="J47" s="106"/>
      <c r="K47" s="106"/>
      <c r="L47" s="106"/>
      <c r="M47" s="106"/>
      <c r="N47" s="104"/>
      <c r="O47" s="104"/>
      <c r="P47" s="104"/>
      <c r="Q47" s="104"/>
      <c r="R47" s="104"/>
      <c r="S47" s="104"/>
      <c r="T47" s="105"/>
      <c r="U47" s="104"/>
      <c r="V47" s="99"/>
      <c r="W47" s="99"/>
      <c r="X47" s="99"/>
      <c r="Y47" s="99"/>
      <c r="Z47" s="99"/>
      <c r="AA47" s="99"/>
      <c r="AB47" s="99"/>
      <c r="AC47" s="99"/>
      <c r="AD47" s="99"/>
      <c r="AE47" s="99" t="s">
        <v>80</v>
      </c>
      <c r="AF47" s="99"/>
      <c r="AG47" s="99"/>
      <c r="AH47" s="99"/>
      <c r="AI47" s="99"/>
      <c r="AJ47" s="99"/>
      <c r="AK47" s="99"/>
      <c r="AL47" s="99"/>
      <c r="AM47" s="99"/>
      <c r="AN47" s="99"/>
      <c r="AO47" s="99"/>
      <c r="AP47" s="99"/>
      <c r="AQ47" s="99"/>
      <c r="AR47" s="99"/>
      <c r="AS47" s="99"/>
      <c r="AT47" s="99"/>
      <c r="AU47" s="99"/>
      <c r="AV47" s="99"/>
      <c r="AW47" s="99"/>
      <c r="AX47" s="99"/>
      <c r="AY47" s="99"/>
      <c r="AZ47" s="99"/>
      <c r="BA47" s="101" t="str">
        <f>C47</f>
        <v>Hutnění boků násypů z hornin soudržných a sypkých pro jakýkoliv sklon a pro jakoukoliv délku a míru zhutnění svahu.</v>
      </c>
      <c r="BB47" s="99"/>
      <c r="BC47" s="99"/>
      <c r="BD47" s="99"/>
      <c r="BE47" s="99"/>
      <c r="BF47" s="99"/>
      <c r="BG47" s="99"/>
      <c r="BH47" s="99"/>
    </row>
    <row r="48" spans="1:60" outlineLevel="1">
      <c r="A48" s="100">
        <v>15</v>
      </c>
      <c r="B48" s="100" t="s">
        <v>1408</v>
      </c>
      <c r="C48" s="111" t="s">
        <v>1407</v>
      </c>
      <c r="D48" s="104" t="s">
        <v>113</v>
      </c>
      <c r="E48" s="257">
        <v>346.35</v>
      </c>
      <c r="F48" s="256">
        <v>0</v>
      </c>
      <c r="G48" s="106">
        <f>ROUND(E48*F48,2)</f>
        <v>0</v>
      </c>
      <c r="H48" s="106"/>
      <c r="I48" s="106">
        <f>ROUND(E48*H48,2)</f>
        <v>0</v>
      </c>
      <c r="J48" s="106"/>
      <c r="K48" s="106">
        <f>ROUND(E48*J48,2)</f>
        <v>0</v>
      </c>
      <c r="L48" s="106">
        <v>21</v>
      </c>
      <c r="M48" s="106">
        <f>G48*(1+L48/100)</f>
        <v>0</v>
      </c>
      <c r="N48" s="104">
        <v>0</v>
      </c>
      <c r="O48" s="104">
        <f>ROUND(E48*N48,5)</f>
        <v>0</v>
      </c>
      <c r="P48" s="104">
        <v>0</v>
      </c>
      <c r="Q48" s="104">
        <f>ROUND(E48*P48,5)</f>
        <v>0</v>
      </c>
      <c r="R48" s="104"/>
      <c r="S48" s="104"/>
      <c r="T48" s="105">
        <v>7.3999999999999996E-2</v>
      </c>
      <c r="U48" s="104">
        <f>ROUND(E48*T48,2)</f>
        <v>25.63</v>
      </c>
      <c r="V48" s="99"/>
      <c r="W48" s="99"/>
      <c r="X48" s="99"/>
      <c r="Y48" s="99"/>
      <c r="Z48" s="99"/>
      <c r="AA48" s="99"/>
      <c r="AB48" s="99"/>
      <c r="AC48" s="99"/>
      <c r="AD48" s="99"/>
      <c r="AE48" s="99" t="s">
        <v>79</v>
      </c>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ht="22.5" outlineLevel="1">
      <c r="A49" s="100"/>
      <c r="B49" s="100"/>
      <c r="C49" s="383" t="s">
        <v>1394</v>
      </c>
      <c r="D49" s="384"/>
      <c r="E49" s="385"/>
      <c r="F49" s="386"/>
      <c r="G49" s="366"/>
      <c r="H49" s="106"/>
      <c r="I49" s="106"/>
      <c r="J49" s="106"/>
      <c r="K49" s="106"/>
      <c r="L49" s="106"/>
      <c r="M49" s="106"/>
      <c r="N49" s="104"/>
      <c r="O49" s="104"/>
      <c r="P49" s="104"/>
      <c r="Q49" s="104"/>
      <c r="R49" s="104"/>
      <c r="S49" s="104"/>
      <c r="T49" s="105"/>
      <c r="U49" s="104"/>
      <c r="V49" s="99"/>
      <c r="W49" s="99"/>
      <c r="X49" s="99"/>
      <c r="Y49" s="99"/>
      <c r="Z49" s="99"/>
      <c r="AA49" s="99"/>
      <c r="AB49" s="99"/>
      <c r="AC49" s="99"/>
      <c r="AD49" s="99"/>
      <c r="AE49" s="99" t="s">
        <v>80</v>
      </c>
      <c r="AF49" s="99"/>
      <c r="AG49" s="99"/>
      <c r="AH49" s="99"/>
      <c r="AI49" s="99"/>
      <c r="AJ49" s="99"/>
      <c r="AK49" s="99"/>
      <c r="AL49" s="99"/>
      <c r="AM49" s="99"/>
      <c r="AN49" s="99"/>
      <c r="AO49" s="99"/>
      <c r="AP49" s="99"/>
      <c r="AQ49" s="99"/>
      <c r="AR49" s="99"/>
      <c r="AS49" s="99"/>
      <c r="AT49" s="99"/>
      <c r="AU49" s="99"/>
      <c r="AV49" s="99"/>
      <c r="AW49" s="99"/>
      <c r="AX49" s="99"/>
      <c r="AY49" s="99"/>
      <c r="AZ49" s="99"/>
      <c r="BA49" s="101" t="str">
        <f>C49</f>
        <v>Vodorovné přemístění výkopku po suchu, bez ohledu na druh dopravního prostředku, bez naložení výkopku, avšak se složením bez rozhrnutí.</v>
      </c>
      <c r="BB49" s="99"/>
      <c r="BC49" s="99"/>
      <c r="BD49" s="99"/>
      <c r="BE49" s="99"/>
      <c r="BF49" s="99"/>
      <c r="BG49" s="99"/>
      <c r="BH49" s="99"/>
    </row>
    <row r="50" spans="1:60" ht="22.5" outlineLevel="1">
      <c r="A50" s="100"/>
      <c r="B50" s="100"/>
      <c r="C50" s="266" t="s">
        <v>1406</v>
      </c>
      <c r="D50" s="265"/>
      <c r="E50" s="264">
        <v>281.67</v>
      </c>
      <c r="F50" s="106"/>
      <c r="G50" s="106"/>
      <c r="H50" s="106"/>
      <c r="I50" s="106"/>
      <c r="J50" s="106"/>
      <c r="K50" s="106"/>
      <c r="L50" s="106"/>
      <c r="M50" s="106"/>
      <c r="N50" s="104"/>
      <c r="O50" s="104"/>
      <c r="P50" s="104"/>
      <c r="Q50" s="104"/>
      <c r="R50" s="104"/>
      <c r="S50" s="104"/>
      <c r="T50" s="105"/>
      <c r="U50" s="104"/>
      <c r="V50" s="99"/>
      <c r="W50" s="99"/>
      <c r="X50" s="99"/>
      <c r="Y50" s="99"/>
      <c r="Z50" s="99"/>
      <c r="AA50" s="99"/>
      <c r="AB50" s="99"/>
      <c r="AC50" s="99"/>
      <c r="AD50" s="99"/>
      <c r="AE50" s="99" t="s">
        <v>725</v>
      </c>
      <c r="AF50" s="99">
        <v>0</v>
      </c>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ht="33.75" outlineLevel="1">
      <c r="A51" s="100"/>
      <c r="B51" s="100"/>
      <c r="C51" s="266" t="s">
        <v>1405</v>
      </c>
      <c r="D51" s="265"/>
      <c r="E51" s="264">
        <v>64.680000000000007</v>
      </c>
      <c r="F51" s="106"/>
      <c r="G51" s="106"/>
      <c r="H51" s="106"/>
      <c r="I51" s="106"/>
      <c r="J51" s="106"/>
      <c r="K51" s="106"/>
      <c r="L51" s="106"/>
      <c r="M51" s="106"/>
      <c r="N51" s="104"/>
      <c r="O51" s="104"/>
      <c r="P51" s="104"/>
      <c r="Q51" s="104"/>
      <c r="R51" s="104"/>
      <c r="S51" s="104"/>
      <c r="T51" s="105"/>
      <c r="U51" s="104"/>
      <c r="V51" s="99"/>
      <c r="W51" s="99"/>
      <c r="X51" s="99"/>
      <c r="Y51" s="99"/>
      <c r="Z51" s="99"/>
      <c r="AA51" s="99"/>
      <c r="AB51" s="99"/>
      <c r="AC51" s="99"/>
      <c r="AD51" s="99"/>
      <c r="AE51" s="99" t="s">
        <v>725</v>
      </c>
      <c r="AF51" s="99">
        <v>0</v>
      </c>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outlineLevel="1">
      <c r="A52" s="100">
        <v>16</v>
      </c>
      <c r="B52" s="100" t="s">
        <v>619</v>
      </c>
      <c r="C52" s="111" t="s">
        <v>1404</v>
      </c>
      <c r="D52" s="104" t="s">
        <v>113</v>
      </c>
      <c r="E52" s="257">
        <v>1568.67</v>
      </c>
      <c r="F52" s="256">
        <v>0</v>
      </c>
      <c r="G52" s="106">
        <f>ROUND(E52*F52,2)</f>
        <v>0</v>
      </c>
      <c r="H52" s="106"/>
      <c r="I52" s="106">
        <f>ROUND(E52*H52,2)</f>
        <v>0</v>
      </c>
      <c r="J52" s="106"/>
      <c r="K52" s="106">
        <f>ROUND(E52*J52,2)</f>
        <v>0</v>
      </c>
      <c r="L52" s="106">
        <v>21</v>
      </c>
      <c r="M52" s="106">
        <f>G52*(1+L52/100)</f>
        <v>0</v>
      </c>
      <c r="N52" s="104">
        <v>0</v>
      </c>
      <c r="O52" s="104">
        <f>ROUND(E52*N52,5)</f>
        <v>0</v>
      </c>
      <c r="P52" s="104">
        <v>0</v>
      </c>
      <c r="Q52" s="104">
        <f>ROUND(E52*P52,5)</f>
        <v>0</v>
      </c>
      <c r="R52" s="104"/>
      <c r="S52" s="104"/>
      <c r="T52" s="105">
        <v>1.0999999999999999E-2</v>
      </c>
      <c r="U52" s="104">
        <f>ROUND(E52*T52,2)</f>
        <v>17.260000000000002</v>
      </c>
      <c r="V52" s="99"/>
      <c r="W52" s="99"/>
      <c r="X52" s="99"/>
      <c r="Y52" s="99"/>
      <c r="Z52" s="99"/>
      <c r="AA52" s="99"/>
      <c r="AB52" s="99"/>
      <c r="AC52" s="99"/>
      <c r="AD52" s="99"/>
      <c r="AE52" s="99" t="s">
        <v>79</v>
      </c>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ht="22.5" outlineLevel="1">
      <c r="A53" s="100"/>
      <c r="B53" s="100"/>
      <c r="C53" s="383" t="s">
        <v>1403</v>
      </c>
      <c r="D53" s="384"/>
      <c r="E53" s="385"/>
      <c r="F53" s="386"/>
      <c r="G53" s="366"/>
      <c r="H53" s="106"/>
      <c r="I53" s="106"/>
      <c r="J53" s="106"/>
      <c r="K53" s="106"/>
      <c r="L53" s="106"/>
      <c r="M53" s="106"/>
      <c r="N53" s="104"/>
      <c r="O53" s="104"/>
      <c r="P53" s="104"/>
      <c r="Q53" s="104"/>
      <c r="R53" s="104"/>
      <c r="S53" s="104"/>
      <c r="T53" s="105"/>
      <c r="U53" s="104"/>
      <c r="V53" s="99"/>
      <c r="W53" s="99"/>
      <c r="X53" s="99"/>
      <c r="Y53" s="99"/>
      <c r="Z53" s="99"/>
      <c r="AA53" s="99"/>
      <c r="AB53" s="99"/>
      <c r="AC53" s="99"/>
      <c r="AD53" s="99"/>
      <c r="AE53" s="99" t="s">
        <v>80</v>
      </c>
      <c r="AF53" s="99"/>
      <c r="AG53" s="99"/>
      <c r="AH53" s="99"/>
      <c r="AI53" s="99"/>
      <c r="AJ53" s="99"/>
      <c r="AK53" s="99"/>
      <c r="AL53" s="99"/>
      <c r="AM53" s="99"/>
      <c r="AN53" s="99"/>
      <c r="AO53" s="99"/>
      <c r="AP53" s="99"/>
      <c r="AQ53" s="99"/>
      <c r="AR53" s="99"/>
      <c r="AS53" s="99"/>
      <c r="AT53" s="99"/>
      <c r="AU53" s="99"/>
      <c r="AV53" s="99"/>
      <c r="AW53" s="99"/>
      <c r="AX53" s="99"/>
      <c r="AY53" s="99"/>
      <c r="AZ53" s="99"/>
      <c r="BA53" s="101" t="str">
        <f>C53</f>
        <v>Vodorovné přemístění výkopku po suchu, bez ohledu na druh dopravního prostředku, bez naložení výkopku, avšak se složením bez rozhrnutí. Přesun ornice na dočasnou skládku a dovoz zpět.</v>
      </c>
      <c r="BB53" s="99"/>
      <c r="BC53" s="99"/>
      <c r="BD53" s="99"/>
      <c r="BE53" s="99"/>
      <c r="BF53" s="99"/>
      <c r="BG53" s="99"/>
      <c r="BH53" s="99"/>
    </row>
    <row r="54" spans="1:60" outlineLevel="1">
      <c r="A54" s="100"/>
      <c r="B54" s="100"/>
      <c r="C54" s="266" t="s">
        <v>1402</v>
      </c>
      <c r="D54" s="265"/>
      <c r="E54" s="264">
        <v>1568.67</v>
      </c>
      <c r="F54" s="106"/>
      <c r="G54" s="10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725</v>
      </c>
      <c r="AF54" s="99">
        <v>0</v>
      </c>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row>
    <row r="55" spans="1:60" ht="22.5" outlineLevel="1">
      <c r="A55" s="100">
        <v>17</v>
      </c>
      <c r="B55" s="100" t="s">
        <v>1401</v>
      </c>
      <c r="C55" s="111" t="s">
        <v>1400</v>
      </c>
      <c r="D55" s="104" t="s">
        <v>113</v>
      </c>
      <c r="E55" s="257">
        <v>784.33500000000004</v>
      </c>
      <c r="F55" s="256">
        <v>0</v>
      </c>
      <c r="G55" s="106">
        <f>ROUND(E55*F55,2)</f>
        <v>0</v>
      </c>
      <c r="H55" s="106"/>
      <c r="I55" s="106">
        <f>ROUND(E55*H55,2)</f>
        <v>0</v>
      </c>
      <c r="J55" s="106"/>
      <c r="K55" s="106">
        <f>ROUND(E55*J55,2)</f>
        <v>0</v>
      </c>
      <c r="L55" s="106">
        <v>21</v>
      </c>
      <c r="M55" s="106">
        <f>G55*(1+L55/100)</f>
        <v>0</v>
      </c>
      <c r="N55" s="104">
        <v>0</v>
      </c>
      <c r="O55" s="104">
        <f>ROUND(E55*N55,5)</f>
        <v>0</v>
      </c>
      <c r="P55" s="104">
        <v>0</v>
      </c>
      <c r="Q55" s="104">
        <f>ROUND(E55*P55,5)</f>
        <v>0</v>
      </c>
      <c r="R55" s="104"/>
      <c r="S55" s="104"/>
      <c r="T55" s="105">
        <v>5.2999999999999999E-2</v>
      </c>
      <c r="U55" s="104">
        <f>ROUND(E55*T55,2)</f>
        <v>41.57</v>
      </c>
      <c r="V55" s="99"/>
      <c r="W55" s="99"/>
      <c r="X55" s="99"/>
      <c r="Y55" s="99"/>
      <c r="Z55" s="99"/>
      <c r="AA55" s="99"/>
      <c r="AB55" s="99"/>
      <c r="AC55" s="99"/>
      <c r="AD55" s="99"/>
      <c r="AE55" s="99" t="s">
        <v>79</v>
      </c>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ht="22.5" outlineLevel="1">
      <c r="A56" s="100"/>
      <c r="B56" s="100"/>
      <c r="C56" s="266" t="s">
        <v>1399</v>
      </c>
      <c r="D56" s="265"/>
      <c r="E56" s="264">
        <v>784.33500000000004</v>
      </c>
      <c r="F56" s="106"/>
      <c r="G56" s="10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725</v>
      </c>
      <c r="AF56" s="99">
        <v>0</v>
      </c>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1:60" ht="22.5" outlineLevel="1">
      <c r="A57" s="100">
        <v>18</v>
      </c>
      <c r="B57" s="100" t="s">
        <v>240</v>
      </c>
      <c r="C57" s="111" t="s">
        <v>1398</v>
      </c>
      <c r="D57" s="104" t="s">
        <v>113</v>
      </c>
      <c r="E57" s="257">
        <v>64.345000000000297</v>
      </c>
      <c r="F57" s="256">
        <v>0</v>
      </c>
      <c r="G57" s="106">
        <f>ROUND(E57*F57,2)</f>
        <v>0</v>
      </c>
      <c r="H57" s="106"/>
      <c r="I57" s="106">
        <f>ROUND(E57*H57,2)</f>
        <v>0</v>
      </c>
      <c r="J57" s="106"/>
      <c r="K57" s="106">
        <f>ROUND(E57*J57,2)</f>
        <v>0</v>
      </c>
      <c r="L57" s="106">
        <v>21</v>
      </c>
      <c r="M57" s="106">
        <f>G57*(1+L57/100)</f>
        <v>0</v>
      </c>
      <c r="N57" s="104">
        <v>0</v>
      </c>
      <c r="O57" s="104">
        <f>ROUND(E57*N57,5)</f>
        <v>0</v>
      </c>
      <c r="P57" s="104">
        <v>0</v>
      </c>
      <c r="Q57" s="104">
        <f>ROUND(E57*P57,5)</f>
        <v>0</v>
      </c>
      <c r="R57" s="104"/>
      <c r="S57" s="104"/>
      <c r="T57" s="105">
        <v>0.65200000000000002</v>
      </c>
      <c r="U57" s="104">
        <f>ROUND(E57*T57,2)</f>
        <v>41.95</v>
      </c>
      <c r="V57" s="99"/>
      <c r="W57" s="99"/>
      <c r="X57" s="99"/>
      <c r="Y57" s="99"/>
      <c r="Z57" s="99"/>
      <c r="AA57" s="99"/>
      <c r="AB57" s="99"/>
      <c r="AC57" s="99"/>
      <c r="AD57" s="99"/>
      <c r="AE57" s="99" t="s">
        <v>79</v>
      </c>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outlineLevel="1">
      <c r="A58" s="100"/>
      <c r="B58" s="100"/>
      <c r="C58" s="383" t="s">
        <v>1395</v>
      </c>
      <c r="D58" s="384"/>
      <c r="E58" s="385"/>
      <c r="F58" s="386"/>
      <c r="G58" s="36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80</v>
      </c>
      <c r="AF58" s="99"/>
      <c r="AG58" s="99"/>
      <c r="AH58" s="99"/>
      <c r="AI58" s="99"/>
      <c r="AJ58" s="99"/>
      <c r="AK58" s="99"/>
      <c r="AL58" s="99"/>
      <c r="AM58" s="99"/>
      <c r="AN58" s="99"/>
      <c r="AO58" s="99"/>
      <c r="AP58" s="99"/>
      <c r="AQ58" s="99"/>
      <c r="AR58" s="99"/>
      <c r="AS58" s="99"/>
      <c r="AT58" s="99"/>
      <c r="AU58" s="99"/>
      <c r="AV58" s="99"/>
      <c r="AW58" s="99"/>
      <c r="AX58" s="99"/>
      <c r="AY58" s="99"/>
      <c r="AZ58" s="99"/>
      <c r="BA58" s="101" t="str">
        <f>C58</f>
        <v>Chybějící ornice (64,345 m3) bude poskytnuta bezplatně investorem.</v>
      </c>
      <c r="BB58" s="99"/>
      <c r="BC58" s="99"/>
      <c r="BD58" s="99"/>
      <c r="BE58" s="99"/>
      <c r="BF58" s="99"/>
      <c r="BG58" s="99"/>
      <c r="BH58" s="99"/>
    </row>
    <row r="59" spans="1:60" ht="22.5" outlineLevel="1">
      <c r="A59" s="100"/>
      <c r="B59" s="100"/>
      <c r="C59" s="266" t="s">
        <v>1393</v>
      </c>
      <c r="D59" s="265"/>
      <c r="E59" s="264">
        <v>848.68</v>
      </c>
      <c r="F59" s="106"/>
      <c r="G59" s="106"/>
      <c r="H59" s="106"/>
      <c r="I59" s="106"/>
      <c r="J59" s="106"/>
      <c r="K59" s="106"/>
      <c r="L59" s="106"/>
      <c r="M59" s="106"/>
      <c r="N59" s="104"/>
      <c r="O59" s="104"/>
      <c r="P59" s="104"/>
      <c r="Q59" s="104"/>
      <c r="R59" s="104"/>
      <c r="S59" s="104"/>
      <c r="T59" s="105"/>
      <c r="U59" s="104"/>
      <c r="V59" s="99"/>
      <c r="W59" s="99"/>
      <c r="X59" s="99"/>
      <c r="Y59" s="99"/>
      <c r="Z59" s="99"/>
      <c r="AA59" s="99"/>
      <c r="AB59" s="99"/>
      <c r="AC59" s="99"/>
      <c r="AD59" s="99"/>
      <c r="AE59" s="99" t="s">
        <v>725</v>
      </c>
      <c r="AF59" s="99">
        <v>0</v>
      </c>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outlineLevel="1">
      <c r="A60" s="100"/>
      <c r="B60" s="100"/>
      <c r="C60" s="266" t="s">
        <v>1392</v>
      </c>
      <c r="D60" s="265"/>
      <c r="E60" s="264">
        <v>-784.33500000000004</v>
      </c>
      <c r="F60" s="106"/>
      <c r="G60" s="10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725</v>
      </c>
      <c r="AF60" s="99">
        <v>0</v>
      </c>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outlineLevel="1">
      <c r="A61" s="100">
        <v>19</v>
      </c>
      <c r="B61" s="100" t="s">
        <v>1397</v>
      </c>
      <c r="C61" s="111" t="s">
        <v>1396</v>
      </c>
      <c r="D61" s="104" t="s">
        <v>113</v>
      </c>
      <c r="E61" s="257">
        <v>64.345000000000297</v>
      </c>
      <c r="F61" s="256">
        <v>0</v>
      </c>
      <c r="G61" s="106">
        <f>ROUND(E61*F61,2)</f>
        <v>0</v>
      </c>
      <c r="H61" s="106"/>
      <c r="I61" s="106">
        <f>ROUND(E61*H61,2)</f>
        <v>0</v>
      </c>
      <c r="J61" s="106"/>
      <c r="K61" s="106">
        <f>ROUND(E61*J61,2)</f>
        <v>0</v>
      </c>
      <c r="L61" s="106">
        <v>21</v>
      </c>
      <c r="M61" s="106">
        <f>G61*(1+L61/100)</f>
        <v>0</v>
      </c>
      <c r="N61" s="104">
        <v>0</v>
      </c>
      <c r="O61" s="104">
        <f>ROUND(E61*N61,5)</f>
        <v>0</v>
      </c>
      <c r="P61" s="104">
        <v>0</v>
      </c>
      <c r="Q61" s="104">
        <f>ROUND(E61*P61,5)</f>
        <v>0</v>
      </c>
      <c r="R61" s="104"/>
      <c r="S61" s="104"/>
      <c r="T61" s="105">
        <v>1.0999999999999999E-2</v>
      </c>
      <c r="U61" s="104">
        <f>ROUND(E61*T61,2)</f>
        <v>0.71</v>
      </c>
      <c r="V61" s="99"/>
      <c r="W61" s="99"/>
      <c r="X61" s="99"/>
      <c r="Y61" s="99"/>
      <c r="Z61" s="99"/>
      <c r="AA61" s="99"/>
      <c r="AB61" s="99"/>
      <c r="AC61" s="99"/>
      <c r="AD61" s="99"/>
      <c r="AE61" s="99" t="s">
        <v>79</v>
      </c>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outlineLevel="1">
      <c r="A62" s="100"/>
      <c r="B62" s="100"/>
      <c r="C62" s="383" t="s">
        <v>1395</v>
      </c>
      <c r="D62" s="384"/>
      <c r="E62" s="385"/>
      <c r="F62" s="386"/>
      <c r="G62" s="366"/>
      <c r="H62" s="106"/>
      <c r="I62" s="106"/>
      <c r="J62" s="106"/>
      <c r="K62" s="106"/>
      <c r="L62" s="106"/>
      <c r="M62" s="106"/>
      <c r="N62" s="104"/>
      <c r="O62" s="104"/>
      <c r="P62" s="104"/>
      <c r="Q62" s="104"/>
      <c r="R62" s="104"/>
      <c r="S62" s="104"/>
      <c r="T62" s="105"/>
      <c r="U62" s="104"/>
      <c r="V62" s="99"/>
      <c r="W62" s="99"/>
      <c r="X62" s="99"/>
      <c r="Y62" s="99"/>
      <c r="Z62" s="99"/>
      <c r="AA62" s="99"/>
      <c r="AB62" s="99"/>
      <c r="AC62" s="99"/>
      <c r="AD62" s="99"/>
      <c r="AE62" s="99" t="s">
        <v>80</v>
      </c>
      <c r="AF62" s="99"/>
      <c r="AG62" s="99"/>
      <c r="AH62" s="99"/>
      <c r="AI62" s="99"/>
      <c r="AJ62" s="99"/>
      <c r="AK62" s="99"/>
      <c r="AL62" s="99"/>
      <c r="AM62" s="99"/>
      <c r="AN62" s="99"/>
      <c r="AO62" s="99"/>
      <c r="AP62" s="99"/>
      <c r="AQ62" s="99"/>
      <c r="AR62" s="99"/>
      <c r="AS62" s="99"/>
      <c r="AT62" s="99"/>
      <c r="AU62" s="99"/>
      <c r="AV62" s="99"/>
      <c r="AW62" s="99"/>
      <c r="AX62" s="99"/>
      <c r="AY62" s="99"/>
      <c r="AZ62" s="99"/>
      <c r="BA62" s="101" t="str">
        <f>C62</f>
        <v>Chybějící ornice (64,345 m3) bude poskytnuta bezplatně investorem.</v>
      </c>
      <c r="BB62" s="99"/>
      <c r="BC62" s="99"/>
      <c r="BD62" s="99"/>
      <c r="BE62" s="99"/>
      <c r="BF62" s="99"/>
      <c r="BG62" s="99"/>
      <c r="BH62" s="99"/>
    </row>
    <row r="63" spans="1:60" ht="22.5" outlineLevel="1">
      <c r="A63" s="100"/>
      <c r="B63" s="100"/>
      <c r="C63" s="383" t="s">
        <v>1394</v>
      </c>
      <c r="D63" s="384"/>
      <c r="E63" s="385"/>
      <c r="F63" s="386"/>
      <c r="G63" s="366"/>
      <c r="H63" s="106"/>
      <c r="I63" s="106"/>
      <c r="J63" s="106"/>
      <c r="K63" s="106"/>
      <c r="L63" s="106"/>
      <c r="M63" s="106"/>
      <c r="N63" s="104"/>
      <c r="O63" s="104"/>
      <c r="P63" s="104"/>
      <c r="Q63" s="104"/>
      <c r="R63" s="104"/>
      <c r="S63" s="104"/>
      <c r="T63" s="105"/>
      <c r="U63" s="104"/>
      <c r="V63" s="99"/>
      <c r="W63" s="99"/>
      <c r="X63" s="99"/>
      <c r="Y63" s="99"/>
      <c r="Z63" s="99"/>
      <c r="AA63" s="99"/>
      <c r="AB63" s="99"/>
      <c r="AC63" s="99"/>
      <c r="AD63" s="99"/>
      <c r="AE63" s="99" t="s">
        <v>80</v>
      </c>
      <c r="AF63" s="99"/>
      <c r="AG63" s="99"/>
      <c r="AH63" s="99"/>
      <c r="AI63" s="99"/>
      <c r="AJ63" s="99"/>
      <c r="AK63" s="99"/>
      <c r="AL63" s="99"/>
      <c r="AM63" s="99"/>
      <c r="AN63" s="99"/>
      <c r="AO63" s="99"/>
      <c r="AP63" s="99"/>
      <c r="AQ63" s="99"/>
      <c r="AR63" s="99"/>
      <c r="AS63" s="99"/>
      <c r="AT63" s="99"/>
      <c r="AU63" s="99"/>
      <c r="AV63" s="99"/>
      <c r="AW63" s="99"/>
      <c r="AX63" s="99"/>
      <c r="AY63" s="99"/>
      <c r="AZ63" s="99"/>
      <c r="BA63" s="101" t="str">
        <f>C63</f>
        <v>Vodorovné přemístění výkopku po suchu, bez ohledu na druh dopravního prostředku, bez naložení výkopku, avšak se složením bez rozhrnutí.</v>
      </c>
      <c r="BB63" s="99"/>
      <c r="BC63" s="99"/>
      <c r="BD63" s="99"/>
      <c r="BE63" s="99"/>
      <c r="BF63" s="99"/>
      <c r="BG63" s="99"/>
      <c r="BH63" s="99"/>
    </row>
    <row r="64" spans="1:60" ht="22.5" outlineLevel="1">
      <c r="A64" s="100"/>
      <c r="B64" s="100"/>
      <c r="C64" s="266" t="s">
        <v>1393</v>
      </c>
      <c r="D64" s="265"/>
      <c r="E64" s="264">
        <v>848.68</v>
      </c>
      <c r="F64" s="106"/>
      <c r="G64" s="106"/>
      <c r="H64" s="106"/>
      <c r="I64" s="106"/>
      <c r="J64" s="106"/>
      <c r="K64" s="106"/>
      <c r="L64" s="106"/>
      <c r="M64" s="106"/>
      <c r="N64" s="104"/>
      <c r="O64" s="104"/>
      <c r="P64" s="104"/>
      <c r="Q64" s="104"/>
      <c r="R64" s="104"/>
      <c r="S64" s="104"/>
      <c r="T64" s="105"/>
      <c r="U64" s="104"/>
      <c r="V64" s="99"/>
      <c r="W64" s="99"/>
      <c r="X64" s="99"/>
      <c r="Y64" s="99"/>
      <c r="Z64" s="99"/>
      <c r="AA64" s="99"/>
      <c r="AB64" s="99"/>
      <c r="AC64" s="99"/>
      <c r="AD64" s="99"/>
      <c r="AE64" s="99" t="s">
        <v>725</v>
      </c>
      <c r="AF64" s="99">
        <v>0</v>
      </c>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row>
    <row r="65" spans="1:60" outlineLevel="1">
      <c r="A65" s="100"/>
      <c r="B65" s="100"/>
      <c r="C65" s="266" t="s">
        <v>1392</v>
      </c>
      <c r="D65" s="265"/>
      <c r="E65" s="264">
        <v>-784.33500000000004</v>
      </c>
      <c r="F65" s="106"/>
      <c r="G65" s="106"/>
      <c r="H65" s="106"/>
      <c r="I65" s="106"/>
      <c r="J65" s="106"/>
      <c r="K65" s="106"/>
      <c r="L65" s="106"/>
      <c r="M65" s="106"/>
      <c r="N65" s="104"/>
      <c r="O65" s="104"/>
      <c r="P65" s="104"/>
      <c r="Q65" s="104"/>
      <c r="R65" s="104"/>
      <c r="S65" s="104"/>
      <c r="T65" s="105"/>
      <c r="U65" s="104"/>
      <c r="V65" s="99"/>
      <c r="W65" s="99"/>
      <c r="X65" s="99"/>
      <c r="Y65" s="99"/>
      <c r="Z65" s="99"/>
      <c r="AA65" s="99"/>
      <c r="AB65" s="99"/>
      <c r="AC65" s="99"/>
      <c r="AD65" s="99"/>
      <c r="AE65" s="99" t="s">
        <v>725</v>
      </c>
      <c r="AF65" s="99">
        <v>0</v>
      </c>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ht="22.5" outlineLevel="1">
      <c r="A66" s="100">
        <v>20</v>
      </c>
      <c r="B66" s="100" t="s">
        <v>243</v>
      </c>
      <c r="C66" s="111" t="s">
        <v>1215</v>
      </c>
      <c r="D66" s="104" t="s">
        <v>113</v>
      </c>
      <c r="E66" s="257">
        <v>2253.74071</v>
      </c>
      <c r="F66" s="256">
        <v>0</v>
      </c>
      <c r="G66" s="106">
        <f>ROUND(E66*F66,2)</f>
        <v>0</v>
      </c>
      <c r="H66" s="106"/>
      <c r="I66" s="106">
        <f>ROUND(E66*H66,2)</f>
        <v>0</v>
      </c>
      <c r="J66" s="106"/>
      <c r="K66" s="106">
        <f>ROUND(E66*J66,2)</f>
        <v>0</v>
      </c>
      <c r="L66" s="106">
        <v>21</v>
      </c>
      <c r="M66" s="106">
        <f>G66*(1+L66/100)</f>
        <v>0</v>
      </c>
      <c r="N66" s="104">
        <v>0</v>
      </c>
      <c r="O66" s="104">
        <f>ROUND(E66*N66,5)</f>
        <v>0</v>
      </c>
      <c r="P66" s="104">
        <v>0</v>
      </c>
      <c r="Q66" s="104">
        <f>ROUND(E66*P66,5)</f>
        <v>0</v>
      </c>
      <c r="R66" s="104"/>
      <c r="S66" s="104"/>
      <c r="T66" s="105">
        <v>1.0999999999999999E-2</v>
      </c>
      <c r="U66" s="104">
        <f>ROUND(E66*T66,2)</f>
        <v>24.79</v>
      </c>
      <c r="V66" s="99"/>
      <c r="W66" s="99"/>
      <c r="X66" s="99"/>
      <c r="Y66" s="99"/>
      <c r="Z66" s="99"/>
      <c r="AA66" s="99"/>
      <c r="AB66" s="99"/>
      <c r="AC66" s="99"/>
      <c r="AD66" s="99"/>
      <c r="AE66" s="99" t="s">
        <v>79</v>
      </c>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ht="22.5" outlineLevel="1">
      <c r="A67" s="100"/>
      <c r="B67" s="100"/>
      <c r="C67" s="383" t="s">
        <v>1214</v>
      </c>
      <c r="D67" s="384"/>
      <c r="E67" s="385"/>
      <c r="F67" s="386"/>
      <c r="G67" s="366"/>
      <c r="H67" s="106"/>
      <c r="I67" s="106"/>
      <c r="J67" s="106"/>
      <c r="K67" s="106"/>
      <c r="L67" s="106"/>
      <c r="M67" s="106"/>
      <c r="N67" s="104"/>
      <c r="O67" s="104"/>
      <c r="P67" s="104"/>
      <c r="Q67" s="104"/>
      <c r="R67" s="104"/>
      <c r="S67" s="104"/>
      <c r="T67" s="105"/>
      <c r="U67" s="104"/>
      <c r="V67" s="99"/>
      <c r="W67" s="99"/>
      <c r="X67" s="99"/>
      <c r="Y67" s="99"/>
      <c r="Z67" s="99"/>
      <c r="AA67" s="99"/>
      <c r="AB67" s="99"/>
      <c r="AC67" s="99"/>
      <c r="AD67" s="99"/>
      <c r="AE67" s="99" t="s">
        <v>80</v>
      </c>
      <c r="AF67" s="99"/>
      <c r="AG67" s="99"/>
      <c r="AH67" s="99"/>
      <c r="AI67" s="99"/>
      <c r="AJ67" s="99"/>
      <c r="AK67" s="99"/>
      <c r="AL67" s="99"/>
      <c r="AM67" s="99"/>
      <c r="AN67" s="99"/>
      <c r="AO67" s="99"/>
      <c r="AP67" s="99"/>
      <c r="AQ67" s="99"/>
      <c r="AR67" s="99"/>
      <c r="AS67" s="99"/>
      <c r="AT67" s="99"/>
      <c r="AU67" s="99"/>
      <c r="AV67" s="99"/>
      <c r="AW67" s="99"/>
      <c r="AX67" s="99"/>
      <c r="AY67" s="99"/>
      <c r="AZ67" s="99"/>
      <c r="BA67" s="101" t="str">
        <f>C67</f>
        <v>Vodorovné přemístění výkopku po suchu, bez ohledu na druh dopravního prostředku, bez naložení výkopku, avšak se složením bez rozhrnutí. Přesun přebytečné zeminy na skládku.</v>
      </c>
      <c r="BB67" s="99"/>
      <c r="BC67" s="99"/>
      <c r="BD67" s="99"/>
      <c r="BE67" s="99"/>
      <c r="BF67" s="99"/>
      <c r="BG67" s="99"/>
      <c r="BH67" s="99"/>
    </row>
    <row r="68" spans="1:60" ht="33.75" outlineLevel="1">
      <c r="A68" s="100"/>
      <c r="B68" s="100"/>
      <c r="C68" s="266" t="s">
        <v>1391</v>
      </c>
      <c r="D68" s="265"/>
      <c r="E68" s="264">
        <v>2625.14</v>
      </c>
      <c r="F68" s="106"/>
      <c r="G68" s="106"/>
      <c r="H68" s="106"/>
      <c r="I68" s="106"/>
      <c r="J68" s="106"/>
      <c r="K68" s="106"/>
      <c r="L68" s="106"/>
      <c r="M68" s="106"/>
      <c r="N68" s="104"/>
      <c r="O68" s="104"/>
      <c r="P68" s="104"/>
      <c r="Q68" s="104"/>
      <c r="R68" s="104"/>
      <c r="S68" s="104"/>
      <c r="T68" s="105"/>
      <c r="U68" s="104"/>
      <c r="V68" s="99"/>
      <c r="W68" s="99"/>
      <c r="X68" s="99"/>
      <c r="Y68" s="99"/>
      <c r="Z68" s="99"/>
      <c r="AA68" s="99"/>
      <c r="AB68" s="99"/>
      <c r="AC68" s="99"/>
      <c r="AD68" s="99"/>
      <c r="AE68" s="99" t="s">
        <v>725</v>
      </c>
      <c r="AF68" s="99">
        <v>0</v>
      </c>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outlineLevel="1">
      <c r="A69" s="100"/>
      <c r="B69" s="100"/>
      <c r="C69" s="266" t="s">
        <v>1390</v>
      </c>
      <c r="D69" s="265"/>
      <c r="E69" s="264">
        <v>8.6597100000000005</v>
      </c>
      <c r="F69" s="106"/>
      <c r="G69" s="106"/>
      <c r="H69" s="106"/>
      <c r="I69" s="106"/>
      <c r="J69" s="106"/>
      <c r="K69" s="106"/>
      <c r="L69" s="106"/>
      <c r="M69" s="106"/>
      <c r="N69" s="104"/>
      <c r="O69" s="104"/>
      <c r="P69" s="104"/>
      <c r="Q69" s="104"/>
      <c r="R69" s="104"/>
      <c r="S69" s="104"/>
      <c r="T69" s="105"/>
      <c r="U69" s="104"/>
      <c r="V69" s="99"/>
      <c r="W69" s="99"/>
      <c r="X69" s="99"/>
      <c r="Y69" s="99"/>
      <c r="Z69" s="99"/>
      <c r="AA69" s="99"/>
      <c r="AB69" s="99"/>
      <c r="AC69" s="99"/>
      <c r="AD69" s="99"/>
      <c r="AE69" s="99" t="s">
        <v>725</v>
      </c>
      <c r="AF69" s="99">
        <v>0</v>
      </c>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ht="22.5" outlineLevel="1">
      <c r="A70" s="100"/>
      <c r="B70" s="100"/>
      <c r="C70" s="266" t="s">
        <v>1389</v>
      </c>
      <c r="D70" s="265"/>
      <c r="E70" s="264">
        <v>-281.67</v>
      </c>
      <c r="F70" s="106"/>
      <c r="G70" s="106"/>
      <c r="H70" s="106"/>
      <c r="I70" s="106"/>
      <c r="J70" s="106"/>
      <c r="K70" s="106"/>
      <c r="L70" s="106"/>
      <c r="M70" s="106"/>
      <c r="N70" s="104"/>
      <c r="O70" s="104"/>
      <c r="P70" s="104"/>
      <c r="Q70" s="104"/>
      <c r="R70" s="104"/>
      <c r="S70" s="104"/>
      <c r="T70" s="105"/>
      <c r="U70" s="104"/>
      <c r="V70" s="99"/>
      <c r="W70" s="99"/>
      <c r="X70" s="99"/>
      <c r="Y70" s="99"/>
      <c r="Z70" s="99"/>
      <c r="AA70" s="99"/>
      <c r="AB70" s="99"/>
      <c r="AC70" s="99"/>
      <c r="AD70" s="99"/>
      <c r="AE70" s="99" t="s">
        <v>725</v>
      </c>
      <c r="AF70" s="99">
        <v>0</v>
      </c>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ht="22.5" outlineLevel="1">
      <c r="A71" s="100"/>
      <c r="B71" s="100"/>
      <c r="C71" s="266" t="s">
        <v>1388</v>
      </c>
      <c r="D71" s="265"/>
      <c r="E71" s="264">
        <v>-64.680000000000007</v>
      </c>
      <c r="F71" s="106"/>
      <c r="G71" s="106"/>
      <c r="H71" s="106"/>
      <c r="I71" s="106"/>
      <c r="J71" s="106"/>
      <c r="K71" s="106"/>
      <c r="L71" s="106"/>
      <c r="M71" s="106"/>
      <c r="N71" s="104"/>
      <c r="O71" s="104"/>
      <c r="P71" s="104"/>
      <c r="Q71" s="104"/>
      <c r="R71" s="104"/>
      <c r="S71" s="104"/>
      <c r="T71" s="105"/>
      <c r="U71" s="104"/>
      <c r="V71" s="99"/>
      <c r="W71" s="99"/>
      <c r="X71" s="99"/>
      <c r="Y71" s="99"/>
      <c r="Z71" s="99"/>
      <c r="AA71" s="99"/>
      <c r="AB71" s="99"/>
      <c r="AC71" s="99"/>
      <c r="AD71" s="99"/>
      <c r="AE71" s="99" t="s">
        <v>725</v>
      </c>
      <c r="AF71" s="99">
        <v>0</v>
      </c>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ht="22.5" outlineLevel="1">
      <c r="A72" s="100"/>
      <c r="B72" s="100"/>
      <c r="C72" s="266" t="s">
        <v>1387</v>
      </c>
      <c r="D72" s="265"/>
      <c r="E72" s="264">
        <v>-33.709000000000003</v>
      </c>
      <c r="F72" s="106"/>
      <c r="G72" s="106"/>
      <c r="H72" s="106"/>
      <c r="I72" s="106"/>
      <c r="J72" s="106"/>
      <c r="K72" s="106"/>
      <c r="L72" s="106"/>
      <c r="M72" s="106"/>
      <c r="N72" s="104"/>
      <c r="O72" s="104"/>
      <c r="P72" s="104"/>
      <c r="Q72" s="104"/>
      <c r="R72" s="104"/>
      <c r="S72" s="104"/>
      <c r="T72" s="105"/>
      <c r="U72" s="104"/>
      <c r="V72" s="99"/>
      <c r="W72" s="99"/>
      <c r="X72" s="99"/>
      <c r="Y72" s="99"/>
      <c r="Z72" s="99"/>
      <c r="AA72" s="99"/>
      <c r="AB72" s="99"/>
      <c r="AC72" s="99"/>
      <c r="AD72" s="99"/>
      <c r="AE72" s="99" t="s">
        <v>725</v>
      </c>
      <c r="AF72" s="99">
        <v>0</v>
      </c>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outlineLevel="1">
      <c r="A73" s="100">
        <v>21</v>
      </c>
      <c r="B73" s="100" t="s">
        <v>1213</v>
      </c>
      <c r="C73" s="111" t="s">
        <v>1212</v>
      </c>
      <c r="D73" s="104" t="s">
        <v>113</v>
      </c>
      <c r="E73" s="257">
        <v>2253.74071</v>
      </c>
      <c r="F73" s="256">
        <v>0</v>
      </c>
      <c r="G73" s="106">
        <f>ROUND(E73*F73,2)</f>
        <v>0</v>
      </c>
      <c r="H73" s="106"/>
      <c r="I73" s="106">
        <f>ROUND(E73*H73,2)</f>
        <v>0</v>
      </c>
      <c r="J73" s="106"/>
      <c r="K73" s="106">
        <f>ROUND(E73*J73,2)</f>
        <v>0</v>
      </c>
      <c r="L73" s="106">
        <v>21</v>
      </c>
      <c r="M73" s="106">
        <f>G73*(1+L73/100)</f>
        <v>0</v>
      </c>
      <c r="N73" s="104">
        <v>0</v>
      </c>
      <c r="O73" s="104">
        <f>ROUND(E73*N73,5)</f>
        <v>0</v>
      </c>
      <c r="P73" s="104">
        <v>0</v>
      </c>
      <c r="Q73" s="104">
        <f>ROUND(E73*P73,5)</f>
        <v>0</v>
      </c>
      <c r="R73" s="104"/>
      <c r="S73" s="104"/>
      <c r="T73" s="105">
        <v>8.9999999999999993E-3</v>
      </c>
      <c r="U73" s="104">
        <f>ROUND(E73*T73,2)</f>
        <v>20.28</v>
      </c>
      <c r="V73" s="99"/>
      <c r="W73" s="99"/>
      <c r="X73" s="99"/>
      <c r="Y73" s="99"/>
      <c r="Z73" s="99"/>
      <c r="AA73" s="99"/>
      <c r="AB73" s="99"/>
      <c r="AC73" s="99"/>
      <c r="AD73" s="99"/>
      <c r="AE73" s="99" t="s">
        <v>79</v>
      </c>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ht="33.75" outlineLevel="1">
      <c r="A74" s="100"/>
      <c r="B74" s="100"/>
      <c r="C74" s="266" t="s">
        <v>1391</v>
      </c>
      <c r="D74" s="265"/>
      <c r="E74" s="264">
        <v>2625.14</v>
      </c>
      <c r="F74" s="106"/>
      <c r="G74" s="106"/>
      <c r="H74" s="106"/>
      <c r="I74" s="106"/>
      <c r="J74" s="106"/>
      <c r="K74" s="106"/>
      <c r="L74" s="106"/>
      <c r="M74" s="106"/>
      <c r="N74" s="104"/>
      <c r="O74" s="104"/>
      <c r="P74" s="104"/>
      <c r="Q74" s="104"/>
      <c r="R74" s="104"/>
      <c r="S74" s="104"/>
      <c r="T74" s="105"/>
      <c r="U74" s="104"/>
      <c r="V74" s="99"/>
      <c r="W74" s="99"/>
      <c r="X74" s="99"/>
      <c r="Y74" s="99"/>
      <c r="Z74" s="99"/>
      <c r="AA74" s="99"/>
      <c r="AB74" s="99"/>
      <c r="AC74" s="99"/>
      <c r="AD74" s="99"/>
      <c r="AE74" s="99" t="s">
        <v>725</v>
      </c>
      <c r="AF74" s="99">
        <v>0</v>
      </c>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outlineLevel="1">
      <c r="A75" s="100"/>
      <c r="B75" s="100"/>
      <c r="C75" s="266" t="s">
        <v>1390</v>
      </c>
      <c r="D75" s="265"/>
      <c r="E75" s="264">
        <v>8.6597100000000005</v>
      </c>
      <c r="F75" s="106"/>
      <c r="G75" s="106"/>
      <c r="H75" s="106"/>
      <c r="I75" s="106"/>
      <c r="J75" s="106"/>
      <c r="K75" s="106"/>
      <c r="L75" s="106"/>
      <c r="M75" s="106"/>
      <c r="N75" s="104"/>
      <c r="O75" s="104"/>
      <c r="P75" s="104"/>
      <c r="Q75" s="104"/>
      <c r="R75" s="104"/>
      <c r="S75" s="104"/>
      <c r="T75" s="105"/>
      <c r="U75" s="104"/>
      <c r="V75" s="99"/>
      <c r="W75" s="99"/>
      <c r="X75" s="99"/>
      <c r="Y75" s="99"/>
      <c r="Z75" s="99"/>
      <c r="AA75" s="99"/>
      <c r="AB75" s="99"/>
      <c r="AC75" s="99"/>
      <c r="AD75" s="99"/>
      <c r="AE75" s="99" t="s">
        <v>725</v>
      </c>
      <c r="AF75" s="99">
        <v>0</v>
      </c>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ht="22.5" outlineLevel="1">
      <c r="A76" s="100"/>
      <c r="B76" s="100"/>
      <c r="C76" s="266" t="s">
        <v>1389</v>
      </c>
      <c r="D76" s="265"/>
      <c r="E76" s="264">
        <v>-281.67</v>
      </c>
      <c r="F76" s="106"/>
      <c r="G76" s="106"/>
      <c r="H76" s="106"/>
      <c r="I76" s="106"/>
      <c r="J76" s="106"/>
      <c r="K76" s="106"/>
      <c r="L76" s="106"/>
      <c r="M76" s="106"/>
      <c r="N76" s="104"/>
      <c r="O76" s="104"/>
      <c r="P76" s="104"/>
      <c r="Q76" s="104"/>
      <c r="R76" s="104"/>
      <c r="S76" s="104"/>
      <c r="T76" s="105"/>
      <c r="U76" s="104"/>
      <c r="V76" s="99"/>
      <c r="W76" s="99"/>
      <c r="X76" s="99"/>
      <c r="Y76" s="99"/>
      <c r="Z76" s="99"/>
      <c r="AA76" s="99"/>
      <c r="AB76" s="99"/>
      <c r="AC76" s="99"/>
      <c r="AD76" s="99"/>
      <c r="AE76" s="99" t="s">
        <v>725</v>
      </c>
      <c r="AF76" s="99">
        <v>0</v>
      </c>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ht="22.5" outlineLevel="1">
      <c r="A77" s="100"/>
      <c r="B77" s="100"/>
      <c r="C77" s="266" t="s">
        <v>1388</v>
      </c>
      <c r="D77" s="265"/>
      <c r="E77" s="264">
        <v>-64.680000000000007</v>
      </c>
      <c r="F77" s="106"/>
      <c r="G77" s="106"/>
      <c r="H77" s="106"/>
      <c r="I77" s="106"/>
      <c r="J77" s="106"/>
      <c r="K77" s="106"/>
      <c r="L77" s="106"/>
      <c r="M77" s="106"/>
      <c r="N77" s="104"/>
      <c r="O77" s="104"/>
      <c r="P77" s="104"/>
      <c r="Q77" s="104"/>
      <c r="R77" s="104"/>
      <c r="S77" s="104"/>
      <c r="T77" s="105"/>
      <c r="U77" s="104"/>
      <c r="V77" s="99"/>
      <c r="W77" s="99"/>
      <c r="X77" s="99"/>
      <c r="Y77" s="99"/>
      <c r="Z77" s="99"/>
      <c r="AA77" s="99"/>
      <c r="AB77" s="99"/>
      <c r="AC77" s="99"/>
      <c r="AD77" s="99"/>
      <c r="AE77" s="99" t="s">
        <v>725</v>
      </c>
      <c r="AF77" s="99">
        <v>0</v>
      </c>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ht="22.5" outlineLevel="1">
      <c r="A78" s="100"/>
      <c r="B78" s="100"/>
      <c r="C78" s="266" t="s">
        <v>1387</v>
      </c>
      <c r="D78" s="265"/>
      <c r="E78" s="264">
        <v>-33.709000000000003</v>
      </c>
      <c r="F78" s="106"/>
      <c r="G78" s="106"/>
      <c r="H78" s="106"/>
      <c r="I78" s="106"/>
      <c r="J78" s="106"/>
      <c r="K78" s="106"/>
      <c r="L78" s="106"/>
      <c r="M78" s="106"/>
      <c r="N78" s="104"/>
      <c r="O78" s="104"/>
      <c r="P78" s="104"/>
      <c r="Q78" s="104"/>
      <c r="R78" s="104"/>
      <c r="S78" s="104"/>
      <c r="T78" s="105"/>
      <c r="U78" s="104"/>
      <c r="V78" s="99"/>
      <c r="W78" s="99"/>
      <c r="X78" s="99"/>
      <c r="Y78" s="99"/>
      <c r="Z78" s="99"/>
      <c r="AA78" s="99"/>
      <c r="AB78" s="99"/>
      <c r="AC78" s="99"/>
      <c r="AD78" s="99"/>
      <c r="AE78" s="99" t="s">
        <v>725</v>
      </c>
      <c r="AF78" s="99">
        <v>0</v>
      </c>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ht="22.5" outlineLevel="1">
      <c r="A79" s="100">
        <v>22</v>
      </c>
      <c r="B79" s="100" t="s">
        <v>1211</v>
      </c>
      <c r="C79" s="111" t="s">
        <v>1210</v>
      </c>
      <c r="D79" s="104" t="s">
        <v>113</v>
      </c>
      <c r="E79" s="257">
        <v>2253.74071</v>
      </c>
      <c r="F79" s="256">
        <v>0</v>
      </c>
      <c r="G79" s="106">
        <f>ROUND(E79*F79,2)</f>
        <v>0</v>
      </c>
      <c r="H79" s="106"/>
      <c r="I79" s="106">
        <f>ROUND(E79*H79,2)</f>
        <v>0</v>
      </c>
      <c r="J79" s="106"/>
      <c r="K79" s="106">
        <f>ROUND(E79*J79,2)</f>
        <v>0</v>
      </c>
      <c r="L79" s="106">
        <v>21</v>
      </c>
      <c r="M79" s="106">
        <f>G79*(1+L79/100)</f>
        <v>0</v>
      </c>
      <c r="N79" s="104">
        <v>0</v>
      </c>
      <c r="O79" s="104">
        <f>ROUND(E79*N79,5)</f>
        <v>0</v>
      </c>
      <c r="P79" s="104">
        <v>0</v>
      </c>
      <c r="Q79" s="104">
        <f>ROUND(E79*P79,5)</f>
        <v>0</v>
      </c>
      <c r="R79" s="104"/>
      <c r="S79" s="104"/>
      <c r="T79" s="105">
        <v>0</v>
      </c>
      <c r="U79" s="104">
        <f>ROUND(E79*T79,2)</f>
        <v>0</v>
      </c>
      <c r="V79" s="99"/>
      <c r="W79" s="99"/>
      <c r="X79" s="99"/>
      <c r="Y79" s="99"/>
      <c r="Z79" s="99"/>
      <c r="AA79" s="99"/>
      <c r="AB79" s="99"/>
      <c r="AC79" s="99"/>
      <c r="AD79" s="99"/>
      <c r="AE79" s="99" t="s">
        <v>79</v>
      </c>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row>
    <row r="80" spans="1:60" ht="33.75" outlineLevel="1">
      <c r="A80" s="100"/>
      <c r="B80" s="100"/>
      <c r="C80" s="266" t="s">
        <v>1391</v>
      </c>
      <c r="D80" s="265"/>
      <c r="E80" s="264">
        <v>2625.14</v>
      </c>
      <c r="F80" s="106"/>
      <c r="G80" s="106"/>
      <c r="H80" s="106"/>
      <c r="I80" s="106"/>
      <c r="J80" s="106"/>
      <c r="K80" s="106"/>
      <c r="L80" s="106"/>
      <c r="M80" s="106"/>
      <c r="N80" s="104"/>
      <c r="O80" s="104"/>
      <c r="P80" s="104"/>
      <c r="Q80" s="104"/>
      <c r="R80" s="104"/>
      <c r="S80" s="104"/>
      <c r="T80" s="105"/>
      <c r="U80" s="104"/>
      <c r="V80" s="99"/>
      <c r="W80" s="99"/>
      <c r="X80" s="99"/>
      <c r="Y80" s="99"/>
      <c r="Z80" s="99"/>
      <c r="AA80" s="99"/>
      <c r="AB80" s="99"/>
      <c r="AC80" s="99"/>
      <c r="AD80" s="99"/>
      <c r="AE80" s="99" t="s">
        <v>725</v>
      </c>
      <c r="AF80" s="99">
        <v>0</v>
      </c>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outlineLevel="1">
      <c r="A81" s="100"/>
      <c r="B81" s="100"/>
      <c r="C81" s="266" t="s">
        <v>1390</v>
      </c>
      <c r="D81" s="265"/>
      <c r="E81" s="264">
        <v>8.6597100000000005</v>
      </c>
      <c r="F81" s="106"/>
      <c r="G81" s="106"/>
      <c r="H81" s="106"/>
      <c r="I81" s="106"/>
      <c r="J81" s="106"/>
      <c r="K81" s="106"/>
      <c r="L81" s="106"/>
      <c r="M81" s="106"/>
      <c r="N81" s="104"/>
      <c r="O81" s="104"/>
      <c r="P81" s="104"/>
      <c r="Q81" s="104"/>
      <c r="R81" s="104"/>
      <c r="S81" s="104"/>
      <c r="T81" s="105"/>
      <c r="U81" s="104"/>
      <c r="V81" s="99"/>
      <c r="W81" s="99"/>
      <c r="X81" s="99"/>
      <c r="Y81" s="99"/>
      <c r="Z81" s="99"/>
      <c r="AA81" s="99"/>
      <c r="AB81" s="99"/>
      <c r="AC81" s="99"/>
      <c r="AD81" s="99"/>
      <c r="AE81" s="99" t="s">
        <v>725</v>
      </c>
      <c r="AF81" s="99">
        <v>0</v>
      </c>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ht="22.5" outlineLevel="1">
      <c r="A82" s="100"/>
      <c r="B82" s="100"/>
      <c r="C82" s="266" t="s">
        <v>1389</v>
      </c>
      <c r="D82" s="265"/>
      <c r="E82" s="264">
        <v>-281.67</v>
      </c>
      <c r="F82" s="106"/>
      <c r="G82" s="106"/>
      <c r="H82" s="106"/>
      <c r="I82" s="106"/>
      <c r="J82" s="106"/>
      <c r="K82" s="106"/>
      <c r="L82" s="106"/>
      <c r="M82" s="106"/>
      <c r="N82" s="104"/>
      <c r="O82" s="104"/>
      <c r="P82" s="104"/>
      <c r="Q82" s="104"/>
      <c r="R82" s="104"/>
      <c r="S82" s="104"/>
      <c r="T82" s="105"/>
      <c r="U82" s="104"/>
      <c r="V82" s="99"/>
      <c r="W82" s="99"/>
      <c r="X82" s="99"/>
      <c r="Y82" s="99"/>
      <c r="Z82" s="99"/>
      <c r="AA82" s="99"/>
      <c r="AB82" s="99"/>
      <c r="AC82" s="99"/>
      <c r="AD82" s="99"/>
      <c r="AE82" s="99" t="s">
        <v>725</v>
      </c>
      <c r="AF82" s="99">
        <v>0</v>
      </c>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ht="22.5" outlineLevel="1">
      <c r="A83" s="100"/>
      <c r="B83" s="100"/>
      <c r="C83" s="266" t="s">
        <v>1388</v>
      </c>
      <c r="D83" s="265"/>
      <c r="E83" s="264">
        <v>-64.680000000000007</v>
      </c>
      <c r="F83" s="106"/>
      <c r="G83" s="106"/>
      <c r="H83" s="106"/>
      <c r="I83" s="106"/>
      <c r="J83" s="106"/>
      <c r="K83" s="106"/>
      <c r="L83" s="106"/>
      <c r="M83" s="106"/>
      <c r="N83" s="104"/>
      <c r="O83" s="104"/>
      <c r="P83" s="104"/>
      <c r="Q83" s="104"/>
      <c r="R83" s="104"/>
      <c r="S83" s="104"/>
      <c r="T83" s="105"/>
      <c r="U83" s="104"/>
      <c r="V83" s="99"/>
      <c r="W83" s="99"/>
      <c r="X83" s="99"/>
      <c r="Y83" s="99"/>
      <c r="Z83" s="99"/>
      <c r="AA83" s="99"/>
      <c r="AB83" s="99"/>
      <c r="AC83" s="99"/>
      <c r="AD83" s="99"/>
      <c r="AE83" s="99" t="s">
        <v>725</v>
      </c>
      <c r="AF83" s="99">
        <v>0</v>
      </c>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ht="22.5" outlineLevel="1">
      <c r="A84" s="100"/>
      <c r="B84" s="100"/>
      <c r="C84" s="266" t="s">
        <v>1387</v>
      </c>
      <c r="D84" s="265"/>
      <c r="E84" s="264">
        <v>-33.709000000000003</v>
      </c>
      <c r="F84" s="106"/>
      <c r="G84" s="106"/>
      <c r="H84" s="106"/>
      <c r="I84" s="106"/>
      <c r="J84" s="106"/>
      <c r="K84" s="106"/>
      <c r="L84" s="106"/>
      <c r="M84" s="106"/>
      <c r="N84" s="104"/>
      <c r="O84" s="104"/>
      <c r="P84" s="104"/>
      <c r="Q84" s="104"/>
      <c r="R84" s="104"/>
      <c r="S84" s="104"/>
      <c r="T84" s="105"/>
      <c r="U84" s="104"/>
      <c r="V84" s="99"/>
      <c r="W84" s="99"/>
      <c r="X84" s="99"/>
      <c r="Y84" s="99"/>
      <c r="Z84" s="99"/>
      <c r="AA84" s="99"/>
      <c r="AB84" s="99"/>
      <c r="AC84" s="99"/>
      <c r="AD84" s="99"/>
      <c r="AE84" s="99" t="s">
        <v>725</v>
      </c>
      <c r="AF84" s="99">
        <v>0</v>
      </c>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outlineLevel="1">
      <c r="A85" s="100">
        <v>23</v>
      </c>
      <c r="B85" s="100" t="s">
        <v>1386</v>
      </c>
      <c r="C85" s="111" t="s">
        <v>1385</v>
      </c>
      <c r="D85" s="104" t="s">
        <v>114</v>
      </c>
      <c r="E85" s="257">
        <v>44.1</v>
      </c>
      <c r="F85" s="256">
        <v>0</v>
      </c>
      <c r="G85" s="106">
        <f>ROUND(E85*F85,2)</f>
        <v>0</v>
      </c>
      <c r="H85" s="106"/>
      <c r="I85" s="106">
        <f>ROUND(E85*H85,2)</f>
        <v>0</v>
      </c>
      <c r="J85" s="106"/>
      <c r="K85" s="106">
        <f>ROUND(E85*J85,2)</f>
        <v>0</v>
      </c>
      <c r="L85" s="106">
        <v>21</v>
      </c>
      <c r="M85" s="106">
        <f>G85*(1+L85/100)</f>
        <v>0</v>
      </c>
      <c r="N85" s="104">
        <v>0</v>
      </c>
      <c r="O85" s="104">
        <f>ROUND(E85*N85,5)</f>
        <v>0</v>
      </c>
      <c r="P85" s="104">
        <v>0</v>
      </c>
      <c r="Q85" s="104">
        <f>ROUND(E85*P85,5)</f>
        <v>0</v>
      </c>
      <c r="R85" s="104"/>
      <c r="S85" s="104"/>
      <c r="T85" s="105">
        <v>9.6000000000000002E-2</v>
      </c>
      <c r="U85" s="104">
        <f>ROUND(E85*T85,2)</f>
        <v>4.2300000000000004</v>
      </c>
      <c r="V85" s="99"/>
      <c r="W85" s="99"/>
      <c r="X85" s="99"/>
      <c r="Y85" s="99"/>
      <c r="Z85" s="99"/>
      <c r="AA85" s="99"/>
      <c r="AB85" s="99"/>
      <c r="AC85" s="99"/>
      <c r="AD85" s="99"/>
      <c r="AE85" s="99" t="s">
        <v>79</v>
      </c>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outlineLevel="1">
      <c r="A86" s="100"/>
      <c r="B86" s="100"/>
      <c r="C86" s="266" t="s">
        <v>1301</v>
      </c>
      <c r="D86" s="265"/>
      <c r="E86" s="264">
        <v>23.1</v>
      </c>
      <c r="F86" s="106"/>
      <c r="G86" s="106"/>
      <c r="H86" s="106"/>
      <c r="I86" s="106"/>
      <c r="J86" s="106"/>
      <c r="K86" s="106"/>
      <c r="L86" s="106"/>
      <c r="M86" s="106"/>
      <c r="N86" s="104"/>
      <c r="O86" s="104"/>
      <c r="P86" s="104"/>
      <c r="Q86" s="104"/>
      <c r="R86" s="104"/>
      <c r="S86" s="104"/>
      <c r="T86" s="105"/>
      <c r="U86" s="104"/>
      <c r="V86" s="99"/>
      <c r="W86" s="99"/>
      <c r="X86" s="99"/>
      <c r="Y86" s="99"/>
      <c r="Z86" s="99"/>
      <c r="AA86" s="99"/>
      <c r="AB86" s="99"/>
      <c r="AC86" s="99"/>
      <c r="AD86" s="99"/>
      <c r="AE86" s="99" t="s">
        <v>725</v>
      </c>
      <c r="AF86" s="99">
        <v>0</v>
      </c>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outlineLevel="1">
      <c r="A87" s="100"/>
      <c r="B87" s="100"/>
      <c r="C87" s="266" t="s">
        <v>1300</v>
      </c>
      <c r="D87" s="265"/>
      <c r="E87" s="264">
        <v>21</v>
      </c>
      <c r="F87" s="106"/>
      <c r="G87" s="106"/>
      <c r="H87" s="106"/>
      <c r="I87" s="106"/>
      <c r="J87" s="106"/>
      <c r="K87" s="106"/>
      <c r="L87" s="106"/>
      <c r="M87" s="106"/>
      <c r="N87" s="104"/>
      <c r="O87" s="104"/>
      <c r="P87" s="104"/>
      <c r="Q87" s="104"/>
      <c r="R87" s="104"/>
      <c r="S87" s="104"/>
      <c r="T87" s="105"/>
      <c r="U87" s="104"/>
      <c r="V87" s="99"/>
      <c r="W87" s="99"/>
      <c r="X87" s="99"/>
      <c r="Y87" s="99"/>
      <c r="Z87" s="99"/>
      <c r="AA87" s="99"/>
      <c r="AB87" s="99"/>
      <c r="AC87" s="99"/>
      <c r="AD87" s="99"/>
      <c r="AE87" s="99" t="s">
        <v>725</v>
      </c>
      <c r="AF87" s="99">
        <v>0</v>
      </c>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outlineLevel="1">
      <c r="A88" s="100">
        <v>24</v>
      </c>
      <c r="B88" s="100" t="s">
        <v>230</v>
      </c>
      <c r="C88" s="111" t="s">
        <v>1206</v>
      </c>
      <c r="D88" s="104" t="s">
        <v>114</v>
      </c>
      <c r="E88" s="257">
        <v>773.7</v>
      </c>
      <c r="F88" s="256">
        <v>0</v>
      </c>
      <c r="G88" s="106">
        <f>ROUND(E88*F88,2)</f>
        <v>0</v>
      </c>
      <c r="H88" s="106"/>
      <c r="I88" s="106">
        <f>ROUND(E88*H88,2)</f>
        <v>0</v>
      </c>
      <c r="J88" s="106"/>
      <c r="K88" s="106">
        <f>ROUND(E88*J88,2)</f>
        <v>0</v>
      </c>
      <c r="L88" s="106">
        <v>21</v>
      </c>
      <c r="M88" s="106">
        <f>G88*(1+L88/100)</f>
        <v>0</v>
      </c>
      <c r="N88" s="104">
        <v>0</v>
      </c>
      <c r="O88" s="104">
        <f>ROUND(E88*N88,5)</f>
        <v>0</v>
      </c>
      <c r="P88" s="104">
        <v>0</v>
      </c>
      <c r="Q88" s="104">
        <f>ROUND(E88*P88,5)</f>
        <v>0</v>
      </c>
      <c r="R88" s="104"/>
      <c r="S88" s="104"/>
      <c r="T88" s="105">
        <v>1.7999999999999999E-2</v>
      </c>
      <c r="U88" s="104">
        <f>ROUND(E88*T88,2)</f>
        <v>13.93</v>
      </c>
      <c r="V88" s="99"/>
      <c r="W88" s="99"/>
      <c r="X88" s="99"/>
      <c r="Y88" s="99"/>
      <c r="Z88" s="99"/>
      <c r="AA88" s="99"/>
      <c r="AB88" s="99"/>
      <c r="AC88" s="99"/>
      <c r="AD88" s="99"/>
      <c r="AE88" s="99" t="s">
        <v>79</v>
      </c>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ht="22.5" outlineLevel="1">
      <c r="A89" s="100"/>
      <c r="B89" s="100"/>
      <c r="C89" s="266" t="s">
        <v>1384</v>
      </c>
      <c r="D89" s="265"/>
      <c r="E89" s="264">
        <v>97.5</v>
      </c>
      <c r="F89" s="106"/>
      <c r="G89" s="106"/>
      <c r="H89" s="106"/>
      <c r="I89" s="106"/>
      <c r="J89" s="106"/>
      <c r="K89" s="106"/>
      <c r="L89" s="106"/>
      <c r="M89" s="106"/>
      <c r="N89" s="104"/>
      <c r="O89" s="104"/>
      <c r="P89" s="104"/>
      <c r="Q89" s="104"/>
      <c r="R89" s="104"/>
      <c r="S89" s="104"/>
      <c r="T89" s="105"/>
      <c r="U89" s="104"/>
      <c r="V89" s="99"/>
      <c r="W89" s="99"/>
      <c r="X89" s="99"/>
      <c r="Y89" s="99"/>
      <c r="Z89" s="99"/>
      <c r="AA89" s="99"/>
      <c r="AB89" s="99"/>
      <c r="AC89" s="99"/>
      <c r="AD89" s="99"/>
      <c r="AE89" s="99" t="s">
        <v>725</v>
      </c>
      <c r="AF89" s="99">
        <v>0</v>
      </c>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outlineLevel="1">
      <c r="A90" s="100"/>
      <c r="B90" s="100"/>
      <c r="C90" s="266" t="s">
        <v>1383</v>
      </c>
      <c r="D90" s="265"/>
      <c r="E90" s="264">
        <v>350.3</v>
      </c>
      <c r="F90" s="106"/>
      <c r="G90" s="106"/>
      <c r="H90" s="106"/>
      <c r="I90" s="106"/>
      <c r="J90" s="106"/>
      <c r="K90" s="106"/>
      <c r="L90" s="106"/>
      <c r="M90" s="106"/>
      <c r="N90" s="104"/>
      <c r="O90" s="104"/>
      <c r="P90" s="104"/>
      <c r="Q90" s="104"/>
      <c r="R90" s="104"/>
      <c r="S90" s="104"/>
      <c r="T90" s="105"/>
      <c r="U90" s="104"/>
      <c r="V90" s="99"/>
      <c r="W90" s="99"/>
      <c r="X90" s="99"/>
      <c r="Y90" s="99"/>
      <c r="Z90" s="99"/>
      <c r="AA90" s="99"/>
      <c r="AB90" s="99"/>
      <c r="AC90" s="99"/>
      <c r="AD90" s="99"/>
      <c r="AE90" s="99" t="s">
        <v>725</v>
      </c>
      <c r="AF90" s="99">
        <v>0</v>
      </c>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outlineLevel="1">
      <c r="A91" s="100"/>
      <c r="B91" s="100"/>
      <c r="C91" s="266" t="s">
        <v>1382</v>
      </c>
      <c r="D91" s="265"/>
      <c r="E91" s="264">
        <v>142</v>
      </c>
      <c r="F91" s="106"/>
      <c r="G91" s="106"/>
      <c r="H91" s="106"/>
      <c r="I91" s="106"/>
      <c r="J91" s="106"/>
      <c r="K91" s="106"/>
      <c r="L91" s="106"/>
      <c r="M91" s="106"/>
      <c r="N91" s="104"/>
      <c r="O91" s="104"/>
      <c r="P91" s="104"/>
      <c r="Q91" s="104"/>
      <c r="R91" s="104"/>
      <c r="S91" s="104"/>
      <c r="T91" s="105"/>
      <c r="U91" s="104"/>
      <c r="V91" s="99"/>
      <c r="W91" s="99"/>
      <c r="X91" s="99"/>
      <c r="Y91" s="99"/>
      <c r="Z91" s="99"/>
      <c r="AA91" s="99"/>
      <c r="AB91" s="99"/>
      <c r="AC91" s="99"/>
      <c r="AD91" s="99"/>
      <c r="AE91" s="99" t="s">
        <v>725</v>
      </c>
      <c r="AF91" s="99">
        <v>0</v>
      </c>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row>
    <row r="92" spans="1:60" outlineLevel="1">
      <c r="A92" s="100"/>
      <c r="B92" s="100"/>
      <c r="C92" s="266" t="s">
        <v>1338</v>
      </c>
      <c r="D92" s="265"/>
      <c r="E92" s="264">
        <v>-19.2</v>
      </c>
      <c r="F92" s="106"/>
      <c r="G92" s="106"/>
      <c r="H92" s="106"/>
      <c r="I92" s="106"/>
      <c r="J92" s="106"/>
      <c r="K92" s="106"/>
      <c r="L92" s="106"/>
      <c r="M92" s="106"/>
      <c r="N92" s="104"/>
      <c r="O92" s="104"/>
      <c r="P92" s="104"/>
      <c r="Q92" s="104"/>
      <c r="R92" s="104"/>
      <c r="S92" s="104"/>
      <c r="T92" s="105"/>
      <c r="U92" s="104"/>
      <c r="V92" s="99"/>
      <c r="W92" s="99"/>
      <c r="X92" s="99"/>
      <c r="Y92" s="99"/>
      <c r="Z92" s="99"/>
      <c r="AA92" s="99"/>
      <c r="AB92" s="99"/>
      <c r="AC92" s="99"/>
      <c r="AD92" s="99"/>
      <c r="AE92" s="99" t="s">
        <v>725</v>
      </c>
      <c r="AF92" s="99">
        <v>0</v>
      </c>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row>
    <row r="93" spans="1:60" outlineLevel="1">
      <c r="A93" s="100"/>
      <c r="B93" s="100"/>
      <c r="C93" s="266" t="s">
        <v>1337</v>
      </c>
      <c r="D93" s="265"/>
      <c r="E93" s="264">
        <v>-2.9</v>
      </c>
      <c r="F93" s="106"/>
      <c r="G93" s="106"/>
      <c r="H93" s="106"/>
      <c r="I93" s="106"/>
      <c r="J93" s="106"/>
      <c r="K93" s="106"/>
      <c r="L93" s="106"/>
      <c r="M93" s="106"/>
      <c r="N93" s="104"/>
      <c r="O93" s="104"/>
      <c r="P93" s="104"/>
      <c r="Q93" s="104"/>
      <c r="R93" s="104"/>
      <c r="S93" s="104"/>
      <c r="T93" s="105"/>
      <c r="U93" s="104"/>
      <c r="V93" s="99"/>
      <c r="W93" s="99"/>
      <c r="X93" s="99"/>
      <c r="Y93" s="99"/>
      <c r="Z93" s="99"/>
      <c r="AA93" s="99"/>
      <c r="AB93" s="99"/>
      <c r="AC93" s="99"/>
      <c r="AD93" s="99"/>
      <c r="AE93" s="99" t="s">
        <v>725</v>
      </c>
      <c r="AF93" s="99">
        <v>0</v>
      </c>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outlineLevel="1">
      <c r="A94" s="100"/>
      <c r="B94" s="100"/>
      <c r="C94" s="266" t="s">
        <v>1323</v>
      </c>
      <c r="D94" s="265"/>
      <c r="E94" s="264">
        <v>142.19999999999999</v>
      </c>
      <c r="F94" s="106"/>
      <c r="G94" s="106"/>
      <c r="H94" s="106"/>
      <c r="I94" s="106"/>
      <c r="J94" s="106"/>
      <c r="K94" s="106"/>
      <c r="L94" s="106"/>
      <c r="M94" s="106"/>
      <c r="N94" s="104"/>
      <c r="O94" s="104"/>
      <c r="P94" s="104"/>
      <c r="Q94" s="104"/>
      <c r="R94" s="104"/>
      <c r="S94" s="104"/>
      <c r="T94" s="105"/>
      <c r="U94" s="104"/>
      <c r="V94" s="99"/>
      <c r="W94" s="99"/>
      <c r="X94" s="99"/>
      <c r="Y94" s="99"/>
      <c r="Z94" s="99"/>
      <c r="AA94" s="99"/>
      <c r="AB94" s="99"/>
      <c r="AC94" s="99"/>
      <c r="AD94" s="99"/>
      <c r="AE94" s="99" t="s">
        <v>725</v>
      </c>
      <c r="AF94" s="99">
        <v>0</v>
      </c>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outlineLevel="1">
      <c r="A95" s="100"/>
      <c r="B95" s="100"/>
      <c r="C95" s="266" t="s">
        <v>1381</v>
      </c>
      <c r="D95" s="265"/>
      <c r="E95" s="264">
        <v>30.3</v>
      </c>
      <c r="F95" s="106"/>
      <c r="G95" s="106"/>
      <c r="H95" s="106"/>
      <c r="I95" s="106"/>
      <c r="J95" s="106"/>
      <c r="K95" s="106"/>
      <c r="L95" s="106"/>
      <c r="M95" s="106"/>
      <c r="N95" s="104"/>
      <c r="O95" s="104"/>
      <c r="P95" s="104"/>
      <c r="Q95" s="104"/>
      <c r="R95" s="104"/>
      <c r="S95" s="104"/>
      <c r="T95" s="105"/>
      <c r="U95" s="104"/>
      <c r="V95" s="99"/>
      <c r="W95" s="99"/>
      <c r="X95" s="99"/>
      <c r="Y95" s="99"/>
      <c r="Z95" s="99"/>
      <c r="AA95" s="99"/>
      <c r="AB95" s="99"/>
      <c r="AC95" s="99"/>
      <c r="AD95" s="99"/>
      <c r="AE95" s="99" t="s">
        <v>725</v>
      </c>
      <c r="AF95" s="99">
        <v>0</v>
      </c>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outlineLevel="1">
      <c r="A96" s="100"/>
      <c r="B96" s="100"/>
      <c r="C96" s="266" t="s">
        <v>1380</v>
      </c>
      <c r="D96" s="265"/>
      <c r="E96" s="264">
        <v>33.5</v>
      </c>
      <c r="F96" s="106"/>
      <c r="G96" s="106"/>
      <c r="H96" s="106"/>
      <c r="I96" s="106"/>
      <c r="J96" s="106"/>
      <c r="K96" s="106"/>
      <c r="L96" s="106"/>
      <c r="M96" s="106"/>
      <c r="N96" s="104"/>
      <c r="O96" s="104"/>
      <c r="P96" s="104"/>
      <c r="Q96" s="104"/>
      <c r="R96" s="104"/>
      <c r="S96" s="104"/>
      <c r="T96" s="105"/>
      <c r="U96" s="104"/>
      <c r="V96" s="99"/>
      <c r="W96" s="99"/>
      <c r="X96" s="99"/>
      <c r="Y96" s="99"/>
      <c r="Z96" s="99"/>
      <c r="AA96" s="99"/>
      <c r="AB96" s="99"/>
      <c r="AC96" s="99"/>
      <c r="AD96" s="99"/>
      <c r="AE96" s="99" t="s">
        <v>725</v>
      </c>
      <c r="AF96" s="99">
        <v>0</v>
      </c>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ht="22.5" outlineLevel="1">
      <c r="A97" s="100">
        <v>25</v>
      </c>
      <c r="B97" s="100" t="s">
        <v>1379</v>
      </c>
      <c r="C97" s="111" t="s">
        <v>1378</v>
      </c>
      <c r="D97" s="104" t="s">
        <v>114</v>
      </c>
      <c r="E97" s="257">
        <v>2603</v>
      </c>
      <c r="F97" s="256">
        <v>0</v>
      </c>
      <c r="G97" s="106">
        <f>ROUND(E97*F97,2)</f>
        <v>0</v>
      </c>
      <c r="H97" s="106"/>
      <c r="I97" s="106">
        <f>ROUND(E97*H97,2)</f>
        <v>0</v>
      </c>
      <c r="J97" s="106"/>
      <c r="K97" s="106">
        <f>ROUND(E97*J97,2)</f>
        <v>0</v>
      </c>
      <c r="L97" s="106">
        <v>21</v>
      </c>
      <c r="M97" s="106">
        <f>G97*(1+L97/100)</f>
        <v>0</v>
      </c>
      <c r="N97" s="104">
        <v>0</v>
      </c>
      <c r="O97" s="104">
        <f>ROUND(E97*N97,5)</f>
        <v>0</v>
      </c>
      <c r="P97" s="104">
        <v>0</v>
      </c>
      <c r="Q97" s="104">
        <f>ROUND(E97*P97,5)</f>
        <v>0</v>
      </c>
      <c r="R97" s="104"/>
      <c r="S97" s="104"/>
      <c r="T97" s="105">
        <v>9.0999999999999998E-2</v>
      </c>
      <c r="U97" s="104">
        <f>ROUND(E97*T97,2)</f>
        <v>236.87</v>
      </c>
      <c r="V97" s="99"/>
      <c r="W97" s="99"/>
      <c r="X97" s="99"/>
      <c r="Y97" s="99"/>
      <c r="Z97" s="99"/>
      <c r="AA97" s="99"/>
      <c r="AB97" s="99"/>
      <c r="AC97" s="99"/>
      <c r="AD97" s="99"/>
      <c r="AE97" s="99" t="s">
        <v>79</v>
      </c>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outlineLevel="1">
      <c r="A98" s="100"/>
      <c r="B98" s="100"/>
      <c r="C98" s="266" t="s">
        <v>1370</v>
      </c>
      <c r="D98" s="265"/>
      <c r="E98" s="264">
        <v>596</v>
      </c>
      <c r="F98" s="106"/>
      <c r="G98" s="106"/>
      <c r="H98" s="106"/>
      <c r="I98" s="106"/>
      <c r="J98" s="106"/>
      <c r="K98" s="106"/>
      <c r="L98" s="106"/>
      <c r="M98" s="106"/>
      <c r="N98" s="104"/>
      <c r="O98" s="104"/>
      <c r="P98" s="104"/>
      <c r="Q98" s="104"/>
      <c r="R98" s="104"/>
      <c r="S98" s="104"/>
      <c r="T98" s="105"/>
      <c r="U98" s="104"/>
      <c r="V98" s="99"/>
      <c r="W98" s="99"/>
      <c r="X98" s="99"/>
      <c r="Y98" s="99"/>
      <c r="Z98" s="99"/>
      <c r="AA98" s="99"/>
      <c r="AB98" s="99"/>
      <c r="AC98" s="99"/>
      <c r="AD98" s="99"/>
      <c r="AE98" s="99" t="s">
        <v>725</v>
      </c>
      <c r="AF98" s="99">
        <v>0</v>
      </c>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outlineLevel="1">
      <c r="A99" s="100"/>
      <c r="B99" s="100"/>
      <c r="C99" s="266" t="s">
        <v>1369</v>
      </c>
      <c r="D99" s="265"/>
      <c r="E99" s="264">
        <v>1158</v>
      </c>
      <c r="F99" s="106"/>
      <c r="G99" s="106"/>
      <c r="H99" s="106"/>
      <c r="I99" s="106"/>
      <c r="J99" s="106"/>
      <c r="K99" s="106"/>
      <c r="L99" s="106"/>
      <c r="M99" s="106"/>
      <c r="N99" s="104"/>
      <c r="O99" s="104"/>
      <c r="P99" s="104"/>
      <c r="Q99" s="104"/>
      <c r="R99" s="104"/>
      <c r="S99" s="104"/>
      <c r="T99" s="105"/>
      <c r="U99" s="104"/>
      <c r="V99" s="99"/>
      <c r="W99" s="99"/>
      <c r="X99" s="99"/>
      <c r="Y99" s="99"/>
      <c r="Z99" s="99"/>
      <c r="AA99" s="99"/>
      <c r="AB99" s="99"/>
      <c r="AC99" s="99"/>
      <c r="AD99" s="99"/>
      <c r="AE99" s="99" t="s">
        <v>725</v>
      </c>
      <c r="AF99" s="99">
        <v>0</v>
      </c>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outlineLevel="1">
      <c r="A100" s="100"/>
      <c r="B100" s="100"/>
      <c r="C100" s="266" t="s">
        <v>1368</v>
      </c>
      <c r="D100" s="265"/>
      <c r="E100" s="264">
        <v>849</v>
      </c>
      <c r="F100" s="106"/>
      <c r="G100" s="106"/>
      <c r="H100" s="106"/>
      <c r="I100" s="106"/>
      <c r="J100" s="106"/>
      <c r="K100" s="106"/>
      <c r="L100" s="106"/>
      <c r="M100" s="106"/>
      <c r="N100" s="104"/>
      <c r="O100" s="104"/>
      <c r="P100" s="104"/>
      <c r="Q100" s="104"/>
      <c r="R100" s="104"/>
      <c r="S100" s="104"/>
      <c r="T100" s="105"/>
      <c r="U100" s="104"/>
      <c r="V100" s="99"/>
      <c r="W100" s="99"/>
      <c r="X100" s="99"/>
      <c r="Y100" s="99"/>
      <c r="Z100" s="99"/>
      <c r="AA100" s="99"/>
      <c r="AB100" s="99"/>
      <c r="AC100" s="99"/>
      <c r="AD100" s="99"/>
      <c r="AE100" s="99" t="s">
        <v>725</v>
      </c>
      <c r="AF100" s="99">
        <v>0</v>
      </c>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outlineLevel="1">
      <c r="A101" s="100">
        <v>26</v>
      </c>
      <c r="B101" s="100" t="s">
        <v>1377</v>
      </c>
      <c r="C101" s="111" t="s">
        <v>1376</v>
      </c>
      <c r="D101" s="104" t="s">
        <v>114</v>
      </c>
      <c r="E101" s="257">
        <v>2863.3</v>
      </c>
      <c r="F101" s="256">
        <v>0</v>
      </c>
      <c r="G101" s="106">
        <f>ROUND(E101*F101,2)</f>
        <v>0</v>
      </c>
      <c r="H101" s="106"/>
      <c r="I101" s="106">
        <f>ROUND(E101*H101,2)</f>
        <v>0</v>
      </c>
      <c r="J101" s="106"/>
      <c r="K101" s="106">
        <f>ROUND(E101*J101,2)</f>
        <v>0</v>
      </c>
      <c r="L101" s="106">
        <v>21</v>
      </c>
      <c r="M101" s="106">
        <f>G101*(1+L101/100)</f>
        <v>0</v>
      </c>
      <c r="N101" s="104">
        <v>6.9999999999999999E-4</v>
      </c>
      <c r="O101" s="104">
        <f>ROUND(E101*N101,5)</f>
        <v>2.0043099999999998</v>
      </c>
      <c r="P101" s="104">
        <v>0</v>
      </c>
      <c r="Q101" s="104">
        <f>ROUND(E101*P101,5)</f>
        <v>0</v>
      </c>
      <c r="R101" s="104"/>
      <c r="S101" s="104"/>
      <c r="T101" s="105">
        <v>0</v>
      </c>
      <c r="U101" s="104">
        <f>ROUND(E101*T101,2)</f>
        <v>0</v>
      </c>
      <c r="V101" s="99"/>
      <c r="W101" s="99"/>
      <c r="X101" s="99"/>
      <c r="Y101" s="99"/>
      <c r="Z101" s="99"/>
      <c r="AA101" s="99"/>
      <c r="AB101" s="99"/>
      <c r="AC101" s="99"/>
      <c r="AD101" s="99"/>
      <c r="AE101" s="99" t="s">
        <v>745</v>
      </c>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row>
    <row r="102" spans="1:60" outlineLevel="1">
      <c r="A102" s="100"/>
      <c r="B102" s="100"/>
      <c r="C102" s="266" t="s">
        <v>1375</v>
      </c>
      <c r="D102" s="265"/>
      <c r="E102" s="264">
        <v>655.6</v>
      </c>
      <c r="F102" s="106"/>
      <c r="G102" s="106"/>
      <c r="H102" s="106"/>
      <c r="I102" s="106"/>
      <c r="J102" s="106"/>
      <c r="K102" s="106"/>
      <c r="L102" s="106"/>
      <c r="M102" s="106"/>
      <c r="N102" s="104"/>
      <c r="O102" s="104"/>
      <c r="P102" s="104"/>
      <c r="Q102" s="104"/>
      <c r="R102" s="104"/>
      <c r="S102" s="104"/>
      <c r="T102" s="105"/>
      <c r="U102" s="104"/>
      <c r="V102" s="99"/>
      <c r="W102" s="99"/>
      <c r="X102" s="99"/>
      <c r="Y102" s="99"/>
      <c r="Z102" s="99"/>
      <c r="AA102" s="99"/>
      <c r="AB102" s="99"/>
      <c r="AC102" s="99"/>
      <c r="AD102" s="99"/>
      <c r="AE102" s="99" t="s">
        <v>725</v>
      </c>
      <c r="AF102" s="99">
        <v>0</v>
      </c>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outlineLevel="1">
      <c r="A103" s="100"/>
      <c r="B103" s="100"/>
      <c r="C103" s="266" t="s">
        <v>1374</v>
      </c>
      <c r="D103" s="265"/>
      <c r="E103" s="264">
        <v>1273.8</v>
      </c>
      <c r="F103" s="106"/>
      <c r="G103" s="106"/>
      <c r="H103" s="106"/>
      <c r="I103" s="106"/>
      <c r="J103" s="106"/>
      <c r="K103" s="106"/>
      <c r="L103" s="106"/>
      <c r="M103" s="106"/>
      <c r="N103" s="104"/>
      <c r="O103" s="104"/>
      <c r="P103" s="104"/>
      <c r="Q103" s="104"/>
      <c r="R103" s="104"/>
      <c r="S103" s="104"/>
      <c r="T103" s="105"/>
      <c r="U103" s="104"/>
      <c r="V103" s="99"/>
      <c r="W103" s="99"/>
      <c r="X103" s="99"/>
      <c r="Y103" s="99"/>
      <c r="Z103" s="99"/>
      <c r="AA103" s="99"/>
      <c r="AB103" s="99"/>
      <c r="AC103" s="99"/>
      <c r="AD103" s="99"/>
      <c r="AE103" s="99" t="s">
        <v>725</v>
      </c>
      <c r="AF103" s="99">
        <v>0</v>
      </c>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outlineLevel="1">
      <c r="A104" s="100"/>
      <c r="B104" s="100"/>
      <c r="C104" s="266" t="s">
        <v>1373</v>
      </c>
      <c r="D104" s="265"/>
      <c r="E104" s="264">
        <v>933.9</v>
      </c>
      <c r="F104" s="106"/>
      <c r="G104" s="106"/>
      <c r="H104" s="106"/>
      <c r="I104" s="106"/>
      <c r="J104" s="106"/>
      <c r="K104" s="106"/>
      <c r="L104" s="106"/>
      <c r="M104" s="106"/>
      <c r="N104" s="104"/>
      <c r="O104" s="104"/>
      <c r="P104" s="104"/>
      <c r="Q104" s="104"/>
      <c r="R104" s="104"/>
      <c r="S104" s="104"/>
      <c r="T104" s="105"/>
      <c r="U104" s="104"/>
      <c r="V104" s="99"/>
      <c r="W104" s="99"/>
      <c r="X104" s="99"/>
      <c r="Y104" s="99"/>
      <c r="Z104" s="99"/>
      <c r="AA104" s="99"/>
      <c r="AB104" s="99"/>
      <c r="AC104" s="99"/>
      <c r="AD104" s="99"/>
      <c r="AE104" s="99" t="s">
        <v>725</v>
      </c>
      <c r="AF104" s="99">
        <v>0</v>
      </c>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row>
    <row r="105" spans="1:60" ht="22.5" outlineLevel="1">
      <c r="A105" s="100">
        <v>27</v>
      </c>
      <c r="B105" s="100" t="s">
        <v>1372</v>
      </c>
      <c r="C105" s="111" t="s">
        <v>1371</v>
      </c>
      <c r="D105" s="104" t="s">
        <v>114</v>
      </c>
      <c r="E105" s="257">
        <v>2603</v>
      </c>
      <c r="F105" s="256">
        <v>0</v>
      </c>
      <c r="G105" s="106">
        <f>ROUND(E105*F105,2)</f>
        <v>0</v>
      </c>
      <c r="H105" s="106"/>
      <c r="I105" s="106">
        <f>ROUND(E105*H105,2)</f>
        <v>0</v>
      </c>
      <c r="J105" s="106"/>
      <c r="K105" s="106">
        <f>ROUND(E105*J105,2)</f>
        <v>0</v>
      </c>
      <c r="L105" s="106">
        <v>21</v>
      </c>
      <c r="M105" s="106">
        <f>G105*(1+L105/100)</f>
        <v>0</v>
      </c>
      <c r="N105" s="104">
        <v>3.8000000000000002E-4</v>
      </c>
      <c r="O105" s="104">
        <f>ROUND(E105*N105,5)</f>
        <v>0.98914000000000002</v>
      </c>
      <c r="P105" s="104">
        <v>0</v>
      </c>
      <c r="Q105" s="104">
        <f>ROUND(E105*P105,5)</f>
        <v>0</v>
      </c>
      <c r="R105" s="104"/>
      <c r="S105" s="104"/>
      <c r="T105" s="105">
        <v>2.8000000000000001E-2</v>
      </c>
      <c r="U105" s="104">
        <f>ROUND(E105*T105,2)</f>
        <v>72.88</v>
      </c>
      <c r="V105" s="99"/>
      <c r="W105" s="99"/>
      <c r="X105" s="99"/>
      <c r="Y105" s="99"/>
      <c r="Z105" s="99"/>
      <c r="AA105" s="99"/>
      <c r="AB105" s="99"/>
      <c r="AC105" s="99"/>
      <c r="AD105" s="99"/>
      <c r="AE105" s="99" t="s">
        <v>79</v>
      </c>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outlineLevel="1">
      <c r="A106" s="100"/>
      <c r="B106" s="100"/>
      <c r="C106" s="266" t="s">
        <v>1370</v>
      </c>
      <c r="D106" s="265"/>
      <c r="E106" s="264">
        <v>596</v>
      </c>
      <c r="F106" s="106"/>
      <c r="G106" s="106"/>
      <c r="H106" s="106"/>
      <c r="I106" s="106"/>
      <c r="J106" s="106"/>
      <c r="K106" s="106"/>
      <c r="L106" s="106"/>
      <c r="M106" s="106"/>
      <c r="N106" s="104"/>
      <c r="O106" s="104"/>
      <c r="P106" s="104"/>
      <c r="Q106" s="104"/>
      <c r="R106" s="104"/>
      <c r="S106" s="104"/>
      <c r="T106" s="105"/>
      <c r="U106" s="104"/>
      <c r="V106" s="99"/>
      <c r="W106" s="99"/>
      <c r="X106" s="99"/>
      <c r="Y106" s="99"/>
      <c r="Z106" s="99"/>
      <c r="AA106" s="99"/>
      <c r="AB106" s="99"/>
      <c r="AC106" s="99"/>
      <c r="AD106" s="99"/>
      <c r="AE106" s="99" t="s">
        <v>725</v>
      </c>
      <c r="AF106" s="99">
        <v>0</v>
      </c>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outlineLevel="1">
      <c r="A107" s="100"/>
      <c r="B107" s="100"/>
      <c r="C107" s="266" t="s">
        <v>1369</v>
      </c>
      <c r="D107" s="265"/>
      <c r="E107" s="264">
        <v>1158</v>
      </c>
      <c r="F107" s="106"/>
      <c r="G107" s="106"/>
      <c r="H107" s="106"/>
      <c r="I107" s="106"/>
      <c r="J107" s="106"/>
      <c r="K107" s="106"/>
      <c r="L107" s="106"/>
      <c r="M107" s="106"/>
      <c r="N107" s="104"/>
      <c r="O107" s="104"/>
      <c r="P107" s="104"/>
      <c r="Q107" s="104"/>
      <c r="R107" s="104"/>
      <c r="S107" s="104"/>
      <c r="T107" s="105"/>
      <c r="U107" s="104"/>
      <c r="V107" s="99"/>
      <c r="W107" s="99"/>
      <c r="X107" s="99"/>
      <c r="Y107" s="99"/>
      <c r="Z107" s="99"/>
      <c r="AA107" s="99"/>
      <c r="AB107" s="99"/>
      <c r="AC107" s="99"/>
      <c r="AD107" s="99"/>
      <c r="AE107" s="99" t="s">
        <v>725</v>
      </c>
      <c r="AF107" s="99">
        <v>0</v>
      </c>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row>
    <row r="108" spans="1:60" outlineLevel="1">
      <c r="A108" s="100"/>
      <c r="B108" s="100"/>
      <c r="C108" s="266" t="s">
        <v>1368</v>
      </c>
      <c r="D108" s="265"/>
      <c r="E108" s="264">
        <v>849</v>
      </c>
      <c r="F108" s="106"/>
      <c r="G108" s="106"/>
      <c r="H108" s="106"/>
      <c r="I108" s="106"/>
      <c r="J108" s="106"/>
      <c r="K108" s="106"/>
      <c r="L108" s="106"/>
      <c r="M108" s="106"/>
      <c r="N108" s="104"/>
      <c r="O108" s="104"/>
      <c r="P108" s="104"/>
      <c r="Q108" s="104"/>
      <c r="R108" s="104"/>
      <c r="S108" s="104"/>
      <c r="T108" s="105"/>
      <c r="U108" s="104"/>
      <c r="V108" s="99"/>
      <c r="W108" s="99"/>
      <c r="X108" s="99"/>
      <c r="Y108" s="99"/>
      <c r="Z108" s="99"/>
      <c r="AA108" s="99"/>
      <c r="AB108" s="99"/>
      <c r="AC108" s="99"/>
      <c r="AD108" s="99"/>
      <c r="AE108" s="99" t="s">
        <v>725</v>
      </c>
      <c r="AF108" s="99">
        <v>0</v>
      </c>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c r="A109" s="263" t="s">
        <v>149</v>
      </c>
      <c r="B109" s="263" t="s">
        <v>218</v>
      </c>
      <c r="C109" s="262" t="s">
        <v>1189</v>
      </c>
      <c r="D109" s="258"/>
      <c r="E109" s="261"/>
      <c r="F109" s="260"/>
      <c r="G109" s="260">
        <f>SUMIF(AE110:AE111,"&lt;&gt;NOR",G110:G111)</f>
        <v>0</v>
      </c>
      <c r="H109" s="260"/>
      <c r="I109" s="260">
        <f>SUM(I110:I111)</f>
        <v>0</v>
      </c>
      <c r="J109" s="260"/>
      <c r="K109" s="260">
        <f>SUM(K110:K111)</f>
        <v>0</v>
      </c>
      <c r="L109" s="260"/>
      <c r="M109" s="260">
        <f>SUM(M110:M111)</f>
        <v>0</v>
      </c>
      <c r="N109" s="258"/>
      <c r="O109" s="258">
        <f>SUM(O110:O111)</f>
        <v>0.16159999999999999</v>
      </c>
      <c r="P109" s="258"/>
      <c r="Q109" s="258">
        <f>SUM(Q110:Q111)</f>
        <v>0</v>
      </c>
      <c r="R109" s="258"/>
      <c r="S109" s="258"/>
      <c r="T109" s="259"/>
      <c r="U109" s="258">
        <f>SUM(U110:U111)</f>
        <v>0.03</v>
      </c>
      <c r="AE109" t="s">
        <v>78</v>
      </c>
    </row>
    <row r="110" spans="1:60" outlineLevel="1">
      <c r="A110" s="100">
        <v>28</v>
      </c>
      <c r="B110" s="100" t="s">
        <v>1188</v>
      </c>
      <c r="C110" s="111" t="s">
        <v>1187</v>
      </c>
      <c r="D110" s="104" t="s">
        <v>113</v>
      </c>
      <c r="E110" s="257">
        <v>6.4000000000000001E-2</v>
      </c>
      <c r="F110" s="256">
        <v>0</v>
      </c>
      <c r="G110" s="106">
        <f>ROUND(E110*F110,2)</f>
        <v>0</v>
      </c>
      <c r="H110" s="106"/>
      <c r="I110" s="106">
        <f>ROUND(E110*H110,2)</f>
        <v>0</v>
      </c>
      <c r="J110" s="106"/>
      <c r="K110" s="106">
        <f>ROUND(E110*J110,2)</f>
        <v>0</v>
      </c>
      <c r="L110" s="106">
        <v>21</v>
      </c>
      <c r="M110" s="106">
        <f>G110*(1+L110/100)</f>
        <v>0</v>
      </c>
      <c r="N110" s="104">
        <v>2.5249999999999999</v>
      </c>
      <c r="O110" s="104">
        <f>ROUND(E110*N110,5)</f>
        <v>0.16159999999999999</v>
      </c>
      <c r="P110" s="104">
        <v>0</v>
      </c>
      <c r="Q110" s="104">
        <f>ROUND(E110*P110,5)</f>
        <v>0</v>
      </c>
      <c r="R110" s="104"/>
      <c r="S110" s="104"/>
      <c r="T110" s="105">
        <v>0.47699999999999998</v>
      </c>
      <c r="U110" s="104">
        <f>ROUND(E110*T110,2)</f>
        <v>0.03</v>
      </c>
      <c r="V110" s="99"/>
      <c r="W110" s="99"/>
      <c r="X110" s="99"/>
      <c r="Y110" s="99"/>
      <c r="Z110" s="99"/>
      <c r="AA110" s="99"/>
      <c r="AB110" s="99"/>
      <c r="AC110" s="99"/>
      <c r="AD110" s="99"/>
      <c r="AE110" s="99" t="s">
        <v>79</v>
      </c>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outlineLevel="1">
      <c r="A111" s="100"/>
      <c r="B111" s="100"/>
      <c r="C111" s="266" t="s">
        <v>1367</v>
      </c>
      <c r="D111" s="265"/>
      <c r="E111" s="264">
        <v>6.4000000000000001E-2</v>
      </c>
      <c r="F111" s="106"/>
      <c r="G111" s="106"/>
      <c r="H111" s="106"/>
      <c r="I111" s="106"/>
      <c r="J111" s="106"/>
      <c r="K111" s="106"/>
      <c r="L111" s="106"/>
      <c r="M111" s="106"/>
      <c r="N111" s="104"/>
      <c r="O111" s="104"/>
      <c r="P111" s="104"/>
      <c r="Q111" s="104"/>
      <c r="R111" s="104"/>
      <c r="S111" s="104"/>
      <c r="T111" s="105"/>
      <c r="U111" s="104"/>
      <c r="V111" s="99"/>
      <c r="W111" s="99"/>
      <c r="X111" s="99"/>
      <c r="Y111" s="99"/>
      <c r="Z111" s="99"/>
      <c r="AA111" s="99"/>
      <c r="AB111" s="99"/>
      <c r="AC111" s="99"/>
      <c r="AD111" s="99"/>
      <c r="AE111" s="99" t="s">
        <v>725</v>
      </c>
      <c r="AF111" s="99">
        <v>0</v>
      </c>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row>
    <row r="112" spans="1:60">
      <c r="A112" s="263" t="s">
        <v>149</v>
      </c>
      <c r="B112" s="263" t="s">
        <v>527</v>
      </c>
      <c r="C112" s="262" t="s">
        <v>526</v>
      </c>
      <c r="D112" s="258"/>
      <c r="E112" s="261"/>
      <c r="F112" s="260"/>
      <c r="G112" s="260">
        <f>SUMIF(AE113:AE116,"&lt;&gt;NOR",G113:G116)</f>
        <v>0</v>
      </c>
      <c r="H112" s="260"/>
      <c r="I112" s="260">
        <f>SUM(I113:I116)</f>
        <v>0</v>
      </c>
      <c r="J112" s="260"/>
      <c r="K112" s="260">
        <f>SUM(K113:K116)</f>
        <v>0</v>
      </c>
      <c r="L112" s="260"/>
      <c r="M112" s="260">
        <f>SUM(M113:M116)</f>
        <v>0</v>
      </c>
      <c r="N112" s="258"/>
      <c r="O112" s="258">
        <f>SUM(O113:O116)</f>
        <v>12.492800000000001</v>
      </c>
      <c r="P112" s="258"/>
      <c r="Q112" s="258">
        <f>SUM(Q113:Q116)</f>
        <v>0</v>
      </c>
      <c r="R112" s="258"/>
      <c r="S112" s="258"/>
      <c r="T112" s="259"/>
      <c r="U112" s="258">
        <f>SUM(U113:U116)</f>
        <v>43.92</v>
      </c>
      <c r="AE112" t="s">
        <v>78</v>
      </c>
    </row>
    <row r="113" spans="1:60" outlineLevel="1">
      <c r="A113" s="100">
        <v>29</v>
      </c>
      <c r="B113" s="100" t="s">
        <v>1366</v>
      </c>
      <c r="C113" s="111" t="s">
        <v>1365</v>
      </c>
      <c r="D113" s="104" t="s">
        <v>131</v>
      </c>
      <c r="E113" s="257">
        <v>48.8</v>
      </c>
      <c r="F113" s="256">
        <v>0</v>
      </c>
      <c r="G113" s="106">
        <f>ROUND(E113*F113,2)</f>
        <v>0</v>
      </c>
      <c r="H113" s="106"/>
      <c r="I113" s="106">
        <f>ROUND(E113*H113,2)</f>
        <v>0</v>
      </c>
      <c r="J113" s="106"/>
      <c r="K113" s="106">
        <f>ROUND(E113*J113,2)</f>
        <v>0</v>
      </c>
      <c r="L113" s="106">
        <v>21</v>
      </c>
      <c r="M113" s="106">
        <f>G113*(1+L113/100)</f>
        <v>0</v>
      </c>
      <c r="N113" s="104">
        <v>0.25600000000000001</v>
      </c>
      <c r="O113" s="104">
        <f>ROUND(E113*N113,5)</f>
        <v>12.492800000000001</v>
      </c>
      <c r="P113" s="104">
        <v>0</v>
      </c>
      <c r="Q113" s="104">
        <f>ROUND(E113*P113,5)</f>
        <v>0</v>
      </c>
      <c r="R113" s="104"/>
      <c r="S113" s="104"/>
      <c r="T113" s="105">
        <v>0.9</v>
      </c>
      <c r="U113" s="104">
        <f>ROUND(E113*T113,2)</f>
        <v>43.92</v>
      </c>
      <c r="V113" s="99"/>
      <c r="W113" s="99"/>
      <c r="X113" s="99"/>
      <c r="Y113" s="99"/>
      <c r="Z113" s="99"/>
      <c r="AA113" s="99"/>
      <c r="AB113" s="99"/>
      <c r="AC113" s="99"/>
      <c r="AD113" s="99"/>
      <c r="AE113" s="99" t="s">
        <v>79</v>
      </c>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ht="33.75" outlineLevel="1">
      <c r="A114" s="100"/>
      <c r="B114" s="100"/>
      <c r="C114" s="383" t="s">
        <v>1364</v>
      </c>
      <c r="D114" s="384"/>
      <c r="E114" s="385"/>
      <c r="F114" s="386"/>
      <c r="G114" s="366"/>
      <c r="H114" s="106"/>
      <c r="I114" s="106"/>
      <c r="J114" s="106"/>
      <c r="K114" s="106"/>
      <c r="L114" s="106"/>
      <c r="M114" s="106"/>
      <c r="N114" s="104"/>
      <c r="O114" s="104"/>
      <c r="P114" s="104"/>
      <c r="Q114" s="104"/>
      <c r="R114" s="104"/>
      <c r="S114" s="104"/>
      <c r="T114" s="105"/>
      <c r="U114" s="104"/>
      <c r="V114" s="99"/>
      <c r="W114" s="99"/>
      <c r="X114" s="99"/>
      <c r="Y114" s="99"/>
      <c r="Z114" s="99"/>
      <c r="AA114" s="99"/>
      <c r="AB114" s="99"/>
      <c r="AC114" s="99"/>
      <c r="AD114" s="99"/>
      <c r="AE114" s="99" t="s">
        <v>80</v>
      </c>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101" t="str">
        <f>C114</f>
        <v>Schody z lomového kamene upraveného a kopáků hrubých do lože z drc. kam, v. stupně 250-300 mm, š. stupně 300-400 mm. Délka 1000-1500 mm. Měřící jednotkou je m délky stupně. Součástí je vyměření schodů na místě, vytvoření lože, dodání bloků a jejich osazení v terénu.</v>
      </c>
      <c r="BB114" s="99"/>
      <c r="BC114" s="99"/>
      <c r="BD114" s="99"/>
      <c r="BE114" s="99"/>
      <c r="BF114" s="99"/>
      <c r="BG114" s="99"/>
      <c r="BH114" s="99"/>
    </row>
    <row r="115" spans="1:60" outlineLevel="1">
      <c r="A115" s="100"/>
      <c r="B115" s="100"/>
      <c r="C115" s="266" t="s">
        <v>1363</v>
      </c>
      <c r="D115" s="265"/>
      <c r="E115" s="264">
        <v>29.3</v>
      </c>
      <c r="F115" s="106"/>
      <c r="G115" s="106"/>
      <c r="H115" s="106"/>
      <c r="I115" s="106"/>
      <c r="J115" s="106"/>
      <c r="K115" s="106"/>
      <c r="L115" s="106"/>
      <c r="M115" s="106"/>
      <c r="N115" s="104"/>
      <c r="O115" s="104"/>
      <c r="P115" s="104"/>
      <c r="Q115" s="104"/>
      <c r="R115" s="104"/>
      <c r="S115" s="104"/>
      <c r="T115" s="105"/>
      <c r="U115" s="104"/>
      <c r="V115" s="99"/>
      <c r="W115" s="99"/>
      <c r="X115" s="99"/>
      <c r="Y115" s="99"/>
      <c r="Z115" s="99"/>
      <c r="AA115" s="99"/>
      <c r="AB115" s="99"/>
      <c r="AC115" s="99"/>
      <c r="AD115" s="99"/>
      <c r="AE115" s="99" t="s">
        <v>725</v>
      </c>
      <c r="AF115" s="99">
        <v>0</v>
      </c>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outlineLevel="1">
      <c r="A116" s="100"/>
      <c r="B116" s="100"/>
      <c r="C116" s="266" t="s">
        <v>1362</v>
      </c>
      <c r="D116" s="265"/>
      <c r="E116" s="264">
        <v>19.5</v>
      </c>
      <c r="F116" s="106"/>
      <c r="G116" s="106"/>
      <c r="H116" s="106"/>
      <c r="I116" s="106"/>
      <c r="J116" s="106"/>
      <c r="K116" s="106"/>
      <c r="L116" s="106"/>
      <c r="M116" s="106"/>
      <c r="N116" s="104"/>
      <c r="O116" s="104"/>
      <c r="P116" s="104"/>
      <c r="Q116" s="104"/>
      <c r="R116" s="104"/>
      <c r="S116" s="104"/>
      <c r="T116" s="105"/>
      <c r="U116" s="104"/>
      <c r="V116" s="99"/>
      <c r="W116" s="99"/>
      <c r="X116" s="99"/>
      <c r="Y116" s="99"/>
      <c r="Z116" s="99"/>
      <c r="AA116" s="99"/>
      <c r="AB116" s="99"/>
      <c r="AC116" s="99"/>
      <c r="AD116" s="99"/>
      <c r="AE116" s="99" t="s">
        <v>725</v>
      </c>
      <c r="AF116" s="99">
        <v>0</v>
      </c>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c r="A117" s="263" t="s">
        <v>149</v>
      </c>
      <c r="B117" s="263" t="s">
        <v>210</v>
      </c>
      <c r="C117" s="262" t="s">
        <v>209</v>
      </c>
      <c r="D117" s="258"/>
      <c r="E117" s="261"/>
      <c r="F117" s="260"/>
      <c r="G117" s="260">
        <f>SUMIF(AE118:AE184,"&lt;&gt;NOR",G118:G184)</f>
        <v>0</v>
      </c>
      <c r="H117" s="260"/>
      <c r="I117" s="260">
        <f>SUM(I118:I184)</f>
        <v>0</v>
      </c>
      <c r="J117" s="260"/>
      <c r="K117" s="260">
        <f>SUM(K118:K184)</f>
        <v>0</v>
      </c>
      <c r="L117" s="260"/>
      <c r="M117" s="260">
        <f>SUM(M118:M184)</f>
        <v>0</v>
      </c>
      <c r="N117" s="258"/>
      <c r="O117" s="258">
        <f>SUM(O118:O184)</f>
        <v>548.09611999999993</v>
      </c>
      <c r="P117" s="258"/>
      <c r="Q117" s="258">
        <f>SUM(Q118:Q184)</f>
        <v>0</v>
      </c>
      <c r="R117" s="258"/>
      <c r="S117" s="258"/>
      <c r="T117" s="259"/>
      <c r="U117" s="258">
        <f>SUM(U118:U184)</f>
        <v>263.61999999999995</v>
      </c>
      <c r="AE117" t="s">
        <v>78</v>
      </c>
    </row>
    <row r="118" spans="1:60" ht="22.5" outlineLevel="1">
      <c r="A118" s="100">
        <v>30</v>
      </c>
      <c r="B118" s="100" t="s">
        <v>1082</v>
      </c>
      <c r="C118" s="111" t="s">
        <v>1081</v>
      </c>
      <c r="D118" s="104" t="s">
        <v>114</v>
      </c>
      <c r="E118" s="257">
        <v>598</v>
      </c>
      <c r="F118" s="256">
        <v>0</v>
      </c>
      <c r="G118" s="106">
        <f>ROUND(E118*F118,2)</f>
        <v>0</v>
      </c>
      <c r="H118" s="106"/>
      <c r="I118" s="106">
        <f>ROUND(E118*H118,2)</f>
        <v>0</v>
      </c>
      <c r="J118" s="106"/>
      <c r="K118" s="106">
        <f>ROUND(E118*J118,2)</f>
        <v>0</v>
      </c>
      <c r="L118" s="106">
        <v>21</v>
      </c>
      <c r="M118" s="106">
        <f>G118*(1+L118/100)</f>
        <v>0</v>
      </c>
      <c r="N118" s="104">
        <v>0.46</v>
      </c>
      <c r="O118" s="104">
        <f>ROUND(E118*N118,5)</f>
        <v>275.08</v>
      </c>
      <c r="P118" s="104">
        <v>0</v>
      </c>
      <c r="Q118" s="104">
        <f>ROUND(E118*P118,5)</f>
        <v>0</v>
      </c>
      <c r="R118" s="104"/>
      <c r="S118" s="104"/>
      <c r="T118" s="105">
        <v>2.9000000000000001E-2</v>
      </c>
      <c r="U118" s="104">
        <f>ROUND(E118*T118,2)</f>
        <v>17.34</v>
      </c>
      <c r="V118" s="99"/>
      <c r="W118" s="99"/>
      <c r="X118" s="99"/>
      <c r="Y118" s="99"/>
      <c r="Z118" s="99"/>
      <c r="AA118" s="99"/>
      <c r="AB118" s="99"/>
      <c r="AC118" s="99"/>
      <c r="AD118" s="99"/>
      <c r="AE118" s="99" t="s">
        <v>79</v>
      </c>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row>
    <row r="119" spans="1:60" outlineLevel="1">
      <c r="A119" s="100"/>
      <c r="B119" s="100"/>
      <c r="C119" s="383" t="s">
        <v>1361</v>
      </c>
      <c r="D119" s="384"/>
      <c r="E119" s="385"/>
      <c r="F119" s="386"/>
      <c r="G119" s="366"/>
      <c r="H119" s="106"/>
      <c r="I119" s="106"/>
      <c r="J119" s="106"/>
      <c r="K119" s="106"/>
      <c r="L119" s="106"/>
      <c r="M119" s="106"/>
      <c r="N119" s="104"/>
      <c r="O119" s="104"/>
      <c r="P119" s="104"/>
      <c r="Q119" s="104"/>
      <c r="R119" s="104"/>
      <c r="S119" s="104"/>
      <c r="T119" s="105"/>
      <c r="U119" s="104"/>
      <c r="V119" s="99"/>
      <c r="W119" s="99"/>
      <c r="X119" s="99"/>
      <c r="Y119" s="99"/>
      <c r="Z119" s="99"/>
      <c r="AA119" s="99"/>
      <c r="AB119" s="99"/>
      <c r="AC119" s="99"/>
      <c r="AD119" s="99"/>
      <c r="AE119" s="99" t="s">
        <v>80</v>
      </c>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101" t="str">
        <f>C119</f>
        <v>Podklad ze štěrkodrti s rozprostřením a zhutněním.</v>
      </c>
      <c r="BB119" s="99"/>
      <c r="BC119" s="99"/>
      <c r="BD119" s="99"/>
      <c r="BE119" s="99"/>
      <c r="BF119" s="99"/>
      <c r="BG119" s="99"/>
      <c r="BH119" s="99"/>
    </row>
    <row r="120" spans="1:60" outlineLevel="1">
      <c r="A120" s="100"/>
      <c r="B120" s="100"/>
      <c r="C120" s="266" t="s">
        <v>1360</v>
      </c>
      <c r="D120" s="265"/>
      <c r="E120" s="264">
        <v>97.5</v>
      </c>
      <c r="F120" s="106"/>
      <c r="G120" s="106"/>
      <c r="H120" s="106"/>
      <c r="I120" s="106"/>
      <c r="J120" s="106"/>
      <c r="K120" s="106"/>
      <c r="L120" s="106"/>
      <c r="M120" s="106"/>
      <c r="N120" s="104"/>
      <c r="O120" s="104"/>
      <c r="P120" s="104"/>
      <c r="Q120" s="104"/>
      <c r="R120" s="104"/>
      <c r="S120" s="104"/>
      <c r="T120" s="105"/>
      <c r="U120" s="104"/>
      <c r="V120" s="99"/>
      <c r="W120" s="99"/>
      <c r="X120" s="99"/>
      <c r="Y120" s="99"/>
      <c r="Z120" s="99"/>
      <c r="AA120" s="99"/>
      <c r="AB120" s="99"/>
      <c r="AC120" s="99"/>
      <c r="AD120" s="99"/>
      <c r="AE120" s="99" t="s">
        <v>725</v>
      </c>
      <c r="AF120" s="99">
        <v>0</v>
      </c>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row>
    <row r="121" spans="1:60" outlineLevel="1">
      <c r="A121" s="100"/>
      <c r="B121" s="100"/>
      <c r="C121" s="266" t="s">
        <v>1343</v>
      </c>
      <c r="D121" s="265"/>
      <c r="E121" s="264">
        <v>350.3</v>
      </c>
      <c r="F121" s="106"/>
      <c r="G121" s="106"/>
      <c r="H121" s="106"/>
      <c r="I121" s="106"/>
      <c r="J121" s="106"/>
      <c r="K121" s="106"/>
      <c r="L121" s="106"/>
      <c r="M121" s="106"/>
      <c r="N121" s="104"/>
      <c r="O121" s="104"/>
      <c r="P121" s="104"/>
      <c r="Q121" s="104"/>
      <c r="R121" s="104"/>
      <c r="S121" s="104"/>
      <c r="T121" s="105"/>
      <c r="U121" s="104"/>
      <c r="V121" s="99"/>
      <c r="W121" s="99"/>
      <c r="X121" s="99"/>
      <c r="Y121" s="99"/>
      <c r="Z121" s="99"/>
      <c r="AA121" s="99"/>
      <c r="AB121" s="99"/>
      <c r="AC121" s="99"/>
      <c r="AD121" s="99"/>
      <c r="AE121" s="99" t="s">
        <v>725</v>
      </c>
      <c r="AF121" s="99">
        <v>0</v>
      </c>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outlineLevel="1">
      <c r="A122" s="100"/>
      <c r="B122" s="100"/>
      <c r="C122" s="266" t="s">
        <v>1339</v>
      </c>
      <c r="D122" s="265"/>
      <c r="E122" s="264">
        <v>142</v>
      </c>
      <c r="F122" s="106"/>
      <c r="G122" s="106"/>
      <c r="H122" s="106"/>
      <c r="I122" s="106"/>
      <c r="J122" s="106"/>
      <c r="K122" s="106"/>
      <c r="L122" s="106"/>
      <c r="M122" s="106"/>
      <c r="N122" s="104"/>
      <c r="O122" s="104"/>
      <c r="P122" s="104"/>
      <c r="Q122" s="104"/>
      <c r="R122" s="104"/>
      <c r="S122" s="104"/>
      <c r="T122" s="105"/>
      <c r="U122" s="104"/>
      <c r="V122" s="99"/>
      <c r="W122" s="99"/>
      <c r="X122" s="99"/>
      <c r="Y122" s="99"/>
      <c r="Z122" s="99"/>
      <c r="AA122" s="99"/>
      <c r="AB122" s="99"/>
      <c r="AC122" s="99"/>
      <c r="AD122" s="99"/>
      <c r="AE122" s="99" t="s">
        <v>725</v>
      </c>
      <c r="AF122" s="99">
        <v>0</v>
      </c>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row>
    <row r="123" spans="1:60" outlineLevel="1">
      <c r="A123" s="100"/>
      <c r="B123" s="100"/>
      <c r="C123" s="266" t="s">
        <v>1338</v>
      </c>
      <c r="D123" s="265"/>
      <c r="E123" s="264">
        <v>-19.2</v>
      </c>
      <c r="F123" s="106"/>
      <c r="G123" s="106"/>
      <c r="H123" s="106"/>
      <c r="I123" s="106"/>
      <c r="J123" s="106"/>
      <c r="K123" s="106"/>
      <c r="L123" s="106"/>
      <c r="M123" s="106"/>
      <c r="N123" s="104"/>
      <c r="O123" s="104"/>
      <c r="P123" s="104"/>
      <c r="Q123" s="104"/>
      <c r="R123" s="104"/>
      <c r="S123" s="104"/>
      <c r="T123" s="105"/>
      <c r="U123" s="104"/>
      <c r="V123" s="99"/>
      <c r="W123" s="99"/>
      <c r="X123" s="99"/>
      <c r="Y123" s="99"/>
      <c r="Z123" s="99"/>
      <c r="AA123" s="99"/>
      <c r="AB123" s="99"/>
      <c r="AC123" s="99"/>
      <c r="AD123" s="99"/>
      <c r="AE123" s="99" t="s">
        <v>725</v>
      </c>
      <c r="AF123" s="99">
        <v>0</v>
      </c>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outlineLevel="1">
      <c r="A124" s="100"/>
      <c r="B124" s="100"/>
      <c r="C124" s="266" t="s">
        <v>1337</v>
      </c>
      <c r="D124" s="265"/>
      <c r="E124" s="264">
        <v>-2.9</v>
      </c>
      <c r="F124" s="106"/>
      <c r="G124" s="106"/>
      <c r="H124" s="106"/>
      <c r="I124" s="106"/>
      <c r="J124" s="106"/>
      <c r="K124" s="106"/>
      <c r="L124" s="106"/>
      <c r="M124" s="106"/>
      <c r="N124" s="104"/>
      <c r="O124" s="104"/>
      <c r="P124" s="104"/>
      <c r="Q124" s="104"/>
      <c r="R124" s="104"/>
      <c r="S124" s="104"/>
      <c r="T124" s="105"/>
      <c r="U124" s="104"/>
      <c r="V124" s="99"/>
      <c r="W124" s="99"/>
      <c r="X124" s="99"/>
      <c r="Y124" s="99"/>
      <c r="Z124" s="99"/>
      <c r="AA124" s="99"/>
      <c r="AB124" s="99"/>
      <c r="AC124" s="99"/>
      <c r="AD124" s="99"/>
      <c r="AE124" s="99" t="s">
        <v>725</v>
      </c>
      <c r="AF124" s="99">
        <v>0</v>
      </c>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row>
    <row r="125" spans="1:60" outlineLevel="1">
      <c r="A125" s="100"/>
      <c r="B125" s="100"/>
      <c r="C125" s="266" t="s">
        <v>1359</v>
      </c>
      <c r="D125" s="265"/>
      <c r="E125" s="264">
        <v>30.3</v>
      </c>
      <c r="F125" s="106"/>
      <c r="G125" s="106"/>
      <c r="H125" s="106"/>
      <c r="I125" s="106"/>
      <c r="J125" s="106"/>
      <c r="K125" s="106"/>
      <c r="L125" s="106"/>
      <c r="M125" s="106"/>
      <c r="N125" s="104"/>
      <c r="O125" s="104"/>
      <c r="P125" s="104"/>
      <c r="Q125" s="104"/>
      <c r="R125" s="104"/>
      <c r="S125" s="104"/>
      <c r="T125" s="105"/>
      <c r="U125" s="104"/>
      <c r="V125" s="99"/>
      <c r="W125" s="99"/>
      <c r="X125" s="99"/>
      <c r="Y125" s="99"/>
      <c r="Z125" s="99"/>
      <c r="AA125" s="99"/>
      <c r="AB125" s="99"/>
      <c r="AC125" s="99"/>
      <c r="AD125" s="99"/>
      <c r="AE125" s="99" t="s">
        <v>725</v>
      </c>
      <c r="AF125" s="99">
        <v>0</v>
      </c>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row>
    <row r="126" spans="1:60" ht="22.5" outlineLevel="1">
      <c r="A126" s="100">
        <v>31</v>
      </c>
      <c r="B126" s="100" t="s">
        <v>1078</v>
      </c>
      <c r="C126" s="111" t="s">
        <v>1077</v>
      </c>
      <c r="D126" s="104" t="s">
        <v>114</v>
      </c>
      <c r="E126" s="257">
        <v>97.5</v>
      </c>
      <c r="F126" s="256">
        <v>0</v>
      </c>
      <c r="G126" s="106">
        <f>ROUND(E126*F126,2)</f>
        <v>0</v>
      </c>
      <c r="H126" s="106"/>
      <c r="I126" s="106">
        <f>ROUND(E126*H126,2)</f>
        <v>0</v>
      </c>
      <c r="J126" s="106"/>
      <c r="K126" s="106">
        <f>ROUND(E126*J126,2)</f>
        <v>0</v>
      </c>
      <c r="L126" s="106">
        <v>21</v>
      </c>
      <c r="M126" s="106">
        <f>G126*(1+L126/100)</f>
        <v>0</v>
      </c>
      <c r="N126" s="104">
        <v>0.11</v>
      </c>
      <c r="O126" s="104">
        <f>ROUND(E126*N126,5)</f>
        <v>10.725</v>
      </c>
      <c r="P126" s="104">
        <v>0</v>
      </c>
      <c r="Q126" s="104">
        <f>ROUND(E126*P126,5)</f>
        <v>0</v>
      </c>
      <c r="R126" s="104"/>
      <c r="S126" s="104"/>
      <c r="T126" s="105">
        <v>1.1930000000000001</v>
      </c>
      <c r="U126" s="104">
        <f>ROUND(E126*T126,2)</f>
        <v>116.32</v>
      </c>
      <c r="V126" s="99"/>
      <c r="W126" s="99"/>
      <c r="X126" s="99"/>
      <c r="Y126" s="99"/>
      <c r="Z126" s="99"/>
      <c r="AA126" s="99"/>
      <c r="AB126" s="99"/>
      <c r="AC126" s="99"/>
      <c r="AD126" s="99"/>
      <c r="AE126" s="99" t="s">
        <v>79</v>
      </c>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row>
    <row r="127" spans="1:60" ht="22.5" outlineLevel="1">
      <c r="A127" s="100"/>
      <c r="B127" s="100"/>
      <c r="C127" s="383" t="s">
        <v>1358</v>
      </c>
      <c r="D127" s="384"/>
      <c r="E127" s="385"/>
      <c r="F127" s="386"/>
      <c r="G127" s="366"/>
      <c r="H127" s="106"/>
      <c r="I127" s="106"/>
      <c r="J127" s="106"/>
      <c r="K127" s="106"/>
      <c r="L127" s="106"/>
      <c r="M127" s="106"/>
      <c r="N127" s="104"/>
      <c r="O127" s="104"/>
      <c r="P127" s="104"/>
      <c r="Q127" s="104"/>
      <c r="R127" s="104"/>
      <c r="S127" s="104"/>
      <c r="T127" s="105"/>
      <c r="U127" s="104"/>
      <c r="V127" s="99"/>
      <c r="W127" s="99"/>
      <c r="X127" s="99"/>
      <c r="Y127" s="99"/>
      <c r="Z127" s="99"/>
      <c r="AA127" s="99"/>
      <c r="AB127" s="99"/>
      <c r="AC127" s="99"/>
      <c r="AD127" s="99"/>
      <c r="AE127" s="99" t="s">
        <v>80</v>
      </c>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101" t="str">
        <f>C127</f>
        <v>S provedením lože do 50 mm, s vyplněním spár, s dvojím beraněním a se smetením přebytečného materiálu na krajnici.</v>
      </c>
      <c r="BB127" s="99"/>
      <c r="BC127" s="99"/>
      <c r="BD127" s="99"/>
      <c r="BE127" s="99"/>
      <c r="BF127" s="99"/>
      <c r="BG127" s="99"/>
      <c r="BH127" s="99"/>
    </row>
    <row r="128" spans="1:60" outlineLevel="1">
      <c r="A128" s="100"/>
      <c r="B128" s="100"/>
      <c r="C128" s="266" t="s">
        <v>1357</v>
      </c>
      <c r="D128" s="265"/>
      <c r="E128" s="264">
        <v>54.7</v>
      </c>
      <c r="F128" s="106"/>
      <c r="G128" s="106"/>
      <c r="H128" s="106"/>
      <c r="I128" s="106"/>
      <c r="J128" s="106"/>
      <c r="K128" s="106"/>
      <c r="L128" s="106"/>
      <c r="M128" s="106"/>
      <c r="N128" s="104"/>
      <c r="O128" s="104"/>
      <c r="P128" s="104"/>
      <c r="Q128" s="104"/>
      <c r="R128" s="104"/>
      <c r="S128" s="104"/>
      <c r="T128" s="105"/>
      <c r="U128" s="104"/>
      <c r="V128" s="99"/>
      <c r="W128" s="99"/>
      <c r="X128" s="99"/>
      <c r="Y128" s="99"/>
      <c r="Z128" s="99"/>
      <c r="AA128" s="99"/>
      <c r="AB128" s="99"/>
      <c r="AC128" s="99"/>
      <c r="AD128" s="99"/>
      <c r="AE128" s="99" t="s">
        <v>725</v>
      </c>
      <c r="AF128" s="99">
        <v>0</v>
      </c>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row>
    <row r="129" spans="1:60" outlineLevel="1">
      <c r="A129" s="100"/>
      <c r="B129" s="100"/>
      <c r="C129" s="266" t="s">
        <v>1356</v>
      </c>
      <c r="D129" s="265"/>
      <c r="E129" s="264">
        <v>42.8</v>
      </c>
      <c r="F129" s="106"/>
      <c r="G129" s="106"/>
      <c r="H129" s="106"/>
      <c r="I129" s="106"/>
      <c r="J129" s="106"/>
      <c r="K129" s="106"/>
      <c r="L129" s="106"/>
      <c r="M129" s="106"/>
      <c r="N129" s="104"/>
      <c r="O129" s="104"/>
      <c r="P129" s="104"/>
      <c r="Q129" s="104"/>
      <c r="R129" s="104"/>
      <c r="S129" s="104"/>
      <c r="T129" s="105"/>
      <c r="U129" s="104"/>
      <c r="V129" s="99"/>
      <c r="W129" s="99"/>
      <c r="X129" s="99"/>
      <c r="Y129" s="99"/>
      <c r="Z129" s="99"/>
      <c r="AA129" s="99"/>
      <c r="AB129" s="99"/>
      <c r="AC129" s="99"/>
      <c r="AD129" s="99"/>
      <c r="AE129" s="99" t="s">
        <v>725</v>
      </c>
      <c r="AF129" s="99">
        <v>0</v>
      </c>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row>
    <row r="130" spans="1:60" ht="22.5" outlineLevel="1">
      <c r="A130" s="100">
        <v>32</v>
      </c>
      <c r="B130" s="100" t="s">
        <v>1074</v>
      </c>
      <c r="C130" s="111" t="s">
        <v>1073</v>
      </c>
      <c r="D130" s="104" t="s">
        <v>114</v>
      </c>
      <c r="E130" s="257">
        <v>99.45</v>
      </c>
      <c r="F130" s="256">
        <v>0</v>
      </c>
      <c r="G130" s="106">
        <f>ROUND(E130*F130,2)</f>
        <v>0</v>
      </c>
      <c r="H130" s="106"/>
      <c r="I130" s="106">
        <f>ROUND(E130*H130,2)</f>
        <v>0</v>
      </c>
      <c r="J130" s="106"/>
      <c r="K130" s="106">
        <f>ROUND(E130*J130,2)</f>
        <v>0</v>
      </c>
      <c r="L130" s="106">
        <v>21</v>
      </c>
      <c r="M130" s="106">
        <f>G130*(1+L130/100)</f>
        <v>0</v>
      </c>
      <c r="N130" s="104">
        <v>0.2</v>
      </c>
      <c r="O130" s="104">
        <f>ROUND(E130*N130,5)</f>
        <v>19.89</v>
      </c>
      <c r="P130" s="104">
        <v>0</v>
      </c>
      <c r="Q130" s="104">
        <f>ROUND(E130*P130,5)</f>
        <v>0</v>
      </c>
      <c r="R130" s="104"/>
      <c r="S130" s="104"/>
      <c r="T130" s="105">
        <v>0</v>
      </c>
      <c r="U130" s="104">
        <f>ROUND(E130*T130,2)</f>
        <v>0</v>
      </c>
      <c r="V130" s="99"/>
      <c r="W130" s="99"/>
      <c r="X130" s="99"/>
      <c r="Y130" s="99"/>
      <c r="Z130" s="99"/>
      <c r="AA130" s="99"/>
      <c r="AB130" s="99"/>
      <c r="AC130" s="99"/>
      <c r="AD130" s="99"/>
      <c r="AE130" s="99" t="s">
        <v>745</v>
      </c>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row>
    <row r="131" spans="1:60" outlineLevel="1">
      <c r="A131" s="100"/>
      <c r="B131" s="100"/>
      <c r="C131" s="266" t="s">
        <v>1355</v>
      </c>
      <c r="D131" s="265"/>
      <c r="E131" s="264">
        <v>55.793999999999997</v>
      </c>
      <c r="F131" s="106"/>
      <c r="G131" s="106"/>
      <c r="H131" s="106"/>
      <c r="I131" s="106"/>
      <c r="J131" s="106"/>
      <c r="K131" s="106"/>
      <c r="L131" s="106"/>
      <c r="M131" s="106"/>
      <c r="N131" s="104"/>
      <c r="O131" s="104"/>
      <c r="P131" s="104"/>
      <c r="Q131" s="104"/>
      <c r="R131" s="104"/>
      <c r="S131" s="104"/>
      <c r="T131" s="105"/>
      <c r="U131" s="104"/>
      <c r="V131" s="99"/>
      <c r="W131" s="99"/>
      <c r="X131" s="99"/>
      <c r="Y131" s="99"/>
      <c r="Z131" s="99"/>
      <c r="AA131" s="99"/>
      <c r="AB131" s="99"/>
      <c r="AC131" s="99"/>
      <c r="AD131" s="99"/>
      <c r="AE131" s="99" t="s">
        <v>725</v>
      </c>
      <c r="AF131" s="99">
        <v>0</v>
      </c>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row>
    <row r="132" spans="1:60" outlineLevel="1">
      <c r="A132" s="100"/>
      <c r="B132" s="100"/>
      <c r="C132" s="266" t="s">
        <v>1354</v>
      </c>
      <c r="D132" s="265"/>
      <c r="E132" s="264">
        <v>43.655999999999999</v>
      </c>
      <c r="F132" s="106"/>
      <c r="G132" s="106"/>
      <c r="H132" s="106"/>
      <c r="I132" s="106"/>
      <c r="J132" s="106"/>
      <c r="K132" s="106"/>
      <c r="L132" s="106"/>
      <c r="M132" s="106"/>
      <c r="N132" s="104"/>
      <c r="O132" s="104"/>
      <c r="P132" s="104"/>
      <c r="Q132" s="104"/>
      <c r="R132" s="104"/>
      <c r="S132" s="104"/>
      <c r="T132" s="105"/>
      <c r="U132" s="104"/>
      <c r="V132" s="99"/>
      <c r="W132" s="99"/>
      <c r="X132" s="99"/>
      <c r="Y132" s="99"/>
      <c r="Z132" s="99"/>
      <c r="AA132" s="99"/>
      <c r="AB132" s="99"/>
      <c r="AC132" s="99"/>
      <c r="AD132" s="99"/>
      <c r="AE132" s="99" t="s">
        <v>725</v>
      </c>
      <c r="AF132" s="99">
        <v>0</v>
      </c>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row>
    <row r="133" spans="1:60" ht="22.5" outlineLevel="1">
      <c r="A133" s="100">
        <v>33</v>
      </c>
      <c r="B133" s="100" t="s">
        <v>1353</v>
      </c>
      <c r="C133" s="111" t="s">
        <v>1352</v>
      </c>
      <c r="D133" s="104" t="s">
        <v>114</v>
      </c>
      <c r="E133" s="257">
        <v>350.3</v>
      </c>
      <c r="F133" s="256">
        <v>0</v>
      </c>
      <c r="G133" s="106">
        <f>ROUND(E133*F133,2)</f>
        <v>0</v>
      </c>
      <c r="H133" s="106"/>
      <c r="I133" s="106">
        <f>ROUND(E133*H133,2)</f>
        <v>0</v>
      </c>
      <c r="J133" s="106"/>
      <c r="K133" s="106">
        <f>ROUND(E133*J133,2)</f>
        <v>0</v>
      </c>
      <c r="L133" s="106">
        <v>21</v>
      </c>
      <c r="M133" s="106">
        <f>G133*(1+L133/100)</f>
        <v>0</v>
      </c>
      <c r="N133" s="104">
        <v>0</v>
      </c>
      <c r="O133" s="104">
        <f>ROUND(E133*N133,5)</f>
        <v>0</v>
      </c>
      <c r="P133" s="104">
        <v>0</v>
      </c>
      <c r="Q133" s="104">
        <f>ROUND(E133*P133,5)</f>
        <v>0</v>
      </c>
      <c r="R133" s="104"/>
      <c r="S133" s="104"/>
      <c r="T133" s="105">
        <v>2.4E-2</v>
      </c>
      <c r="U133" s="104">
        <f>ROUND(E133*T133,2)</f>
        <v>8.41</v>
      </c>
      <c r="V133" s="99"/>
      <c r="W133" s="99"/>
      <c r="X133" s="99"/>
      <c r="Y133" s="99"/>
      <c r="Z133" s="99"/>
      <c r="AA133" s="99"/>
      <c r="AB133" s="99"/>
      <c r="AC133" s="99"/>
      <c r="AD133" s="99"/>
      <c r="AE133" s="99" t="s">
        <v>79</v>
      </c>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row>
    <row r="134" spans="1:60" outlineLevel="1">
      <c r="A134" s="100"/>
      <c r="B134" s="100"/>
      <c r="C134" s="266" t="s">
        <v>1343</v>
      </c>
      <c r="D134" s="265"/>
      <c r="E134" s="264">
        <v>350.3</v>
      </c>
      <c r="F134" s="106"/>
      <c r="G134" s="106"/>
      <c r="H134" s="106"/>
      <c r="I134" s="106"/>
      <c r="J134" s="106"/>
      <c r="K134" s="106"/>
      <c r="L134" s="106"/>
      <c r="M134" s="106"/>
      <c r="N134" s="104"/>
      <c r="O134" s="104"/>
      <c r="P134" s="104"/>
      <c r="Q134" s="104"/>
      <c r="R134" s="104"/>
      <c r="S134" s="104"/>
      <c r="T134" s="105"/>
      <c r="U134" s="104"/>
      <c r="V134" s="99"/>
      <c r="W134" s="99"/>
      <c r="X134" s="99"/>
      <c r="Y134" s="99"/>
      <c r="Z134" s="99"/>
      <c r="AA134" s="99"/>
      <c r="AB134" s="99"/>
      <c r="AC134" s="99"/>
      <c r="AD134" s="99"/>
      <c r="AE134" s="99" t="s">
        <v>725</v>
      </c>
      <c r="AF134" s="99">
        <v>0</v>
      </c>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row>
    <row r="135" spans="1:60" ht="22.5" outlineLevel="1">
      <c r="A135" s="100">
        <v>34</v>
      </c>
      <c r="B135" s="100" t="s">
        <v>1351</v>
      </c>
      <c r="C135" s="111" t="s">
        <v>1350</v>
      </c>
      <c r="D135" s="104" t="s">
        <v>114</v>
      </c>
      <c r="E135" s="257">
        <v>350.3</v>
      </c>
      <c r="F135" s="256">
        <v>0</v>
      </c>
      <c r="G135" s="106">
        <f>ROUND(E135*F135,2)</f>
        <v>0</v>
      </c>
      <c r="H135" s="106"/>
      <c r="I135" s="106">
        <f>ROUND(E135*H135,2)</f>
        <v>0</v>
      </c>
      <c r="J135" s="106"/>
      <c r="K135" s="106">
        <f>ROUND(E135*J135,2)</f>
        <v>0</v>
      </c>
      <c r="L135" s="106">
        <v>21</v>
      </c>
      <c r="M135" s="106">
        <f>G135*(1+L135/100)</f>
        <v>0</v>
      </c>
      <c r="N135" s="104">
        <v>0.12144000000000001</v>
      </c>
      <c r="O135" s="104">
        <f>ROUND(E135*N135,5)</f>
        <v>42.540430000000001</v>
      </c>
      <c r="P135" s="104">
        <v>0</v>
      </c>
      <c r="Q135" s="104">
        <f>ROUND(E135*P135,5)</f>
        <v>0</v>
      </c>
      <c r="R135" s="104"/>
      <c r="S135" s="104"/>
      <c r="T135" s="105">
        <v>0</v>
      </c>
      <c r="U135" s="104">
        <f>ROUND(E135*T135,2)</f>
        <v>0</v>
      </c>
      <c r="V135" s="99"/>
      <c r="W135" s="99"/>
      <c r="X135" s="99"/>
      <c r="Y135" s="99"/>
      <c r="Z135" s="99"/>
      <c r="AA135" s="99"/>
      <c r="AB135" s="99"/>
      <c r="AC135" s="99"/>
      <c r="AD135" s="99"/>
      <c r="AE135" s="99" t="s">
        <v>745</v>
      </c>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row>
    <row r="136" spans="1:60" outlineLevel="1">
      <c r="A136" s="100"/>
      <c r="B136" s="100"/>
      <c r="C136" s="383" t="s">
        <v>1344</v>
      </c>
      <c r="D136" s="384"/>
      <c r="E136" s="385"/>
      <c r="F136" s="386"/>
      <c r="G136" s="366"/>
      <c r="H136" s="106"/>
      <c r="I136" s="106"/>
      <c r="J136" s="106"/>
      <c r="K136" s="106"/>
      <c r="L136" s="106"/>
      <c r="M136" s="106"/>
      <c r="N136" s="104"/>
      <c r="O136" s="104"/>
      <c r="P136" s="104"/>
      <c r="Q136" s="104"/>
      <c r="R136" s="104"/>
      <c r="S136" s="104"/>
      <c r="T136" s="105"/>
      <c r="U136" s="104"/>
      <c r="V136" s="99"/>
      <c r="W136" s="99"/>
      <c r="X136" s="99"/>
      <c r="Y136" s="99"/>
      <c r="Z136" s="99"/>
      <c r="AA136" s="99"/>
      <c r="AB136" s="99"/>
      <c r="AC136" s="99"/>
      <c r="AD136" s="99"/>
      <c r="AE136" s="99" t="s">
        <v>80</v>
      </c>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101" t="str">
        <f>C136</f>
        <v>Detailní popis materiálu a způsobu provádění viz. PD a TZ SO 01.</v>
      </c>
      <c r="BB136" s="99"/>
      <c r="BC136" s="99"/>
      <c r="BD136" s="99"/>
      <c r="BE136" s="99"/>
      <c r="BF136" s="99"/>
      <c r="BG136" s="99"/>
      <c r="BH136" s="99"/>
    </row>
    <row r="137" spans="1:60" outlineLevel="1">
      <c r="A137" s="100"/>
      <c r="B137" s="100"/>
      <c r="C137" s="266" t="s">
        <v>1343</v>
      </c>
      <c r="D137" s="265"/>
      <c r="E137" s="264">
        <v>350.3</v>
      </c>
      <c r="F137" s="106"/>
      <c r="G137" s="106"/>
      <c r="H137" s="106"/>
      <c r="I137" s="106"/>
      <c r="J137" s="106"/>
      <c r="K137" s="106"/>
      <c r="L137" s="106"/>
      <c r="M137" s="106"/>
      <c r="N137" s="104"/>
      <c r="O137" s="104"/>
      <c r="P137" s="104"/>
      <c r="Q137" s="104"/>
      <c r="R137" s="104"/>
      <c r="S137" s="104"/>
      <c r="T137" s="105"/>
      <c r="U137" s="104"/>
      <c r="V137" s="99"/>
      <c r="W137" s="99"/>
      <c r="X137" s="99"/>
      <c r="Y137" s="99"/>
      <c r="Z137" s="99"/>
      <c r="AA137" s="99"/>
      <c r="AB137" s="99"/>
      <c r="AC137" s="99"/>
      <c r="AD137" s="99"/>
      <c r="AE137" s="99" t="s">
        <v>725</v>
      </c>
      <c r="AF137" s="99">
        <v>0</v>
      </c>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row>
    <row r="138" spans="1:60" outlineLevel="1">
      <c r="A138" s="100">
        <v>35</v>
      </c>
      <c r="B138" s="100" t="s">
        <v>1349</v>
      </c>
      <c r="C138" s="111" t="s">
        <v>1348</v>
      </c>
      <c r="D138" s="104" t="s">
        <v>114</v>
      </c>
      <c r="E138" s="257">
        <v>350.3</v>
      </c>
      <c r="F138" s="256">
        <v>0</v>
      </c>
      <c r="G138" s="106">
        <f>ROUND(E138*F138,2)</f>
        <v>0</v>
      </c>
      <c r="H138" s="106"/>
      <c r="I138" s="106">
        <f>ROUND(E138*H138,2)</f>
        <v>0</v>
      </c>
      <c r="J138" s="106"/>
      <c r="K138" s="106">
        <f>ROUND(E138*J138,2)</f>
        <v>0</v>
      </c>
      <c r="L138" s="106">
        <v>21</v>
      </c>
      <c r="M138" s="106">
        <f>G138*(1+L138/100)</f>
        <v>0</v>
      </c>
      <c r="N138" s="104">
        <v>0</v>
      </c>
      <c r="O138" s="104">
        <f>ROUND(E138*N138,5)</f>
        <v>0</v>
      </c>
      <c r="P138" s="104">
        <v>0</v>
      </c>
      <c r="Q138" s="104">
        <f>ROUND(E138*P138,5)</f>
        <v>0</v>
      </c>
      <c r="R138" s="104"/>
      <c r="S138" s="104"/>
      <c r="T138" s="105">
        <v>2.3E-2</v>
      </c>
      <c r="U138" s="104">
        <f>ROUND(E138*T138,2)</f>
        <v>8.06</v>
      </c>
      <c r="V138" s="99"/>
      <c r="W138" s="99"/>
      <c r="X138" s="99"/>
      <c r="Y138" s="99"/>
      <c r="Z138" s="99"/>
      <c r="AA138" s="99"/>
      <c r="AB138" s="99"/>
      <c r="AC138" s="99"/>
      <c r="AD138" s="99"/>
      <c r="AE138" s="99" t="s">
        <v>79</v>
      </c>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row>
    <row r="139" spans="1:60" outlineLevel="1">
      <c r="A139" s="100"/>
      <c r="B139" s="100"/>
      <c r="C139" s="266" t="s">
        <v>1343</v>
      </c>
      <c r="D139" s="265"/>
      <c r="E139" s="264">
        <v>350.3</v>
      </c>
      <c r="F139" s="106"/>
      <c r="G139" s="106"/>
      <c r="H139" s="106"/>
      <c r="I139" s="106"/>
      <c r="J139" s="106"/>
      <c r="K139" s="106"/>
      <c r="L139" s="106"/>
      <c r="M139" s="106"/>
      <c r="N139" s="104"/>
      <c r="O139" s="104"/>
      <c r="P139" s="104"/>
      <c r="Q139" s="104"/>
      <c r="R139" s="104"/>
      <c r="S139" s="104"/>
      <c r="T139" s="105"/>
      <c r="U139" s="104"/>
      <c r="V139" s="99"/>
      <c r="W139" s="99"/>
      <c r="X139" s="99"/>
      <c r="Y139" s="99"/>
      <c r="Z139" s="99"/>
      <c r="AA139" s="99"/>
      <c r="AB139" s="99"/>
      <c r="AC139" s="99"/>
      <c r="AD139" s="99"/>
      <c r="AE139" s="99" t="s">
        <v>725</v>
      </c>
      <c r="AF139" s="99">
        <v>0</v>
      </c>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row>
    <row r="140" spans="1:60" ht="22.5" outlineLevel="1">
      <c r="A140" s="100">
        <v>36</v>
      </c>
      <c r="B140" s="100" t="s">
        <v>1347</v>
      </c>
      <c r="C140" s="111" t="s">
        <v>1346</v>
      </c>
      <c r="D140" s="104" t="s">
        <v>114</v>
      </c>
      <c r="E140" s="257">
        <v>350.3</v>
      </c>
      <c r="F140" s="256">
        <v>0</v>
      </c>
      <c r="G140" s="106">
        <f>ROUND(E140*F140,2)</f>
        <v>0</v>
      </c>
      <c r="H140" s="106"/>
      <c r="I140" s="106">
        <f>ROUND(E140*H140,2)</f>
        <v>0</v>
      </c>
      <c r="J140" s="106"/>
      <c r="K140" s="106">
        <f>ROUND(E140*J140,2)</f>
        <v>0</v>
      </c>
      <c r="L140" s="106">
        <v>21</v>
      </c>
      <c r="M140" s="106">
        <f>G140*(1+L140/100)</f>
        <v>0</v>
      </c>
      <c r="N140" s="104">
        <v>8.0960000000000004E-2</v>
      </c>
      <c r="O140" s="104">
        <f>ROUND(E140*N140,5)</f>
        <v>28.360289999999999</v>
      </c>
      <c r="P140" s="104">
        <v>0</v>
      </c>
      <c r="Q140" s="104">
        <f>ROUND(E140*P140,5)</f>
        <v>0</v>
      </c>
      <c r="R140" s="104"/>
      <c r="S140" s="104"/>
      <c r="T140" s="105">
        <v>0</v>
      </c>
      <c r="U140" s="104">
        <f>ROUND(E140*T140,2)</f>
        <v>0</v>
      </c>
      <c r="V140" s="99"/>
      <c r="W140" s="99"/>
      <c r="X140" s="99"/>
      <c r="Y140" s="99"/>
      <c r="Z140" s="99"/>
      <c r="AA140" s="99"/>
      <c r="AB140" s="99"/>
      <c r="AC140" s="99"/>
      <c r="AD140" s="99"/>
      <c r="AE140" s="99" t="s">
        <v>745</v>
      </c>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row>
    <row r="141" spans="1:60" ht="45" outlineLevel="1">
      <c r="A141" s="100"/>
      <c r="B141" s="100"/>
      <c r="C141" s="383" t="s">
        <v>1345</v>
      </c>
      <c r="D141" s="384"/>
      <c r="E141" s="385"/>
      <c r="F141" s="386"/>
      <c r="G141" s="366"/>
      <c r="H141" s="106"/>
      <c r="I141" s="106"/>
      <c r="J141" s="106"/>
      <c r="K141" s="106"/>
      <c r="L141" s="106"/>
      <c r="M141" s="106"/>
      <c r="N141" s="104"/>
      <c r="O141" s="104"/>
      <c r="P141" s="104"/>
      <c r="Q141" s="104"/>
      <c r="R141" s="104"/>
      <c r="S141" s="104"/>
      <c r="T141" s="105"/>
      <c r="U141" s="104"/>
      <c r="V141" s="99"/>
      <c r="W141" s="99"/>
      <c r="X141" s="99"/>
      <c r="Y141" s="99"/>
      <c r="Z141" s="99"/>
      <c r="AA141" s="99"/>
      <c r="AB141" s="99"/>
      <c r="AC141" s="99"/>
      <c r="AD141" s="99"/>
      <c r="AE141" s="99" t="s">
        <v>80</v>
      </c>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101" t="str">
        <f>C141</f>
        <v>Min. vodopropustnost mlatového materiálu 2,10 x 10-4 cm/s, min. pevnost ve smyku 64,4 kPa, zatížení 7,5t, spotřeba materiálu 100 kg/m2, objemová hmotnost po zhutnění 2,199 t/m3. Výše uvedené podmínky musí mlatový materiál splňovat bez použití pojiv a stabilizátorů. Mlatový materiál nesmí obsahovat barviva a recykláty, musí se jednat o 100% přírodní materiál.</v>
      </c>
      <c r="BB141" s="99"/>
      <c r="BC141" s="99"/>
      <c r="BD141" s="99"/>
      <c r="BE141" s="99"/>
      <c r="BF141" s="99"/>
      <c r="BG141" s="99"/>
      <c r="BH141" s="99"/>
    </row>
    <row r="142" spans="1:60" outlineLevel="1">
      <c r="A142" s="100"/>
      <c r="B142" s="100"/>
      <c r="C142" s="383" t="s">
        <v>1344</v>
      </c>
      <c r="D142" s="384"/>
      <c r="E142" s="385"/>
      <c r="F142" s="386"/>
      <c r="G142" s="366"/>
      <c r="H142" s="106"/>
      <c r="I142" s="106"/>
      <c r="J142" s="106"/>
      <c r="K142" s="106"/>
      <c r="L142" s="106"/>
      <c r="M142" s="106"/>
      <c r="N142" s="104"/>
      <c r="O142" s="104"/>
      <c r="P142" s="104"/>
      <c r="Q142" s="104"/>
      <c r="R142" s="104"/>
      <c r="S142" s="104"/>
      <c r="T142" s="105"/>
      <c r="U142" s="104"/>
      <c r="V142" s="99"/>
      <c r="W142" s="99"/>
      <c r="X142" s="99"/>
      <c r="Y142" s="99"/>
      <c r="Z142" s="99"/>
      <c r="AA142" s="99"/>
      <c r="AB142" s="99"/>
      <c r="AC142" s="99"/>
      <c r="AD142" s="99"/>
      <c r="AE142" s="99" t="s">
        <v>80</v>
      </c>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101" t="str">
        <f>C142</f>
        <v>Detailní popis materiálu a způsobu provádění viz. PD a TZ SO 01.</v>
      </c>
      <c r="BB142" s="99"/>
      <c r="BC142" s="99"/>
      <c r="BD142" s="99"/>
      <c r="BE142" s="99"/>
      <c r="BF142" s="99"/>
      <c r="BG142" s="99"/>
      <c r="BH142" s="99"/>
    </row>
    <row r="143" spans="1:60" outlineLevel="1">
      <c r="A143" s="100"/>
      <c r="B143" s="100"/>
      <c r="C143" s="266" t="s">
        <v>1343</v>
      </c>
      <c r="D143" s="265"/>
      <c r="E143" s="264">
        <v>350.3</v>
      </c>
      <c r="F143" s="106"/>
      <c r="G143" s="106"/>
      <c r="H143" s="106"/>
      <c r="I143" s="106"/>
      <c r="J143" s="106"/>
      <c r="K143" s="106"/>
      <c r="L143" s="106"/>
      <c r="M143" s="106"/>
      <c r="N143" s="104"/>
      <c r="O143" s="104"/>
      <c r="P143" s="104"/>
      <c r="Q143" s="104"/>
      <c r="R143" s="104"/>
      <c r="S143" s="104"/>
      <c r="T143" s="105"/>
      <c r="U143" s="104"/>
      <c r="V143" s="99"/>
      <c r="W143" s="99"/>
      <c r="X143" s="99"/>
      <c r="Y143" s="99"/>
      <c r="Z143" s="99"/>
      <c r="AA143" s="99"/>
      <c r="AB143" s="99"/>
      <c r="AC143" s="99"/>
      <c r="AD143" s="99"/>
      <c r="AE143" s="99" t="s">
        <v>725</v>
      </c>
      <c r="AF143" s="99">
        <v>0</v>
      </c>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row>
    <row r="144" spans="1:60" ht="22.5" outlineLevel="1">
      <c r="A144" s="100">
        <v>37</v>
      </c>
      <c r="B144" s="100" t="s">
        <v>1342</v>
      </c>
      <c r="C144" s="111" t="s">
        <v>1341</v>
      </c>
      <c r="D144" s="104" t="s">
        <v>114</v>
      </c>
      <c r="E144" s="257">
        <v>119.9</v>
      </c>
      <c r="F144" s="256">
        <v>0</v>
      </c>
      <c r="G144" s="106">
        <f>ROUND(E144*F144,2)</f>
        <v>0</v>
      </c>
      <c r="H144" s="106"/>
      <c r="I144" s="106">
        <f>ROUND(E144*H144,2)</f>
        <v>0</v>
      </c>
      <c r="J144" s="106"/>
      <c r="K144" s="106">
        <f>ROUND(E144*J144,2)</f>
        <v>0</v>
      </c>
      <c r="L144" s="106">
        <v>21</v>
      </c>
      <c r="M144" s="106">
        <f>G144*(1+L144/100)</f>
        <v>0</v>
      </c>
      <c r="N144" s="104">
        <v>0</v>
      </c>
      <c r="O144" s="104">
        <f>ROUND(E144*N144,5)</f>
        <v>0</v>
      </c>
      <c r="P144" s="104">
        <v>0</v>
      </c>
      <c r="Q144" s="104">
        <f>ROUND(E144*P144,5)</f>
        <v>0</v>
      </c>
      <c r="R144" s="104"/>
      <c r="S144" s="104"/>
      <c r="T144" s="105">
        <v>2.3E-2</v>
      </c>
      <c r="U144" s="104">
        <f>ROUND(E144*T144,2)</f>
        <v>2.76</v>
      </c>
      <c r="V144" s="99"/>
      <c r="W144" s="99"/>
      <c r="X144" s="99"/>
      <c r="Y144" s="99"/>
      <c r="Z144" s="99"/>
      <c r="AA144" s="99"/>
      <c r="AB144" s="99"/>
      <c r="AC144" s="99"/>
      <c r="AD144" s="99"/>
      <c r="AE144" s="99" t="s">
        <v>79</v>
      </c>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row>
    <row r="145" spans="1:60" outlineLevel="1">
      <c r="A145" s="100"/>
      <c r="B145" s="100"/>
      <c r="C145" s="383" t="s">
        <v>1340</v>
      </c>
      <c r="D145" s="384"/>
      <c r="E145" s="385"/>
      <c r="F145" s="386"/>
      <c r="G145" s="366"/>
      <c r="H145" s="106"/>
      <c r="I145" s="106"/>
      <c r="J145" s="106"/>
      <c r="K145" s="106"/>
      <c r="L145" s="106"/>
      <c r="M145" s="106"/>
      <c r="N145" s="104"/>
      <c r="O145" s="104"/>
      <c r="P145" s="104"/>
      <c r="Q145" s="104"/>
      <c r="R145" s="104"/>
      <c r="S145" s="104"/>
      <c r="T145" s="105"/>
      <c r="U145" s="104"/>
      <c r="V145" s="99"/>
      <c r="W145" s="99"/>
      <c r="X145" s="99"/>
      <c r="Y145" s="99"/>
      <c r="Z145" s="99"/>
      <c r="AA145" s="99"/>
      <c r="AB145" s="99"/>
      <c r="AC145" s="99"/>
      <c r="AD145" s="99"/>
      <c r="AE145" s="99" t="s">
        <v>80</v>
      </c>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101" t="str">
        <f>C145</f>
        <v>Podklad nebo podsyp ze štěrkopísku s rozprostřením, vlhčením a zhutněním.</v>
      </c>
      <c r="BB145" s="99"/>
      <c r="BC145" s="99"/>
      <c r="BD145" s="99"/>
      <c r="BE145" s="99"/>
      <c r="BF145" s="99"/>
      <c r="BG145" s="99"/>
      <c r="BH145" s="99"/>
    </row>
    <row r="146" spans="1:60" outlineLevel="1">
      <c r="A146" s="100"/>
      <c r="B146" s="100"/>
      <c r="C146" s="266" t="s">
        <v>1339</v>
      </c>
      <c r="D146" s="265"/>
      <c r="E146" s="264">
        <v>142</v>
      </c>
      <c r="F146" s="106"/>
      <c r="G146" s="106"/>
      <c r="H146" s="106"/>
      <c r="I146" s="106"/>
      <c r="J146" s="106"/>
      <c r="K146" s="106"/>
      <c r="L146" s="106"/>
      <c r="M146" s="106"/>
      <c r="N146" s="104"/>
      <c r="O146" s="104"/>
      <c r="P146" s="104"/>
      <c r="Q146" s="104"/>
      <c r="R146" s="104"/>
      <c r="S146" s="104"/>
      <c r="T146" s="105"/>
      <c r="U146" s="104"/>
      <c r="V146" s="99"/>
      <c r="W146" s="99"/>
      <c r="X146" s="99"/>
      <c r="Y146" s="99"/>
      <c r="Z146" s="99"/>
      <c r="AA146" s="99"/>
      <c r="AB146" s="99"/>
      <c r="AC146" s="99"/>
      <c r="AD146" s="99"/>
      <c r="AE146" s="99" t="s">
        <v>725</v>
      </c>
      <c r="AF146" s="99">
        <v>0</v>
      </c>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row>
    <row r="147" spans="1:60" outlineLevel="1">
      <c r="A147" s="100"/>
      <c r="B147" s="100"/>
      <c r="C147" s="266" t="s">
        <v>1338</v>
      </c>
      <c r="D147" s="265"/>
      <c r="E147" s="264">
        <v>-19.2</v>
      </c>
      <c r="F147" s="106"/>
      <c r="G147" s="106"/>
      <c r="H147" s="106"/>
      <c r="I147" s="106"/>
      <c r="J147" s="106"/>
      <c r="K147" s="106"/>
      <c r="L147" s="106"/>
      <c r="M147" s="106"/>
      <c r="N147" s="104"/>
      <c r="O147" s="104"/>
      <c r="P147" s="104"/>
      <c r="Q147" s="104"/>
      <c r="R147" s="104"/>
      <c r="S147" s="104"/>
      <c r="T147" s="105"/>
      <c r="U147" s="104"/>
      <c r="V147" s="99"/>
      <c r="W147" s="99"/>
      <c r="X147" s="99"/>
      <c r="Y147" s="99"/>
      <c r="Z147" s="99"/>
      <c r="AA147" s="99"/>
      <c r="AB147" s="99"/>
      <c r="AC147" s="99"/>
      <c r="AD147" s="99"/>
      <c r="AE147" s="99" t="s">
        <v>725</v>
      </c>
      <c r="AF147" s="99">
        <v>0</v>
      </c>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row>
    <row r="148" spans="1:60" outlineLevel="1">
      <c r="A148" s="100"/>
      <c r="B148" s="100"/>
      <c r="C148" s="266" t="s">
        <v>1337</v>
      </c>
      <c r="D148" s="265"/>
      <c r="E148" s="264">
        <v>-2.9</v>
      </c>
      <c r="F148" s="106"/>
      <c r="G148" s="106"/>
      <c r="H148" s="106"/>
      <c r="I148" s="106"/>
      <c r="J148" s="106"/>
      <c r="K148" s="106"/>
      <c r="L148" s="106"/>
      <c r="M148" s="106"/>
      <c r="N148" s="104"/>
      <c r="O148" s="104"/>
      <c r="P148" s="104"/>
      <c r="Q148" s="104"/>
      <c r="R148" s="104"/>
      <c r="S148" s="104"/>
      <c r="T148" s="105"/>
      <c r="U148" s="104"/>
      <c r="V148" s="99"/>
      <c r="W148" s="99"/>
      <c r="X148" s="99"/>
      <c r="Y148" s="99"/>
      <c r="Z148" s="99"/>
      <c r="AA148" s="99"/>
      <c r="AB148" s="99"/>
      <c r="AC148" s="99"/>
      <c r="AD148" s="99"/>
      <c r="AE148" s="99" t="s">
        <v>725</v>
      </c>
      <c r="AF148" s="99">
        <v>0</v>
      </c>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row>
    <row r="149" spans="1:60" outlineLevel="1">
      <c r="A149" s="100">
        <v>38</v>
      </c>
      <c r="B149" s="100" t="s">
        <v>1336</v>
      </c>
      <c r="C149" s="111" t="s">
        <v>1320</v>
      </c>
      <c r="D149" s="104" t="s">
        <v>120</v>
      </c>
      <c r="E149" s="257">
        <v>5.5990481250000004</v>
      </c>
      <c r="F149" s="256">
        <v>0</v>
      </c>
      <c r="G149" s="106">
        <f>ROUND(E149*F149,2)</f>
        <v>0</v>
      </c>
      <c r="H149" s="106"/>
      <c r="I149" s="106">
        <f>ROUND(E149*H149,2)</f>
        <v>0</v>
      </c>
      <c r="J149" s="106"/>
      <c r="K149" s="106">
        <f>ROUND(E149*J149,2)</f>
        <v>0</v>
      </c>
      <c r="L149" s="106">
        <v>21</v>
      </c>
      <c r="M149" s="106">
        <f>G149*(1+L149/100)</f>
        <v>0</v>
      </c>
      <c r="N149" s="104">
        <v>1</v>
      </c>
      <c r="O149" s="104">
        <f>ROUND(E149*N149,5)</f>
        <v>5.5990500000000001</v>
      </c>
      <c r="P149" s="104">
        <v>0</v>
      </c>
      <c r="Q149" s="104">
        <f>ROUND(E149*P149,5)</f>
        <v>0</v>
      </c>
      <c r="R149" s="104"/>
      <c r="S149" s="104"/>
      <c r="T149" s="105">
        <v>0</v>
      </c>
      <c r="U149" s="104">
        <f>ROUND(E149*T149,2)</f>
        <v>0</v>
      </c>
      <c r="V149" s="99"/>
      <c r="W149" s="99"/>
      <c r="X149" s="99"/>
      <c r="Y149" s="99"/>
      <c r="Z149" s="99"/>
      <c r="AA149" s="99"/>
      <c r="AB149" s="99"/>
      <c r="AC149" s="99"/>
      <c r="AD149" s="99"/>
      <c r="AE149" s="99" t="s">
        <v>745</v>
      </c>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row>
    <row r="150" spans="1:60" outlineLevel="1">
      <c r="A150" s="100"/>
      <c r="B150" s="100"/>
      <c r="C150" s="266" t="s">
        <v>1335</v>
      </c>
      <c r="D150" s="265"/>
      <c r="E150" s="264">
        <v>4.5502050000000001</v>
      </c>
      <c r="F150" s="106"/>
      <c r="G150" s="106"/>
      <c r="H150" s="106"/>
      <c r="I150" s="106"/>
      <c r="J150" s="106"/>
      <c r="K150" s="106"/>
      <c r="L150" s="106"/>
      <c r="M150" s="106"/>
      <c r="N150" s="104"/>
      <c r="O150" s="104"/>
      <c r="P150" s="104"/>
      <c r="Q150" s="104"/>
      <c r="R150" s="104"/>
      <c r="S150" s="104"/>
      <c r="T150" s="105"/>
      <c r="U150" s="104"/>
      <c r="V150" s="99"/>
      <c r="W150" s="99"/>
      <c r="X150" s="99"/>
      <c r="Y150" s="99"/>
      <c r="Z150" s="99"/>
      <c r="AA150" s="99"/>
      <c r="AB150" s="99"/>
      <c r="AC150" s="99"/>
      <c r="AD150" s="99"/>
      <c r="AE150" s="99" t="s">
        <v>725</v>
      </c>
      <c r="AF150" s="99">
        <v>0</v>
      </c>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row>
    <row r="151" spans="1:60" ht="22.5" outlineLevel="1">
      <c r="A151" s="100"/>
      <c r="B151" s="100"/>
      <c r="C151" s="266" t="s">
        <v>1334</v>
      </c>
      <c r="D151" s="265"/>
      <c r="E151" s="264">
        <v>1.0488431250000001</v>
      </c>
      <c r="F151" s="106"/>
      <c r="G151" s="106"/>
      <c r="H151" s="106"/>
      <c r="I151" s="106"/>
      <c r="J151" s="106"/>
      <c r="K151" s="106"/>
      <c r="L151" s="106"/>
      <c r="M151" s="106"/>
      <c r="N151" s="104"/>
      <c r="O151" s="104"/>
      <c r="P151" s="104"/>
      <c r="Q151" s="104"/>
      <c r="R151" s="104"/>
      <c r="S151" s="104"/>
      <c r="T151" s="105"/>
      <c r="U151" s="104"/>
      <c r="V151" s="99"/>
      <c r="W151" s="99"/>
      <c r="X151" s="99"/>
      <c r="Y151" s="99"/>
      <c r="Z151" s="99"/>
      <c r="AA151" s="99"/>
      <c r="AB151" s="99"/>
      <c r="AC151" s="99"/>
      <c r="AD151" s="99"/>
      <c r="AE151" s="99" t="s">
        <v>725</v>
      </c>
      <c r="AF151" s="99">
        <v>0</v>
      </c>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row>
    <row r="152" spans="1:60" ht="22.5" outlineLevel="1">
      <c r="A152" s="100">
        <v>39</v>
      </c>
      <c r="B152" s="100" t="s">
        <v>1043</v>
      </c>
      <c r="C152" s="111" t="s">
        <v>1042</v>
      </c>
      <c r="D152" s="104" t="s">
        <v>114</v>
      </c>
      <c r="E152" s="257">
        <v>119.9</v>
      </c>
      <c r="F152" s="256">
        <v>0</v>
      </c>
      <c r="G152" s="106">
        <f>ROUND(E152*F152,2)</f>
        <v>0</v>
      </c>
      <c r="H152" s="106"/>
      <c r="I152" s="106">
        <f>ROUND(E152*H152,2)</f>
        <v>0</v>
      </c>
      <c r="J152" s="106"/>
      <c r="K152" s="106">
        <f>ROUND(E152*J152,2)</f>
        <v>0</v>
      </c>
      <c r="L152" s="106">
        <v>21</v>
      </c>
      <c r="M152" s="106">
        <f>G152*(1+L152/100)</f>
        <v>0</v>
      </c>
      <c r="N152" s="104">
        <v>0.01</v>
      </c>
      <c r="O152" s="104">
        <f>ROUND(E152*N152,5)</f>
        <v>1.1990000000000001</v>
      </c>
      <c r="P152" s="104">
        <v>0</v>
      </c>
      <c r="Q152" s="104">
        <f>ROUND(E152*P152,5)</f>
        <v>0</v>
      </c>
      <c r="R152" s="104"/>
      <c r="S152" s="104"/>
      <c r="T152" s="105">
        <v>3.5999999999999997E-2</v>
      </c>
      <c r="U152" s="104">
        <f>ROUND(E152*T152,2)</f>
        <v>4.32</v>
      </c>
      <c r="V152" s="99"/>
      <c r="W152" s="99"/>
      <c r="X152" s="99"/>
      <c r="Y152" s="99"/>
      <c r="Z152" s="99"/>
      <c r="AA152" s="99"/>
      <c r="AB152" s="99"/>
      <c r="AC152" s="99"/>
      <c r="AD152" s="99"/>
      <c r="AE152" s="99" t="s">
        <v>79</v>
      </c>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row>
    <row r="153" spans="1:60" ht="22.5" outlineLevel="1">
      <c r="A153" s="100"/>
      <c r="B153" s="100"/>
      <c r="C153" s="383" t="s">
        <v>1041</v>
      </c>
      <c r="D153" s="384"/>
      <c r="E153" s="385"/>
      <c r="F153" s="386"/>
      <c r="G153" s="366"/>
      <c r="H153" s="106"/>
      <c r="I153" s="106"/>
      <c r="J153" s="106"/>
      <c r="K153" s="106"/>
      <c r="L153" s="106"/>
      <c r="M153" s="106"/>
      <c r="N153" s="104"/>
      <c r="O153" s="104"/>
      <c r="P153" s="104"/>
      <c r="Q153" s="104"/>
      <c r="R153" s="104"/>
      <c r="S153" s="104"/>
      <c r="T153" s="105"/>
      <c r="U153" s="104"/>
      <c r="V153" s="99"/>
      <c r="W153" s="99"/>
      <c r="X153" s="99"/>
      <c r="Y153" s="99"/>
      <c r="Z153" s="99"/>
      <c r="AA153" s="99"/>
      <c r="AB153" s="99"/>
      <c r="AC153" s="99"/>
      <c r="AD153" s="99"/>
      <c r="AE153" s="99" t="s">
        <v>80</v>
      </c>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101" t="str">
        <f>C153</f>
        <v>Vodopropustnost 12 000 mm/hod dle ČSN EN 12616. Detailní popis materiálu a způsobu provádění viz. PD a TZ SO 01.</v>
      </c>
      <c r="BB153" s="99"/>
      <c r="BC153" s="99"/>
      <c r="BD153" s="99"/>
      <c r="BE153" s="99"/>
      <c r="BF153" s="99"/>
      <c r="BG153" s="99"/>
      <c r="BH153" s="99"/>
    </row>
    <row r="154" spans="1:60" ht="22.5" outlineLevel="1">
      <c r="A154" s="100"/>
      <c r="B154" s="100"/>
      <c r="C154" s="266" t="s">
        <v>1333</v>
      </c>
      <c r="D154" s="265"/>
      <c r="E154" s="264">
        <v>11.8</v>
      </c>
      <c r="F154" s="106"/>
      <c r="G154" s="106"/>
      <c r="H154" s="106"/>
      <c r="I154" s="106"/>
      <c r="J154" s="106"/>
      <c r="K154" s="106"/>
      <c r="L154" s="106"/>
      <c r="M154" s="106"/>
      <c r="N154" s="104"/>
      <c r="O154" s="104"/>
      <c r="P154" s="104"/>
      <c r="Q154" s="104"/>
      <c r="R154" s="104"/>
      <c r="S154" s="104"/>
      <c r="T154" s="105"/>
      <c r="U154" s="104"/>
      <c r="V154" s="99"/>
      <c r="W154" s="99"/>
      <c r="X154" s="99"/>
      <c r="Y154" s="99"/>
      <c r="Z154" s="99"/>
      <c r="AA154" s="99"/>
      <c r="AB154" s="99"/>
      <c r="AC154" s="99"/>
      <c r="AD154" s="99"/>
      <c r="AE154" s="99" t="s">
        <v>725</v>
      </c>
      <c r="AF154" s="99">
        <v>0</v>
      </c>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row>
    <row r="155" spans="1:60" ht="22.5" outlineLevel="1">
      <c r="A155" s="100"/>
      <c r="B155" s="100"/>
      <c r="C155" s="266" t="s">
        <v>1332</v>
      </c>
      <c r="D155" s="265"/>
      <c r="E155" s="264">
        <v>108.1</v>
      </c>
      <c r="F155" s="106"/>
      <c r="G155" s="106"/>
      <c r="H155" s="106"/>
      <c r="I155" s="106"/>
      <c r="J155" s="106"/>
      <c r="K155" s="106"/>
      <c r="L155" s="106"/>
      <c r="M155" s="106"/>
      <c r="N155" s="104"/>
      <c r="O155" s="104"/>
      <c r="P155" s="104"/>
      <c r="Q155" s="104"/>
      <c r="R155" s="104"/>
      <c r="S155" s="104"/>
      <c r="T155" s="105"/>
      <c r="U155" s="104"/>
      <c r="V155" s="99"/>
      <c r="W155" s="99"/>
      <c r="X155" s="99"/>
      <c r="Y155" s="99"/>
      <c r="Z155" s="99"/>
      <c r="AA155" s="99"/>
      <c r="AB155" s="99"/>
      <c r="AC155" s="99"/>
      <c r="AD155" s="99"/>
      <c r="AE155" s="99" t="s">
        <v>725</v>
      </c>
      <c r="AF155" s="99">
        <v>0</v>
      </c>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row>
    <row r="156" spans="1:60" ht="22.5" outlineLevel="1">
      <c r="A156" s="100">
        <v>40</v>
      </c>
      <c r="B156" s="100" t="s">
        <v>1331</v>
      </c>
      <c r="C156" s="111" t="s">
        <v>1330</v>
      </c>
      <c r="D156" s="104" t="s">
        <v>114</v>
      </c>
      <c r="E156" s="257">
        <v>142.19999999999999</v>
      </c>
      <c r="F156" s="256">
        <v>0</v>
      </c>
      <c r="G156" s="106">
        <f>ROUND(E156*F156,2)</f>
        <v>0</v>
      </c>
      <c r="H156" s="106"/>
      <c r="I156" s="106">
        <f>ROUND(E156*H156,2)</f>
        <v>0</v>
      </c>
      <c r="J156" s="106"/>
      <c r="K156" s="106">
        <f>ROUND(E156*J156,2)</f>
        <v>0</v>
      </c>
      <c r="L156" s="106">
        <v>21</v>
      </c>
      <c r="M156" s="106">
        <f>G156*(1+L156/100)</f>
        <v>0</v>
      </c>
      <c r="N156" s="104">
        <v>0.23</v>
      </c>
      <c r="O156" s="104">
        <f>ROUND(E156*N156,5)</f>
        <v>32.706000000000003</v>
      </c>
      <c r="P156" s="104">
        <v>0</v>
      </c>
      <c r="Q156" s="104">
        <f>ROUND(E156*P156,5)</f>
        <v>0</v>
      </c>
      <c r="R156" s="104"/>
      <c r="S156" s="104"/>
      <c r="T156" s="105">
        <v>2.3E-2</v>
      </c>
      <c r="U156" s="104">
        <f>ROUND(E156*T156,2)</f>
        <v>3.27</v>
      </c>
      <c r="V156" s="99"/>
      <c r="W156" s="99"/>
      <c r="X156" s="99"/>
      <c r="Y156" s="99"/>
      <c r="Z156" s="99"/>
      <c r="AA156" s="99"/>
      <c r="AB156" s="99"/>
      <c r="AC156" s="99"/>
      <c r="AD156" s="99"/>
      <c r="AE156" s="99" t="s">
        <v>79</v>
      </c>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row>
    <row r="157" spans="1:60" outlineLevel="1">
      <c r="A157" s="100"/>
      <c r="B157" s="100"/>
      <c r="C157" s="266" t="s">
        <v>1323</v>
      </c>
      <c r="D157" s="265"/>
      <c r="E157" s="264">
        <v>142.19999999999999</v>
      </c>
      <c r="F157" s="106"/>
      <c r="G157" s="106"/>
      <c r="H157" s="106"/>
      <c r="I157" s="106"/>
      <c r="J157" s="106"/>
      <c r="K157" s="106"/>
      <c r="L157" s="106"/>
      <c r="M157" s="106"/>
      <c r="N157" s="104"/>
      <c r="O157" s="104"/>
      <c r="P157" s="104"/>
      <c r="Q157" s="104"/>
      <c r="R157" s="104"/>
      <c r="S157" s="104"/>
      <c r="T157" s="105"/>
      <c r="U157" s="104"/>
      <c r="V157" s="99"/>
      <c r="W157" s="99"/>
      <c r="X157" s="99"/>
      <c r="Y157" s="99"/>
      <c r="Z157" s="99"/>
      <c r="AA157" s="99"/>
      <c r="AB157" s="99"/>
      <c r="AC157" s="99"/>
      <c r="AD157" s="99"/>
      <c r="AE157" s="99" t="s">
        <v>725</v>
      </c>
      <c r="AF157" s="99">
        <v>0</v>
      </c>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row>
    <row r="158" spans="1:60" ht="22.5" outlineLevel="1">
      <c r="A158" s="100">
        <v>41</v>
      </c>
      <c r="B158" s="100" t="s">
        <v>1329</v>
      </c>
      <c r="C158" s="111" t="s">
        <v>1328</v>
      </c>
      <c r="D158" s="104" t="s">
        <v>114</v>
      </c>
      <c r="E158" s="257">
        <v>155.358</v>
      </c>
      <c r="F158" s="256">
        <v>0</v>
      </c>
      <c r="G158" s="106">
        <f>ROUND(E158*F158,2)</f>
        <v>0</v>
      </c>
      <c r="H158" s="106"/>
      <c r="I158" s="106">
        <f>ROUND(E158*H158,2)</f>
        <v>0</v>
      </c>
      <c r="J158" s="106"/>
      <c r="K158" s="106">
        <f>ROUND(E158*J158,2)</f>
        <v>0</v>
      </c>
      <c r="L158" s="106">
        <v>21</v>
      </c>
      <c r="M158" s="106">
        <f>G158*(1+L158/100)</f>
        <v>0</v>
      </c>
      <c r="N158" s="104">
        <v>0.15987000000000001</v>
      </c>
      <c r="O158" s="104">
        <f>ROUND(E158*N158,5)</f>
        <v>24.83708</v>
      </c>
      <c r="P158" s="104">
        <v>0</v>
      </c>
      <c r="Q158" s="104">
        <f>ROUND(E158*P158,5)</f>
        <v>0</v>
      </c>
      <c r="R158" s="104"/>
      <c r="S158" s="104"/>
      <c r="T158" s="105">
        <v>0.375</v>
      </c>
      <c r="U158" s="104">
        <f>ROUND(E158*T158,2)</f>
        <v>58.26</v>
      </c>
      <c r="V158" s="99"/>
      <c r="W158" s="99"/>
      <c r="X158" s="99"/>
      <c r="Y158" s="99"/>
      <c r="Z158" s="99"/>
      <c r="AA158" s="99"/>
      <c r="AB158" s="99"/>
      <c r="AC158" s="99"/>
      <c r="AD158" s="99"/>
      <c r="AE158" s="99" t="s">
        <v>79</v>
      </c>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row>
    <row r="159" spans="1:60" outlineLevel="1">
      <c r="A159" s="100"/>
      <c r="B159" s="100"/>
      <c r="C159" s="266" t="s">
        <v>1327</v>
      </c>
      <c r="D159" s="265"/>
      <c r="E159" s="264">
        <v>149.31</v>
      </c>
      <c r="F159" s="106"/>
      <c r="G159" s="106"/>
      <c r="H159" s="106"/>
      <c r="I159" s="106"/>
      <c r="J159" s="106"/>
      <c r="K159" s="106"/>
      <c r="L159" s="106"/>
      <c r="M159" s="106"/>
      <c r="N159" s="104"/>
      <c r="O159" s="104"/>
      <c r="P159" s="104"/>
      <c r="Q159" s="104"/>
      <c r="R159" s="104"/>
      <c r="S159" s="104"/>
      <c r="T159" s="105"/>
      <c r="U159" s="104"/>
      <c r="V159" s="99"/>
      <c r="W159" s="99"/>
      <c r="X159" s="99"/>
      <c r="Y159" s="99"/>
      <c r="Z159" s="99"/>
      <c r="AA159" s="99"/>
      <c r="AB159" s="99"/>
      <c r="AC159" s="99"/>
      <c r="AD159" s="99"/>
      <c r="AE159" s="99" t="s">
        <v>725</v>
      </c>
      <c r="AF159" s="99">
        <v>0</v>
      </c>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row>
    <row r="160" spans="1:60" ht="22.5" outlineLevel="1">
      <c r="A160" s="100"/>
      <c r="B160" s="100"/>
      <c r="C160" s="266" t="s">
        <v>1326</v>
      </c>
      <c r="D160" s="265"/>
      <c r="E160" s="264">
        <v>6.048</v>
      </c>
      <c r="F160" s="106"/>
      <c r="G160" s="106"/>
      <c r="H160" s="106"/>
      <c r="I160" s="106"/>
      <c r="J160" s="106"/>
      <c r="K160" s="106"/>
      <c r="L160" s="106"/>
      <c r="M160" s="106"/>
      <c r="N160" s="104"/>
      <c r="O160" s="104"/>
      <c r="P160" s="104"/>
      <c r="Q160" s="104"/>
      <c r="R160" s="104"/>
      <c r="S160" s="104"/>
      <c r="T160" s="105"/>
      <c r="U160" s="104"/>
      <c r="V160" s="99"/>
      <c r="W160" s="99"/>
      <c r="X160" s="99"/>
      <c r="Y160" s="99"/>
      <c r="Z160" s="99"/>
      <c r="AA160" s="99"/>
      <c r="AB160" s="99"/>
      <c r="AC160" s="99"/>
      <c r="AD160" s="99"/>
      <c r="AE160" s="99" t="s">
        <v>725</v>
      </c>
      <c r="AF160" s="99">
        <v>0</v>
      </c>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row>
    <row r="161" spans="1:60" outlineLevel="1">
      <c r="A161" s="100">
        <v>42</v>
      </c>
      <c r="B161" s="100" t="s">
        <v>1325</v>
      </c>
      <c r="C161" s="111" t="s">
        <v>1324</v>
      </c>
      <c r="D161" s="104" t="s">
        <v>114</v>
      </c>
      <c r="E161" s="257">
        <v>152</v>
      </c>
      <c r="F161" s="256">
        <v>0</v>
      </c>
      <c r="G161" s="106">
        <f>ROUND(E161*F161,2)</f>
        <v>0</v>
      </c>
      <c r="H161" s="106"/>
      <c r="I161" s="106">
        <f>ROUND(E161*H161,2)</f>
        <v>0</v>
      </c>
      <c r="J161" s="106"/>
      <c r="K161" s="106">
        <f>ROUND(E161*J161,2)</f>
        <v>0</v>
      </c>
      <c r="L161" s="106">
        <v>21</v>
      </c>
      <c r="M161" s="106">
        <f>G161*(1+L161/100)</f>
        <v>0</v>
      </c>
      <c r="N161" s="104">
        <v>0</v>
      </c>
      <c r="O161" s="104">
        <f>ROUND(E161*N161,5)</f>
        <v>0</v>
      </c>
      <c r="P161" s="104">
        <v>0</v>
      </c>
      <c r="Q161" s="104">
        <f>ROUND(E161*P161,5)</f>
        <v>0</v>
      </c>
      <c r="R161" s="104"/>
      <c r="S161" s="104"/>
      <c r="T161" s="105">
        <v>2.3E-2</v>
      </c>
      <c r="U161" s="104">
        <f>ROUND(E161*T161,2)</f>
        <v>3.5</v>
      </c>
      <c r="V161" s="99"/>
      <c r="W161" s="99"/>
      <c r="X161" s="99"/>
      <c r="Y161" s="99"/>
      <c r="Z161" s="99"/>
      <c r="AA161" s="99"/>
      <c r="AB161" s="99"/>
      <c r="AC161" s="99"/>
      <c r="AD161" s="99"/>
      <c r="AE161" s="99" t="s">
        <v>79</v>
      </c>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row>
    <row r="162" spans="1:60" outlineLevel="1">
      <c r="A162" s="100"/>
      <c r="B162" s="100"/>
      <c r="C162" s="266" t="s">
        <v>1323</v>
      </c>
      <c r="D162" s="265"/>
      <c r="E162" s="264">
        <v>142.19999999999999</v>
      </c>
      <c r="F162" s="106"/>
      <c r="G162" s="106"/>
      <c r="H162" s="106"/>
      <c r="I162" s="106"/>
      <c r="J162" s="106"/>
      <c r="K162" s="106"/>
      <c r="L162" s="106"/>
      <c r="M162" s="106"/>
      <c r="N162" s="104"/>
      <c r="O162" s="104"/>
      <c r="P162" s="104"/>
      <c r="Q162" s="104"/>
      <c r="R162" s="104"/>
      <c r="S162" s="104"/>
      <c r="T162" s="105"/>
      <c r="U162" s="104"/>
      <c r="V162" s="99"/>
      <c r="W162" s="99"/>
      <c r="X162" s="99"/>
      <c r="Y162" s="99"/>
      <c r="Z162" s="99"/>
      <c r="AA162" s="99"/>
      <c r="AB162" s="99"/>
      <c r="AC162" s="99"/>
      <c r="AD162" s="99"/>
      <c r="AE162" s="99" t="s">
        <v>725</v>
      </c>
      <c r="AF162" s="99">
        <v>0</v>
      </c>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row>
    <row r="163" spans="1:60" outlineLevel="1">
      <c r="A163" s="100"/>
      <c r="B163" s="100"/>
      <c r="C163" s="266" t="s">
        <v>1322</v>
      </c>
      <c r="D163" s="265"/>
      <c r="E163" s="264">
        <v>9.8000000000000007</v>
      </c>
      <c r="F163" s="106"/>
      <c r="G163" s="106"/>
      <c r="H163" s="106"/>
      <c r="I163" s="106"/>
      <c r="J163" s="106"/>
      <c r="K163" s="106"/>
      <c r="L163" s="106"/>
      <c r="M163" s="106"/>
      <c r="N163" s="104"/>
      <c r="O163" s="104"/>
      <c r="P163" s="104"/>
      <c r="Q163" s="104"/>
      <c r="R163" s="104"/>
      <c r="S163" s="104"/>
      <c r="T163" s="105"/>
      <c r="U163" s="104"/>
      <c r="V163" s="99"/>
      <c r="W163" s="99"/>
      <c r="X163" s="99"/>
      <c r="Y163" s="99"/>
      <c r="Z163" s="99"/>
      <c r="AA163" s="99"/>
      <c r="AB163" s="99"/>
      <c r="AC163" s="99"/>
      <c r="AD163" s="99"/>
      <c r="AE163" s="99" t="s">
        <v>725</v>
      </c>
      <c r="AF163" s="99">
        <v>0</v>
      </c>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row>
    <row r="164" spans="1:60" outlineLevel="1">
      <c r="A164" s="100">
        <v>43</v>
      </c>
      <c r="B164" s="100" t="s">
        <v>1321</v>
      </c>
      <c r="C164" s="111" t="s">
        <v>1320</v>
      </c>
      <c r="D164" s="104" t="s">
        <v>120</v>
      </c>
      <c r="E164" s="257">
        <v>84.542699999999996</v>
      </c>
      <c r="F164" s="256">
        <v>0</v>
      </c>
      <c r="G164" s="106">
        <f>ROUND(E164*F164,2)</f>
        <v>0</v>
      </c>
      <c r="H164" s="106"/>
      <c r="I164" s="106">
        <f>ROUND(E164*H164,2)</f>
        <v>0</v>
      </c>
      <c r="J164" s="106"/>
      <c r="K164" s="106">
        <f>ROUND(E164*J164,2)</f>
        <v>0</v>
      </c>
      <c r="L164" s="106">
        <v>21</v>
      </c>
      <c r="M164" s="106">
        <f>G164*(1+L164/100)</f>
        <v>0</v>
      </c>
      <c r="N164" s="104">
        <v>1</v>
      </c>
      <c r="O164" s="104">
        <f>ROUND(E164*N164,5)</f>
        <v>84.542699999999996</v>
      </c>
      <c r="P164" s="104">
        <v>0</v>
      </c>
      <c r="Q164" s="104">
        <f>ROUND(E164*P164,5)</f>
        <v>0</v>
      </c>
      <c r="R164" s="104"/>
      <c r="S164" s="104"/>
      <c r="T164" s="105">
        <v>0</v>
      </c>
      <c r="U164" s="104">
        <f>ROUND(E164*T164,2)</f>
        <v>0</v>
      </c>
      <c r="V164" s="99"/>
      <c r="W164" s="99"/>
      <c r="X164" s="99"/>
      <c r="Y164" s="99"/>
      <c r="Z164" s="99"/>
      <c r="AA164" s="99"/>
      <c r="AB164" s="99"/>
      <c r="AC164" s="99"/>
      <c r="AD164" s="99"/>
      <c r="AE164" s="99" t="s">
        <v>745</v>
      </c>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row>
    <row r="165" spans="1:60" outlineLevel="1">
      <c r="A165" s="100"/>
      <c r="B165" s="100"/>
      <c r="C165" s="383" t="s">
        <v>1319</v>
      </c>
      <c r="D165" s="384"/>
      <c r="E165" s="385"/>
      <c r="F165" s="386"/>
      <c r="G165" s="366"/>
      <c r="H165" s="106"/>
      <c r="I165" s="106"/>
      <c r="J165" s="106"/>
      <c r="K165" s="106"/>
      <c r="L165" s="106"/>
      <c r="M165" s="106"/>
      <c r="N165" s="104"/>
      <c r="O165" s="104"/>
      <c r="P165" s="104"/>
      <c r="Q165" s="104"/>
      <c r="R165" s="104"/>
      <c r="S165" s="104"/>
      <c r="T165" s="105"/>
      <c r="U165" s="104"/>
      <c r="V165" s="99"/>
      <c r="W165" s="99"/>
      <c r="X165" s="99"/>
      <c r="Y165" s="99"/>
      <c r="Z165" s="99"/>
      <c r="AA165" s="99"/>
      <c r="AB165" s="99"/>
      <c r="AC165" s="99"/>
      <c r="AD165" s="99"/>
      <c r="AE165" s="99" t="s">
        <v>80</v>
      </c>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101" t="str">
        <f>C165</f>
        <v>Písek s certifikací dle vyhlášky č.238/2011.</v>
      </c>
      <c r="BB165" s="99"/>
      <c r="BC165" s="99"/>
      <c r="BD165" s="99"/>
      <c r="BE165" s="99"/>
      <c r="BF165" s="99"/>
      <c r="BG165" s="99"/>
      <c r="BH165" s="99"/>
    </row>
    <row r="166" spans="1:60" ht="22.5" outlineLevel="1">
      <c r="A166" s="100"/>
      <c r="B166" s="100"/>
      <c r="C166" s="266" t="s">
        <v>1318</v>
      </c>
      <c r="D166" s="265"/>
      <c r="E166" s="264">
        <v>77.427899999999994</v>
      </c>
      <c r="F166" s="106"/>
      <c r="G166" s="106"/>
      <c r="H166" s="106"/>
      <c r="I166" s="106"/>
      <c r="J166" s="106"/>
      <c r="K166" s="106"/>
      <c r="L166" s="106"/>
      <c r="M166" s="106"/>
      <c r="N166" s="104"/>
      <c r="O166" s="104"/>
      <c r="P166" s="104"/>
      <c r="Q166" s="104"/>
      <c r="R166" s="104"/>
      <c r="S166" s="104"/>
      <c r="T166" s="105"/>
      <c r="U166" s="104"/>
      <c r="V166" s="99"/>
      <c r="W166" s="99"/>
      <c r="X166" s="99"/>
      <c r="Y166" s="99"/>
      <c r="Z166" s="99"/>
      <c r="AA166" s="99"/>
      <c r="AB166" s="99"/>
      <c r="AC166" s="99"/>
      <c r="AD166" s="99"/>
      <c r="AE166" s="99" t="s">
        <v>725</v>
      </c>
      <c r="AF166" s="99">
        <v>0</v>
      </c>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row>
    <row r="167" spans="1:60" ht="22.5" outlineLevel="1">
      <c r="A167" s="100"/>
      <c r="B167" s="100"/>
      <c r="C167" s="266" t="s">
        <v>1317</v>
      </c>
      <c r="D167" s="265"/>
      <c r="E167" s="264">
        <v>7.1147999999999998</v>
      </c>
      <c r="F167" s="106"/>
      <c r="G167" s="106"/>
      <c r="H167" s="106"/>
      <c r="I167" s="106"/>
      <c r="J167" s="106"/>
      <c r="K167" s="106"/>
      <c r="L167" s="106"/>
      <c r="M167" s="106"/>
      <c r="N167" s="104"/>
      <c r="O167" s="104"/>
      <c r="P167" s="104"/>
      <c r="Q167" s="104"/>
      <c r="R167" s="104"/>
      <c r="S167" s="104"/>
      <c r="T167" s="105"/>
      <c r="U167" s="104"/>
      <c r="V167" s="99"/>
      <c r="W167" s="99"/>
      <c r="X167" s="99"/>
      <c r="Y167" s="99"/>
      <c r="Z167" s="99"/>
      <c r="AA167" s="99"/>
      <c r="AB167" s="99"/>
      <c r="AC167" s="99"/>
      <c r="AD167" s="99"/>
      <c r="AE167" s="99" t="s">
        <v>725</v>
      </c>
      <c r="AF167" s="99">
        <v>0</v>
      </c>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row>
    <row r="168" spans="1:60" ht="22.5" outlineLevel="1">
      <c r="A168" s="100">
        <v>44</v>
      </c>
      <c r="B168" s="100" t="s">
        <v>1316</v>
      </c>
      <c r="C168" s="111" t="s">
        <v>1315</v>
      </c>
      <c r="D168" s="104" t="s">
        <v>114</v>
      </c>
      <c r="E168" s="257">
        <v>24.54</v>
      </c>
      <c r="F168" s="256">
        <v>0</v>
      </c>
      <c r="G168" s="106">
        <f>ROUND(E168*F168,2)</f>
        <v>0</v>
      </c>
      <c r="H168" s="106"/>
      <c r="I168" s="106">
        <f>ROUND(E168*H168,2)</f>
        <v>0</v>
      </c>
      <c r="J168" s="106"/>
      <c r="K168" s="106">
        <f>ROUND(E168*J168,2)</f>
        <v>0</v>
      </c>
      <c r="L168" s="106">
        <v>21</v>
      </c>
      <c r="M168" s="106">
        <f>G168*(1+L168/100)</f>
        <v>0</v>
      </c>
      <c r="N168" s="104">
        <v>0</v>
      </c>
      <c r="O168" s="104">
        <f>ROUND(E168*N168,5)</f>
        <v>0</v>
      </c>
      <c r="P168" s="104">
        <v>0</v>
      </c>
      <c r="Q168" s="104">
        <f>ROUND(E168*P168,5)</f>
        <v>0</v>
      </c>
      <c r="R168" s="104"/>
      <c r="S168" s="104"/>
      <c r="T168" s="105">
        <v>0.09</v>
      </c>
      <c r="U168" s="104">
        <f>ROUND(E168*T168,2)</f>
        <v>2.21</v>
      </c>
      <c r="V168" s="99"/>
      <c r="W168" s="99"/>
      <c r="X168" s="99"/>
      <c r="Y168" s="99"/>
      <c r="Z168" s="99"/>
      <c r="AA168" s="99"/>
      <c r="AB168" s="99"/>
      <c r="AC168" s="99"/>
      <c r="AD168" s="99"/>
      <c r="AE168" s="99" t="s">
        <v>79</v>
      </c>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row>
    <row r="169" spans="1:60" outlineLevel="1">
      <c r="A169" s="100"/>
      <c r="B169" s="100"/>
      <c r="C169" s="383" t="s">
        <v>1314</v>
      </c>
      <c r="D169" s="384"/>
      <c r="E169" s="385"/>
      <c r="F169" s="386"/>
      <c r="G169" s="366"/>
      <c r="H169" s="106"/>
      <c r="I169" s="106"/>
      <c r="J169" s="106"/>
      <c r="K169" s="106"/>
      <c r="L169" s="106"/>
      <c r="M169" s="106"/>
      <c r="N169" s="104"/>
      <c r="O169" s="104"/>
      <c r="P169" s="104"/>
      <c r="Q169" s="104"/>
      <c r="R169" s="104"/>
      <c r="S169" s="104"/>
      <c r="T169" s="105"/>
      <c r="U169" s="104"/>
      <c r="V169" s="99"/>
      <c r="W169" s="99"/>
      <c r="X169" s="99"/>
      <c r="Y169" s="99"/>
      <c r="Z169" s="99"/>
      <c r="AA169" s="99"/>
      <c r="AB169" s="99"/>
      <c r="AC169" s="99"/>
      <c r="AD169" s="99"/>
      <c r="AE169" s="99" t="s">
        <v>80</v>
      </c>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101" t="str">
        <f>C169</f>
        <v>V ploše vodorovné nebo ve sklonu do 1:5. Bez dodávky materiálu.</v>
      </c>
      <c r="BB169" s="99"/>
      <c r="BC169" s="99"/>
      <c r="BD169" s="99"/>
      <c r="BE169" s="99"/>
      <c r="BF169" s="99"/>
      <c r="BG169" s="99"/>
      <c r="BH169" s="99"/>
    </row>
    <row r="170" spans="1:60" outlineLevel="1">
      <c r="A170" s="100"/>
      <c r="B170" s="100"/>
      <c r="C170" s="266" t="s">
        <v>1313</v>
      </c>
      <c r="D170" s="265"/>
      <c r="E170" s="264">
        <v>30.3</v>
      </c>
      <c r="F170" s="106"/>
      <c r="G170" s="106"/>
      <c r="H170" s="106"/>
      <c r="I170" s="106"/>
      <c r="J170" s="106"/>
      <c r="K170" s="106"/>
      <c r="L170" s="106"/>
      <c r="M170" s="106"/>
      <c r="N170" s="104"/>
      <c r="O170" s="104"/>
      <c r="P170" s="104"/>
      <c r="Q170" s="104"/>
      <c r="R170" s="104"/>
      <c r="S170" s="104"/>
      <c r="T170" s="105"/>
      <c r="U170" s="104"/>
      <c r="V170" s="99"/>
      <c r="W170" s="99"/>
      <c r="X170" s="99"/>
      <c r="Y170" s="99"/>
      <c r="Z170" s="99"/>
      <c r="AA170" s="99"/>
      <c r="AB170" s="99"/>
      <c r="AC170" s="99"/>
      <c r="AD170" s="99"/>
      <c r="AE170" s="99" t="s">
        <v>725</v>
      </c>
      <c r="AF170" s="99">
        <v>0</v>
      </c>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row>
    <row r="171" spans="1:60" outlineLevel="1">
      <c r="A171" s="100"/>
      <c r="B171" s="100"/>
      <c r="C171" s="266" t="s">
        <v>1312</v>
      </c>
      <c r="D171" s="265"/>
      <c r="E171" s="264">
        <v>-5.76</v>
      </c>
      <c r="F171" s="106"/>
      <c r="G171" s="106"/>
      <c r="H171" s="106"/>
      <c r="I171" s="106"/>
      <c r="J171" s="106"/>
      <c r="K171" s="106"/>
      <c r="L171" s="106"/>
      <c r="M171" s="106"/>
      <c r="N171" s="104"/>
      <c r="O171" s="104"/>
      <c r="P171" s="104"/>
      <c r="Q171" s="104"/>
      <c r="R171" s="104"/>
      <c r="S171" s="104"/>
      <c r="T171" s="105"/>
      <c r="U171" s="104"/>
      <c r="V171" s="99"/>
      <c r="W171" s="99"/>
      <c r="X171" s="99"/>
      <c r="Y171" s="99"/>
      <c r="Z171" s="99"/>
      <c r="AA171" s="99"/>
      <c r="AB171" s="99"/>
      <c r="AC171" s="99"/>
      <c r="AD171" s="99"/>
      <c r="AE171" s="99" t="s">
        <v>725</v>
      </c>
      <c r="AF171" s="99">
        <v>0</v>
      </c>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row>
    <row r="172" spans="1:60" outlineLevel="1">
      <c r="A172" s="100">
        <v>45</v>
      </c>
      <c r="B172" s="100" t="s">
        <v>1299</v>
      </c>
      <c r="C172" s="111" t="s">
        <v>1298</v>
      </c>
      <c r="D172" s="104" t="s">
        <v>120</v>
      </c>
      <c r="E172" s="257">
        <v>1.3766940000000001</v>
      </c>
      <c r="F172" s="256">
        <v>0</v>
      </c>
      <c r="G172" s="106">
        <f>ROUND(E172*F172,2)</f>
        <v>0</v>
      </c>
      <c r="H172" s="106"/>
      <c r="I172" s="106">
        <f>ROUND(E172*H172,2)</f>
        <v>0</v>
      </c>
      <c r="J172" s="106"/>
      <c r="K172" s="106">
        <f>ROUND(E172*J172,2)</f>
        <v>0</v>
      </c>
      <c r="L172" s="106">
        <v>21</v>
      </c>
      <c r="M172" s="106">
        <f>G172*(1+L172/100)</f>
        <v>0</v>
      </c>
      <c r="N172" s="104">
        <v>1</v>
      </c>
      <c r="O172" s="104">
        <f>ROUND(E172*N172,5)</f>
        <v>1.37669</v>
      </c>
      <c r="P172" s="104">
        <v>0</v>
      </c>
      <c r="Q172" s="104">
        <f>ROUND(E172*P172,5)</f>
        <v>0</v>
      </c>
      <c r="R172" s="104"/>
      <c r="S172" s="104"/>
      <c r="T172" s="105">
        <v>0</v>
      </c>
      <c r="U172" s="104">
        <f>ROUND(E172*T172,2)</f>
        <v>0</v>
      </c>
      <c r="V172" s="99"/>
      <c r="W172" s="99"/>
      <c r="X172" s="99"/>
      <c r="Y172" s="99"/>
      <c r="Z172" s="99"/>
      <c r="AA172" s="99"/>
      <c r="AB172" s="99"/>
      <c r="AC172" s="99"/>
      <c r="AD172" s="99"/>
      <c r="AE172" s="99" t="s">
        <v>745</v>
      </c>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row>
    <row r="173" spans="1:60" outlineLevel="1">
      <c r="A173" s="100"/>
      <c r="B173" s="100"/>
      <c r="C173" s="266" t="s">
        <v>1311</v>
      </c>
      <c r="D173" s="265"/>
      <c r="E173" s="264">
        <v>1.3766940000000001</v>
      </c>
      <c r="F173" s="106"/>
      <c r="G173" s="106"/>
      <c r="H173" s="106"/>
      <c r="I173" s="106"/>
      <c r="J173" s="106"/>
      <c r="K173" s="106"/>
      <c r="L173" s="106"/>
      <c r="M173" s="106"/>
      <c r="N173" s="104"/>
      <c r="O173" s="104"/>
      <c r="P173" s="104"/>
      <c r="Q173" s="104"/>
      <c r="R173" s="104"/>
      <c r="S173" s="104"/>
      <c r="T173" s="105"/>
      <c r="U173" s="104"/>
      <c r="V173" s="99"/>
      <c r="W173" s="99"/>
      <c r="X173" s="99"/>
      <c r="Y173" s="99"/>
      <c r="Z173" s="99"/>
      <c r="AA173" s="99"/>
      <c r="AB173" s="99"/>
      <c r="AC173" s="99"/>
      <c r="AD173" s="99"/>
      <c r="AE173" s="99" t="s">
        <v>725</v>
      </c>
      <c r="AF173" s="99">
        <v>0</v>
      </c>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row>
    <row r="174" spans="1:60" outlineLevel="1">
      <c r="A174" s="100">
        <v>46</v>
      </c>
      <c r="B174" s="100" t="s">
        <v>1310</v>
      </c>
      <c r="C174" s="111" t="s">
        <v>1309</v>
      </c>
      <c r="D174" s="104" t="s">
        <v>114</v>
      </c>
      <c r="E174" s="257">
        <v>33.5</v>
      </c>
      <c r="F174" s="256">
        <v>0</v>
      </c>
      <c r="G174" s="106">
        <f>ROUND(E174*F174,2)</f>
        <v>0</v>
      </c>
      <c r="H174" s="106"/>
      <c r="I174" s="106">
        <f>ROUND(E174*H174,2)</f>
        <v>0</v>
      </c>
      <c r="J174" s="106"/>
      <c r="K174" s="106">
        <f>ROUND(E174*J174,2)</f>
        <v>0</v>
      </c>
      <c r="L174" s="106">
        <v>21</v>
      </c>
      <c r="M174" s="106">
        <f>G174*(1+L174/100)</f>
        <v>0</v>
      </c>
      <c r="N174" s="104">
        <v>0.11</v>
      </c>
      <c r="O174" s="104">
        <f>ROUND(E174*N174,5)</f>
        <v>3.6850000000000001</v>
      </c>
      <c r="P174" s="104">
        <v>0</v>
      </c>
      <c r="Q174" s="104">
        <f>ROUND(E174*P174,5)</f>
        <v>0</v>
      </c>
      <c r="R174" s="104"/>
      <c r="S174" s="104"/>
      <c r="T174" s="105">
        <v>1.135</v>
      </c>
      <c r="U174" s="104">
        <f>ROUND(E174*T174,2)</f>
        <v>38.020000000000003</v>
      </c>
      <c r="V174" s="99"/>
      <c r="W174" s="99"/>
      <c r="X174" s="99"/>
      <c r="Y174" s="99"/>
      <c r="Z174" s="99"/>
      <c r="AA174" s="99"/>
      <c r="AB174" s="99"/>
      <c r="AC174" s="99"/>
      <c r="AD174" s="99"/>
      <c r="AE174" s="99" t="s">
        <v>79</v>
      </c>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row>
    <row r="175" spans="1:60" ht="22.5" outlineLevel="1">
      <c r="A175" s="100"/>
      <c r="B175" s="100"/>
      <c r="C175" s="383" t="s">
        <v>1308</v>
      </c>
      <c r="D175" s="384"/>
      <c r="E175" s="385"/>
      <c r="F175" s="386"/>
      <c r="G175" s="366"/>
      <c r="H175" s="106"/>
      <c r="I175" s="106"/>
      <c r="J175" s="106"/>
      <c r="K175" s="106"/>
      <c r="L175" s="106"/>
      <c r="M175" s="106"/>
      <c r="N175" s="104"/>
      <c r="O175" s="104"/>
      <c r="P175" s="104"/>
      <c r="Q175" s="104"/>
      <c r="R175" s="104"/>
      <c r="S175" s="104"/>
      <c r="T175" s="105"/>
      <c r="U175" s="104"/>
      <c r="V175" s="99"/>
      <c r="W175" s="99"/>
      <c r="X175" s="99"/>
      <c r="Y175" s="99"/>
      <c r="Z175" s="99"/>
      <c r="AA175" s="99"/>
      <c r="AB175" s="99"/>
      <c r="AC175" s="99"/>
      <c r="AD175" s="99"/>
      <c r="AE175" s="99" t="s">
        <v>80</v>
      </c>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101" t="str">
        <f>C175</f>
        <v>Plochy pod mobiliářem v trávníku, spáry 50 mm, zásyp směsí drc. kam. 0/4 25 % a substrátu 75 % a zatravnění.</v>
      </c>
      <c r="BB175" s="99"/>
      <c r="BC175" s="99"/>
      <c r="BD175" s="99"/>
      <c r="BE175" s="99"/>
      <c r="BF175" s="99"/>
      <c r="BG175" s="99"/>
      <c r="BH175" s="99"/>
    </row>
    <row r="176" spans="1:60" outlineLevel="1">
      <c r="A176" s="100"/>
      <c r="B176" s="100"/>
      <c r="C176" s="266" t="s">
        <v>1307</v>
      </c>
      <c r="D176" s="265"/>
      <c r="E176" s="264">
        <v>33.5</v>
      </c>
      <c r="F176" s="106"/>
      <c r="G176" s="106"/>
      <c r="H176" s="106"/>
      <c r="I176" s="106"/>
      <c r="J176" s="106"/>
      <c r="K176" s="106"/>
      <c r="L176" s="106"/>
      <c r="M176" s="106"/>
      <c r="N176" s="104"/>
      <c r="O176" s="104"/>
      <c r="P176" s="104"/>
      <c r="Q176" s="104"/>
      <c r="R176" s="104"/>
      <c r="S176" s="104"/>
      <c r="T176" s="105"/>
      <c r="U176" s="104"/>
      <c r="V176" s="99"/>
      <c r="W176" s="99"/>
      <c r="X176" s="99"/>
      <c r="Y176" s="99"/>
      <c r="Z176" s="99"/>
      <c r="AA176" s="99"/>
      <c r="AB176" s="99"/>
      <c r="AC176" s="99"/>
      <c r="AD176" s="99"/>
      <c r="AE176" s="99" t="s">
        <v>725</v>
      </c>
      <c r="AF176" s="99">
        <v>0</v>
      </c>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row>
    <row r="177" spans="1:60" ht="22.5" outlineLevel="1">
      <c r="A177" s="100">
        <v>47</v>
      </c>
      <c r="B177" s="100" t="s">
        <v>1306</v>
      </c>
      <c r="C177" s="111" t="s">
        <v>1305</v>
      </c>
      <c r="D177" s="104" t="s">
        <v>120</v>
      </c>
      <c r="E177" s="257">
        <v>8.93333333333333</v>
      </c>
      <c r="F177" s="256">
        <v>0</v>
      </c>
      <c r="G177" s="106">
        <f>ROUND(E177*F177,2)</f>
        <v>0</v>
      </c>
      <c r="H177" s="106"/>
      <c r="I177" s="106">
        <f>ROUND(E177*H177,2)</f>
        <v>0</v>
      </c>
      <c r="J177" s="106"/>
      <c r="K177" s="106">
        <f>ROUND(E177*J177,2)</f>
        <v>0</v>
      </c>
      <c r="L177" s="106">
        <v>21</v>
      </c>
      <c r="M177" s="106">
        <f>G177*(1+L177/100)</f>
        <v>0</v>
      </c>
      <c r="N177" s="104">
        <v>1</v>
      </c>
      <c r="O177" s="104">
        <f>ROUND(E177*N177,5)</f>
        <v>8.9333299999999998</v>
      </c>
      <c r="P177" s="104">
        <v>0</v>
      </c>
      <c r="Q177" s="104">
        <f>ROUND(E177*P177,5)</f>
        <v>0</v>
      </c>
      <c r="R177" s="104"/>
      <c r="S177" s="104"/>
      <c r="T177" s="105">
        <v>0</v>
      </c>
      <c r="U177" s="104">
        <f>ROUND(E177*T177,2)</f>
        <v>0</v>
      </c>
      <c r="V177" s="99"/>
      <c r="W177" s="99"/>
      <c r="X177" s="99"/>
      <c r="Y177" s="99"/>
      <c r="Z177" s="99"/>
      <c r="AA177" s="99"/>
      <c r="AB177" s="99"/>
      <c r="AC177" s="99"/>
      <c r="AD177" s="99"/>
      <c r="AE177" s="99" t="s">
        <v>745</v>
      </c>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row>
    <row r="178" spans="1:60" outlineLevel="1">
      <c r="A178" s="100"/>
      <c r="B178" s="100"/>
      <c r="C178" s="266" t="s">
        <v>1304</v>
      </c>
      <c r="D178" s="265"/>
      <c r="E178" s="264">
        <v>8.93333333333333</v>
      </c>
      <c r="F178" s="106"/>
      <c r="G178" s="106"/>
      <c r="H178" s="106"/>
      <c r="I178" s="106"/>
      <c r="J178" s="106"/>
      <c r="K178" s="106"/>
      <c r="L178" s="106"/>
      <c r="M178" s="106"/>
      <c r="N178" s="104"/>
      <c r="O178" s="104"/>
      <c r="P178" s="104"/>
      <c r="Q178" s="104"/>
      <c r="R178" s="104"/>
      <c r="S178" s="104"/>
      <c r="T178" s="105"/>
      <c r="U178" s="104"/>
      <c r="V178" s="99"/>
      <c r="W178" s="99"/>
      <c r="X178" s="99"/>
      <c r="Y178" s="99"/>
      <c r="Z178" s="99"/>
      <c r="AA178" s="99"/>
      <c r="AB178" s="99"/>
      <c r="AC178" s="99"/>
      <c r="AD178" s="99"/>
      <c r="AE178" s="99" t="s">
        <v>725</v>
      </c>
      <c r="AF178" s="99">
        <v>0</v>
      </c>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row>
    <row r="179" spans="1:60" ht="22.5" outlineLevel="1">
      <c r="A179" s="100">
        <v>48</v>
      </c>
      <c r="B179" s="100" t="s">
        <v>1303</v>
      </c>
      <c r="C179" s="111" t="s">
        <v>1302</v>
      </c>
      <c r="D179" s="104" t="s">
        <v>114</v>
      </c>
      <c r="E179" s="257">
        <v>44.1</v>
      </c>
      <c r="F179" s="256">
        <v>0</v>
      </c>
      <c r="G179" s="106">
        <f>ROUND(E179*F179,2)</f>
        <v>0</v>
      </c>
      <c r="H179" s="106"/>
      <c r="I179" s="106">
        <f>ROUND(E179*H179,2)</f>
        <v>0</v>
      </c>
      <c r="J179" s="106"/>
      <c r="K179" s="106">
        <f>ROUND(E179*J179,2)</f>
        <v>0</v>
      </c>
      <c r="L179" s="106">
        <v>21</v>
      </c>
      <c r="M179" s="106">
        <f>G179*(1+L179/100)</f>
        <v>0</v>
      </c>
      <c r="N179" s="104">
        <v>0</v>
      </c>
      <c r="O179" s="104">
        <f>ROUND(E179*N179,5)</f>
        <v>0</v>
      </c>
      <c r="P179" s="104">
        <v>0</v>
      </c>
      <c r="Q179" s="104">
        <f>ROUND(E179*P179,5)</f>
        <v>0</v>
      </c>
      <c r="R179" s="104"/>
      <c r="S179" s="104"/>
      <c r="T179" s="105">
        <v>2.5999999999999999E-2</v>
      </c>
      <c r="U179" s="104">
        <f>ROUND(E179*T179,2)</f>
        <v>1.1499999999999999</v>
      </c>
      <c r="V179" s="99"/>
      <c r="W179" s="99"/>
      <c r="X179" s="99"/>
      <c r="Y179" s="99"/>
      <c r="Z179" s="99"/>
      <c r="AA179" s="99"/>
      <c r="AB179" s="99"/>
      <c r="AC179" s="99"/>
      <c r="AD179" s="99"/>
      <c r="AE179" s="99" t="s">
        <v>79</v>
      </c>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row>
    <row r="180" spans="1:60" outlineLevel="1">
      <c r="A180" s="100"/>
      <c r="B180" s="100"/>
      <c r="C180" s="266" t="s">
        <v>1301</v>
      </c>
      <c r="D180" s="265"/>
      <c r="E180" s="264">
        <v>23.1</v>
      </c>
      <c r="F180" s="106"/>
      <c r="G180" s="106"/>
      <c r="H180" s="106"/>
      <c r="I180" s="106"/>
      <c r="J180" s="106"/>
      <c r="K180" s="106"/>
      <c r="L180" s="106"/>
      <c r="M180" s="106"/>
      <c r="N180" s="104"/>
      <c r="O180" s="104"/>
      <c r="P180" s="104"/>
      <c r="Q180" s="104"/>
      <c r="R180" s="104"/>
      <c r="S180" s="104"/>
      <c r="T180" s="105"/>
      <c r="U180" s="104"/>
      <c r="V180" s="99"/>
      <c r="W180" s="99"/>
      <c r="X180" s="99"/>
      <c r="Y180" s="99"/>
      <c r="Z180" s="99"/>
      <c r="AA180" s="99"/>
      <c r="AB180" s="99"/>
      <c r="AC180" s="99"/>
      <c r="AD180" s="99"/>
      <c r="AE180" s="99" t="s">
        <v>725</v>
      </c>
      <c r="AF180" s="99">
        <v>0</v>
      </c>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row>
    <row r="181" spans="1:60" outlineLevel="1">
      <c r="A181" s="100"/>
      <c r="B181" s="100"/>
      <c r="C181" s="266" t="s">
        <v>1300</v>
      </c>
      <c r="D181" s="265"/>
      <c r="E181" s="264">
        <v>21</v>
      </c>
      <c r="F181" s="106"/>
      <c r="G181" s="106"/>
      <c r="H181" s="106"/>
      <c r="I181" s="106"/>
      <c r="J181" s="106"/>
      <c r="K181" s="106"/>
      <c r="L181" s="106"/>
      <c r="M181" s="106"/>
      <c r="N181" s="104"/>
      <c r="O181" s="104"/>
      <c r="P181" s="104"/>
      <c r="Q181" s="104"/>
      <c r="R181" s="104"/>
      <c r="S181" s="104"/>
      <c r="T181" s="105"/>
      <c r="U181" s="104"/>
      <c r="V181" s="99"/>
      <c r="W181" s="99"/>
      <c r="X181" s="99"/>
      <c r="Y181" s="99"/>
      <c r="Z181" s="99"/>
      <c r="AA181" s="99"/>
      <c r="AB181" s="99"/>
      <c r="AC181" s="99"/>
      <c r="AD181" s="99"/>
      <c r="AE181" s="99" t="s">
        <v>725</v>
      </c>
      <c r="AF181" s="99">
        <v>0</v>
      </c>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row>
    <row r="182" spans="1:60" outlineLevel="1">
      <c r="A182" s="100">
        <v>49</v>
      </c>
      <c r="B182" s="100" t="s">
        <v>1299</v>
      </c>
      <c r="C182" s="111" t="s">
        <v>1298</v>
      </c>
      <c r="D182" s="104" t="s">
        <v>120</v>
      </c>
      <c r="E182" s="257">
        <v>8.6215499999999992</v>
      </c>
      <c r="F182" s="256">
        <v>0</v>
      </c>
      <c r="G182" s="106">
        <f>ROUND(E182*F182,2)</f>
        <v>0</v>
      </c>
      <c r="H182" s="106"/>
      <c r="I182" s="106">
        <f>ROUND(E182*H182,2)</f>
        <v>0</v>
      </c>
      <c r="J182" s="106"/>
      <c r="K182" s="106">
        <f>ROUND(E182*J182,2)</f>
        <v>0</v>
      </c>
      <c r="L182" s="106">
        <v>21</v>
      </c>
      <c r="M182" s="106">
        <f>G182*(1+L182/100)</f>
        <v>0</v>
      </c>
      <c r="N182" s="104">
        <v>1</v>
      </c>
      <c r="O182" s="104">
        <f>ROUND(E182*N182,5)</f>
        <v>8.6215499999999992</v>
      </c>
      <c r="P182" s="104">
        <v>0</v>
      </c>
      <c r="Q182" s="104">
        <f>ROUND(E182*P182,5)</f>
        <v>0</v>
      </c>
      <c r="R182" s="104"/>
      <c r="S182" s="104"/>
      <c r="T182" s="105">
        <v>0</v>
      </c>
      <c r="U182" s="104">
        <f>ROUND(E182*T182,2)</f>
        <v>0</v>
      </c>
      <c r="V182" s="99"/>
      <c r="W182" s="99"/>
      <c r="X182" s="99"/>
      <c r="Y182" s="99"/>
      <c r="Z182" s="99"/>
      <c r="AA182" s="99"/>
      <c r="AB182" s="99"/>
      <c r="AC182" s="99"/>
      <c r="AD182" s="99"/>
      <c r="AE182" s="99" t="s">
        <v>745</v>
      </c>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row>
    <row r="183" spans="1:60" ht="22.5" outlineLevel="1">
      <c r="A183" s="100"/>
      <c r="B183" s="100"/>
      <c r="C183" s="266" t="s">
        <v>1297</v>
      </c>
      <c r="D183" s="265"/>
      <c r="E183" s="264">
        <v>4.5160499999999999</v>
      </c>
      <c r="F183" s="106"/>
      <c r="G183" s="106"/>
      <c r="H183" s="106"/>
      <c r="I183" s="106"/>
      <c r="J183" s="106"/>
      <c r="K183" s="106"/>
      <c r="L183" s="106"/>
      <c r="M183" s="106"/>
      <c r="N183" s="104"/>
      <c r="O183" s="104"/>
      <c r="P183" s="104"/>
      <c r="Q183" s="104"/>
      <c r="R183" s="104"/>
      <c r="S183" s="104"/>
      <c r="T183" s="105"/>
      <c r="U183" s="104"/>
      <c r="V183" s="99"/>
      <c r="W183" s="99"/>
      <c r="X183" s="99"/>
      <c r="Y183" s="99"/>
      <c r="Z183" s="99"/>
      <c r="AA183" s="99"/>
      <c r="AB183" s="99"/>
      <c r="AC183" s="99"/>
      <c r="AD183" s="99"/>
      <c r="AE183" s="99" t="s">
        <v>725</v>
      </c>
      <c r="AF183" s="99">
        <v>0</v>
      </c>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row>
    <row r="184" spans="1:60" ht="22.5" outlineLevel="1">
      <c r="A184" s="100"/>
      <c r="B184" s="100"/>
      <c r="C184" s="266" t="s">
        <v>1296</v>
      </c>
      <c r="D184" s="265"/>
      <c r="E184" s="264">
        <v>4.1055000000000001</v>
      </c>
      <c r="F184" s="106"/>
      <c r="G184" s="106"/>
      <c r="H184" s="106"/>
      <c r="I184" s="106"/>
      <c r="J184" s="106"/>
      <c r="K184" s="106"/>
      <c r="L184" s="106"/>
      <c r="M184" s="106"/>
      <c r="N184" s="104"/>
      <c r="O184" s="104"/>
      <c r="P184" s="104"/>
      <c r="Q184" s="104"/>
      <c r="R184" s="104"/>
      <c r="S184" s="104"/>
      <c r="T184" s="105"/>
      <c r="U184" s="104"/>
      <c r="V184" s="99"/>
      <c r="W184" s="99"/>
      <c r="X184" s="99"/>
      <c r="Y184" s="99"/>
      <c r="Z184" s="99"/>
      <c r="AA184" s="99"/>
      <c r="AB184" s="99"/>
      <c r="AC184" s="99"/>
      <c r="AD184" s="99"/>
      <c r="AE184" s="99" t="s">
        <v>725</v>
      </c>
      <c r="AF184" s="99">
        <v>0</v>
      </c>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row>
    <row r="185" spans="1:60">
      <c r="A185" s="263" t="s">
        <v>149</v>
      </c>
      <c r="B185" s="263" t="s">
        <v>979</v>
      </c>
      <c r="C185" s="262" t="s">
        <v>978</v>
      </c>
      <c r="D185" s="258"/>
      <c r="E185" s="261"/>
      <c r="F185" s="260"/>
      <c r="G185" s="260">
        <f>SUMIF(AE186:AE192,"&lt;&gt;NOR",G186:G192)</f>
        <v>0</v>
      </c>
      <c r="H185" s="260"/>
      <c r="I185" s="260">
        <f>SUM(I186:I192)</f>
        <v>0</v>
      </c>
      <c r="J185" s="260"/>
      <c r="K185" s="260">
        <f>SUM(K186:K192)</f>
        <v>0</v>
      </c>
      <c r="L185" s="260"/>
      <c r="M185" s="260">
        <f>SUM(M186:M192)</f>
        <v>0</v>
      </c>
      <c r="N185" s="258"/>
      <c r="O185" s="258">
        <f>SUM(O186:O192)</f>
        <v>0.13066</v>
      </c>
      <c r="P185" s="258"/>
      <c r="Q185" s="258">
        <f>SUM(Q186:Q192)</f>
        <v>0</v>
      </c>
      <c r="R185" s="258"/>
      <c r="S185" s="258"/>
      <c r="T185" s="259"/>
      <c r="U185" s="258">
        <f>SUM(U186:U192)</f>
        <v>1.5899999999999999</v>
      </c>
      <c r="AE185" t="s">
        <v>78</v>
      </c>
    </row>
    <row r="186" spans="1:60" ht="22.5" outlineLevel="1">
      <c r="A186" s="100">
        <v>50</v>
      </c>
      <c r="B186" s="100" t="s">
        <v>952</v>
      </c>
      <c r="C186" s="111" t="s">
        <v>951</v>
      </c>
      <c r="D186" s="104" t="s">
        <v>131</v>
      </c>
      <c r="E186" s="257">
        <v>10.3</v>
      </c>
      <c r="F186" s="256">
        <v>0</v>
      </c>
      <c r="G186" s="106">
        <f>ROUND(E186*F186,2)</f>
        <v>0</v>
      </c>
      <c r="H186" s="106"/>
      <c r="I186" s="106">
        <f>ROUND(E186*H186,2)</f>
        <v>0</v>
      </c>
      <c r="J186" s="106"/>
      <c r="K186" s="106">
        <f>ROUND(E186*J186,2)</f>
        <v>0</v>
      </c>
      <c r="L186" s="106">
        <v>21</v>
      </c>
      <c r="M186" s="106">
        <f>G186*(1+L186/100)</f>
        <v>0</v>
      </c>
      <c r="N186" s="104">
        <v>1E-3</v>
      </c>
      <c r="O186" s="104">
        <f>ROUND(E186*N186,5)</f>
        <v>1.03E-2</v>
      </c>
      <c r="P186" s="104">
        <v>0</v>
      </c>
      <c r="Q186" s="104">
        <f>ROUND(E186*P186,5)</f>
        <v>0</v>
      </c>
      <c r="R186" s="104"/>
      <c r="S186" s="104"/>
      <c r="T186" s="105">
        <v>0.12</v>
      </c>
      <c r="U186" s="104">
        <f>ROUND(E186*T186,2)</f>
        <v>1.24</v>
      </c>
      <c r="V186" s="99"/>
      <c r="W186" s="99"/>
      <c r="X186" s="99"/>
      <c r="Y186" s="99"/>
      <c r="Z186" s="99"/>
      <c r="AA186" s="99"/>
      <c r="AB186" s="99"/>
      <c r="AC186" s="99"/>
      <c r="AD186" s="99"/>
      <c r="AE186" s="99" t="s">
        <v>79</v>
      </c>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row>
    <row r="187" spans="1:60" ht="22.5" outlineLevel="1">
      <c r="A187" s="100"/>
      <c r="B187" s="100"/>
      <c r="C187" s="383" t="s">
        <v>1295</v>
      </c>
      <c r="D187" s="384"/>
      <c r="E187" s="385"/>
      <c r="F187" s="386"/>
      <c r="G187" s="366"/>
      <c r="H187" s="106"/>
      <c r="I187" s="106"/>
      <c r="J187" s="106"/>
      <c r="K187" s="106"/>
      <c r="L187" s="106"/>
      <c r="M187" s="106"/>
      <c r="N187" s="104"/>
      <c r="O187" s="104"/>
      <c r="P187" s="104"/>
      <c r="Q187" s="104"/>
      <c r="R187" s="104"/>
      <c r="S187" s="104"/>
      <c r="T187" s="105"/>
      <c r="U187" s="104"/>
      <c r="V187" s="99"/>
      <c r="W187" s="99"/>
      <c r="X187" s="99"/>
      <c r="Y187" s="99"/>
      <c r="Z187" s="99"/>
      <c r="AA187" s="99"/>
      <c r="AB187" s="99"/>
      <c r="AC187" s="99"/>
      <c r="AD187" s="99"/>
      <c r="AE187" s="99" t="s">
        <v>80</v>
      </c>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101" t="str">
        <f>C187</f>
        <v>Obruba z oc. pásoviny 8/150 mm. Kotvit navařenou oc. výztuží o 10 mm délky 400 mm po á 500 mm, 100 mm navařit na pásovinu a 300 mm zatlouct do země.</v>
      </c>
      <c r="BB187" s="99"/>
      <c r="BC187" s="99"/>
      <c r="BD187" s="99"/>
      <c r="BE187" s="99"/>
      <c r="BF187" s="99"/>
      <c r="BG187" s="99"/>
      <c r="BH187" s="99"/>
    </row>
    <row r="188" spans="1:60" outlineLevel="1">
      <c r="A188" s="100">
        <v>51</v>
      </c>
      <c r="B188" s="100" t="s">
        <v>948</v>
      </c>
      <c r="C188" s="111" t="s">
        <v>947</v>
      </c>
      <c r="D188" s="104" t="s">
        <v>120</v>
      </c>
      <c r="E188" s="257">
        <v>0.108768</v>
      </c>
      <c r="F188" s="256">
        <v>0</v>
      </c>
      <c r="G188" s="106">
        <f>ROUND(E188*F188,2)</f>
        <v>0</v>
      </c>
      <c r="H188" s="106"/>
      <c r="I188" s="106">
        <f>ROUND(E188*H188,2)</f>
        <v>0</v>
      </c>
      <c r="J188" s="106"/>
      <c r="K188" s="106">
        <f>ROUND(E188*J188,2)</f>
        <v>0</v>
      </c>
      <c r="L188" s="106">
        <v>21</v>
      </c>
      <c r="M188" s="106">
        <f>G188*(1+L188/100)</f>
        <v>0</v>
      </c>
      <c r="N188" s="104">
        <v>1</v>
      </c>
      <c r="O188" s="104">
        <f>ROUND(E188*N188,5)</f>
        <v>0.10877000000000001</v>
      </c>
      <c r="P188" s="104">
        <v>0</v>
      </c>
      <c r="Q188" s="104">
        <f>ROUND(E188*P188,5)</f>
        <v>0</v>
      </c>
      <c r="R188" s="104"/>
      <c r="S188" s="104"/>
      <c r="T188" s="105">
        <v>0</v>
      </c>
      <c r="U188" s="104">
        <f>ROUND(E188*T188,2)</f>
        <v>0</v>
      </c>
      <c r="V188" s="99"/>
      <c r="W188" s="99"/>
      <c r="X188" s="99"/>
      <c r="Y188" s="99"/>
      <c r="Z188" s="99"/>
      <c r="AA188" s="99"/>
      <c r="AB188" s="99"/>
      <c r="AC188" s="99"/>
      <c r="AD188" s="99"/>
      <c r="AE188" s="99" t="s">
        <v>745</v>
      </c>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row>
    <row r="189" spans="1:60" outlineLevel="1">
      <c r="A189" s="100"/>
      <c r="B189" s="100"/>
      <c r="C189" s="266" t="s">
        <v>1294</v>
      </c>
      <c r="D189" s="265"/>
      <c r="E189" s="264">
        <v>0.108768</v>
      </c>
      <c r="F189" s="106"/>
      <c r="G189" s="106"/>
      <c r="H189" s="106"/>
      <c r="I189" s="106"/>
      <c r="J189" s="106"/>
      <c r="K189" s="106"/>
      <c r="L189" s="106"/>
      <c r="M189" s="106"/>
      <c r="N189" s="104"/>
      <c r="O189" s="104"/>
      <c r="P189" s="104"/>
      <c r="Q189" s="104"/>
      <c r="R189" s="104"/>
      <c r="S189" s="104"/>
      <c r="T189" s="105"/>
      <c r="U189" s="104"/>
      <c r="V189" s="99"/>
      <c r="W189" s="99"/>
      <c r="X189" s="99"/>
      <c r="Y189" s="99"/>
      <c r="Z189" s="99"/>
      <c r="AA189" s="99"/>
      <c r="AB189" s="99"/>
      <c r="AC189" s="99"/>
      <c r="AD189" s="99"/>
      <c r="AE189" s="99" t="s">
        <v>725</v>
      </c>
      <c r="AF189" s="99">
        <v>0</v>
      </c>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row>
    <row r="190" spans="1:60" ht="22.5" outlineLevel="1">
      <c r="A190" s="100">
        <v>52</v>
      </c>
      <c r="B190" s="100" t="s">
        <v>945</v>
      </c>
      <c r="C190" s="111" t="s">
        <v>944</v>
      </c>
      <c r="D190" s="104" t="s">
        <v>120</v>
      </c>
      <c r="E190" s="257">
        <v>1.1594366666666699E-2</v>
      </c>
      <c r="F190" s="256">
        <v>0</v>
      </c>
      <c r="G190" s="106">
        <f>ROUND(E190*F190,2)</f>
        <v>0</v>
      </c>
      <c r="H190" s="106"/>
      <c r="I190" s="106">
        <f>ROUND(E190*H190,2)</f>
        <v>0</v>
      </c>
      <c r="J190" s="106"/>
      <c r="K190" s="106">
        <f>ROUND(E190*J190,2)</f>
        <v>0</v>
      </c>
      <c r="L190" s="106">
        <v>21</v>
      </c>
      <c r="M190" s="106">
        <f>G190*(1+L190/100)</f>
        <v>0</v>
      </c>
      <c r="N190" s="104">
        <v>1</v>
      </c>
      <c r="O190" s="104">
        <f>ROUND(E190*N190,5)</f>
        <v>1.159E-2</v>
      </c>
      <c r="P190" s="104">
        <v>0</v>
      </c>
      <c r="Q190" s="104">
        <f>ROUND(E190*P190,5)</f>
        <v>0</v>
      </c>
      <c r="R190" s="104"/>
      <c r="S190" s="104"/>
      <c r="T190" s="105">
        <v>0</v>
      </c>
      <c r="U190" s="104">
        <f>ROUND(E190*T190,2)</f>
        <v>0</v>
      </c>
      <c r="V190" s="99"/>
      <c r="W190" s="99"/>
      <c r="X190" s="99"/>
      <c r="Y190" s="99"/>
      <c r="Z190" s="99"/>
      <c r="AA190" s="99"/>
      <c r="AB190" s="99"/>
      <c r="AC190" s="99"/>
      <c r="AD190" s="99"/>
      <c r="AE190" s="99" t="s">
        <v>745</v>
      </c>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row>
    <row r="191" spans="1:60" outlineLevel="1">
      <c r="A191" s="100"/>
      <c r="B191" s="100"/>
      <c r="C191" s="266" t="s">
        <v>1293</v>
      </c>
      <c r="D191" s="265"/>
      <c r="E191" s="264">
        <v>1.1594366666666699E-2</v>
      </c>
      <c r="F191" s="106"/>
      <c r="G191" s="106"/>
      <c r="H191" s="106"/>
      <c r="I191" s="106"/>
      <c r="J191" s="106"/>
      <c r="K191" s="106"/>
      <c r="L191" s="106"/>
      <c r="M191" s="106"/>
      <c r="N191" s="104"/>
      <c r="O191" s="104"/>
      <c r="P191" s="104"/>
      <c r="Q191" s="104"/>
      <c r="R191" s="104"/>
      <c r="S191" s="104"/>
      <c r="T191" s="105"/>
      <c r="U191" s="104"/>
      <c r="V191" s="99"/>
      <c r="W191" s="99"/>
      <c r="X191" s="99"/>
      <c r="Y191" s="99"/>
      <c r="Z191" s="99"/>
      <c r="AA191" s="99"/>
      <c r="AB191" s="99"/>
      <c r="AC191" s="99"/>
      <c r="AD191" s="99"/>
      <c r="AE191" s="99" t="s">
        <v>725</v>
      </c>
      <c r="AF191" s="99">
        <v>0</v>
      </c>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row>
    <row r="192" spans="1:60" ht="22.5" outlineLevel="1">
      <c r="A192" s="100">
        <v>53</v>
      </c>
      <c r="B192" s="100" t="s">
        <v>938</v>
      </c>
      <c r="C192" s="111" t="s">
        <v>937</v>
      </c>
      <c r="D192" s="104" t="s">
        <v>131</v>
      </c>
      <c r="E192" s="257">
        <v>6.3</v>
      </c>
      <c r="F192" s="256">
        <v>0</v>
      </c>
      <c r="G192" s="106">
        <f>ROUND(E192*F192,2)</f>
        <v>0</v>
      </c>
      <c r="H192" s="106"/>
      <c r="I192" s="106">
        <f>ROUND(E192*H192,2)</f>
        <v>0</v>
      </c>
      <c r="J192" s="106"/>
      <c r="K192" s="106">
        <f>ROUND(E192*J192,2)</f>
        <v>0</v>
      </c>
      <c r="L192" s="106">
        <v>21</v>
      </c>
      <c r="M192" s="106">
        <f>G192*(1+L192/100)</f>
        <v>0</v>
      </c>
      <c r="N192" s="104">
        <v>0</v>
      </c>
      <c r="O192" s="104">
        <f>ROUND(E192*N192,5)</f>
        <v>0</v>
      </c>
      <c r="P192" s="104">
        <v>0</v>
      </c>
      <c r="Q192" s="104">
        <f>ROUND(E192*P192,5)</f>
        <v>0</v>
      </c>
      <c r="R192" s="104"/>
      <c r="S192" s="104"/>
      <c r="T192" s="105">
        <v>5.5E-2</v>
      </c>
      <c r="U192" s="104">
        <f>ROUND(E192*T192,2)</f>
        <v>0.35</v>
      </c>
      <c r="V192" s="99"/>
      <c r="W192" s="99"/>
      <c r="X192" s="99"/>
      <c r="Y192" s="99"/>
      <c r="Z192" s="99"/>
      <c r="AA192" s="99"/>
      <c r="AB192" s="99"/>
      <c r="AC192" s="99"/>
      <c r="AD192" s="99"/>
      <c r="AE192" s="99" t="s">
        <v>79</v>
      </c>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row>
    <row r="193" spans="1:60">
      <c r="A193" s="263" t="s">
        <v>149</v>
      </c>
      <c r="B193" s="263" t="s">
        <v>926</v>
      </c>
      <c r="C193" s="262" t="s">
        <v>925</v>
      </c>
      <c r="D193" s="258"/>
      <c r="E193" s="261"/>
      <c r="F193" s="260"/>
      <c r="G193" s="260">
        <f>SUMIF(AE194:AE197,"&lt;&gt;NOR",G194:G197)</f>
        <v>0</v>
      </c>
      <c r="H193" s="260"/>
      <c r="I193" s="260">
        <f>SUM(I194:I197)</f>
        <v>0</v>
      </c>
      <c r="J193" s="260"/>
      <c r="K193" s="260">
        <f>SUM(K194:K197)</f>
        <v>0</v>
      </c>
      <c r="L193" s="260"/>
      <c r="M193" s="260">
        <f>SUM(M194:M197)</f>
        <v>0</v>
      </c>
      <c r="N193" s="258"/>
      <c r="O193" s="258">
        <f>SUM(O194:O197)</f>
        <v>0.44900000000000001</v>
      </c>
      <c r="P193" s="258"/>
      <c r="Q193" s="258">
        <f>SUM(Q194:Q197)</f>
        <v>0</v>
      </c>
      <c r="R193" s="258"/>
      <c r="S193" s="258"/>
      <c r="T193" s="259"/>
      <c r="U193" s="258">
        <f>SUM(U194:U197)</f>
        <v>0</v>
      </c>
      <c r="AE193" t="s">
        <v>78</v>
      </c>
    </row>
    <row r="194" spans="1:60" outlineLevel="1">
      <c r="A194" s="100">
        <v>54</v>
      </c>
      <c r="B194" s="100" t="s">
        <v>924</v>
      </c>
      <c r="C194" s="111" t="s">
        <v>1292</v>
      </c>
      <c r="D194" s="104" t="s">
        <v>178</v>
      </c>
      <c r="E194" s="257">
        <v>1</v>
      </c>
      <c r="F194" s="256">
        <v>0</v>
      </c>
      <c r="G194" s="106">
        <f>ROUND(E194*F194,2)</f>
        <v>0</v>
      </c>
      <c r="H194" s="106"/>
      <c r="I194" s="106">
        <f>ROUND(E194*H194,2)</f>
        <v>0</v>
      </c>
      <c r="J194" s="106"/>
      <c r="K194" s="106">
        <f>ROUND(E194*J194,2)</f>
        <v>0</v>
      </c>
      <c r="L194" s="106">
        <v>21</v>
      </c>
      <c r="M194" s="106">
        <f>G194*(1+L194/100)</f>
        <v>0</v>
      </c>
      <c r="N194" s="104">
        <v>1.4999999999999999E-2</v>
      </c>
      <c r="O194" s="104">
        <f>ROUND(E194*N194,5)</f>
        <v>1.4999999999999999E-2</v>
      </c>
      <c r="P194" s="104">
        <v>0</v>
      </c>
      <c r="Q194" s="104">
        <f>ROUND(E194*P194,5)</f>
        <v>0</v>
      </c>
      <c r="R194" s="104"/>
      <c r="S194" s="104"/>
      <c r="T194" s="105">
        <v>0</v>
      </c>
      <c r="U194" s="104">
        <f>ROUND(E194*T194,2)</f>
        <v>0</v>
      </c>
      <c r="V194" s="99"/>
      <c r="W194" s="99"/>
      <c r="X194" s="99"/>
      <c r="Y194" s="99"/>
      <c r="Z194" s="99"/>
      <c r="AA194" s="99"/>
      <c r="AB194" s="99"/>
      <c r="AC194" s="99"/>
      <c r="AD194" s="99"/>
      <c r="AE194" s="99" t="s">
        <v>745</v>
      </c>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row>
    <row r="195" spans="1:60" outlineLevel="1">
      <c r="A195" s="100"/>
      <c r="B195" s="100"/>
      <c r="C195" s="383" t="s">
        <v>862</v>
      </c>
      <c r="D195" s="384"/>
      <c r="E195" s="385"/>
      <c r="F195" s="386"/>
      <c r="G195" s="366"/>
      <c r="H195" s="106"/>
      <c r="I195" s="106"/>
      <c r="J195" s="106"/>
      <c r="K195" s="106"/>
      <c r="L195" s="106"/>
      <c r="M195" s="106"/>
      <c r="N195" s="104"/>
      <c r="O195" s="104"/>
      <c r="P195" s="104"/>
      <c r="Q195" s="104"/>
      <c r="R195" s="104"/>
      <c r="S195" s="104"/>
      <c r="T195" s="105"/>
      <c r="U195" s="104"/>
      <c r="V195" s="99"/>
      <c r="W195" s="99"/>
      <c r="X195" s="99"/>
      <c r="Y195" s="99"/>
      <c r="Z195" s="99"/>
      <c r="AA195" s="99"/>
      <c r="AB195" s="99"/>
      <c r="AC195" s="99"/>
      <c r="AD195" s="99"/>
      <c r="AE195" s="99" t="s">
        <v>80</v>
      </c>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101" t="str">
        <f>C195</f>
        <v>Dodání a montáž. Specifikace viz. PD a TZ SO 01.</v>
      </c>
      <c r="BB195" s="99"/>
      <c r="BC195" s="99"/>
      <c r="BD195" s="99"/>
      <c r="BE195" s="99"/>
      <c r="BF195" s="99"/>
      <c r="BG195" s="99"/>
      <c r="BH195" s="99"/>
    </row>
    <row r="196" spans="1:60" ht="22.5" outlineLevel="1">
      <c r="A196" s="100">
        <v>55</v>
      </c>
      <c r="B196" s="100" t="s">
        <v>922</v>
      </c>
      <c r="C196" s="111" t="s">
        <v>1291</v>
      </c>
      <c r="D196" s="104" t="s">
        <v>178</v>
      </c>
      <c r="E196" s="257">
        <v>1</v>
      </c>
      <c r="F196" s="256">
        <v>0</v>
      </c>
      <c r="G196" s="106">
        <f>ROUND(E196*F196,2)</f>
        <v>0</v>
      </c>
      <c r="H196" s="106"/>
      <c r="I196" s="106">
        <f>ROUND(E196*H196,2)</f>
        <v>0</v>
      </c>
      <c r="J196" s="106"/>
      <c r="K196" s="106">
        <f>ROUND(E196*J196,2)</f>
        <v>0</v>
      </c>
      <c r="L196" s="106">
        <v>21</v>
      </c>
      <c r="M196" s="106">
        <f>G196*(1+L196/100)</f>
        <v>0</v>
      </c>
      <c r="N196" s="104">
        <v>0.434</v>
      </c>
      <c r="O196" s="104">
        <f>ROUND(E196*N196,5)</f>
        <v>0.434</v>
      </c>
      <c r="P196" s="104">
        <v>0</v>
      </c>
      <c r="Q196" s="104">
        <f>ROUND(E196*P196,5)</f>
        <v>0</v>
      </c>
      <c r="R196" s="104"/>
      <c r="S196" s="104"/>
      <c r="T196" s="105">
        <v>0</v>
      </c>
      <c r="U196" s="104">
        <f>ROUND(E196*T196,2)</f>
        <v>0</v>
      </c>
      <c r="V196" s="99"/>
      <c r="W196" s="99"/>
      <c r="X196" s="99"/>
      <c r="Y196" s="99"/>
      <c r="Z196" s="99"/>
      <c r="AA196" s="99"/>
      <c r="AB196" s="99"/>
      <c r="AC196" s="99"/>
      <c r="AD196" s="99"/>
      <c r="AE196" s="99" t="s">
        <v>745</v>
      </c>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row>
    <row r="197" spans="1:60" outlineLevel="1">
      <c r="A197" s="100"/>
      <c r="B197" s="100"/>
      <c r="C197" s="383" t="s">
        <v>862</v>
      </c>
      <c r="D197" s="384"/>
      <c r="E197" s="385"/>
      <c r="F197" s="386"/>
      <c r="G197" s="366"/>
      <c r="H197" s="106"/>
      <c r="I197" s="106"/>
      <c r="J197" s="106"/>
      <c r="K197" s="106"/>
      <c r="L197" s="106"/>
      <c r="M197" s="106"/>
      <c r="N197" s="104"/>
      <c r="O197" s="104"/>
      <c r="P197" s="104"/>
      <c r="Q197" s="104"/>
      <c r="R197" s="104"/>
      <c r="S197" s="104"/>
      <c r="T197" s="105"/>
      <c r="U197" s="104"/>
      <c r="V197" s="99"/>
      <c r="W197" s="99"/>
      <c r="X197" s="99"/>
      <c r="Y197" s="99"/>
      <c r="Z197" s="99"/>
      <c r="AA197" s="99"/>
      <c r="AB197" s="99"/>
      <c r="AC197" s="99"/>
      <c r="AD197" s="99"/>
      <c r="AE197" s="99" t="s">
        <v>80</v>
      </c>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101" t="str">
        <f>C197</f>
        <v>Dodání a montáž. Specifikace viz. PD a TZ SO 01.</v>
      </c>
      <c r="BB197" s="99"/>
      <c r="BC197" s="99"/>
      <c r="BD197" s="99"/>
      <c r="BE197" s="99"/>
      <c r="BF197" s="99"/>
      <c r="BG197" s="99"/>
      <c r="BH197" s="99"/>
    </row>
    <row r="198" spans="1:60">
      <c r="A198" s="263" t="s">
        <v>149</v>
      </c>
      <c r="B198" s="263" t="s">
        <v>861</v>
      </c>
      <c r="C198" s="262" t="s">
        <v>860</v>
      </c>
      <c r="D198" s="258"/>
      <c r="E198" s="261"/>
      <c r="F198" s="260"/>
      <c r="G198" s="260">
        <f>SUMIF(AE199:AE201,"&lt;&gt;NOR",G199:G201)</f>
        <v>0</v>
      </c>
      <c r="H198" s="260"/>
      <c r="I198" s="260">
        <f>SUM(I199:I201)</f>
        <v>0</v>
      </c>
      <c r="J198" s="260"/>
      <c r="K198" s="260">
        <f>SUM(K199:K201)</f>
        <v>0</v>
      </c>
      <c r="L198" s="260"/>
      <c r="M198" s="260">
        <f>SUM(M199:M201)</f>
        <v>0</v>
      </c>
      <c r="N198" s="258"/>
      <c r="O198" s="258">
        <f>SUM(O199:O201)</f>
        <v>0</v>
      </c>
      <c r="P198" s="258"/>
      <c r="Q198" s="258">
        <f>SUM(Q199:Q201)</f>
        <v>0</v>
      </c>
      <c r="R198" s="258"/>
      <c r="S198" s="258"/>
      <c r="T198" s="259"/>
      <c r="U198" s="258">
        <f>SUM(U199:U201)</f>
        <v>0.63</v>
      </c>
      <c r="AE198" t="s">
        <v>78</v>
      </c>
    </row>
    <row r="199" spans="1:60" outlineLevel="1">
      <c r="A199" s="100">
        <v>56</v>
      </c>
      <c r="B199" s="100" t="s">
        <v>1290</v>
      </c>
      <c r="C199" s="111" t="s">
        <v>1289</v>
      </c>
      <c r="D199" s="104" t="s">
        <v>178</v>
      </c>
      <c r="E199" s="257">
        <v>4</v>
      </c>
      <c r="F199" s="256">
        <v>0</v>
      </c>
      <c r="G199" s="106">
        <f>ROUND(E199*F199,2)</f>
        <v>0</v>
      </c>
      <c r="H199" s="106"/>
      <c r="I199" s="106">
        <f>ROUND(E199*H199,2)</f>
        <v>0</v>
      </c>
      <c r="J199" s="106"/>
      <c r="K199" s="106">
        <f>ROUND(E199*J199,2)</f>
        <v>0</v>
      </c>
      <c r="L199" s="106">
        <v>21</v>
      </c>
      <c r="M199" s="106">
        <f>G199*(1+L199/100)</f>
        <v>0</v>
      </c>
      <c r="N199" s="104">
        <v>0</v>
      </c>
      <c r="O199" s="104">
        <f>ROUND(E199*N199,5)</f>
        <v>0</v>
      </c>
      <c r="P199" s="104">
        <v>0</v>
      </c>
      <c r="Q199" s="104">
        <f>ROUND(E199*P199,5)</f>
        <v>0</v>
      </c>
      <c r="R199" s="104"/>
      <c r="S199" s="104"/>
      <c r="T199" s="105">
        <v>0.158</v>
      </c>
      <c r="U199" s="104">
        <f>ROUND(E199*T199,2)</f>
        <v>0.63</v>
      </c>
      <c r="V199" s="99"/>
      <c r="W199" s="99"/>
      <c r="X199" s="99"/>
      <c r="Y199" s="99"/>
      <c r="Z199" s="99"/>
      <c r="AA199" s="99"/>
      <c r="AB199" s="99"/>
      <c r="AC199" s="99"/>
      <c r="AD199" s="99"/>
      <c r="AE199" s="99" t="s">
        <v>79</v>
      </c>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row>
    <row r="200" spans="1:60" ht="22.5" outlineLevel="1">
      <c r="A200" s="100"/>
      <c r="B200" s="100"/>
      <c r="C200" s="383" t="s">
        <v>857</v>
      </c>
      <c r="D200" s="384"/>
      <c r="E200" s="385"/>
      <c r="F200" s="386"/>
      <c r="G200" s="366"/>
      <c r="H200" s="106"/>
      <c r="I200" s="106"/>
      <c r="J200" s="106"/>
      <c r="K200" s="106"/>
      <c r="L200" s="106"/>
      <c r="M200" s="106"/>
      <c r="N200" s="104"/>
      <c r="O200" s="104"/>
      <c r="P200" s="104"/>
      <c r="Q200" s="104"/>
      <c r="R200" s="104"/>
      <c r="S200" s="104"/>
      <c r="T200" s="105"/>
      <c r="U200" s="104"/>
      <c r="V200" s="99"/>
      <c r="W200" s="99"/>
      <c r="X200" s="99"/>
      <c r="Y200" s="99"/>
      <c r="Z200" s="99"/>
      <c r="AA200" s="99"/>
      <c r="AB200" s="99"/>
      <c r="AC200" s="99"/>
      <c r="AD200" s="99"/>
      <c r="AE200" s="99" t="s">
        <v>80</v>
      </c>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101" t="str">
        <f>C200</f>
        <v>Vyvrtání a vyčištění otvoru, aplikace dvousložkové kotevní hmoty (v ampuli, nebo vytlačením z kartuše) a zasunutí svorníku pro chemické kotvení.</v>
      </c>
      <c r="BB200" s="99"/>
      <c r="BC200" s="99"/>
      <c r="BD200" s="99"/>
      <c r="BE200" s="99"/>
      <c r="BF200" s="99"/>
      <c r="BG200" s="99"/>
      <c r="BH200" s="99"/>
    </row>
    <row r="201" spans="1:60" outlineLevel="1">
      <c r="A201" s="100"/>
      <c r="B201" s="100"/>
      <c r="C201" s="266" t="s">
        <v>1288</v>
      </c>
      <c r="D201" s="265"/>
      <c r="E201" s="264">
        <v>4</v>
      </c>
      <c r="F201" s="106"/>
      <c r="G201" s="106"/>
      <c r="H201" s="106"/>
      <c r="I201" s="106"/>
      <c r="J201" s="106"/>
      <c r="K201" s="106"/>
      <c r="L201" s="106"/>
      <c r="M201" s="106"/>
      <c r="N201" s="104"/>
      <c r="O201" s="104"/>
      <c r="P201" s="104"/>
      <c r="Q201" s="104"/>
      <c r="R201" s="104"/>
      <c r="S201" s="104"/>
      <c r="T201" s="105"/>
      <c r="U201" s="104"/>
      <c r="V201" s="99"/>
      <c r="W201" s="99"/>
      <c r="X201" s="99"/>
      <c r="Y201" s="99"/>
      <c r="Z201" s="99"/>
      <c r="AA201" s="99"/>
      <c r="AB201" s="99"/>
      <c r="AC201" s="99"/>
      <c r="AD201" s="99"/>
      <c r="AE201" s="99" t="s">
        <v>725</v>
      </c>
      <c r="AF201" s="99">
        <v>0</v>
      </c>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row>
    <row r="202" spans="1:60">
      <c r="A202" s="263" t="s">
        <v>149</v>
      </c>
      <c r="B202" s="263" t="s">
        <v>835</v>
      </c>
      <c r="C202" s="262" t="s">
        <v>834</v>
      </c>
      <c r="D202" s="258"/>
      <c r="E202" s="261"/>
      <c r="F202" s="260"/>
      <c r="G202" s="260">
        <f>SUMIF(AE203:AE206,"&lt;&gt;NOR",G203:G206)</f>
        <v>0</v>
      </c>
      <c r="H202" s="260"/>
      <c r="I202" s="260">
        <f>SUM(I203:I206)</f>
        <v>0</v>
      </c>
      <c r="J202" s="260"/>
      <c r="K202" s="260">
        <f>SUM(K203:K206)</f>
        <v>0</v>
      </c>
      <c r="L202" s="260"/>
      <c r="M202" s="260">
        <f>SUM(M203:M206)</f>
        <v>0</v>
      </c>
      <c r="N202" s="258"/>
      <c r="O202" s="258">
        <f>SUM(O203:O206)</f>
        <v>0</v>
      </c>
      <c r="P202" s="258"/>
      <c r="Q202" s="258">
        <f>SUM(Q203:Q206)</f>
        <v>20</v>
      </c>
      <c r="R202" s="258"/>
      <c r="S202" s="258"/>
      <c r="T202" s="259"/>
      <c r="U202" s="258">
        <f>SUM(U203:U206)</f>
        <v>66.84</v>
      </c>
      <c r="AE202" t="s">
        <v>78</v>
      </c>
    </row>
    <row r="203" spans="1:60" outlineLevel="1">
      <c r="A203" s="100">
        <v>57</v>
      </c>
      <c r="B203" s="100" t="s">
        <v>1287</v>
      </c>
      <c r="C203" s="111" t="s">
        <v>1286</v>
      </c>
      <c r="D203" s="104" t="s">
        <v>113</v>
      </c>
      <c r="E203" s="257">
        <v>10</v>
      </c>
      <c r="F203" s="256">
        <v>0</v>
      </c>
      <c r="G203" s="106">
        <f>ROUND(E203*F203,2)</f>
        <v>0</v>
      </c>
      <c r="H203" s="106"/>
      <c r="I203" s="106">
        <f>ROUND(E203*H203,2)</f>
        <v>0</v>
      </c>
      <c r="J203" s="106"/>
      <c r="K203" s="106">
        <f>ROUND(E203*J203,2)</f>
        <v>0</v>
      </c>
      <c r="L203" s="106">
        <v>21</v>
      </c>
      <c r="M203" s="106">
        <f>G203*(1+L203/100)</f>
        <v>0</v>
      </c>
      <c r="N203" s="104">
        <v>0</v>
      </c>
      <c r="O203" s="104">
        <f>ROUND(E203*N203,5)</f>
        <v>0</v>
      </c>
      <c r="P203" s="104">
        <v>2</v>
      </c>
      <c r="Q203" s="104">
        <f>ROUND(E203*P203,5)</f>
        <v>20</v>
      </c>
      <c r="R203" s="104"/>
      <c r="S203" s="104"/>
      <c r="T203" s="105">
        <v>6.4359999999999999</v>
      </c>
      <c r="U203" s="104">
        <f>ROUND(E203*T203,2)</f>
        <v>64.36</v>
      </c>
      <c r="V203" s="99"/>
      <c r="W203" s="99"/>
      <c r="X203" s="99"/>
      <c r="Y203" s="99"/>
      <c r="Z203" s="99"/>
      <c r="AA203" s="99"/>
      <c r="AB203" s="99"/>
      <c r="AC203" s="99"/>
      <c r="AD203" s="99"/>
      <c r="AE203" s="99" t="s">
        <v>79</v>
      </c>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row>
    <row r="204" spans="1:60" ht="22.5" outlineLevel="1">
      <c r="A204" s="100"/>
      <c r="B204" s="100"/>
      <c r="C204" s="266" t="s">
        <v>1285</v>
      </c>
      <c r="D204" s="265"/>
      <c r="E204" s="264">
        <v>10</v>
      </c>
      <c r="F204" s="106"/>
      <c r="G204" s="106"/>
      <c r="H204" s="106"/>
      <c r="I204" s="106"/>
      <c r="J204" s="106"/>
      <c r="K204" s="106"/>
      <c r="L204" s="106"/>
      <c r="M204" s="106"/>
      <c r="N204" s="104"/>
      <c r="O204" s="104"/>
      <c r="P204" s="104"/>
      <c r="Q204" s="104"/>
      <c r="R204" s="104"/>
      <c r="S204" s="104"/>
      <c r="T204" s="105"/>
      <c r="U204" s="104"/>
      <c r="V204" s="99"/>
      <c r="W204" s="99"/>
      <c r="X204" s="99"/>
      <c r="Y204" s="99"/>
      <c r="Z204" s="99"/>
      <c r="AA204" s="99"/>
      <c r="AB204" s="99"/>
      <c r="AC204" s="99"/>
      <c r="AD204" s="99"/>
      <c r="AE204" s="99" t="s">
        <v>725</v>
      </c>
      <c r="AF204" s="99">
        <v>0</v>
      </c>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row>
    <row r="205" spans="1:60" outlineLevel="1">
      <c r="A205" s="100">
        <v>58</v>
      </c>
      <c r="B205" s="100" t="s">
        <v>1284</v>
      </c>
      <c r="C205" s="111" t="s">
        <v>1283</v>
      </c>
      <c r="D205" s="104" t="s">
        <v>120</v>
      </c>
      <c r="E205" s="257">
        <v>25</v>
      </c>
      <c r="F205" s="256">
        <v>0</v>
      </c>
      <c r="G205" s="106">
        <f>ROUND(E205*F205,2)</f>
        <v>0</v>
      </c>
      <c r="H205" s="106"/>
      <c r="I205" s="106">
        <f>ROUND(E205*H205,2)</f>
        <v>0</v>
      </c>
      <c r="J205" s="106"/>
      <c r="K205" s="106">
        <f>ROUND(E205*J205,2)</f>
        <v>0</v>
      </c>
      <c r="L205" s="106">
        <v>21</v>
      </c>
      <c r="M205" s="106">
        <f>G205*(1+L205/100)</f>
        <v>0</v>
      </c>
      <c r="N205" s="104">
        <v>0</v>
      </c>
      <c r="O205" s="104">
        <f>ROUND(E205*N205,5)</f>
        <v>0</v>
      </c>
      <c r="P205" s="104">
        <v>0</v>
      </c>
      <c r="Q205" s="104">
        <f>ROUND(E205*P205,5)</f>
        <v>0</v>
      </c>
      <c r="R205" s="104"/>
      <c r="S205" s="104"/>
      <c r="T205" s="105">
        <v>9.9000000000000005E-2</v>
      </c>
      <c r="U205" s="104">
        <f>ROUND(E205*T205,2)</f>
        <v>2.48</v>
      </c>
      <c r="V205" s="99"/>
      <c r="W205" s="99"/>
      <c r="X205" s="99"/>
      <c r="Y205" s="99"/>
      <c r="Z205" s="99"/>
      <c r="AA205" s="99"/>
      <c r="AB205" s="99"/>
      <c r="AC205" s="99"/>
      <c r="AD205" s="99"/>
      <c r="AE205" s="99" t="s">
        <v>79</v>
      </c>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row>
    <row r="206" spans="1:60" ht="22.5" outlineLevel="1">
      <c r="A206" s="100"/>
      <c r="B206" s="100"/>
      <c r="C206" s="266" t="s">
        <v>1282</v>
      </c>
      <c r="D206" s="265"/>
      <c r="E206" s="264">
        <v>25</v>
      </c>
      <c r="F206" s="106"/>
      <c r="G206" s="106"/>
      <c r="H206" s="106"/>
      <c r="I206" s="106"/>
      <c r="J206" s="106"/>
      <c r="K206" s="106"/>
      <c r="L206" s="106"/>
      <c r="M206" s="106"/>
      <c r="N206" s="104"/>
      <c r="O206" s="104"/>
      <c r="P206" s="104"/>
      <c r="Q206" s="104"/>
      <c r="R206" s="104"/>
      <c r="S206" s="104"/>
      <c r="T206" s="105"/>
      <c r="U206" s="104"/>
      <c r="V206" s="99"/>
      <c r="W206" s="99"/>
      <c r="X206" s="99"/>
      <c r="Y206" s="99"/>
      <c r="Z206" s="99"/>
      <c r="AA206" s="99"/>
      <c r="AB206" s="99"/>
      <c r="AC206" s="99"/>
      <c r="AD206" s="99"/>
      <c r="AE206" s="99" t="s">
        <v>725</v>
      </c>
      <c r="AF206" s="99">
        <v>0</v>
      </c>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row>
    <row r="207" spans="1:60">
      <c r="A207" s="263" t="s">
        <v>149</v>
      </c>
      <c r="B207" s="263" t="s">
        <v>161</v>
      </c>
      <c r="C207" s="262" t="s">
        <v>160</v>
      </c>
      <c r="D207" s="258"/>
      <c r="E207" s="261"/>
      <c r="F207" s="260"/>
      <c r="G207" s="260">
        <f>SUMIF(AE208:AE208,"&lt;&gt;NOR",G208:G208)</f>
        <v>0</v>
      </c>
      <c r="H207" s="260"/>
      <c r="I207" s="260">
        <f>SUM(I208:I208)</f>
        <v>0</v>
      </c>
      <c r="J207" s="260"/>
      <c r="K207" s="260">
        <f>SUM(K208:K208)</f>
        <v>0</v>
      </c>
      <c r="L207" s="260"/>
      <c r="M207" s="260">
        <f>SUM(M208:M208)</f>
        <v>0</v>
      </c>
      <c r="N207" s="258"/>
      <c r="O207" s="258">
        <f>SUM(O208:O208)</f>
        <v>0</v>
      </c>
      <c r="P207" s="258"/>
      <c r="Q207" s="258">
        <f>SUM(Q208:Q208)</f>
        <v>0</v>
      </c>
      <c r="R207" s="258"/>
      <c r="S207" s="258"/>
      <c r="T207" s="259"/>
      <c r="U207" s="258">
        <f>SUM(U208:U208)</f>
        <v>220.49</v>
      </c>
      <c r="AE207" t="s">
        <v>78</v>
      </c>
    </row>
    <row r="208" spans="1:60" outlineLevel="1">
      <c r="A208" s="100">
        <v>59</v>
      </c>
      <c r="B208" s="100" t="s">
        <v>810</v>
      </c>
      <c r="C208" s="111" t="s">
        <v>809</v>
      </c>
      <c r="D208" s="104" t="s">
        <v>120</v>
      </c>
      <c r="E208" s="257">
        <v>565.34699999999998</v>
      </c>
      <c r="F208" s="256">
        <v>0</v>
      </c>
      <c r="G208" s="106">
        <f>ROUND(E208*F208,2)</f>
        <v>0</v>
      </c>
      <c r="H208" s="106"/>
      <c r="I208" s="106">
        <f>ROUND(E208*H208,2)</f>
        <v>0</v>
      </c>
      <c r="J208" s="106"/>
      <c r="K208" s="106">
        <f>ROUND(E208*J208,2)</f>
        <v>0</v>
      </c>
      <c r="L208" s="106">
        <v>21</v>
      </c>
      <c r="M208" s="106">
        <f>G208*(1+L208/100)</f>
        <v>0</v>
      </c>
      <c r="N208" s="104">
        <v>0</v>
      </c>
      <c r="O208" s="104">
        <f>ROUND(E208*N208,5)</f>
        <v>0</v>
      </c>
      <c r="P208" s="104">
        <v>0</v>
      </c>
      <c r="Q208" s="104">
        <f>ROUND(E208*P208,5)</f>
        <v>0</v>
      </c>
      <c r="R208" s="104"/>
      <c r="S208" s="104"/>
      <c r="T208" s="105">
        <v>0.39</v>
      </c>
      <c r="U208" s="104">
        <f>ROUND(E208*T208,2)</f>
        <v>220.49</v>
      </c>
      <c r="V208" s="99"/>
      <c r="W208" s="99"/>
      <c r="X208" s="99"/>
      <c r="Y208" s="99"/>
      <c r="Z208" s="99"/>
      <c r="AA208" s="99"/>
      <c r="AB208" s="99"/>
      <c r="AC208" s="99"/>
      <c r="AD208" s="99"/>
      <c r="AE208" s="99" t="s">
        <v>79</v>
      </c>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row>
    <row r="209" spans="1:60">
      <c r="A209" s="263" t="s">
        <v>149</v>
      </c>
      <c r="B209" s="263" t="s">
        <v>1281</v>
      </c>
      <c r="C209" s="262" t="s">
        <v>1280</v>
      </c>
      <c r="D209" s="258"/>
      <c r="E209" s="261"/>
      <c r="F209" s="260"/>
      <c r="G209" s="260">
        <f>SUMIF(AE210:AE215,"&lt;&gt;NOR",G210:G215)</f>
        <v>0</v>
      </c>
      <c r="H209" s="260"/>
      <c r="I209" s="260">
        <f>SUM(I210:I215)</f>
        <v>0</v>
      </c>
      <c r="J209" s="260"/>
      <c r="K209" s="260">
        <f>SUM(K210:K215)</f>
        <v>0</v>
      </c>
      <c r="L209" s="260"/>
      <c r="M209" s="260">
        <f>SUM(M210:M215)</f>
        <v>0</v>
      </c>
      <c r="N209" s="258"/>
      <c r="O209" s="258">
        <f>SUM(O210:O215)</f>
        <v>1.0209999999999999</v>
      </c>
      <c r="P209" s="258"/>
      <c r="Q209" s="258">
        <f>SUM(Q210:Q215)</f>
        <v>0</v>
      </c>
      <c r="R209" s="258"/>
      <c r="S209" s="258"/>
      <c r="T209" s="259"/>
      <c r="U209" s="258">
        <f>SUM(U210:U215)</f>
        <v>42.3</v>
      </c>
      <c r="AE209" t="s">
        <v>78</v>
      </c>
    </row>
    <row r="210" spans="1:60" outlineLevel="1">
      <c r="A210" s="100">
        <v>60</v>
      </c>
      <c r="B210" s="100" t="s">
        <v>1279</v>
      </c>
      <c r="C210" s="111" t="s">
        <v>1278</v>
      </c>
      <c r="D210" s="104" t="s">
        <v>114</v>
      </c>
      <c r="E210" s="257">
        <v>30.3</v>
      </c>
      <c r="F210" s="256">
        <v>0</v>
      </c>
      <c r="G210" s="106">
        <f>ROUND(E210*F210,2)</f>
        <v>0</v>
      </c>
      <c r="H210" s="106"/>
      <c r="I210" s="106">
        <f>ROUND(E210*H210,2)</f>
        <v>0</v>
      </c>
      <c r="J210" s="106"/>
      <c r="K210" s="106">
        <f>ROUND(E210*J210,2)</f>
        <v>0</v>
      </c>
      <c r="L210" s="106">
        <v>21</v>
      </c>
      <c r="M210" s="106">
        <f>G210*(1+L210/100)</f>
        <v>0</v>
      </c>
      <c r="N210" s="104">
        <v>2.5000000000000001E-4</v>
      </c>
      <c r="O210" s="104">
        <f>ROUND(E210*N210,5)</f>
        <v>7.5799999999999999E-3</v>
      </c>
      <c r="P210" s="104">
        <v>0</v>
      </c>
      <c r="Q210" s="104">
        <f>ROUND(E210*P210,5)</f>
        <v>0</v>
      </c>
      <c r="R210" s="104"/>
      <c r="S210" s="104"/>
      <c r="T210" s="105">
        <v>1.32</v>
      </c>
      <c r="U210" s="104">
        <f>ROUND(E210*T210,2)</f>
        <v>40</v>
      </c>
      <c r="V210" s="99"/>
      <c r="W210" s="99"/>
      <c r="X210" s="99"/>
      <c r="Y210" s="99"/>
      <c r="Z210" s="99"/>
      <c r="AA210" s="99"/>
      <c r="AB210" s="99"/>
      <c r="AC210" s="99"/>
      <c r="AD210" s="99"/>
      <c r="AE210" s="99" t="s">
        <v>79</v>
      </c>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row>
    <row r="211" spans="1:60" ht="33.75" outlineLevel="1">
      <c r="A211" s="100"/>
      <c r="B211" s="100"/>
      <c r="C211" s="383" t="s">
        <v>1277</v>
      </c>
      <c r="D211" s="384"/>
      <c r="E211" s="385"/>
      <c r="F211" s="386"/>
      <c r="G211" s="366"/>
      <c r="H211" s="106"/>
      <c r="I211" s="106"/>
      <c r="J211" s="106"/>
      <c r="K211" s="106"/>
      <c r="L211" s="106"/>
      <c r="M211" s="106"/>
      <c r="N211" s="104"/>
      <c r="O211" s="104"/>
      <c r="P211" s="104"/>
      <c r="Q211" s="104"/>
      <c r="R211" s="104"/>
      <c r="S211" s="104"/>
      <c r="T211" s="105"/>
      <c r="U211" s="104"/>
      <c r="V211" s="99"/>
      <c r="W211" s="99"/>
      <c r="X211" s="99"/>
      <c r="Y211" s="99"/>
      <c r="Z211" s="99"/>
      <c r="AA211" s="99"/>
      <c r="AB211" s="99"/>
      <c r="AC211" s="99"/>
      <c r="AD211" s="99"/>
      <c r="AE211" s="99" t="s">
        <v>80</v>
      </c>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101" t="str">
        <f>C211</f>
        <v>Včetně položení podkladního roštu na rovný pevný povrch přes pryžovou podložku tl. min. 5 mm, položení palubek a upevnění nerezovými šrouby A4. Bez povrchové úpravy nátěrem. Spáry max. 8 mm.</v>
      </c>
      <c r="BB211" s="99"/>
      <c r="BC211" s="99"/>
      <c r="BD211" s="99"/>
      <c r="BE211" s="99"/>
      <c r="BF211" s="99"/>
      <c r="BG211" s="99"/>
      <c r="BH211" s="99"/>
    </row>
    <row r="212" spans="1:60" ht="22.5" outlineLevel="1">
      <c r="A212" s="100">
        <v>61</v>
      </c>
      <c r="B212" s="100" t="s">
        <v>1276</v>
      </c>
      <c r="C212" s="111" t="s">
        <v>1275</v>
      </c>
      <c r="D212" s="104" t="s">
        <v>113</v>
      </c>
      <c r="E212" s="257">
        <v>1.53548</v>
      </c>
      <c r="F212" s="256">
        <v>0</v>
      </c>
      <c r="G212" s="106">
        <f>ROUND(E212*F212,2)</f>
        <v>0</v>
      </c>
      <c r="H212" s="106"/>
      <c r="I212" s="106">
        <f>ROUND(E212*H212,2)</f>
        <v>0</v>
      </c>
      <c r="J212" s="106"/>
      <c r="K212" s="106">
        <f>ROUND(E212*J212,2)</f>
        <v>0</v>
      </c>
      <c r="L212" s="106">
        <v>21</v>
      </c>
      <c r="M212" s="106">
        <f>G212*(1+L212/100)</f>
        <v>0</v>
      </c>
      <c r="N212" s="104">
        <v>0.66</v>
      </c>
      <c r="O212" s="104">
        <f>ROUND(E212*N212,5)</f>
        <v>1.01342</v>
      </c>
      <c r="P212" s="104">
        <v>0</v>
      </c>
      <c r="Q212" s="104">
        <f>ROUND(E212*P212,5)</f>
        <v>0</v>
      </c>
      <c r="R212" s="104"/>
      <c r="S212" s="104"/>
      <c r="T212" s="105">
        <v>0</v>
      </c>
      <c r="U212" s="104">
        <f>ROUND(E212*T212,2)</f>
        <v>0</v>
      </c>
      <c r="V212" s="99"/>
      <c r="W212" s="99"/>
      <c r="X212" s="99"/>
      <c r="Y212" s="99"/>
      <c r="Z212" s="99"/>
      <c r="AA212" s="99"/>
      <c r="AB212" s="99"/>
      <c r="AC212" s="99"/>
      <c r="AD212" s="99"/>
      <c r="AE212" s="99" t="s">
        <v>745</v>
      </c>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row>
    <row r="213" spans="1:60" outlineLevel="1">
      <c r="A213" s="100"/>
      <c r="B213" s="100"/>
      <c r="C213" s="266" t="s">
        <v>1274</v>
      </c>
      <c r="D213" s="265"/>
      <c r="E213" s="264">
        <v>0.14168</v>
      </c>
      <c r="F213" s="106"/>
      <c r="G213" s="106"/>
      <c r="H213" s="106"/>
      <c r="I213" s="106"/>
      <c r="J213" s="106"/>
      <c r="K213" s="106"/>
      <c r="L213" s="106"/>
      <c r="M213" s="106"/>
      <c r="N213" s="104"/>
      <c r="O213" s="104"/>
      <c r="P213" s="104"/>
      <c r="Q213" s="104"/>
      <c r="R213" s="104"/>
      <c r="S213" s="104"/>
      <c r="T213" s="105"/>
      <c r="U213" s="104"/>
      <c r="V213" s="99"/>
      <c r="W213" s="99"/>
      <c r="X213" s="99"/>
      <c r="Y213" s="99"/>
      <c r="Z213" s="99"/>
      <c r="AA213" s="99"/>
      <c r="AB213" s="99"/>
      <c r="AC213" s="99"/>
      <c r="AD213" s="99"/>
      <c r="AE213" s="99" t="s">
        <v>725</v>
      </c>
      <c r="AF213" s="99">
        <v>0</v>
      </c>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row>
    <row r="214" spans="1:60" outlineLevel="1">
      <c r="A214" s="100"/>
      <c r="B214" s="100"/>
      <c r="C214" s="266" t="s">
        <v>1273</v>
      </c>
      <c r="D214" s="265"/>
      <c r="E214" s="264">
        <v>1.3937999999999999</v>
      </c>
      <c r="F214" s="106"/>
      <c r="G214" s="106"/>
      <c r="H214" s="106"/>
      <c r="I214" s="106"/>
      <c r="J214" s="106"/>
      <c r="K214" s="106"/>
      <c r="L214" s="106"/>
      <c r="M214" s="106"/>
      <c r="N214" s="104"/>
      <c r="O214" s="104"/>
      <c r="P214" s="104"/>
      <c r="Q214" s="104"/>
      <c r="R214" s="104"/>
      <c r="S214" s="104"/>
      <c r="T214" s="105"/>
      <c r="U214" s="104"/>
      <c r="V214" s="99"/>
      <c r="W214" s="99"/>
      <c r="X214" s="99"/>
      <c r="Y214" s="99"/>
      <c r="Z214" s="99"/>
      <c r="AA214" s="99"/>
      <c r="AB214" s="99"/>
      <c r="AC214" s="99"/>
      <c r="AD214" s="99"/>
      <c r="AE214" s="99" t="s">
        <v>725</v>
      </c>
      <c r="AF214" s="99">
        <v>0</v>
      </c>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row>
    <row r="215" spans="1:60" outlineLevel="1">
      <c r="A215" s="100">
        <v>62</v>
      </c>
      <c r="B215" s="100" t="s">
        <v>1272</v>
      </c>
      <c r="C215" s="111" t="s">
        <v>1271</v>
      </c>
      <c r="D215" s="104" t="s">
        <v>120</v>
      </c>
      <c r="E215" s="257">
        <v>1.0209999999999999</v>
      </c>
      <c r="F215" s="256">
        <v>0</v>
      </c>
      <c r="G215" s="106">
        <f>ROUND(E215*F215,2)</f>
        <v>0</v>
      </c>
      <c r="H215" s="106"/>
      <c r="I215" s="106">
        <f>ROUND(E215*H215,2)</f>
        <v>0</v>
      </c>
      <c r="J215" s="106"/>
      <c r="K215" s="106">
        <f>ROUND(E215*J215,2)</f>
        <v>0</v>
      </c>
      <c r="L215" s="106">
        <v>21</v>
      </c>
      <c r="M215" s="106">
        <f>G215*(1+L215/100)</f>
        <v>0</v>
      </c>
      <c r="N215" s="104">
        <v>0</v>
      </c>
      <c r="O215" s="104">
        <f>ROUND(E215*N215,5)</f>
        <v>0</v>
      </c>
      <c r="P215" s="104">
        <v>0</v>
      </c>
      <c r="Q215" s="104">
        <f>ROUND(E215*P215,5)</f>
        <v>0</v>
      </c>
      <c r="R215" s="104"/>
      <c r="S215" s="104"/>
      <c r="T215" s="105">
        <v>2.2549999999999999</v>
      </c>
      <c r="U215" s="104">
        <f>ROUND(E215*T215,2)</f>
        <v>2.2999999999999998</v>
      </c>
      <c r="V215" s="99"/>
      <c r="W215" s="99"/>
      <c r="X215" s="99"/>
      <c r="Y215" s="99"/>
      <c r="Z215" s="99"/>
      <c r="AA215" s="99"/>
      <c r="AB215" s="99"/>
      <c r="AC215" s="99"/>
      <c r="AD215" s="99"/>
      <c r="AE215" s="99" t="s">
        <v>79</v>
      </c>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row>
    <row r="216" spans="1:60">
      <c r="A216" s="263" t="s">
        <v>149</v>
      </c>
      <c r="B216" s="263" t="s">
        <v>741</v>
      </c>
      <c r="C216" s="262" t="s">
        <v>740</v>
      </c>
      <c r="D216" s="258"/>
      <c r="E216" s="261"/>
      <c r="F216" s="260"/>
      <c r="G216" s="260">
        <f>SUMIF(AE217:AE220,"&lt;&gt;NOR",G217:G220)</f>
        <v>0</v>
      </c>
      <c r="H216" s="260"/>
      <c r="I216" s="260">
        <f>SUM(I217:I220)</f>
        <v>0</v>
      </c>
      <c r="J216" s="260"/>
      <c r="K216" s="260">
        <f>SUM(K217:K220)</f>
        <v>0</v>
      </c>
      <c r="L216" s="260"/>
      <c r="M216" s="260">
        <f>SUM(M217:M220)</f>
        <v>0</v>
      </c>
      <c r="N216" s="258"/>
      <c r="O216" s="258">
        <f>SUM(O217:O220)</f>
        <v>2.1900000000000001E-3</v>
      </c>
      <c r="P216" s="258"/>
      <c r="Q216" s="258">
        <f>SUM(Q217:Q220)</f>
        <v>0</v>
      </c>
      <c r="R216" s="258"/>
      <c r="S216" s="258"/>
      <c r="T216" s="259"/>
      <c r="U216" s="258">
        <f>SUM(U217:U220)</f>
        <v>7.31</v>
      </c>
      <c r="AE216" t="s">
        <v>78</v>
      </c>
    </row>
    <row r="217" spans="1:60" outlineLevel="1">
      <c r="A217" s="100">
        <v>63</v>
      </c>
      <c r="B217" s="100" t="s">
        <v>739</v>
      </c>
      <c r="C217" s="111" t="s">
        <v>738</v>
      </c>
      <c r="D217" s="104" t="s">
        <v>114</v>
      </c>
      <c r="E217" s="257">
        <v>24.3628</v>
      </c>
      <c r="F217" s="256">
        <v>0</v>
      </c>
      <c r="G217" s="106">
        <f>ROUND(E217*F217,2)</f>
        <v>0</v>
      </c>
      <c r="H217" s="106"/>
      <c r="I217" s="106">
        <f>ROUND(E217*H217,2)</f>
        <v>0</v>
      </c>
      <c r="J217" s="106"/>
      <c r="K217" s="106">
        <f>ROUND(E217*J217,2)</f>
        <v>0</v>
      </c>
      <c r="L217" s="106">
        <v>21</v>
      </c>
      <c r="M217" s="106">
        <f>G217*(1+L217/100)</f>
        <v>0</v>
      </c>
      <c r="N217" s="104">
        <v>9.0000000000000006E-5</v>
      </c>
      <c r="O217" s="104">
        <f>ROUND(E217*N217,5)</f>
        <v>2.1900000000000001E-3</v>
      </c>
      <c r="P217" s="104">
        <v>0</v>
      </c>
      <c r="Q217" s="104">
        <f>ROUND(E217*P217,5)</f>
        <v>0</v>
      </c>
      <c r="R217" s="104"/>
      <c r="S217" s="104"/>
      <c r="T217" s="105">
        <v>0.3</v>
      </c>
      <c r="U217" s="104">
        <f>ROUND(E217*T217,2)</f>
        <v>7.31</v>
      </c>
      <c r="V217" s="99"/>
      <c r="W217" s="99"/>
      <c r="X217" s="99"/>
      <c r="Y217" s="99"/>
      <c r="Z217" s="99"/>
      <c r="AA217" s="99"/>
      <c r="AB217" s="99"/>
      <c r="AC217" s="99"/>
      <c r="AD217" s="99"/>
      <c r="AE217" s="99" t="s">
        <v>79</v>
      </c>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row>
    <row r="218" spans="1:60" ht="22.5" outlineLevel="1">
      <c r="A218" s="100"/>
      <c r="B218" s="100"/>
      <c r="C218" s="383" t="s">
        <v>737</v>
      </c>
      <c r="D218" s="384"/>
      <c r="E218" s="385"/>
      <c r="F218" s="386"/>
      <c r="G218" s="366"/>
      <c r="H218" s="106"/>
      <c r="I218" s="106"/>
      <c r="J218" s="106"/>
      <c r="K218" s="106"/>
      <c r="L218" s="106"/>
      <c r="M218" s="106"/>
      <c r="N218" s="104"/>
      <c r="O218" s="104"/>
      <c r="P218" s="104"/>
      <c r="Q218" s="104"/>
      <c r="R218" s="104"/>
      <c r="S218" s="104"/>
      <c r="T218" s="105"/>
      <c r="U218" s="104"/>
      <c r="V218" s="99"/>
      <c r="W218" s="99"/>
      <c r="X218" s="99"/>
      <c r="Y218" s="99"/>
      <c r="Z218" s="99"/>
      <c r="AA218" s="99"/>
      <c r="AB218" s="99"/>
      <c r="AC218" s="99"/>
      <c r="AD218" s="99"/>
      <c r="AE218" s="99" t="s">
        <v>80</v>
      </c>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101" t="str">
        <f>C218</f>
        <v>Tenkovrstvá lazura v min. dvou vrstvách (stejná jako u herních prvků), vhodná na prvky v přímém kontaktu s dětmi dle DIN 53160 a v souladu s požadavky EN 71-3.</v>
      </c>
      <c r="BB218" s="99"/>
      <c r="BC218" s="99"/>
      <c r="BD218" s="99"/>
      <c r="BE218" s="99"/>
      <c r="BF218" s="99"/>
      <c r="BG218" s="99"/>
      <c r="BH218" s="99"/>
    </row>
    <row r="219" spans="1:60" outlineLevel="1">
      <c r="A219" s="100"/>
      <c r="B219" s="100"/>
      <c r="C219" s="266" t="s">
        <v>1270</v>
      </c>
      <c r="D219" s="265"/>
      <c r="E219" s="264">
        <v>0.49280000000000002</v>
      </c>
      <c r="F219" s="106"/>
      <c r="G219" s="106"/>
      <c r="H219" s="106"/>
      <c r="I219" s="106"/>
      <c r="J219" s="106"/>
      <c r="K219" s="106"/>
      <c r="L219" s="106"/>
      <c r="M219" s="106"/>
      <c r="N219" s="104"/>
      <c r="O219" s="104"/>
      <c r="P219" s="104"/>
      <c r="Q219" s="104"/>
      <c r="R219" s="104"/>
      <c r="S219" s="104"/>
      <c r="T219" s="105"/>
      <c r="U219" s="104"/>
      <c r="V219" s="99"/>
      <c r="W219" s="99"/>
      <c r="X219" s="99"/>
      <c r="Y219" s="99"/>
      <c r="Z219" s="99"/>
      <c r="AA219" s="99"/>
      <c r="AB219" s="99"/>
      <c r="AC219" s="99"/>
      <c r="AD219" s="99"/>
      <c r="AE219" s="99" t="s">
        <v>725</v>
      </c>
      <c r="AF219" s="99">
        <v>0</v>
      </c>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row>
    <row r="220" spans="1:60" outlineLevel="1">
      <c r="A220" s="100"/>
      <c r="B220" s="100"/>
      <c r="C220" s="266" t="s">
        <v>1269</v>
      </c>
      <c r="D220" s="265"/>
      <c r="E220" s="264">
        <v>23.87</v>
      </c>
      <c r="F220" s="106"/>
      <c r="G220" s="106"/>
      <c r="H220" s="106"/>
      <c r="I220" s="106"/>
      <c r="J220" s="106"/>
      <c r="K220" s="106"/>
      <c r="L220" s="106"/>
      <c r="M220" s="106"/>
      <c r="N220" s="104"/>
      <c r="O220" s="104"/>
      <c r="P220" s="104"/>
      <c r="Q220" s="104"/>
      <c r="R220" s="104"/>
      <c r="S220" s="104"/>
      <c r="T220" s="105"/>
      <c r="U220" s="104"/>
      <c r="V220" s="99"/>
      <c r="W220" s="99"/>
      <c r="X220" s="99"/>
      <c r="Y220" s="99"/>
      <c r="Z220" s="99"/>
      <c r="AA220" s="99"/>
      <c r="AB220" s="99"/>
      <c r="AC220" s="99"/>
      <c r="AD220" s="99"/>
      <c r="AE220" s="99" t="s">
        <v>725</v>
      </c>
      <c r="AF220" s="99">
        <v>0</v>
      </c>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row>
    <row r="221" spans="1:60">
      <c r="A221" s="263" t="s">
        <v>149</v>
      </c>
      <c r="B221" s="263" t="s">
        <v>302</v>
      </c>
      <c r="C221" s="262" t="s">
        <v>724</v>
      </c>
      <c r="D221" s="258"/>
      <c r="E221" s="261"/>
      <c r="F221" s="260"/>
      <c r="G221" s="260">
        <f>SUMIF(AE222:AE226,"&lt;&gt;NOR",G222:G226)</f>
        <v>0</v>
      </c>
      <c r="H221" s="260"/>
      <c r="I221" s="260">
        <f>SUM(I222:I226)</f>
        <v>0</v>
      </c>
      <c r="J221" s="260"/>
      <c r="K221" s="260">
        <f>SUM(K222:K226)</f>
        <v>0</v>
      </c>
      <c r="L221" s="260"/>
      <c r="M221" s="260">
        <f>SUM(M222:M226)</f>
        <v>0</v>
      </c>
      <c r="N221" s="258"/>
      <c r="O221" s="258">
        <f>SUM(O222:O226)</f>
        <v>0</v>
      </c>
      <c r="P221" s="258"/>
      <c r="Q221" s="258">
        <f>SUM(Q222:Q226)</f>
        <v>0</v>
      </c>
      <c r="R221" s="258"/>
      <c r="S221" s="258"/>
      <c r="T221" s="259"/>
      <c r="U221" s="258">
        <f>SUM(U222:U226)</f>
        <v>151.4</v>
      </c>
      <c r="AE221" t="s">
        <v>78</v>
      </c>
    </row>
    <row r="222" spans="1:60" ht="22.5" outlineLevel="1">
      <c r="A222" s="100">
        <v>64</v>
      </c>
      <c r="B222" s="100" t="s">
        <v>723</v>
      </c>
      <c r="C222" s="111" t="s">
        <v>722</v>
      </c>
      <c r="D222" s="104" t="s">
        <v>120</v>
      </c>
      <c r="E222" s="257">
        <v>218.15</v>
      </c>
      <c r="F222" s="256">
        <v>0</v>
      </c>
      <c r="G222" s="106">
        <f>ROUND(E222*F222,2)</f>
        <v>0</v>
      </c>
      <c r="H222" s="106"/>
      <c r="I222" s="106">
        <f>ROUND(E222*H222,2)</f>
        <v>0</v>
      </c>
      <c r="J222" s="106"/>
      <c r="K222" s="106">
        <f>ROUND(E222*J222,2)</f>
        <v>0</v>
      </c>
      <c r="L222" s="106">
        <v>21</v>
      </c>
      <c r="M222" s="106">
        <f>G222*(1+L222/100)</f>
        <v>0</v>
      </c>
      <c r="N222" s="104">
        <v>0</v>
      </c>
      <c r="O222" s="104">
        <f>ROUND(E222*N222,5)</f>
        <v>0</v>
      </c>
      <c r="P222" s="104">
        <v>0</v>
      </c>
      <c r="Q222" s="104">
        <f>ROUND(E222*P222,5)</f>
        <v>0</v>
      </c>
      <c r="R222" s="104"/>
      <c r="S222" s="104"/>
      <c r="T222" s="105">
        <v>0.68799999999999994</v>
      </c>
      <c r="U222" s="104">
        <f>ROUND(E222*T222,2)</f>
        <v>150.09</v>
      </c>
      <c r="V222" s="99"/>
      <c r="W222" s="99"/>
      <c r="X222" s="99"/>
      <c r="Y222" s="99"/>
      <c r="Z222" s="99"/>
      <c r="AA222" s="99"/>
      <c r="AB222" s="99"/>
      <c r="AC222" s="99"/>
      <c r="AD222" s="99"/>
      <c r="AE222" s="99" t="s">
        <v>79</v>
      </c>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row>
    <row r="223" spans="1:60" ht="22.5" outlineLevel="1">
      <c r="A223" s="100">
        <v>65</v>
      </c>
      <c r="B223" s="100" t="s">
        <v>721</v>
      </c>
      <c r="C223" s="111" t="s">
        <v>720</v>
      </c>
      <c r="D223" s="104" t="s">
        <v>120</v>
      </c>
      <c r="E223" s="257">
        <v>218.15</v>
      </c>
      <c r="F223" s="256">
        <v>0</v>
      </c>
      <c r="G223" s="106">
        <f>ROUND(E223*F223,2)</f>
        <v>0</v>
      </c>
      <c r="H223" s="106"/>
      <c r="I223" s="106">
        <f>ROUND(E223*H223,2)</f>
        <v>0</v>
      </c>
      <c r="J223" s="106"/>
      <c r="K223" s="106">
        <f>ROUND(E223*J223,2)</f>
        <v>0</v>
      </c>
      <c r="L223" s="106">
        <v>21</v>
      </c>
      <c r="M223" s="106">
        <f>G223*(1+L223/100)</f>
        <v>0</v>
      </c>
      <c r="N223" s="104">
        <v>0</v>
      </c>
      <c r="O223" s="104">
        <f>ROUND(E223*N223,5)</f>
        <v>0</v>
      </c>
      <c r="P223" s="104">
        <v>0</v>
      </c>
      <c r="Q223" s="104">
        <f>ROUND(E223*P223,5)</f>
        <v>0</v>
      </c>
      <c r="R223" s="104"/>
      <c r="S223" s="104"/>
      <c r="T223" s="105">
        <v>0</v>
      </c>
      <c r="U223" s="104">
        <f>ROUND(E223*T223,2)</f>
        <v>0</v>
      </c>
      <c r="V223" s="99"/>
      <c r="W223" s="99"/>
      <c r="X223" s="99"/>
      <c r="Y223" s="99"/>
      <c r="Z223" s="99"/>
      <c r="AA223" s="99"/>
      <c r="AB223" s="99"/>
      <c r="AC223" s="99"/>
      <c r="AD223" s="99"/>
      <c r="AE223" s="99" t="s">
        <v>79</v>
      </c>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row>
    <row r="224" spans="1:60" outlineLevel="1">
      <c r="A224" s="100">
        <v>66</v>
      </c>
      <c r="B224" s="100" t="s">
        <v>719</v>
      </c>
      <c r="C224" s="111" t="s">
        <v>718</v>
      </c>
      <c r="D224" s="104" t="s">
        <v>120</v>
      </c>
      <c r="E224" s="257">
        <v>218.15</v>
      </c>
      <c r="F224" s="256">
        <v>0</v>
      </c>
      <c r="G224" s="106">
        <f>ROUND(E224*F224,2)</f>
        <v>0</v>
      </c>
      <c r="H224" s="106"/>
      <c r="I224" s="106">
        <f>ROUND(E224*H224,2)</f>
        <v>0</v>
      </c>
      <c r="J224" s="106"/>
      <c r="K224" s="106">
        <f>ROUND(E224*J224,2)</f>
        <v>0</v>
      </c>
      <c r="L224" s="106">
        <v>21</v>
      </c>
      <c r="M224" s="106">
        <f>G224*(1+L224/100)</f>
        <v>0</v>
      </c>
      <c r="N224" s="104">
        <v>0</v>
      </c>
      <c r="O224" s="104">
        <f>ROUND(E224*N224,5)</f>
        <v>0</v>
      </c>
      <c r="P224" s="104">
        <v>0</v>
      </c>
      <c r="Q224" s="104">
        <f>ROUND(E224*P224,5)</f>
        <v>0</v>
      </c>
      <c r="R224" s="104"/>
      <c r="S224" s="104"/>
      <c r="T224" s="105">
        <v>6.0000000000000001E-3</v>
      </c>
      <c r="U224" s="104">
        <f>ROUND(E224*T224,2)</f>
        <v>1.31</v>
      </c>
      <c r="V224" s="99"/>
      <c r="W224" s="99"/>
      <c r="X224" s="99"/>
      <c r="Y224" s="99"/>
      <c r="Z224" s="99"/>
      <c r="AA224" s="99"/>
      <c r="AB224" s="99"/>
      <c r="AC224" s="99"/>
      <c r="AD224" s="99"/>
      <c r="AE224" s="99" t="s">
        <v>79</v>
      </c>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row>
    <row r="225" spans="1:60" ht="22.5" outlineLevel="1">
      <c r="A225" s="100">
        <v>67</v>
      </c>
      <c r="B225" s="100" t="s">
        <v>717</v>
      </c>
      <c r="C225" s="111" t="s">
        <v>716</v>
      </c>
      <c r="D225" s="104" t="s">
        <v>120</v>
      </c>
      <c r="E225" s="257">
        <v>205.643</v>
      </c>
      <c r="F225" s="256">
        <v>0</v>
      </c>
      <c r="G225" s="106">
        <f>ROUND(E225*F225,2)</f>
        <v>0</v>
      </c>
      <c r="H225" s="106"/>
      <c r="I225" s="106">
        <f>ROUND(E225*H225,2)</f>
        <v>0</v>
      </c>
      <c r="J225" s="106"/>
      <c r="K225" s="106">
        <f>ROUND(E225*J225,2)</f>
        <v>0</v>
      </c>
      <c r="L225" s="106">
        <v>21</v>
      </c>
      <c r="M225" s="106">
        <f>G225*(1+L225/100)</f>
        <v>0</v>
      </c>
      <c r="N225" s="104">
        <v>0</v>
      </c>
      <c r="O225" s="104">
        <f>ROUND(E225*N225,5)</f>
        <v>0</v>
      </c>
      <c r="P225" s="104">
        <v>0</v>
      </c>
      <c r="Q225" s="104">
        <f>ROUND(E225*P225,5)</f>
        <v>0</v>
      </c>
      <c r="R225" s="104"/>
      <c r="S225" s="104"/>
      <c r="T225" s="105">
        <v>0</v>
      </c>
      <c r="U225" s="104">
        <f>ROUND(E225*T225,2)</f>
        <v>0</v>
      </c>
      <c r="V225" s="99"/>
      <c r="W225" s="99"/>
      <c r="X225" s="99"/>
      <c r="Y225" s="99"/>
      <c r="Z225" s="99"/>
      <c r="AA225" s="99"/>
      <c r="AB225" s="99"/>
      <c r="AC225" s="99"/>
      <c r="AD225" s="99"/>
      <c r="AE225" s="99" t="s">
        <v>79</v>
      </c>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row>
    <row r="226" spans="1:60" ht="22.5" outlineLevel="1">
      <c r="A226" s="110">
        <v>68</v>
      </c>
      <c r="B226" s="110" t="s">
        <v>1268</v>
      </c>
      <c r="C226" s="139" t="s">
        <v>1267</v>
      </c>
      <c r="D226" s="251" t="s">
        <v>120</v>
      </c>
      <c r="E226" s="255">
        <v>12.507</v>
      </c>
      <c r="F226" s="254">
        <v>0</v>
      </c>
      <c r="G226" s="253">
        <f>ROUND(E226*F226,2)</f>
        <v>0</v>
      </c>
      <c r="H226" s="253"/>
      <c r="I226" s="253">
        <f>ROUND(E226*H226,2)</f>
        <v>0</v>
      </c>
      <c r="J226" s="253"/>
      <c r="K226" s="253">
        <f>ROUND(E226*J226,2)</f>
        <v>0</v>
      </c>
      <c r="L226" s="253">
        <v>21</v>
      </c>
      <c r="M226" s="253">
        <f>G226*(1+L226/100)</f>
        <v>0</v>
      </c>
      <c r="N226" s="251">
        <v>0</v>
      </c>
      <c r="O226" s="251">
        <f>ROUND(E226*N226,5)</f>
        <v>0</v>
      </c>
      <c r="P226" s="251">
        <v>0</v>
      </c>
      <c r="Q226" s="251">
        <f>ROUND(E226*P226,5)</f>
        <v>0</v>
      </c>
      <c r="R226" s="251"/>
      <c r="S226" s="251"/>
      <c r="T226" s="252">
        <v>0</v>
      </c>
      <c r="U226" s="251">
        <f>ROUND(E226*T226,2)</f>
        <v>0</v>
      </c>
      <c r="V226" s="99"/>
      <c r="W226" s="99"/>
      <c r="X226" s="99"/>
      <c r="Y226" s="99"/>
      <c r="Z226" s="99"/>
      <c r="AA226" s="99"/>
      <c r="AB226" s="99"/>
      <c r="AC226" s="99"/>
      <c r="AD226" s="99"/>
      <c r="AE226" s="99" t="s">
        <v>79</v>
      </c>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row>
    <row r="227" spans="1:60">
      <c r="A227" s="4"/>
      <c r="B227" s="5" t="s">
        <v>712</v>
      </c>
      <c r="C227" s="250" t="s">
        <v>712</v>
      </c>
      <c r="D227" s="4"/>
      <c r="E227" s="4"/>
      <c r="F227" s="4"/>
      <c r="G227" s="4"/>
      <c r="H227" s="4"/>
      <c r="I227" s="4"/>
      <c r="J227" s="4"/>
      <c r="K227" s="4"/>
      <c r="L227" s="4"/>
      <c r="M227" s="4"/>
      <c r="N227" s="4"/>
      <c r="O227" s="4"/>
      <c r="P227" s="4"/>
      <c r="Q227" s="4"/>
      <c r="R227" s="4"/>
      <c r="S227" s="4"/>
      <c r="T227" s="4"/>
      <c r="U227" s="4"/>
      <c r="AC227">
        <v>12</v>
      </c>
      <c r="AD227">
        <v>21</v>
      </c>
    </row>
    <row r="228" spans="1:60" ht="15">
      <c r="A228" s="236" t="s">
        <v>288</v>
      </c>
      <c r="B228" s="237"/>
      <c r="C228" s="237"/>
      <c r="D228" s="238"/>
      <c r="E228" s="237"/>
      <c r="F228" s="238"/>
      <c r="G228" s="277">
        <f>G8+G109+G112+G117+G185+G193+G198+G202+G207+G209+G216+G221</f>
        <v>0</v>
      </c>
      <c r="H228" s="4"/>
      <c r="I228" s="4"/>
      <c r="J228" s="4"/>
      <c r="K228" s="4"/>
      <c r="L228" s="4"/>
      <c r="M228" s="4"/>
      <c r="N228" s="4"/>
      <c r="O228" s="4"/>
      <c r="P228" s="4"/>
      <c r="Q228" s="4"/>
      <c r="R228" s="4"/>
      <c r="S228" s="4"/>
      <c r="T228" s="4"/>
      <c r="U228" s="4"/>
      <c r="AC228">
        <f>SUMIF(L7:L226,AC227,G7:G226)</f>
        <v>0</v>
      </c>
      <c r="AD228">
        <f>SUMIF(L7:L226,AD227,G7:G226)</f>
        <v>0</v>
      </c>
      <c r="AE228" t="s">
        <v>715</v>
      </c>
    </row>
    <row r="229" spans="1:60">
      <c r="A229" s="4"/>
      <c r="B229" s="5" t="s">
        <v>712</v>
      </c>
      <c r="C229" s="250" t="s">
        <v>712</v>
      </c>
      <c r="D229" s="4"/>
      <c r="E229" s="4"/>
      <c r="F229" s="4"/>
      <c r="G229" s="4"/>
      <c r="H229" s="4"/>
      <c r="I229" s="4"/>
      <c r="J229" s="4"/>
      <c r="K229" s="4"/>
      <c r="L229" s="4"/>
      <c r="M229" s="4"/>
      <c r="N229" s="4"/>
      <c r="O229" s="4"/>
      <c r="P229" s="4"/>
      <c r="Q229" s="4"/>
      <c r="R229" s="4"/>
      <c r="S229" s="4"/>
      <c r="T229" s="4"/>
      <c r="U229" s="4"/>
    </row>
    <row r="230" spans="1:60">
      <c r="A230" s="4"/>
      <c r="B230" s="5" t="s">
        <v>712</v>
      </c>
      <c r="C230" s="250" t="s">
        <v>712</v>
      </c>
      <c r="D230" s="4"/>
      <c r="E230" s="4"/>
      <c r="F230" s="4"/>
      <c r="G230" s="4"/>
      <c r="H230" s="4"/>
      <c r="I230" s="4"/>
      <c r="J230" s="4"/>
      <c r="K230" s="4"/>
      <c r="L230" s="4"/>
      <c r="M230" s="4"/>
      <c r="N230" s="4"/>
      <c r="O230" s="4"/>
      <c r="P230" s="4"/>
      <c r="Q230" s="4"/>
      <c r="R230" s="4"/>
      <c r="S230" s="4"/>
      <c r="T230" s="4"/>
      <c r="U230" s="4"/>
    </row>
    <row r="231" spans="1:60">
      <c r="A231" s="367" t="s">
        <v>714</v>
      </c>
      <c r="B231" s="367"/>
      <c r="C231" s="368"/>
      <c r="D231" s="4"/>
      <c r="E231" s="4"/>
      <c r="F231" s="4"/>
      <c r="G231" s="4"/>
      <c r="H231" s="4"/>
      <c r="I231" s="4"/>
      <c r="J231" s="4"/>
      <c r="K231" s="4"/>
      <c r="L231" s="4"/>
      <c r="M231" s="4"/>
      <c r="N231" s="4"/>
      <c r="O231" s="4"/>
      <c r="P231" s="4"/>
      <c r="Q231" s="4"/>
      <c r="R231" s="4"/>
      <c r="S231" s="4"/>
      <c r="T231" s="4"/>
      <c r="U231" s="4"/>
    </row>
    <row r="232" spans="1:60">
      <c r="A232" s="369"/>
      <c r="B232" s="370"/>
      <c r="C232" s="371"/>
      <c r="D232" s="370"/>
      <c r="E232" s="370"/>
      <c r="F232" s="370"/>
      <c r="G232" s="372"/>
      <c r="H232" s="4"/>
      <c r="I232" s="4"/>
      <c r="J232" s="4"/>
      <c r="K232" s="4"/>
      <c r="L232" s="4"/>
      <c r="M232" s="4"/>
      <c r="N232" s="4"/>
      <c r="O232" s="4"/>
      <c r="P232" s="4"/>
      <c r="Q232" s="4"/>
      <c r="R232" s="4"/>
      <c r="S232" s="4"/>
      <c r="T232" s="4"/>
      <c r="U232" s="4"/>
      <c r="AE232" t="s">
        <v>713</v>
      </c>
    </row>
    <row r="233" spans="1:60">
      <c r="A233" s="373"/>
      <c r="B233" s="387"/>
      <c r="C233" s="388"/>
      <c r="D233" s="387"/>
      <c r="E233" s="387"/>
      <c r="F233" s="387"/>
      <c r="G233" s="376"/>
      <c r="H233" s="4"/>
      <c r="I233" s="4"/>
      <c r="J233" s="4"/>
      <c r="K233" s="4"/>
      <c r="L233" s="4"/>
      <c r="M233" s="4"/>
      <c r="N233" s="4"/>
      <c r="O233" s="4"/>
      <c r="P233" s="4"/>
      <c r="Q233" s="4"/>
      <c r="R233" s="4"/>
      <c r="S233" s="4"/>
      <c r="T233" s="4"/>
      <c r="U233" s="4"/>
    </row>
    <row r="234" spans="1:60">
      <c r="A234" s="373"/>
      <c r="B234" s="387"/>
      <c r="C234" s="388"/>
      <c r="D234" s="387"/>
      <c r="E234" s="387"/>
      <c r="F234" s="387"/>
      <c r="G234" s="376"/>
      <c r="H234" s="4"/>
      <c r="I234" s="4"/>
      <c r="J234" s="4"/>
      <c r="K234" s="4"/>
      <c r="L234" s="4"/>
      <c r="M234" s="4"/>
      <c r="N234" s="4"/>
      <c r="O234" s="4"/>
      <c r="P234" s="4"/>
      <c r="Q234" s="4"/>
      <c r="R234" s="4"/>
      <c r="S234" s="4"/>
      <c r="T234" s="4"/>
      <c r="U234" s="4"/>
    </row>
    <row r="235" spans="1:60">
      <c r="A235" s="373"/>
      <c r="B235" s="387"/>
      <c r="C235" s="388"/>
      <c r="D235" s="387"/>
      <c r="E235" s="387"/>
      <c r="F235" s="387"/>
      <c r="G235" s="376"/>
      <c r="H235" s="4"/>
      <c r="I235" s="4"/>
      <c r="J235" s="4"/>
      <c r="K235" s="4"/>
      <c r="L235" s="4"/>
      <c r="M235" s="4"/>
      <c r="N235" s="4"/>
      <c r="O235" s="4"/>
      <c r="P235" s="4"/>
      <c r="Q235" s="4"/>
      <c r="R235" s="4"/>
      <c r="S235" s="4"/>
      <c r="T235" s="4"/>
      <c r="U235" s="4"/>
    </row>
    <row r="236" spans="1:60">
      <c r="A236" s="377"/>
      <c r="B236" s="378"/>
      <c r="C236" s="379"/>
      <c r="D236" s="378"/>
      <c r="E236" s="378"/>
      <c r="F236" s="378"/>
      <c r="G236" s="380"/>
      <c r="H236" s="4"/>
      <c r="I236" s="4"/>
      <c r="J236" s="4"/>
      <c r="K236" s="4"/>
      <c r="L236" s="4"/>
      <c r="M236" s="4"/>
      <c r="N236" s="4"/>
      <c r="O236" s="4"/>
      <c r="P236" s="4"/>
      <c r="Q236" s="4"/>
      <c r="R236" s="4"/>
      <c r="S236" s="4"/>
      <c r="T236" s="4"/>
      <c r="U236" s="4"/>
    </row>
    <row r="237" spans="1:60">
      <c r="A237" s="4"/>
      <c r="B237" s="5" t="s">
        <v>712</v>
      </c>
      <c r="C237" s="250" t="s">
        <v>712</v>
      </c>
      <c r="D237" s="4"/>
      <c r="E237" s="4"/>
      <c r="F237" s="4"/>
      <c r="G237" s="4"/>
      <c r="H237" s="4"/>
      <c r="I237" s="4"/>
      <c r="J237" s="4"/>
      <c r="K237" s="4"/>
      <c r="L237" s="4"/>
      <c r="M237" s="4"/>
      <c r="N237" s="4"/>
      <c r="O237" s="4"/>
      <c r="P237" s="4"/>
      <c r="Q237" s="4"/>
      <c r="R237" s="4"/>
      <c r="S237" s="4"/>
      <c r="T237" s="4"/>
      <c r="U237" s="4"/>
    </row>
    <row r="238" spans="1:60">
      <c r="A238" t="s">
        <v>1436</v>
      </c>
      <c r="C238" s="249"/>
      <c r="AE238" t="s">
        <v>711</v>
      </c>
    </row>
    <row r="239" spans="1:60">
      <c r="A239" t="s">
        <v>1437</v>
      </c>
    </row>
    <row r="240" spans="1:60">
      <c r="A240" t="s">
        <v>1438</v>
      </c>
    </row>
    <row r="242" spans="1:1">
      <c r="A242" t="s">
        <v>1439</v>
      </c>
    </row>
    <row r="243" spans="1:1">
      <c r="A243" t="s">
        <v>1440</v>
      </c>
    </row>
  </sheetData>
  <sheetProtection algorithmName="SHA-512" hashValue="02EZGCYd78T7bk5fucQHC5ODrz5iBaC847QmmYQH9mq58qvsPM7LwcFcc8ls5MdXdq295rq6nOaRDi289Z0RbA==" saltValue="QoND979pZbrez+EpU84Vww==" spinCount="100000" sheet="1" objects="1" scenarios="1"/>
  <protectedRanges>
    <protectedRange sqref="F158 F161 F164 F168 F172 F174 F177 F179 F182 F186 F188 F190 F192 F194 F196 F199 F203 F205 F208 F210 F212 F215 F217 F222 F223 F224 F225 F226 A232:G236" name="Oblast2"/>
    <protectedRange sqref="F9 F10 F11 F14 F17 F21 F24 F27 F29 F33 F39 F42 F44 F46 F48 F52 F55 F57 F61 F66 F73 F79 F85 F88 F97 F101 F105 F110 F113 F118 F126 F130 F133 F135 F138 F140 F144 F149 F152 F156" name="Oblast1"/>
  </protectedRanges>
  <mergeCells count="38">
    <mergeCell ref="A231:C231"/>
    <mergeCell ref="A232:G236"/>
    <mergeCell ref="C187:G187"/>
    <mergeCell ref="C195:G195"/>
    <mergeCell ref="C197:G197"/>
    <mergeCell ref="C200:G200"/>
    <mergeCell ref="C211:G211"/>
    <mergeCell ref="C218:G218"/>
    <mergeCell ref="C175:G175"/>
    <mergeCell ref="C67:G67"/>
    <mergeCell ref="C114:G114"/>
    <mergeCell ref="C119:G119"/>
    <mergeCell ref="C127:G127"/>
    <mergeCell ref="C136:G136"/>
    <mergeCell ref="C141:G141"/>
    <mergeCell ref="C142:G142"/>
    <mergeCell ref="C145:G145"/>
    <mergeCell ref="C153:G153"/>
    <mergeCell ref="C165:G165"/>
    <mergeCell ref="C169:G169"/>
    <mergeCell ref="C63:G63"/>
    <mergeCell ref="C22:G22"/>
    <mergeCell ref="C25:G25"/>
    <mergeCell ref="C30:G30"/>
    <mergeCell ref="C34:G34"/>
    <mergeCell ref="C40:G40"/>
    <mergeCell ref="C45:G45"/>
    <mergeCell ref="C47:G47"/>
    <mergeCell ref="C49:G49"/>
    <mergeCell ref="C53:G53"/>
    <mergeCell ref="C58:G58"/>
    <mergeCell ref="C62:G62"/>
    <mergeCell ref="C18:G18"/>
    <mergeCell ref="A1:G1"/>
    <mergeCell ref="C2:G2"/>
    <mergeCell ref="C3:G3"/>
    <mergeCell ref="C4:G4"/>
    <mergeCell ref="C12:G12"/>
  </mergeCells>
  <pageMargins left="0.39370078740157499" right="0.196850393700787" top="0.78740157499999996" bottom="0.78740157499999996"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outlinePr summaryBelow="0"/>
  </sheetPr>
  <dimension ref="A1:BH545"/>
  <sheetViews>
    <sheetView workbookViewId="0">
      <selection activeCell="F9" sqref="F9"/>
    </sheetView>
  </sheetViews>
  <sheetFormatPr defaultRowHeight="12.75" outlineLevelRow="1"/>
  <cols>
    <col min="1" max="1" width="4.28515625" customWidth="1"/>
    <col min="2" max="2" width="14.42578125" style="59" customWidth="1"/>
    <col min="3" max="3" width="38.28515625" style="59" customWidth="1"/>
    <col min="4" max="4" width="4.5703125" customWidth="1"/>
    <col min="5" max="5" width="10.5703125" customWidth="1"/>
    <col min="6" max="6" width="9.85546875" customWidth="1"/>
    <col min="7" max="7" width="12.7109375" customWidth="1"/>
    <col min="8" max="21" width="0" hidden="1" customWidth="1"/>
    <col min="29" max="39" width="0" hidden="1" customWidth="1"/>
    <col min="53" max="53" width="73.42578125" customWidth="1"/>
  </cols>
  <sheetData>
    <row r="1" spans="1:60" ht="15.75" customHeight="1">
      <c r="A1" s="355" t="s">
        <v>6</v>
      </c>
      <c r="B1" s="355"/>
      <c r="C1" s="355"/>
      <c r="D1" s="355"/>
      <c r="E1" s="355"/>
      <c r="F1" s="355"/>
      <c r="G1" s="355"/>
      <c r="AE1" t="s">
        <v>55</v>
      </c>
    </row>
    <row r="2" spans="1:60" ht="24.95" customHeight="1">
      <c r="A2" s="276" t="s">
        <v>54</v>
      </c>
      <c r="B2" s="275"/>
      <c r="C2" s="381" t="s">
        <v>1259</v>
      </c>
      <c r="D2" s="382"/>
      <c r="E2" s="382"/>
      <c r="F2" s="382"/>
      <c r="G2" s="361"/>
      <c r="AE2" t="s">
        <v>56</v>
      </c>
    </row>
    <row r="3" spans="1:60" ht="24.95" customHeight="1">
      <c r="A3" s="276" t="s">
        <v>7</v>
      </c>
      <c r="B3" s="275"/>
      <c r="C3" s="381" t="s">
        <v>1258</v>
      </c>
      <c r="D3" s="382"/>
      <c r="E3" s="382"/>
      <c r="F3" s="382"/>
      <c r="G3" s="361"/>
      <c r="AE3" t="s">
        <v>57</v>
      </c>
    </row>
    <row r="4" spans="1:60" ht="24.95" hidden="1" customHeight="1">
      <c r="A4" s="276" t="s">
        <v>8</v>
      </c>
      <c r="B4" s="275"/>
      <c r="C4" s="381"/>
      <c r="D4" s="382"/>
      <c r="E4" s="382"/>
      <c r="F4" s="382"/>
      <c r="G4" s="361"/>
      <c r="AE4" t="s">
        <v>58</v>
      </c>
    </row>
    <row r="5" spans="1:60" hidden="1">
      <c r="A5" s="274" t="s">
        <v>59</v>
      </c>
      <c r="B5" s="96"/>
      <c r="C5" s="96"/>
      <c r="D5" s="97"/>
      <c r="E5" s="97"/>
      <c r="F5" s="97"/>
      <c r="G5" s="273"/>
      <c r="AE5" t="s">
        <v>60</v>
      </c>
    </row>
    <row r="7" spans="1:60" ht="38.25">
      <c r="A7" s="270" t="s">
        <v>61</v>
      </c>
      <c r="B7" s="272" t="s">
        <v>284</v>
      </c>
      <c r="C7" s="272" t="s">
        <v>62</v>
      </c>
      <c r="D7" s="270" t="s">
        <v>63</v>
      </c>
      <c r="E7" s="270" t="s">
        <v>64</v>
      </c>
      <c r="F7" s="271" t="s">
        <v>65</v>
      </c>
      <c r="G7" s="270" t="s">
        <v>27</v>
      </c>
      <c r="H7" s="107" t="s">
        <v>28</v>
      </c>
      <c r="I7" s="107" t="s">
        <v>66</v>
      </c>
      <c r="J7" s="107" t="s">
        <v>29</v>
      </c>
      <c r="K7" s="107" t="s">
        <v>67</v>
      </c>
      <c r="L7" s="107" t="s">
        <v>68</v>
      </c>
      <c r="M7" s="107" t="s">
        <v>69</v>
      </c>
      <c r="N7" s="107" t="s">
        <v>70</v>
      </c>
      <c r="O7" s="107" t="s">
        <v>71</v>
      </c>
      <c r="P7" s="107" t="s">
        <v>72</v>
      </c>
      <c r="Q7" s="107" t="s">
        <v>73</v>
      </c>
      <c r="R7" s="107" t="s">
        <v>74</v>
      </c>
      <c r="S7" s="107" t="s">
        <v>75</v>
      </c>
      <c r="T7" s="107" t="s">
        <v>76</v>
      </c>
      <c r="U7" s="107" t="s">
        <v>77</v>
      </c>
    </row>
    <row r="8" spans="1:60">
      <c r="A8" s="108" t="s">
        <v>149</v>
      </c>
      <c r="B8" s="269" t="s">
        <v>282</v>
      </c>
      <c r="C8" s="268" t="s">
        <v>281</v>
      </c>
      <c r="D8" s="102"/>
      <c r="E8" s="267"/>
      <c r="F8" s="109"/>
      <c r="G8" s="109">
        <f>SUMIF(AE9:AE103,"&lt;&gt;NOR",G9:G103)</f>
        <v>0</v>
      </c>
      <c r="H8" s="109"/>
      <c r="I8" s="109">
        <f>SUM(I9:I103)</f>
        <v>0</v>
      </c>
      <c r="J8" s="109"/>
      <c r="K8" s="109">
        <f>SUM(K9:K103)</f>
        <v>0</v>
      </c>
      <c r="L8" s="109"/>
      <c r="M8" s="109">
        <f>SUM(M9:M103)</f>
        <v>0</v>
      </c>
      <c r="N8" s="102"/>
      <c r="O8" s="102">
        <f>SUM(O9:O103)</f>
        <v>27.97383</v>
      </c>
      <c r="P8" s="102"/>
      <c r="Q8" s="102">
        <f>SUM(Q9:Q103)</f>
        <v>45.613</v>
      </c>
      <c r="R8" s="102"/>
      <c r="S8" s="102"/>
      <c r="T8" s="108"/>
      <c r="U8" s="102">
        <f>SUM(U9:U103)</f>
        <v>155.12</v>
      </c>
      <c r="AE8" t="s">
        <v>78</v>
      </c>
    </row>
    <row r="9" spans="1:60" outlineLevel="1">
      <c r="A9" s="100">
        <v>1</v>
      </c>
      <c r="B9" s="100" t="s">
        <v>1257</v>
      </c>
      <c r="C9" s="111" t="s">
        <v>1256</v>
      </c>
      <c r="D9" s="104" t="s">
        <v>114</v>
      </c>
      <c r="E9" s="257">
        <v>76</v>
      </c>
      <c r="F9" s="256">
        <v>0</v>
      </c>
      <c r="G9" s="106">
        <f>ROUND(E9*F9,2)</f>
        <v>0</v>
      </c>
      <c r="H9" s="106"/>
      <c r="I9" s="106">
        <f>ROUND(E9*H9,2)</f>
        <v>0</v>
      </c>
      <c r="J9" s="106"/>
      <c r="K9" s="106">
        <f>ROUND(E9*J9,2)</f>
        <v>0</v>
      </c>
      <c r="L9" s="106">
        <v>21</v>
      </c>
      <c r="M9" s="106">
        <f>G9*(1+L9/100)</f>
        <v>0</v>
      </c>
      <c r="N9" s="104">
        <v>0</v>
      </c>
      <c r="O9" s="104">
        <f>ROUND(E9*N9,5)</f>
        <v>0</v>
      </c>
      <c r="P9" s="104">
        <v>0.13800000000000001</v>
      </c>
      <c r="Q9" s="104">
        <f>ROUND(E9*P9,5)</f>
        <v>10.488</v>
      </c>
      <c r="R9" s="104"/>
      <c r="S9" s="104"/>
      <c r="T9" s="105">
        <v>0.16</v>
      </c>
      <c r="U9" s="104">
        <f>ROUND(E9*T9,2)</f>
        <v>12.16</v>
      </c>
      <c r="V9" s="99"/>
      <c r="W9" s="99"/>
      <c r="X9" s="99"/>
      <c r="Y9" s="99"/>
      <c r="Z9" s="99"/>
      <c r="AA9" s="99"/>
      <c r="AB9" s="99"/>
      <c r="AC9" s="99"/>
      <c r="AD9" s="99"/>
      <c r="AE9" s="99" t="s">
        <v>79</v>
      </c>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row>
    <row r="10" spans="1:60" ht="22.5" outlineLevel="1">
      <c r="A10" s="100"/>
      <c r="B10" s="100"/>
      <c r="C10" s="383" t="s">
        <v>1255</v>
      </c>
      <c r="D10" s="384"/>
      <c r="E10" s="385"/>
      <c r="F10" s="386"/>
      <c r="G10" s="366"/>
      <c r="H10" s="106"/>
      <c r="I10" s="106"/>
      <c r="J10" s="106"/>
      <c r="K10" s="106"/>
      <c r="L10" s="106"/>
      <c r="M10" s="106"/>
      <c r="N10" s="104"/>
      <c r="O10" s="104"/>
      <c r="P10" s="104"/>
      <c r="Q10" s="104"/>
      <c r="R10" s="104"/>
      <c r="S10" s="104"/>
      <c r="T10" s="105"/>
      <c r="U10" s="104"/>
      <c r="V10" s="99"/>
      <c r="W10" s="99"/>
      <c r="X10" s="99"/>
      <c r="Y10" s="99"/>
      <c r="Z10" s="99"/>
      <c r="AA10" s="99"/>
      <c r="AB10" s="99"/>
      <c r="AC10" s="99"/>
      <c r="AD10" s="99"/>
      <c r="AE10" s="99" t="s">
        <v>80</v>
      </c>
      <c r="AF10" s="99"/>
      <c r="AG10" s="99"/>
      <c r="AH10" s="99"/>
      <c r="AI10" s="99"/>
      <c r="AJ10" s="99"/>
      <c r="AK10" s="99"/>
      <c r="AL10" s="99"/>
      <c r="AM10" s="99"/>
      <c r="AN10" s="99"/>
      <c r="AO10" s="99"/>
      <c r="AP10" s="99"/>
      <c r="AQ10" s="99"/>
      <c r="AR10" s="99"/>
      <c r="AS10" s="99"/>
      <c r="AT10" s="99"/>
      <c r="AU10" s="99"/>
      <c r="AV10" s="99"/>
      <c r="AW10" s="99"/>
      <c r="AX10" s="99"/>
      <c r="AY10" s="99"/>
      <c r="AZ10" s="99"/>
      <c r="BA10" s="101" t="str">
        <f>C10</f>
        <v>Rozebrání dlažeb, panelů s přemístěním hmot na skládku na vzdálenost do 3 m nebo s naložením na dopravní prostředek</v>
      </c>
      <c r="BB10" s="99"/>
      <c r="BC10" s="99"/>
      <c r="BD10" s="99"/>
      <c r="BE10" s="99"/>
      <c r="BF10" s="99"/>
      <c r="BG10" s="99"/>
      <c r="BH10" s="99"/>
    </row>
    <row r="11" spans="1:60" outlineLevel="1">
      <c r="A11" s="100"/>
      <c r="B11" s="100"/>
      <c r="C11" s="266" t="s">
        <v>1242</v>
      </c>
      <c r="D11" s="265"/>
      <c r="E11" s="264"/>
      <c r="F11" s="106"/>
      <c r="G11" s="106"/>
      <c r="H11" s="106"/>
      <c r="I11" s="106"/>
      <c r="J11" s="106"/>
      <c r="K11" s="106"/>
      <c r="L11" s="106"/>
      <c r="M11" s="106"/>
      <c r="N11" s="104"/>
      <c r="O11" s="104"/>
      <c r="P11" s="104"/>
      <c r="Q11" s="104"/>
      <c r="R11" s="104"/>
      <c r="S11" s="104"/>
      <c r="T11" s="105"/>
      <c r="U11" s="104"/>
      <c r="V11" s="99"/>
      <c r="W11" s="99"/>
      <c r="X11" s="99"/>
      <c r="Y11" s="99"/>
      <c r="Z11" s="99"/>
      <c r="AA11" s="99"/>
      <c r="AB11" s="99"/>
      <c r="AC11" s="99"/>
      <c r="AD11" s="99"/>
      <c r="AE11" s="99" t="s">
        <v>725</v>
      </c>
      <c r="AF11" s="99">
        <v>0</v>
      </c>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row>
    <row r="12" spans="1:60" ht="22.5" outlineLevel="1">
      <c r="A12" s="100"/>
      <c r="B12" s="100"/>
      <c r="C12" s="266" t="s">
        <v>1251</v>
      </c>
      <c r="D12" s="265"/>
      <c r="E12" s="264">
        <v>161.69999999999999</v>
      </c>
      <c r="F12" s="106"/>
      <c r="G12" s="106"/>
      <c r="H12" s="106"/>
      <c r="I12" s="106"/>
      <c r="J12" s="106"/>
      <c r="K12" s="106"/>
      <c r="L12" s="106"/>
      <c r="M12" s="106"/>
      <c r="N12" s="104"/>
      <c r="O12" s="104"/>
      <c r="P12" s="104"/>
      <c r="Q12" s="104"/>
      <c r="R12" s="104"/>
      <c r="S12" s="104"/>
      <c r="T12" s="105"/>
      <c r="U12" s="104"/>
      <c r="V12" s="99"/>
      <c r="W12" s="99"/>
      <c r="X12" s="99"/>
      <c r="Y12" s="99"/>
      <c r="Z12" s="99"/>
      <c r="AA12" s="99"/>
      <c r="AB12" s="99"/>
      <c r="AC12" s="99"/>
      <c r="AD12" s="99"/>
      <c r="AE12" s="99" t="s">
        <v>725</v>
      </c>
      <c r="AF12" s="99">
        <v>0</v>
      </c>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row>
    <row r="13" spans="1:60" ht="22.5" outlineLevel="1">
      <c r="A13" s="100"/>
      <c r="B13" s="100"/>
      <c r="C13" s="266" t="s">
        <v>1254</v>
      </c>
      <c r="D13" s="265"/>
      <c r="E13" s="264">
        <v>73.7</v>
      </c>
      <c r="F13" s="106"/>
      <c r="G13" s="106"/>
      <c r="H13" s="106"/>
      <c r="I13" s="106"/>
      <c r="J13" s="106"/>
      <c r="K13" s="106"/>
      <c r="L13" s="106"/>
      <c r="M13" s="106"/>
      <c r="N13" s="104"/>
      <c r="O13" s="104"/>
      <c r="P13" s="104"/>
      <c r="Q13" s="104"/>
      <c r="R13" s="104"/>
      <c r="S13" s="104"/>
      <c r="T13" s="105"/>
      <c r="U13" s="104"/>
      <c r="V13" s="99"/>
      <c r="W13" s="99"/>
      <c r="X13" s="99"/>
      <c r="Y13" s="99"/>
      <c r="Z13" s="99"/>
      <c r="AA13" s="99"/>
      <c r="AB13" s="99"/>
      <c r="AC13" s="99"/>
      <c r="AD13" s="99"/>
      <c r="AE13" s="99" t="s">
        <v>725</v>
      </c>
      <c r="AF13" s="99">
        <v>0</v>
      </c>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row>
    <row r="14" spans="1:60" outlineLevel="1">
      <c r="A14" s="100"/>
      <c r="B14" s="100"/>
      <c r="C14" s="266" t="s">
        <v>1240</v>
      </c>
      <c r="D14" s="265"/>
      <c r="E14" s="264"/>
      <c r="F14" s="106"/>
      <c r="G14" s="106"/>
      <c r="H14" s="106"/>
      <c r="I14" s="106"/>
      <c r="J14" s="106"/>
      <c r="K14" s="106"/>
      <c r="L14" s="106"/>
      <c r="M14" s="106"/>
      <c r="N14" s="104"/>
      <c r="O14" s="104"/>
      <c r="P14" s="104"/>
      <c r="Q14" s="104"/>
      <c r="R14" s="104"/>
      <c r="S14" s="104"/>
      <c r="T14" s="105"/>
      <c r="U14" s="104"/>
      <c r="V14" s="99"/>
      <c r="W14" s="99"/>
      <c r="X14" s="99"/>
      <c r="Y14" s="99"/>
      <c r="Z14" s="99"/>
      <c r="AA14" s="99"/>
      <c r="AB14" s="99"/>
      <c r="AC14" s="99"/>
      <c r="AD14" s="99"/>
      <c r="AE14" s="99" t="s">
        <v>725</v>
      </c>
      <c r="AF14" s="99">
        <v>0</v>
      </c>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row>
    <row r="15" spans="1:60" ht="33.75" outlineLevel="1">
      <c r="A15" s="100"/>
      <c r="B15" s="100"/>
      <c r="C15" s="266" t="s">
        <v>1250</v>
      </c>
      <c r="D15" s="265"/>
      <c r="E15" s="264">
        <v>-159.4</v>
      </c>
      <c r="F15" s="106"/>
      <c r="G15" s="106"/>
      <c r="H15" s="106"/>
      <c r="I15" s="106"/>
      <c r="J15" s="106"/>
      <c r="K15" s="106"/>
      <c r="L15" s="106"/>
      <c r="M15" s="106"/>
      <c r="N15" s="104"/>
      <c r="O15" s="104"/>
      <c r="P15" s="104"/>
      <c r="Q15" s="104"/>
      <c r="R15" s="104"/>
      <c r="S15" s="104"/>
      <c r="T15" s="105"/>
      <c r="U15" s="104"/>
      <c r="V15" s="99"/>
      <c r="W15" s="99"/>
      <c r="X15" s="99"/>
      <c r="Y15" s="99"/>
      <c r="Z15" s="99"/>
      <c r="AA15" s="99"/>
      <c r="AB15" s="99"/>
      <c r="AC15" s="99"/>
      <c r="AD15" s="99"/>
      <c r="AE15" s="99" t="s">
        <v>725</v>
      </c>
      <c r="AF15" s="99">
        <v>0</v>
      </c>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row>
    <row r="16" spans="1:60" ht="22.5" outlineLevel="1">
      <c r="A16" s="100">
        <v>2</v>
      </c>
      <c r="B16" s="100" t="s">
        <v>1253</v>
      </c>
      <c r="C16" s="111" t="s">
        <v>1252</v>
      </c>
      <c r="D16" s="104" t="s">
        <v>114</v>
      </c>
      <c r="E16" s="257">
        <v>2.30000000000001</v>
      </c>
      <c r="F16" s="256">
        <v>0</v>
      </c>
      <c r="G16" s="106">
        <f>ROUND(E16*F16,2)</f>
        <v>0</v>
      </c>
      <c r="H16" s="106"/>
      <c r="I16" s="106">
        <f>ROUND(E16*H16,2)</f>
        <v>0</v>
      </c>
      <c r="J16" s="106"/>
      <c r="K16" s="106">
        <f>ROUND(E16*J16,2)</f>
        <v>0</v>
      </c>
      <c r="L16" s="106">
        <v>21</v>
      </c>
      <c r="M16" s="106">
        <f>G16*(1+L16/100)</f>
        <v>0</v>
      </c>
      <c r="N16" s="104">
        <v>0</v>
      </c>
      <c r="O16" s="104">
        <f>ROUND(E16*N16,5)</f>
        <v>0</v>
      </c>
      <c r="P16" s="104">
        <v>0.77</v>
      </c>
      <c r="Q16" s="104">
        <f>ROUND(E16*P16,5)</f>
        <v>1.7709999999999999</v>
      </c>
      <c r="R16" s="104"/>
      <c r="S16" s="104"/>
      <c r="T16" s="105">
        <v>1.1505000000000001</v>
      </c>
      <c r="U16" s="104">
        <f>ROUND(E16*T16,2)</f>
        <v>2.65</v>
      </c>
      <c r="V16" s="99"/>
      <c r="W16" s="99"/>
      <c r="X16" s="99"/>
      <c r="Y16" s="99"/>
      <c r="Z16" s="99"/>
      <c r="AA16" s="99"/>
      <c r="AB16" s="99"/>
      <c r="AC16" s="99"/>
      <c r="AD16" s="99"/>
      <c r="AE16" s="99" t="s">
        <v>79</v>
      </c>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row>
    <row r="17" spans="1:60" outlineLevel="1">
      <c r="A17" s="100"/>
      <c r="B17" s="100"/>
      <c r="C17" s="266" t="s">
        <v>1242</v>
      </c>
      <c r="D17" s="265"/>
      <c r="E17" s="264"/>
      <c r="F17" s="106"/>
      <c r="G17" s="106"/>
      <c r="H17" s="106"/>
      <c r="I17" s="106"/>
      <c r="J17" s="106"/>
      <c r="K17" s="106"/>
      <c r="L17" s="106"/>
      <c r="M17" s="106"/>
      <c r="N17" s="104"/>
      <c r="O17" s="104"/>
      <c r="P17" s="104"/>
      <c r="Q17" s="104"/>
      <c r="R17" s="104"/>
      <c r="S17" s="104"/>
      <c r="T17" s="105"/>
      <c r="U17" s="104"/>
      <c r="V17" s="99"/>
      <c r="W17" s="99"/>
      <c r="X17" s="99"/>
      <c r="Y17" s="99"/>
      <c r="Z17" s="99"/>
      <c r="AA17" s="99"/>
      <c r="AB17" s="99"/>
      <c r="AC17" s="99"/>
      <c r="AD17" s="99"/>
      <c r="AE17" s="99" t="s">
        <v>725</v>
      </c>
      <c r="AF17" s="99">
        <v>0</v>
      </c>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row>
    <row r="18" spans="1:60" ht="22.5" outlineLevel="1">
      <c r="A18" s="100"/>
      <c r="B18" s="100"/>
      <c r="C18" s="266" t="s">
        <v>1251</v>
      </c>
      <c r="D18" s="265"/>
      <c r="E18" s="264">
        <v>161.69999999999999</v>
      </c>
      <c r="F18" s="106"/>
      <c r="G18" s="106"/>
      <c r="H18" s="106"/>
      <c r="I18" s="106"/>
      <c r="J18" s="106"/>
      <c r="K18" s="106"/>
      <c r="L18" s="106"/>
      <c r="M18" s="106"/>
      <c r="N18" s="104"/>
      <c r="O18" s="104"/>
      <c r="P18" s="104"/>
      <c r="Q18" s="104"/>
      <c r="R18" s="104"/>
      <c r="S18" s="104"/>
      <c r="T18" s="105"/>
      <c r="U18" s="104"/>
      <c r="V18" s="99"/>
      <c r="W18" s="99"/>
      <c r="X18" s="99"/>
      <c r="Y18" s="99"/>
      <c r="Z18" s="99"/>
      <c r="AA18" s="99"/>
      <c r="AB18" s="99"/>
      <c r="AC18" s="99"/>
      <c r="AD18" s="99"/>
      <c r="AE18" s="99" t="s">
        <v>725</v>
      </c>
      <c r="AF18" s="99">
        <v>0</v>
      </c>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row>
    <row r="19" spans="1:60" outlineLevel="1">
      <c r="A19" s="100"/>
      <c r="B19" s="100"/>
      <c r="C19" s="266" t="s">
        <v>1240</v>
      </c>
      <c r="D19" s="265"/>
      <c r="E19" s="264"/>
      <c r="F19" s="106"/>
      <c r="G19" s="106"/>
      <c r="H19" s="106"/>
      <c r="I19" s="106"/>
      <c r="J19" s="106"/>
      <c r="K19" s="106"/>
      <c r="L19" s="106"/>
      <c r="M19" s="106"/>
      <c r="N19" s="104"/>
      <c r="O19" s="104"/>
      <c r="P19" s="104"/>
      <c r="Q19" s="104"/>
      <c r="R19" s="104"/>
      <c r="S19" s="104"/>
      <c r="T19" s="105"/>
      <c r="U19" s="104"/>
      <c r="V19" s="99"/>
      <c r="W19" s="99"/>
      <c r="X19" s="99"/>
      <c r="Y19" s="99"/>
      <c r="Z19" s="99"/>
      <c r="AA19" s="99"/>
      <c r="AB19" s="99"/>
      <c r="AC19" s="99"/>
      <c r="AD19" s="99"/>
      <c r="AE19" s="99" t="s">
        <v>725</v>
      </c>
      <c r="AF19" s="99">
        <v>0</v>
      </c>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row>
    <row r="20" spans="1:60" ht="33.75" outlineLevel="1">
      <c r="A20" s="100"/>
      <c r="B20" s="100"/>
      <c r="C20" s="266" t="s">
        <v>1250</v>
      </c>
      <c r="D20" s="265"/>
      <c r="E20" s="264">
        <v>-159.4</v>
      </c>
      <c r="F20" s="106"/>
      <c r="G20" s="106"/>
      <c r="H20" s="106"/>
      <c r="I20" s="106"/>
      <c r="J20" s="106"/>
      <c r="K20" s="106"/>
      <c r="L20" s="106"/>
      <c r="M20" s="106"/>
      <c r="N20" s="104"/>
      <c r="O20" s="104"/>
      <c r="P20" s="104"/>
      <c r="Q20" s="104"/>
      <c r="R20" s="104"/>
      <c r="S20" s="104"/>
      <c r="T20" s="105"/>
      <c r="U20" s="104"/>
      <c r="V20" s="99"/>
      <c r="W20" s="99"/>
      <c r="X20" s="99"/>
      <c r="Y20" s="99"/>
      <c r="Z20" s="99"/>
      <c r="AA20" s="99"/>
      <c r="AB20" s="99"/>
      <c r="AC20" s="99"/>
      <c r="AD20" s="99"/>
      <c r="AE20" s="99" t="s">
        <v>725</v>
      </c>
      <c r="AF20" s="99">
        <v>0</v>
      </c>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row>
    <row r="21" spans="1:60" outlineLevel="1">
      <c r="A21" s="100">
        <v>3</v>
      </c>
      <c r="B21" s="100" t="s">
        <v>1249</v>
      </c>
      <c r="C21" s="111" t="s">
        <v>1248</v>
      </c>
      <c r="D21" s="104" t="s">
        <v>131</v>
      </c>
      <c r="E21" s="257">
        <v>56.8</v>
      </c>
      <c r="F21" s="256">
        <v>0</v>
      </c>
      <c r="G21" s="106">
        <f>ROUND(E21*F21,2)</f>
        <v>0</v>
      </c>
      <c r="H21" s="106"/>
      <c r="I21" s="106">
        <f>ROUND(E21*H21,2)</f>
        <v>0</v>
      </c>
      <c r="J21" s="106"/>
      <c r="K21" s="106">
        <f>ROUND(E21*J21,2)</f>
        <v>0</v>
      </c>
      <c r="L21" s="106">
        <v>21</v>
      </c>
      <c r="M21" s="106">
        <f>G21*(1+L21/100)</f>
        <v>0</v>
      </c>
      <c r="N21" s="104">
        <v>0</v>
      </c>
      <c r="O21" s="104">
        <f>ROUND(E21*N21,5)</f>
        <v>0</v>
      </c>
      <c r="P21" s="104">
        <v>0.27</v>
      </c>
      <c r="Q21" s="104">
        <f>ROUND(E21*P21,5)</f>
        <v>15.336</v>
      </c>
      <c r="R21" s="104"/>
      <c r="S21" s="104"/>
      <c r="T21" s="105">
        <v>0.123</v>
      </c>
      <c r="U21" s="104">
        <f>ROUND(E21*T21,2)</f>
        <v>6.99</v>
      </c>
      <c r="V21" s="99"/>
      <c r="W21" s="99"/>
      <c r="X21" s="99"/>
      <c r="Y21" s="99"/>
      <c r="Z21" s="99"/>
      <c r="AA21" s="99"/>
      <c r="AB21" s="99"/>
      <c r="AC21" s="99"/>
      <c r="AD21" s="99"/>
      <c r="AE21" s="99" t="s">
        <v>79</v>
      </c>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row>
    <row r="22" spans="1:60" ht="22.5" outlineLevel="1">
      <c r="A22" s="100"/>
      <c r="B22" s="100"/>
      <c r="C22" s="383" t="s">
        <v>1243</v>
      </c>
      <c r="D22" s="384"/>
      <c r="E22" s="385"/>
      <c r="F22" s="386"/>
      <c r="G22" s="366"/>
      <c r="H22" s="106"/>
      <c r="I22" s="106"/>
      <c r="J22" s="106"/>
      <c r="K22" s="106"/>
      <c r="L22" s="106"/>
      <c r="M22" s="106"/>
      <c r="N22" s="104"/>
      <c r="O22" s="104"/>
      <c r="P22" s="104"/>
      <c r="Q22" s="104"/>
      <c r="R22" s="104"/>
      <c r="S22" s="104"/>
      <c r="T22" s="105"/>
      <c r="U22" s="104"/>
      <c r="V22" s="99"/>
      <c r="W22" s="99"/>
      <c r="X22" s="99"/>
      <c r="Y22" s="99"/>
      <c r="Z22" s="99"/>
      <c r="AA22" s="99"/>
      <c r="AB22" s="99"/>
      <c r="AC22" s="99"/>
      <c r="AD22" s="99"/>
      <c r="AE22" s="99" t="s">
        <v>80</v>
      </c>
      <c r="AF22" s="99"/>
      <c r="AG22" s="99"/>
      <c r="AH22" s="99"/>
      <c r="AI22" s="99"/>
      <c r="AJ22" s="99"/>
      <c r="AK22" s="99"/>
      <c r="AL22" s="99"/>
      <c r="AM22" s="99"/>
      <c r="AN22" s="99"/>
      <c r="AO22" s="99"/>
      <c r="AP22" s="99"/>
      <c r="AQ22" s="99"/>
      <c r="AR22" s="99"/>
      <c r="AS22" s="99"/>
      <c r="AT22" s="99"/>
      <c r="AU22" s="99"/>
      <c r="AV22" s="99"/>
      <c r="AW22" s="99"/>
      <c r="AX22" s="99"/>
      <c r="AY22" s="99"/>
      <c r="AZ22" s="99"/>
      <c r="BA22" s="101" t="str">
        <f>C22</f>
        <v>s vybouráním lože, s přemístěním hmot na skládku na vzdálenost do 3 m nebo naložením na dopravní prostředek</v>
      </c>
      <c r="BB22" s="99"/>
      <c r="BC22" s="99"/>
      <c r="BD22" s="99"/>
      <c r="BE22" s="99"/>
      <c r="BF22" s="99"/>
      <c r="BG22" s="99"/>
      <c r="BH22" s="99"/>
    </row>
    <row r="23" spans="1:60" outlineLevel="1">
      <c r="A23" s="100"/>
      <c r="B23" s="100"/>
      <c r="C23" s="266" t="s">
        <v>1242</v>
      </c>
      <c r="D23" s="265"/>
      <c r="E23" s="264"/>
      <c r="F23" s="106"/>
      <c r="G23" s="106"/>
      <c r="H23" s="106"/>
      <c r="I23" s="106"/>
      <c r="J23" s="106"/>
      <c r="K23" s="106"/>
      <c r="L23" s="106"/>
      <c r="M23" s="106"/>
      <c r="N23" s="104"/>
      <c r="O23" s="104"/>
      <c r="P23" s="104"/>
      <c r="Q23" s="104"/>
      <c r="R23" s="104"/>
      <c r="S23" s="104"/>
      <c r="T23" s="105"/>
      <c r="U23" s="104"/>
      <c r="V23" s="99"/>
      <c r="W23" s="99"/>
      <c r="X23" s="99"/>
      <c r="Y23" s="99"/>
      <c r="Z23" s="99"/>
      <c r="AA23" s="99"/>
      <c r="AB23" s="99"/>
      <c r="AC23" s="99"/>
      <c r="AD23" s="99"/>
      <c r="AE23" s="99" t="s">
        <v>725</v>
      </c>
      <c r="AF23" s="99">
        <v>0</v>
      </c>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outlineLevel="1">
      <c r="A24" s="100"/>
      <c r="B24" s="100"/>
      <c r="C24" s="266" t="s">
        <v>1247</v>
      </c>
      <c r="D24" s="265"/>
      <c r="E24" s="264">
        <v>75.2</v>
      </c>
      <c r="F24" s="106"/>
      <c r="G24" s="106"/>
      <c r="H24" s="106"/>
      <c r="I24" s="106"/>
      <c r="J24" s="106"/>
      <c r="K24" s="106"/>
      <c r="L24" s="106"/>
      <c r="M24" s="106"/>
      <c r="N24" s="104"/>
      <c r="O24" s="104"/>
      <c r="P24" s="104"/>
      <c r="Q24" s="104"/>
      <c r="R24" s="104"/>
      <c r="S24" s="104"/>
      <c r="T24" s="105"/>
      <c r="U24" s="104"/>
      <c r="V24" s="99"/>
      <c r="W24" s="99"/>
      <c r="X24" s="99"/>
      <c r="Y24" s="99"/>
      <c r="Z24" s="99"/>
      <c r="AA24" s="99"/>
      <c r="AB24" s="99"/>
      <c r="AC24" s="99"/>
      <c r="AD24" s="99"/>
      <c r="AE24" s="99" t="s">
        <v>725</v>
      </c>
      <c r="AF24" s="99">
        <v>0</v>
      </c>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row>
    <row r="25" spans="1:60" outlineLevel="1">
      <c r="A25" s="100"/>
      <c r="B25" s="100"/>
      <c r="C25" s="266" t="s">
        <v>1240</v>
      </c>
      <c r="D25" s="265"/>
      <c r="E25" s="264"/>
      <c r="F25" s="106"/>
      <c r="G25" s="106"/>
      <c r="H25" s="106"/>
      <c r="I25" s="106"/>
      <c r="J25" s="106"/>
      <c r="K25" s="106"/>
      <c r="L25" s="106"/>
      <c r="M25" s="106"/>
      <c r="N25" s="104"/>
      <c r="O25" s="104"/>
      <c r="P25" s="104"/>
      <c r="Q25" s="104"/>
      <c r="R25" s="104"/>
      <c r="S25" s="104"/>
      <c r="T25" s="105"/>
      <c r="U25" s="104"/>
      <c r="V25" s="99"/>
      <c r="W25" s="99"/>
      <c r="X25" s="99"/>
      <c r="Y25" s="99"/>
      <c r="Z25" s="99"/>
      <c r="AA25" s="99"/>
      <c r="AB25" s="99"/>
      <c r="AC25" s="99"/>
      <c r="AD25" s="99"/>
      <c r="AE25" s="99" t="s">
        <v>725</v>
      </c>
      <c r="AF25" s="99">
        <v>0</v>
      </c>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row>
    <row r="26" spans="1:60" outlineLevel="1">
      <c r="A26" s="100"/>
      <c r="B26" s="100"/>
      <c r="C26" s="266" t="s">
        <v>1246</v>
      </c>
      <c r="D26" s="265"/>
      <c r="E26" s="264">
        <v>-18.399999999999999</v>
      </c>
      <c r="F26" s="106"/>
      <c r="G26" s="106"/>
      <c r="H26" s="106"/>
      <c r="I26" s="106"/>
      <c r="J26" s="106"/>
      <c r="K26" s="106"/>
      <c r="L26" s="106"/>
      <c r="M26" s="106"/>
      <c r="N26" s="104"/>
      <c r="O26" s="104"/>
      <c r="P26" s="104"/>
      <c r="Q26" s="104"/>
      <c r="R26" s="104"/>
      <c r="S26" s="104"/>
      <c r="T26" s="105"/>
      <c r="U26" s="104"/>
      <c r="V26" s="99"/>
      <c r="W26" s="99"/>
      <c r="X26" s="99"/>
      <c r="Y26" s="99"/>
      <c r="Z26" s="99"/>
      <c r="AA26" s="99"/>
      <c r="AB26" s="99"/>
      <c r="AC26" s="99"/>
      <c r="AD26" s="99"/>
      <c r="AE26" s="99" t="s">
        <v>725</v>
      </c>
      <c r="AF26" s="99">
        <v>0</v>
      </c>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row>
    <row r="27" spans="1:60" outlineLevel="1">
      <c r="A27" s="100">
        <v>4</v>
      </c>
      <c r="B27" s="100" t="s">
        <v>1245</v>
      </c>
      <c r="C27" s="111" t="s">
        <v>1244</v>
      </c>
      <c r="D27" s="104" t="s">
        <v>131</v>
      </c>
      <c r="E27" s="257">
        <v>81.900000000000006</v>
      </c>
      <c r="F27" s="256">
        <v>0</v>
      </c>
      <c r="G27" s="106">
        <f>ROUND(E27*F27,2)</f>
        <v>0</v>
      </c>
      <c r="H27" s="106"/>
      <c r="I27" s="106">
        <f>ROUND(E27*H27,2)</f>
        <v>0</v>
      </c>
      <c r="J27" s="106"/>
      <c r="K27" s="106">
        <f>ROUND(E27*J27,2)</f>
        <v>0</v>
      </c>
      <c r="L27" s="106">
        <v>21</v>
      </c>
      <c r="M27" s="106">
        <f>G27*(1+L27/100)</f>
        <v>0</v>
      </c>
      <c r="N27" s="104">
        <v>0</v>
      </c>
      <c r="O27" s="104">
        <f>ROUND(E27*N27,5)</f>
        <v>0</v>
      </c>
      <c r="P27" s="104">
        <v>0.22</v>
      </c>
      <c r="Q27" s="104">
        <f>ROUND(E27*P27,5)</f>
        <v>18.018000000000001</v>
      </c>
      <c r="R27" s="104"/>
      <c r="S27" s="104"/>
      <c r="T27" s="105">
        <v>0.14299999999999999</v>
      </c>
      <c r="U27" s="104">
        <f>ROUND(E27*T27,2)</f>
        <v>11.71</v>
      </c>
      <c r="V27" s="99"/>
      <c r="W27" s="99"/>
      <c r="X27" s="99"/>
      <c r="Y27" s="99"/>
      <c r="Z27" s="99"/>
      <c r="AA27" s="99"/>
      <c r="AB27" s="99"/>
      <c r="AC27" s="99"/>
      <c r="AD27" s="99"/>
      <c r="AE27" s="99" t="s">
        <v>79</v>
      </c>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row>
    <row r="28" spans="1:60" ht="22.5" outlineLevel="1">
      <c r="A28" s="100"/>
      <c r="B28" s="100"/>
      <c r="C28" s="383" t="s">
        <v>1243</v>
      </c>
      <c r="D28" s="384"/>
      <c r="E28" s="385"/>
      <c r="F28" s="386"/>
      <c r="G28" s="366"/>
      <c r="H28" s="106"/>
      <c r="I28" s="106"/>
      <c r="J28" s="106"/>
      <c r="K28" s="106"/>
      <c r="L28" s="106"/>
      <c r="M28" s="106"/>
      <c r="N28" s="104"/>
      <c r="O28" s="104"/>
      <c r="P28" s="104"/>
      <c r="Q28" s="104"/>
      <c r="R28" s="104"/>
      <c r="S28" s="104"/>
      <c r="T28" s="105"/>
      <c r="U28" s="104"/>
      <c r="V28" s="99"/>
      <c r="W28" s="99"/>
      <c r="X28" s="99"/>
      <c r="Y28" s="99"/>
      <c r="Z28" s="99"/>
      <c r="AA28" s="99"/>
      <c r="AB28" s="99"/>
      <c r="AC28" s="99"/>
      <c r="AD28" s="99"/>
      <c r="AE28" s="99" t="s">
        <v>80</v>
      </c>
      <c r="AF28" s="99"/>
      <c r="AG28" s="99"/>
      <c r="AH28" s="99"/>
      <c r="AI28" s="99"/>
      <c r="AJ28" s="99"/>
      <c r="AK28" s="99"/>
      <c r="AL28" s="99"/>
      <c r="AM28" s="99"/>
      <c r="AN28" s="99"/>
      <c r="AO28" s="99"/>
      <c r="AP28" s="99"/>
      <c r="AQ28" s="99"/>
      <c r="AR28" s="99"/>
      <c r="AS28" s="99"/>
      <c r="AT28" s="99"/>
      <c r="AU28" s="99"/>
      <c r="AV28" s="99"/>
      <c r="AW28" s="99"/>
      <c r="AX28" s="99"/>
      <c r="AY28" s="99"/>
      <c r="AZ28" s="99"/>
      <c r="BA28" s="101" t="str">
        <f>C28</f>
        <v>s vybouráním lože, s přemístěním hmot na skládku na vzdálenost do 3 m nebo naložením na dopravní prostředek</v>
      </c>
      <c r="BB28" s="99"/>
      <c r="BC28" s="99"/>
      <c r="BD28" s="99"/>
      <c r="BE28" s="99"/>
      <c r="BF28" s="99"/>
      <c r="BG28" s="99"/>
      <c r="BH28" s="99"/>
    </row>
    <row r="29" spans="1:60" outlineLevel="1">
      <c r="A29" s="100"/>
      <c r="B29" s="100"/>
      <c r="C29" s="266" t="s">
        <v>1242</v>
      </c>
      <c r="D29" s="265"/>
      <c r="E29" s="264"/>
      <c r="F29" s="106"/>
      <c r="G29" s="106"/>
      <c r="H29" s="106"/>
      <c r="I29" s="106"/>
      <c r="J29" s="106"/>
      <c r="K29" s="106"/>
      <c r="L29" s="106"/>
      <c r="M29" s="106"/>
      <c r="N29" s="104"/>
      <c r="O29" s="104"/>
      <c r="P29" s="104"/>
      <c r="Q29" s="104"/>
      <c r="R29" s="104"/>
      <c r="S29" s="104"/>
      <c r="T29" s="105"/>
      <c r="U29" s="104"/>
      <c r="V29" s="99"/>
      <c r="W29" s="99"/>
      <c r="X29" s="99"/>
      <c r="Y29" s="99"/>
      <c r="Z29" s="99"/>
      <c r="AA29" s="99"/>
      <c r="AB29" s="99"/>
      <c r="AC29" s="99"/>
      <c r="AD29" s="99"/>
      <c r="AE29" s="99" t="s">
        <v>725</v>
      </c>
      <c r="AF29" s="99">
        <v>0</v>
      </c>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row>
    <row r="30" spans="1:60" outlineLevel="1">
      <c r="A30" s="100"/>
      <c r="B30" s="100"/>
      <c r="C30" s="266" t="s">
        <v>1241</v>
      </c>
      <c r="D30" s="265"/>
      <c r="E30" s="264">
        <v>95.8</v>
      </c>
      <c r="F30" s="106"/>
      <c r="G30" s="106"/>
      <c r="H30" s="106"/>
      <c r="I30" s="106"/>
      <c r="J30" s="106"/>
      <c r="K30" s="106"/>
      <c r="L30" s="106"/>
      <c r="M30" s="106"/>
      <c r="N30" s="104"/>
      <c r="O30" s="104"/>
      <c r="P30" s="104"/>
      <c r="Q30" s="104"/>
      <c r="R30" s="104"/>
      <c r="S30" s="104"/>
      <c r="T30" s="105"/>
      <c r="U30" s="104"/>
      <c r="V30" s="99"/>
      <c r="W30" s="99"/>
      <c r="X30" s="99"/>
      <c r="Y30" s="99"/>
      <c r="Z30" s="99"/>
      <c r="AA30" s="99"/>
      <c r="AB30" s="99"/>
      <c r="AC30" s="99"/>
      <c r="AD30" s="99"/>
      <c r="AE30" s="99" t="s">
        <v>725</v>
      </c>
      <c r="AF30" s="99">
        <v>0</v>
      </c>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row>
    <row r="31" spans="1:60" outlineLevel="1">
      <c r="A31" s="100"/>
      <c r="B31" s="100"/>
      <c r="C31" s="266" t="s">
        <v>1240</v>
      </c>
      <c r="D31" s="265"/>
      <c r="E31" s="264"/>
      <c r="F31" s="106"/>
      <c r="G31" s="106"/>
      <c r="H31" s="106"/>
      <c r="I31" s="106"/>
      <c r="J31" s="106"/>
      <c r="K31" s="106"/>
      <c r="L31" s="106"/>
      <c r="M31" s="106"/>
      <c r="N31" s="104"/>
      <c r="O31" s="104"/>
      <c r="P31" s="104"/>
      <c r="Q31" s="104"/>
      <c r="R31" s="104"/>
      <c r="S31" s="104"/>
      <c r="T31" s="105"/>
      <c r="U31" s="104"/>
      <c r="V31" s="99"/>
      <c r="W31" s="99"/>
      <c r="X31" s="99"/>
      <c r="Y31" s="99"/>
      <c r="Z31" s="99"/>
      <c r="AA31" s="99"/>
      <c r="AB31" s="99"/>
      <c r="AC31" s="99"/>
      <c r="AD31" s="99"/>
      <c r="AE31" s="99" t="s">
        <v>725</v>
      </c>
      <c r="AF31" s="99">
        <v>0</v>
      </c>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outlineLevel="1">
      <c r="A32" s="100"/>
      <c r="B32" s="100"/>
      <c r="C32" s="266" t="s">
        <v>1239</v>
      </c>
      <c r="D32" s="265"/>
      <c r="E32" s="264">
        <v>-13.9</v>
      </c>
      <c r="F32" s="106"/>
      <c r="G32" s="106"/>
      <c r="H32" s="106"/>
      <c r="I32" s="106"/>
      <c r="J32" s="106"/>
      <c r="K32" s="106"/>
      <c r="L32" s="106"/>
      <c r="M32" s="106"/>
      <c r="N32" s="104"/>
      <c r="O32" s="104"/>
      <c r="P32" s="104"/>
      <c r="Q32" s="104"/>
      <c r="R32" s="104"/>
      <c r="S32" s="104"/>
      <c r="T32" s="105"/>
      <c r="U32" s="104"/>
      <c r="V32" s="99"/>
      <c r="W32" s="99"/>
      <c r="X32" s="99"/>
      <c r="Y32" s="99"/>
      <c r="Z32" s="99"/>
      <c r="AA32" s="99"/>
      <c r="AB32" s="99"/>
      <c r="AC32" s="99"/>
      <c r="AD32" s="99"/>
      <c r="AE32" s="99" t="s">
        <v>725</v>
      </c>
      <c r="AF32" s="99">
        <v>0</v>
      </c>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row>
    <row r="33" spans="1:60" outlineLevel="1">
      <c r="A33" s="100">
        <v>5</v>
      </c>
      <c r="B33" s="100" t="s">
        <v>1238</v>
      </c>
      <c r="C33" s="111" t="s">
        <v>1237</v>
      </c>
      <c r="D33" s="104" t="s">
        <v>113</v>
      </c>
      <c r="E33" s="257">
        <v>33.709000000000003</v>
      </c>
      <c r="F33" s="256">
        <v>0</v>
      </c>
      <c r="G33" s="106">
        <f>ROUND(E33*F33,2)</f>
        <v>0</v>
      </c>
      <c r="H33" s="106"/>
      <c r="I33" s="106">
        <f>ROUND(E33*H33,2)</f>
        <v>0</v>
      </c>
      <c r="J33" s="106"/>
      <c r="K33" s="106">
        <f>ROUND(E33*J33,2)</f>
        <v>0</v>
      </c>
      <c r="L33" s="106">
        <v>21</v>
      </c>
      <c r="M33" s="106">
        <f>G33*(1+L33/100)</f>
        <v>0</v>
      </c>
      <c r="N33" s="104">
        <v>0</v>
      </c>
      <c r="O33" s="104">
        <f>ROUND(E33*N33,5)</f>
        <v>0</v>
      </c>
      <c r="P33" s="104">
        <v>0</v>
      </c>
      <c r="Q33" s="104">
        <f>ROUND(E33*P33,5)</f>
        <v>0</v>
      </c>
      <c r="R33" s="104"/>
      <c r="S33" s="104"/>
      <c r="T33" s="105">
        <v>0.11700000000000001</v>
      </c>
      <c r="U33" s="104">
        <f>ROUND(E33*T33,2)</f>
        <v>3.94</v>
      </c>
      <c r="V33" s="99"/>
      <c r="W33" s="99"/>
      <c r="X33" s="99"/>
      <c r="Y33" s="99"/>
      <c r="Z33" s="99"/>
      <c r="AA33" s="99"/>
      <c r="AB33" s="99"/>
      <c r="AC33" s="99"/>
      <c r="AD33" s="99"/>
      <c r="AE33" s="99" t="s">
        <v>79</v>
      </c>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row>
    <row r="34" spans="1:60" outlineLevel="1">
      <c r="A34" s="100"/>
      <c r="B34" s="100"/>
      <c r="C34" s="266" t="s">
        <v>1207</v>
      </c>
      <c r="D34" s="265"/>
      <c r="E34" s="264">
        <v>33.709000000000003</v>
      </c>
      <c r="F34" s="106"/>
      <c r="G34" s="106"/>
      <c r="H34" s="106"/>
      <c r="I34" s="106"/>
      <c r="J34" s="106"/>
      <c r="K34" s="106"/>
      <c r="L34" s="106"/>
      <c r="M34" s="106"/>
      <c r="N34" s="104"/>
      <c r="O34" s="104"/>
      <c r="P34" s="104"/>
      <c r="Q34" s="104"/>
      <c r="R34" s="104"/>
      <c r="S34" s="104"/>
      <c r="T34" s="105"/>
      <c r="U34" s="104"/>
      <c r="V34" s="99"/>
      <c r="W34" s="99"/>
      <c r="X34" s="99"/>
      <c r="Y34" s="99"/>
      <c r="Z34" s="99"/>
      <c r="AA34" s="99"/>
      <c r="AB34" s="99"/>
      <c r="AC34" s="99"/>
      <c r="AD34" s="99"/>
      <c r="AE34" s="99" t="s">
        <v>725</v>
      </c>
      <c r="AF34" s="99">
        <v>0</v>
      </c>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row>
    <row r="35" spans="1:60" outlineLevel="1">
      <c r="A35" s="100">
        <v>6</v>
      </c>
      <c r="B35" s="100" t="s">
        <v>269</v>
      </c>
      <c r="C35" s="111" t="s">
        <v>1236</v>
      </c>
      <c r="D35" s="104" t="s">
        <v>113</v>
      </c>
      <c r="E35" s="257">
        <v>21.197800000000001</v>
      </c>
      <c r="F35" s="256">
        <v>0</v>
      </c>
      <c r="G35" s="106">
        <f>ROUND(E35*F35,2)</f>
        <v>0</v>
      </c>
      <c r="H35" s="106"/>
      <c r="I35" s="106">
        <f>ROUND(E35*H35,2)</f>
        <v>0</v>
      </c>
      <c r="J35" s="106"/>
      <c r="K35" s="106">
        <f>ROUND(E35*J35,2)</f>
        <v>0</v>
      </c>
      <c r="L35" s="106">
        <v>21</v>
      </c>
      <c r="M35" s="106">
        <f>G35*(1+L35/100)</f>
        <v>0</v>
      </c>
      <c r="N35" s="104">
        <v>0</v>
      </c>
      <c r="O35" s="104">
        <f>ROUND(E35*N35,5)</f>
        <v>0</v>
      </c>
      <c r="P35" s="104">
        <v>0</v>
      </c>
      <c r="Q35" s="104">
        <f>ROUND(E35*P35,5)</f>
        <v>0</v>
      </c>
      <c r="R35" s="104"/>
      <c r="S35" s="104"/>
      <c r="T35" s="105">
        <v>3.5329999999999999</v>
      </c>
      <c r="U35" s="104">
        <f>ROUND(E35*T35,2)</f>
        <v>74.89</v>
      </c>
      <c r="V35" s="99"/>
      <c r="W35" s="99"/>
      <c r="X35" s="99"/>
      <c r="Y35" s="99"/>
      <c r="Z35" s="99"/>
      <c r="AA35" s="99"/>
      <c r="AB35" s="99"/>
      <c r="AC35" s="99"/>
      <c r="AD35" s="99"/>
      <c r="AE35" s="99" t="s">
        <v>79</v>
      </c>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row>
    <row r="36" spans="1:60" outlineLevel="1">
      <c r="A36" s="100"/>
      <c r="B36" s="100"/>
      <c r="C36" s="383" t="s">
        <v>1235</v>
      </c>
      <c r="D36" s="384"/>
      <c r="E36" s="385"/>
      <c r="F36" s="386"/>
      <c r="G36" s="366"/>
      <c r="H36" s="106"/>
      <c r="I36" s="106"/>
      <c r="J36" s="106"/>
      <c r="K36" s="106"/>
      <c r="L36" s="106"/>
      <c r="M36" s="106"/>
      <c r="N36" s="104"/>
      <c r="O36" s="104"/>
      <c r="P36" s="104"/>
      <c r="Q36" s="104"/>
      <c r="R36" s="104"/>
      <c r="S36" s="104"/>
      <c r="T36" s="105"/>
      <c r="U36" s="104"/>
      <c r="V36" s="99"/>
      <c r="W36" s="99"/>
      <c r="X36" s="99"/>
      <c r="Y36" s="99"/>
      <c r="Z36" s="99"/>
      <c r="AA36" s="99"/>
      <c r="AB36" s="99"/>
      <c r="AC36" s="99"/>
      <c r="AD36" s="99"/>
      <c r="AE36" s="99" t="s">
        <v>80</v>
      </c>
      <c r="AF36" s="99"/>
      <c r="AG36" s="99"/>
      <c r="AH36" s="99"/>
      <c r="AI36" s="99"/>
      <c r="AJ36" s="99"/>
      <c r="AK36" s="99"/>
      <c r="AL36" s="99"/>
      <c r="AM36" s="99"/>
      <c r="AN36" s="99"/>
      <c r="AO36" s="99"/>
      <c r="AP36" s="99"/>
      <c r="AQ36" s="99"/>
      <c r="AR36" s="99"/>
      <c r="AS36" s="99"/>
      <c r="AT36" s="99"/>
      <c r="AU36" s="99"/>
      <c r="AV36" s="99"/>
      <c r="AW36" s="99"/>
      <c r="AX36" s="99"/>
      <c r="AY36" s="99"/>
      <c r="AZ36" s="99"/>
      <c r="BA36" s="101" t="str">
        <f>C36</f>
        <v>S přehozením na vzdálenost do 5 m nebo s naložením na ruční dopravní prostředek.</v>
      </c>
      <c r="BB36" s="99"/>
      <c r="BC36" s="99"/>
      <c r="BD36" s="99"/>
      <c r="BE36" s="99"/>
      <c r="BF36" s="99"/>
      <c r="BG36" s="99"/>
      <c r="BH36" s="99"/>
    </row>
    <row r="37" spans="1:60" ht="33.75" outlineLevel="1">
      <c r="A37" s="100"/>
      <c r="B37" s="100"/>
      <c r="C37" s="266" t="s">
        <v>1234</v>
      </c>
      <c r="D37" s="265"/>
      <c r="E37" s="264">
        <v>0.78779999999999994</v>
      </c>
      <c r="F37" s="106"/>
      <c r="G37" s="106"/>
      <c r="H37" s="106"/>
      <c r="I37" s="106"/>
      <c r="J37" s="106"/>
      <c r="K37" s="106"/>
      <c r="L37" s="106"/>
      <c r="M37" s="106"/>
      <c r="N37" s="104"/>
      <c r="O37" s="104"/>
      <c r="P37" s="104"/>
      <c r="Q37" s="104"/>
      <c r="R37" s="104"/>
      <c r="S37" s="104"/>
      <c r="T37" s="105"/>
      <c r="U37" s="104"/>
      <c r="V37" s="99"/>
      <c r="W37" s="99"/>
      <c r="X37" s="99"/>
      <c r="Y37" s="99"/>
      <c r="Z37" s="99"/>
      <c r="AA37" s="99"/>
      <c r="AB37" s="99"/>
      <c r="AC37" s="99"/>
      <c r="AD37" s="99"/>
      <c r="AE37" s="99" t="s">
        <v>725</v>
      </c>
      <c r="AF37" s="99">
        <v>0</v>
      </c>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row>
    <row r="38" spans="1:60" ht="22.5" outlineLevel="1">
      <c r="A38" s="100"/>
      <c r="B38" s="100"/>
      <c r="C38" s="266" t="s">
        <v>1233</v>
      </c>
      <c r="D38" s="265"/>
      <c r="E38" s="264">
        <v>0.65800000000000003</v>
      </c>
      <c r="F38" s="106"/>
      <c r="G38" s="106"/>
      <c r="H38" s="106"/>
      <c r="I38" s="106"/>
      <c r="J38" s="106"/>
      <c r="K38" s="106"/>
      <c r="L38" s="106"/>
      <c r="M38" s="106"/>
      <c r="N38" s="104"/>
      <c r="O38" s="104"/>
      <c r="P38" s="104"/>
      <c r="Q38" s="104"/>
      <c r="R38" s="104"/>
      <c r="S38" s="104"/>
      <c r="T38" s="105"/>
      <c r="U38" s="104"/>
      <c r="V38" s="99"/>
      <c r="W38" s="99"/>
      <c r="X38" s="99"/>
      <c r="Y38" s="99"/>
      <c r="Z38" s="99"/>
      <c r="AA38" s="99"/>
      <c r="AB38" s="99"/>
      <c r="AC38" s="99"/>
      <c r="AD38" s="99"/>
      <c r="AE38" s="99" t="s">
        <v>725</v>
      </c>
      <c r="AF38" s="99">
        <v>0</v>
      </c>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row>
    <row r="39" spans="1:60" ht="22.5" outlineLevel="1">
      <c r="A39" s="100"/>
      <c r="B39" s="100"/>
      <c r="C39" s="266" t="s">
        <v>1232</v>
      </c>
      <c r="D39" s="265"/>
      <c r="E39" s="264">
        <v>0.71250000000000002</v>
      </c>
      <c r="F39" s="106"/>
      <c r="G39" s="106"/>
      <c r="H39" s="106"/>
      <c r="I39" s="106"/>
      <c r="J39" s="106"/>
      <c r="K39" s="106"/>
      <c r="L39" s="106"/>
      <c r="M39" s="106"/>
      <c r="N39" s="104"/>
      <c r="O39" s="104"/>
      <c r="P39" s="104"/>
      <c r="Q39" s="104"/>
      <c r="R39" s="104"/>
      <c r="S39" s="104"/>
      <c r="T39" s="105"/>
      <c r="U39" s="104"/>
      <c r="V39" s="99"/>
      <c r="W39" s="99"/>
      <c r="X39" s="99"/>
      <c r="Y39" s="99"/>
      <c r="Z39" s="99"/>
      <c r="AA39" s="99"/>
      <c r="AB39" s="99"/>
      <c r="AC39" s="99"/>
      <c r="AD39" s="99"/>
      <c r="AE39" s="99" t="s">
        <v>725</v>
      </c>
      <c r="AF39" s="99">
        <v>0</v>
      </c>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row>
    <row r="40" spans="1:60" outlineLevel="1">
      <c r="A40" s="100"/>
      <c r="B40" s="100"/>
      <c r="C40" s="266" t="s">
        <v>1231</v>
      </c>
      <c r="D40" s="265"/>
      <c r="E40" s="264">
        <v>0.28799999999999998</v>
      </c>
      <c r="F40" s="106"/>
      <c r="G40" s="106"/>
      <c r="H40" s="106"/>
      <c r="I40" s="106"/>
      <c r="J40" s="106"/>
      <c r="K40" s="106"/>
      <c r="L40" s="106"/>
      <c r="M40" s="106"/>
      <c r="N40" s="104"/>
      <c r="O40" s="104"/>
      <c r="P40" s="104"/>
      <c r="Q40" s="104"/>
      <c r="R40" s="104"/>
      <c r="S40" s="104"/>
      <c r="T40" s="105"/>
      <c r="U40" s="104"/>
      <c r="V40" s="99"/>
      <c r="W40" s="99"/>
      <c r="X40" s="99"/>
      <c r="Y40" s="99"/>
      <c r="Z40" s="99"/>
      <c r="AA40" s="99"/>
      <c r="AB40" s="99"/>
      <c r="AC40" s="99"/>
      <c r="AD40" s="99"/>
      <c r="AE40" s="99" t="s">
        <v>725</v>
      </c>
      <c r="AF40" s="99">
        <v>0</v>
      </c>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row>
    <row r="41" spans="1:60" ht="22.5" outlineLevel="1">
      <c r="A41" s="100"/>
      <c r="B41" s="100"/>
      <c r="C41" s="266" t="s">
        <v>1230</v>
      </c>
      <c r="D41" s="265"/>
      <c r="E41" s="264">
        <v>0.3296</v>
      </c>
      <c r="F41" s="106"/>
      <c r="G41" s="106"/>
      <c r="H41" s="106"/>
      <c r="I41" s="106"/>
      <c r="J41" s="106"/>
      <c r="K41" s="106"/>
      <c r="L41" s="106"/>
      <c r="M41" s="106"/>
      <c r="N41" s="104"/>
      <c r="O41" s="104"/>
      <c r="P41" s="104"/>
      <c r="Q41" s="104"/>
      <c r="R41" s="104"/>
      <c r="S41" s="104"/>
      <c r="T41" s="105"/>
      <c r="U41" s="104"/>
      <c r="V41" s="99"/>
      <c r="W41" s="99"/>
      <c r="X41" s="99"/>
      <c r="Y41" s="99"/>
      <c r="Z41" s="99"/>
      <c r="AA41" s="99"/>
      <c r="AB41" s="99"/>
      <c r="AC41" s="99"/>
      <c r="AD41" s="99"/>
      <c r="AE41" s="99" t="s">
        <v>725</v>
      </c>
      <c r="AF41" s="99">
        <v>0</v>
      </c>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ht="22.5" outlineLevel="1">
      <c r="A42" s="100"/>
      <c r="B42" s="100"/>
      <c r="C42" s="266" t="s">
        <v>1229</v>
      </c>
      <c r="D42" s="265"/>
      <c r="E42" s="264">
        <v>0.29399999999999998</v>
      </c>
      <c r="F42" s="106"/>
      <c r="G42" s="106"/>
      <c r="H42" s="106"/>
      <c r="I42" s="106"/>
      <c r="J42" s="106"/>
      <c r="K42" s="106"/>
      <c r="L42" s="106"/>
      <c r="M42" s="106"/>
      <c r="N42" s="104"/>
      <c r="O42" s="104"/>
      <c r="P42" s="104"/>
      <c r="Q42" s="104"/>
      <c r="R42" s="104"/>
      <c r="S42" s="104"/>
      <c r="T42" s="105"/>
      <c r="U42" s="104"/>
      <c r="V42" s="99"/>
      <c r="W42" s="99"/>
      <c r="X42" s="99"/>
      <c r="Y42" s="99"/>
      <c r="Z42" s="99"/>
      <c r="AA42" s="99"/>
      <c r="AB42" s="99"/>
      <c r="AC42" s="99"/>
      <c r="AD42" s="99"/>
      <c r="AE42" s="99" t="s">
        <v>725</v>
      </c>
      <c r="AF42" s="99">
        <v>0</v>
      </c>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row>
    <row r="43" spans="1:60" ht="22.5" outlineLevel="1">
      <c r="A43" s="100"/>
      <c r="B43" s="100"/>
      <c r="C43" s="266" t="s">
        <v>1228</v>
      </c>
      <c r="D43" s="265"/>
      <c r="E43" s="264">
        <v>0.2989</v>
      </c>
      <c r="F43" s="106"/>
      <c r="G43" s="106"/>
      <c r="H43" s="106"/>
      <c r="I43" s="106"/>
      <c r="J43" s="106"/>
      <c r="K43" s="106"/>
      <c r="L43" s="106"/>
      <c r="M43" s="106"/>
      <c r="N43" s="104"/>
      <c r="O43" s="104"/>
      <c r="P43" s="104"/>
      <c r="Q43" s="104"/>
      <c r="R43" s="104"/>
      <c r="S43" s="104"/>
      <c r="T43" s="105"/>
      <c r="U43" s="104"/>
      <c r="V43" s="99"/>
      <c r="W43" s="99"/>
      <c r="X43" s="99"/>
      <c r="Y43" s="99"/>
      <c r="Z43" s="99"/>
      <c r="AA43" s="99"/>
      <c r="AB43" s="99"/>
      <c r="AC43" s="99"/>
      <c r="AD43" s="99"/>
      <c r="AE43" s="99" t="s">
        <v>725</v>
      </c>
      <c r="AF43" s="99">
        <v>0</v>
      </c>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row>
    <row r="44" spans="1:60" outlineLevel="1">
      <c r="A44" s="100"/>
      <c r="B44" s="100"/>
      <c r="C44" s="266" t="s">
        <v>1227</v>
      </c>
      <c r="D44" s="265"/>
      <c r="E44" s="264">
        <v>0.14399999999999999</v>
      </c>
      <c r="F44" s="106"/>
      <c r="G44" s="106"/>
      <c r="H44" s="106"/>
      <c r="I44" s="106"/>
      <c r="J44" s="106"/>
      <c r="K44" s="106"/>
      <c r="L44" s="106"/>
      <c r="M44" s="106"/>
      <c r="N44" s="104"/>
      <c r="O44" s="104"/>
      <c r="P44" s="104"/>
      <c r="Q44" s="104"/>
      <c r="R44" s="104"/>
      <c r="S44" s="104"/>
      <c r="T44" s="105"/>
      <c r="U44" s="104"/>
      <c r="V44" s="99"/>
      <c r="W44" s="99"/>
      <c r="X44" s="99"/>
      <c r="Y44" s="99"/>
      <c r="Z44" s="99"/>
      <c r="AA44" s="99"/>
      <c r="AB44" s="99"/>
      <c r="AC44" s="99"/>
      <c r="AD44" s="99"/>
      <c r="AE44" s="99" t="s">
        <v>725</v>
      </c>
      <c r="AF44" s="99">
        <v>0</v>
      </c>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1:60" ht="33.75" outlineLevel="1">
      <c r="A45" s="100"/>
      <c r="B45" s="100"/>
      <c r="C45" s="266" t="s">
        <v>1226</v>
      </c>
      <c r="D45" s="265"/>
      <c r="E45" s="264">
        <v>3.6865000000000001</v>
      </c>
      <c r="F45" s="106"/>
      <c r="G45" s="106"/>
      <c r="H45" s="106"/>
      <c r="I45" s="106"/>
      <c r="J45" s="106"/>
      <c r="K45" s="106"/>
      <c r="L45" s="106"/>
      <c r="M45" s="106"/>
      <c r="N45" s="104"/>
      <c r="O45" s="104"/>
      <c r="P45" s="104"/>
      <c r="Q45" s="104"/>
      <c r="R45" s="104"/>
      <c r="S45" s="104"/>
      <c r="T45" s="105"/>
      <c r="U45" s="104"/>
      <c r="V45" s="99"/>
      <c r="W45" s="99"/>
      <c r="X45" s="99"/>
      <c r="Y45" s="99"/>
      <c r="Z45" s="99"/>
      <c r="AA45" s="99"/>
      <c r="AB45" s="99"/>
      <c r="AC45" s="99"/>
      <c r="AD45" s="99"/>
      <c r="AE45" s="99" t="s">
        <v>725</v>
      </c>
      <c r="AF45" s="99">
        <v>0</v>
      </c>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row>
    <row r="46" spans="1:60" ht="22.5" outlineLevel="1">
      <c r="A46" s="100"/>
      <c r="B46" s="100"/>
      <c r="C46" s="266" t="s">
        <v>1225</v>
      </c>
      <c r="D46" s="265"/>
      <c r="E46" s="264">
        <v>0.64</v>
      </c>
      <c r="F46" s="106"/>
      <c r="G46" s="106"/>
      <c r="H46" s="106"/>
      <c r="I46" s="106"/>
      <c r="J46" s="106"/>
      <c r="K46" s="106"/>
      <c r="L46" s="106"/>
      <c r="M46" s="106"/>
      <c r="N46" s="104"/>
      <c r="O46" s="104"/>
      <c r="P46" s="104"/>
      <c r="Q46" s="104"/>
      <c r="R46" s="104"/>
      <c r="S46" s="104"/>
      <c r="T46" s="105"/>
      <c r="U46" s="104"/>
      <c r="V46" s="99"/>
      <c r="W46" s="99"/>
      <c r="X46" s="99"/>
      <c r="Y46" s="99"/>
      <c r="Z46" s="99"/>
      <c r="AA46" s="99"/>
      <c r="AB46" s="99"/>
      <c r="AC46" s="99"/>
      <c r="AD46" s="99"/>
      <c r="AE46" s="99" t="s">
        <v>725</v>
      </c>
      <c r="AF46" s="99">
        <v>0</v>
      </c>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row>
    <row r="47" spans="1:60" outlineLevel="1">
      <c r="A47" s="100"/>
      <c r="B47" s="100"/>
      <c r="C47" s="266" t="s">
        <v>1224</v>
      </c>
      <c r="D47" s="265"/>
      <c r="E47" s="264">
        <v>0.32</v>
      </c>
      <c r="F47" s="106"/>
      <c r="G47" s="106"/>
      <c r="H47" s="106"/>
      <c r="I47" s="106"/>
      <c r="J47" s="106"/>
      <c r="K47" s="106"/>
      <c r="L47" s="106"/>
      <c r="M47" s="106"/>
      <c r="N47" s="104"/>
      <c r="O47" s="104"/>
      <c r="P47" s="104"/>
      <c r="Q47" s="104"/>
      <c r="R47" s="104"/>
      <c r="S47" s="104"/>
      <c r="T47" s="105"/>
      <c r="U47" s="104"/>
      <c r="V47" s="99"/>
      <c r="W47" s="99"/>
      <c r="X47" s="99"/>
      <c r="Y47" s="99"/>
      <c r="Z47" s="99"/>
      <c r="AA47" s="99"/>
      <c r="AB47" s="99"/>
      <c r="AC47" s="99"/>
      <c r="AD47" s="99"/>
      <c r="AE47" s="99" t="s">
        <v>725</v>
      </c>
      <c r="AF47" s="99">
        <v>0</v>
      </c>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ht="22.5" outlineLevel="1">
      <c r="A48" s="100"/>
      <c r="B48" s="100"/>
      <c r="C48" s="266" t="s">
        <v>1223</v>
      </c>
      <c r="D48" s="265"/>
      <c r="E48" s="264">
        <v>0.64</v>
      </c>
      <c r="F48" s="106"/>
      <c r="G48" s="106"/>
      <c r="H48" s="106"/>
      <c r="I48" s="106"/>
      <c r="J48" s="106"/>
      <c r="K48" s="106"/>
      <c r="L48" s="106"/>
      <c r="M48" s="106"/>
      <c r="N48" s="104"/>
      <c r="O48" s="104"/>
      <c r="P48" s="104"/>
      <c r="Q48" s="104"/>
      <c r="R48" s="104"/>
      <c r="S48" s="104"/>
      <c r="T48" s="105"/>
      <c r="U48" s="104"/>
      <c r="V48" s="99"/>
      <c r="W48" s="99"/>
      <c r="X48" s="99"/>
      <c r="Y48" s="99"/>
      <c r="Z48" s="99"/>
      <c r="AA48" s="99"/>
      <c r="AB48" s="99"/>
      <c r="AC48" s="99"/>
      <c r="AD48" s="99"/>
      <c r="AE48" s="99" t="s">
        <v>725</v>
      </c>
      <c r="AF48" s="99">
        <v>0</v>
      </c>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row>
    <row r="49" spans="1:60" ht="22.5" outlineLevel="1">
      <c r="A49" s="100"/>
      <c r="B49" s="100"/>
      <c r="C49" s="266" t="s">
        <v>1222</v>
      </c>
      <c r="D49" s="265"/>
      <c r="E49" s="264">
        <v>6.875</v>
      </c>
      <c r="F49" s="106"/>
      <c r="G49" s="106"/>
      <c r="H49" s="106"/>
      <c r="I49" s="106"/>
      <c r="J49" s="106"/>
      <c r="K49" s="106"/>
      <c r="L49" s="106"/>
      <c r="M49" s="106"/>
      <c r="N49" s="104"/>
      <c r="O49" s="104"/>
      <c r="P49" s="104"/>
      <c r="Q49" s="104"/>
      <c r="R49" s="104"/>
      <c r="S49" s="104"/>
      <c r="T49" s="105"/>
      <c r="U49" s="104"/>
      <c r="V49" s="99"/>
      <c r="W49" s="99"/>
      <c r="X49" s="99"/>
      <c r="Y49" s="99"/>
      <c r="Z49" s="99"/>
      <c r="AA49" s="99"/>
      <c r="AB49" s="99"/>
      <c r="AC49" s="99"/>
      <c r="AD49" s="99"/>
      <c r="AE49" s="99" t="s">
        <v>725</v>
      </c>
      <c r="AF49" s="99">
        <v>0</v>
      </c>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row>
    <row r="50" spans="1:60" ht="22.5" outlineLevel="1">
      <c r="A50" s="100"/>
      <c r="B50" s="100"/>
      <c r="C50" s="266" t="s">
        <v>1186</v>
      </c>
      <c r="D50" s="265"/>
      <c r="E50" s="264">
        <v>1.4875</v>
      </c>
      <c r="F50" s="106"/>
      <c r="G50" s="106"/>
      <c r="H50" s="106"/>
      <c r="I50" s="106"/>
      <c r="J50" s="106"/>
      <c r="K50" s="106"/>
      <c r="L50" s="106"/>
      <c r="M50" s="106"/>
      <c r="N50" s="104"/>
      <c r="O50" s="104"/>
      <c r="P50" s="104"/>
      <c r="Q50" s="104"/>
      <c r="R50" s="104"/>
      <c r="S50" s="104"/>
      <c r="T50" s="105"/>
      <c r="U50" s="104"/>
      <c r="V50" s="99"/>
      <c r="W50" s="99"/>
      <c r="X50" s="99"/>
      <c r="Y50" s="99"/>
      <c r="Z50" s="99"/>
      <c r="AA50" s="99"/>
      <c r="AB50" s="99"/>
      <c r="AC50" s="99"/>
      <c r="AD50" s="99"/>
      <c r="AE50" s="99" t="s">
        <v>725</v>
      </c>
      <c r="AF50" s="99">
        <v>0</v>
      </c>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row>
    <row r="51" spans="1:60" outlineLevel="1">
      <c r="A51" s="100"/>
      <c r="B51" s="100"/>
      <c r="C51" s="266" t="s">
        <v>1185</v>
      </c>
      <c r="D51" s="265"/>
      <c r="E51" s="264">
        <v>0.4</v>
      </c>
      <c r="F51" s="106"/>
      <c r="G51" s="106"/>
      <c r="H51" s="106"/>
      <c r="I51" s="106"/>
      <c r="J51" s="106"/>
      <c r="K51" s="106"/>
      <c r="L51" s="106"/>
      <c r="M51" s="106"/>
      <c r="N51" s="104"/>
      <c r="O51" s="104"/>
      <c r="P51" s="104"/>
      <c r="Q51" s="104"/>
      <c r="R51" s="104"/>
      <c r="S51" s="104"/>
      <c r="T51" s="105"/>
      <c r="U51" s="104"/>
      <c r="V51" s="99"/>
      <c r="W51" s="99"/>
      <c r="X51" s="99"/>
      <c r="Y51" s="99"/>
      <c r="Z51" s="99"/>
      <c r="AA51" s="99"/>
      <c r="AB51" s="99"/>
      <c r="AC51" s="99"/>
      <c r="AD51" s="99"/>
      <c r="AE51" s="99" t="s">
        <v>725</v>
      </c>
      <c r="AF51" s="99">
        <v>0</v>
      </c>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row>
    <row r="52" spans="1:60" ht="22.5" outlineLevel="1">
      <c r="A52" s="100"/>
      <c r="B52" s="100"/>
      <c r="C52" s="266" t="s">
        <v>1184</v>
      </c>
      <c r="D52" s="265"/>
      <c r="E52" s="264">
        <v>0.45</v>
      </c>
      <c r="F52" s="106"/>
      <c r="G52" s="106"/>
      <c r="H52" s="106"/>
      <c r="I52" s="106"/>
      <c r="J52" s="106"/>
      <c r="K52" s="106"/>
      <c r="L52" s="106"/>
      <c r="M52" s="106"/>
      <c r="N52" s="104"/>
      <c r="O52" s="104"/>
      <c r="P52" s="104"/>
      <c r="Q52" s="104"/>
      <c r="R52" s="104"/>
      <c r="S52" s="104"/>
      <c r="T52" s="105"/>
      <c r="U52" s="104"/>
      <c r="V52" s="99"/>
      <c r="W52" s="99"/>
      <c r="X52" s="99"/>
      <c r="Y52" s="99"/>
      <c r="Z52" s="99"/>
      <c r="AA52" s="99"/>
      <c r="AB52" s="99"/>
      <c r="AC52" s="99"/>
      <c r="AD52" s="99"/>
      <c r="AE52" s="99" t="s">
        <v>725</v>
      </c>
      <c r="AF52" s="99">
        <v>0</v>
      </c>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row>
    <row r="53" spans="1:60" outlineLevel="1">
      <c r="A53" s="100"/>
      <c r="B53" s="100"/>
      <c r="C53" s="266" t="s">
        <v>1183</v>
      </c>
      <c r="D53" s="265"/>
      <c r="E53" s="264">
        <v>0.6</v>
      </c>
      <c r="F53" s="106"/>
      <c r="G53" s="106"/>
      <c r="H53" s="106"/>
      <c r="I53" s="106"/>
      <c r="J53" s="106"/>
      <c r="K53" s="106"/>
      <c r="L53" s="106"/>
      <c r="M53" s="106"/>
      <c r="N53" s="104"/>
      <c r="O53" s="104"/>
      <c r="P53" s="104"/>
      <c r="Q53" s="104"/>
      <c r="R53" s="104"/>
      <c r="S53" s="104"/>
      <c r="T53" s="105"/>
      <c r="U53" s="104"/>
      <c r="V53" s="99"/>
      <c r="W53" s="99"/>
      <c r="X53" s="99"/>
      <c r="Y53" s="99"/>
      <c r="Z53" s="99"/>
      <c r="AA53" s="99"/>
      <c r="AB53" s="99"/>
      <c r="AC53" s="99"/>
      <c r="AD53" s="99"/>
      <c r="AE53" s="99" t="s">
        <v>725</v>
      </c>
      <c r="AF53" s="99">
        <v>0</v>
      </c>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row>
    <row r="54" spans="1:60" ht="22.5" outlineLevel="1">
      <c r="A54" s="100"/>
      <c r="B54" s="100"/>
      <c r="C54" s="266" t="s">
        <v>1182</v>
      </c>
      <c r="D54" s="265"/>
      <c r="E54" s="264">
        <v>0.48599999999999999</v>
      </c>
      <c r="F54" s="106"/>
      <c r="G54" s="106"/>
      <c r="H54" s="106"/>
      <c r="I54" s="106"/>
      <c r="J54" s="106"/>
      <c r="K54" s="106"/>
      <c r="L54" s="106"/>
      <c r="M54" s="106"/>
      <c r="N54" s="104"/>
      <c r="O54" s="104"/>
      <c r="P54" s="104"/>
      <c r="Q54" s="104"/>
      <c r="R54" s="104"/>
      <c r="S54" s="104"/>
      <c r="T54" s="105"/>
      <c r="U54" s="104"/>
      <c r="V54" s="99"/>
      <c r="W54" s="99"/>
      <c r="X54" s="99"/>
      <c r="Y54" s="99"/>
      <c r="Z54" s="99"/>
      <c r="AA54" s="99"/>
      <c r="AB54" s="99"/>
      <c r="AC54" s="99"/>
      <c r="AD54" s="99"/>
      <c r="AE54" s="99" t="s">
        <v>725</v>
      </c>
      <c r="AF54" s="99">
        <v>0</v>
      </c>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row>
    <row r="55" spans="1:60" ht="22.5" outlineLevel="1">
      <c r="A55" s="100"/>
      <c r="B55" s="100"/>
      <c r="C55" s="266" t="s">
        <v>1181</v>
      </c>
      <c r="D55" s="265"/>
      <c r="E55" s="264">
        <v>0.108</v>
      </c>
      <c r="F55" s="106"/>
      <c r="G55" s="106"/>
      <c r="H55" s="106"/>
      <c r="I55" s="106"/>
      <c r="J55" s="106"/>
      <c r="K55" s="106"/>
      <c r="L55" s="106"/>
      <c r="M55" s="106"/>
      <c r="N55" s="104"/>
      <c r="O55" s="104"/>
      <c r="P55" s="104"/>
      <c r="Q55" s="104"/>
      <c r="R55" s="104"/>
      <c r="S55" s="104"/>
      <c r="T55" s="105"/>
      <c r="U55" s="104"/>
      <c r="V55" s="99"/>
      <c r="W55" s="99"/>
      <c r="X55" s="99"/>
      <c r="Y55" s="99"/>
      <c r="Z55" s="99"/>
      <c r="AA55" s="99"/>
      <c r="AB55" s="99"/>
      <c r="AC55" s="99"/>
      <c r="AD55" s="99"/>
      <c r="AE55" s="99" t="s">
        <v>725</v>
      </c>
      <c r="AF55" s="99">
        <v>0</v>
      </c>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row>
    <row r="56" spans="1:60" ht="22.5" outlineLevel="1">
      <c r="A56" s="100"/>
      <c r="B56" s="100"/>
      <c r="C56" s="266" t="s">
        <v>1180</v>
      </c>
      <c r="D56" s="265"/>
      <c r="E56" s="264">
        <v>0.38400000000000001</v>
      </c>
      <c r="F56" s="106"/>
      <c r="G56" s="106"/>
      <c r="H56" s="106"/>
      <c r="I56" s="106"/>
      <c r="J56" s="106"/>
      <c r="K56" s="106"/>
      <c r="L56" s="106"/>
      <c r="M56" s="106"/>
      <c r="N56" s="104"/>
      <c r="O56" s="104"/>
      <c r="P56" s="104"/>
      <c r="Q56" s="104"/>
      <c r="R56" s="104"/>
      <c r="S56" s="104"/>
      <c r="T56" s="105"/>
      <c r="U56" s="104"/>
      <c r="V56" s="99"/>
      <c r="W56" s="99"/>
      <c r="X56" s="99"/>
      <c r="Y56" s="99"/>
      <c r="Z56" s="99"/>
      <c r="AA56" s="99"/>
      <c r="AB56" s="99"/>
      <c r="AC56" s="99"/>
      <c r="AD56" s="99"/>
      <c r="AE56" s="99" t="s">
        <v>725</v>
      </c>
      <c r="AF56" s="99">
        <v>0</v>
      </c>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row>
    <row r="57" spans="1:60" ht="22.5" outlineLevel="1">
      <c r="A57" s="100"/>
      <c r="B57" s="100"/>
      <c r="C57" s="266" t="s">
        <v>1179</v>
      </c>
      <c r="D57" s="265"/>
      <c r="E57" s="264">
        <v>0.25600000000000001</v>
      </c>
      <c r="F57" s="106"/>
      <c r="G57" s="106"/>
      <c r="H57" s="106"/>
      <c r="I57" s="106"/>
      <c r="J57" s="106"/>
      <c r="K57" s="106"/>
      <c r="L57" s="106"/>
      <c r="M57" s="106"/>
      <c r="N57" s="104"/>
      <c r="O57" s="104"/>
      <c r="P57" s="104"/>
      <c r="Q57" s="104"/>
      <c r="R57" s="104"/>
      <c r="S57" s="104"/>
      <c r="T57" s="105"/>
      <c r="U57" s="104"/>
      <c r="V57" s="99"/>
      <c r="W57" s="99"/>
      <c r="X57" s="99"/>
      <c r="Y57" s="99"/>
      <c r="Z57" s="99"/>
      <c r="AA57" s="99"/>
      <c r="AB57" s="99"/>
      <c r="AC57" s="99"/>
      <c r="AD57" s="99"/>
      <c r="AE57" s="99" t="s">
        <v>725</v>
      </c>
      <c r="AF57" s="99">
        <v>0</v>
      </c>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row>
    <row r="58" spans="1:60" ht="22.5" outlineLevel="1">
      <c r="A58" s="100"/>
      <c r="B58" s="100"/>
      <c r="C58" s="266" t="s">
        <v>1178</v>
      </c>
      <c r="D58" s="265"/>
      <c r="E58" s="264">
        <v>0.36</v>
      </c>
      <c r="F58" s="106"/>
      <c r="G58" s="106"/>
      <c r="H58" s="106"/>
      <c r="I58" s="106"/>
      <c r="J58" s="106"/>
      <c r="K58" s="106"/>
      <c r="L58" s="106"/>
      <c r="M58" s="106"/>
      <c r="N58" s="104"/>
      <c r="O58" s="104"/>
      <c r="P58" s="104"/>
      <c r="Q58" s="104"/>
      <c r="R58" s="104"/>
      <c r="S58" s="104"/>
      <c r="T58" s="105"/>
      <c r="U58" s="104"/>
      <c r="V58" s="99"/>
      <c r="W58" s="99"/>
      <c r="X58" s="99"/>
      <c r="Y58" s="99"/>
      <c r="Z58" s="99"/>
      <c r="AA58" s="99"/>
      <c r="AB58" s="99"/>
      <c r="AC58" s="99"/>
      <c r="AD58" s="99"/>
      <c r="AE58" s="99" t="s">
        <v>725</v>
      </c>
      <c r="AF58" s="99">
        <v>0</v>
      </c>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row>
    <row r="59" spans="1:60" ht="22.5" outlineLevel="1">
      <c r="A59" s="100"/>
      <c r="B59" s="100"/>
      <c r="C59" s="266" t="s">
        <v>1177</v>
      </c>
      <c r="D59" s="265"/>
      <c r="E59" s="264">
        <v>0.27</v>
      </c>
      <c r="F59" s="106"/>
      <c r="G59" s="106"/>
      <c r="H59" s="106"/>
      <c r="I59" s="106"/>
      <c r="J59" s="106"/>
      <c r="K59" s="106"/>
      <c r="L59" s="106"/>
      <c r="M59" s="106"/>
      <c r="N59" s="104"/>
      <c r="O59" s="104"/>
      <c r="P59" s="104"/>
      <c r="Q59" s="104"/>
      <c r="R59" s="104"/>
      <c r="S59" s="104"/>
      <c r="T59" s="105"/>
      <c r="U59" s="104"/>
      <c r="V59" s="99"/>
      <c r="W59" s="99"/>
      <c r="X59" s="99"/>
      <c r="Y59" s="99"/>
      <c r="Z59" s="99"/>
      <c r="AA59" s="99"/>
      <c r="AB59" s="99"/>
      <c r="AC59" s="99"/>
      <c r="AD59" s="99"/>
      <c r="AE59" s="99" t="s">
        <v>725</v>
      </c>
      <c r="AF59" s="99">
        <v>0</v>
      </c>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row>
    <row r="60" spans="1:60" ht="22.5" outlineLevel="1">
      <c r="A60" s="100"/>
      <c r="B60" s="100"/>
      <c r="C60" s="266" t="s">
        <v>1176</v>
      </c>
      <c r="D60" s="265"/>
      <c r="E60" s="264">
        <v>0.2</v>
      </c>
      <c r="F60" s="106"/>
      <c r="G60" s="106"/>
      <c r="H60" s="106"/>
      <c r="I60" s="106"/>
      <c r="J60" s="106"/>
      <c r="K60" s="106"/>
      <c r="L60" s="106"/>
      <c r="M60" s="106"/>
      <c r="N60" s="104"/>
      <c r="O60" s="104"/>
      <c r="P60" s="104"/>
      <c r="Q60" s="104"/>
      <c r="R60" s="104"/>
      <c r="S60" s="104"/>
      <c r="T60" s="105"/>
      <c r="U60" s="104"/>
      <c r="V60" s="99"/>
      <c r="W60" s="99"/>
      <c r="X60" s="99"/>
      <c r="Y60" s="99"/>
      <c r="Z60" s="99"/>
      <c r="AA60" s="99"/>
      <c r="AB60" s="99"/>
      <c r="AC60" s="99"/>
      <c r="AD60" s="99"/>
      <c r="AE60" s="99" t="s">
        <v>725</v>
      </c>
      <c r="AF60" s="99">
        <v>0</v>
      </c>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row>
    <row r="61" spans="1:60" ht="22.5" outlineLevel="1">
      <c r="A61" s="100"/>
      <c r="B61" s="100"/>
      <c r="C61" s="266" t="s">
        <v>1175</v>
      </c>
      <c r="D61" s="265"/>
      <c r="E61" s="264">
        <v>0.36</v>
      </c>
      <c r="F61" s="106"/>
      <c r="G61" s="106"/>
      <c r="H61" s="106"/>
      <c r="I61" s="106"/>
      <c r="J61" s="106"/>
      <c r="K61" s="106"/>
      <c r="L61" s="106"/>
      <c r="M61" s="106"/>
      <c r="N61" s="104"/>
      <c r="O61" s="104"/>
      <c r="P61" s="104"/>
      <c r="Q61" s="104"/>
      <c r="R61" s="104"/>
      <c r="S61" s="104"/>
      <c r="T61" s="105"/>
      <c r="U61" s="104"/>
      <c r="V61" s="99"/>
      <c r="W61" s="99"/>
      <c r="X61" s="99"/>
      <c r="Y61" s="99"/>
      <c r="Z61" s="99"/>
      <c r="AA61" s="99"/>
      <c r="AB61" s="99"/>
      <c r="AC61" s="99"/>
      <c r="AD61" s="99"/>
      <c r="AE61" s="99" t="s">
        <v>725</v>
      </c>
      <c r="AF61" s="99">
        <v>0</v>
      </c>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row>
    <row r="62" spans="1:60" outlineLevel="1">
      <c r="A62" s="100"/>
      <c r="B62" s="100"/>
      <c r="C62" s="266" t="s">
        <v>1174</v>
      </c>
      <c r="D62" s="265"/>
      <c r="E62" s="264">
        <v>0.16200000000000001</v>
      </c>
      <c r="F62" s="106"/>
      <c r="G62" s="106"/>
      <c r="H62" s="106"/>
      <c r="I62" s="106"/>
      <c r="J62" s="106"/>
      <c r="K62" s="106"/>
      <c r="L62" s="106"/>
      <c r="M62" s="106"/>
      <c r="N62" s="104"/>
      <c r="O62" s="104"/>
      <c r="P62" s="104"/>
      <c r="Q62" s="104"/>
      <c r="R62" s="104"/>
      <c r="S62" s="104"/>
      <c r="T62" s="105"/>
      <c r="U62" s="104"/>
      <c r="V62" s="99"/>
      <c r="W62" s="99"/>
      <c r="X62" s="99"/>
      <c r="Y62" s="99"/>
      <c r="Z62" s="99"/>
      <c r="AA62" s="99"/>
      <c r="AB62" s="99"/>
      <c r="AC62" s="99"/>
      <c r="AD62" s="99"/>
      <c r="AE62" s="99" t="s">
        <v>725</v>
      </c>
      <c r="AF62" s="99">
        <v>0</v>
      </c>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60" ht="22.5" outlineLevel="1">
      <c r="A63" s="100">
        <v>7</v>
      </c>
      <c r="B63" s="100" t="s">
        <v>1221</v>
      </c>
      <c r="C63" s="111" t="s">
        <v>1220</v>
      </c>
      <c r="D63" s="104" t="s">
        <v>113</v>
      </c>
      <c r="E63" s="257">
        <v>45.601700000000001</v>
      </c>
      <c r="F63" s="256">
        <v>0</v>
      </c>
      <c r="G63" s="106">
        <f>ROUND(E63*F63,2)</f>
        <v>0</v>
      </c>
      <c r="H63" s="106"/>
      <c r="I63" s="106">
        <f>ROUND(E63*H63,2)</f>
        <v>0</v>
      </c>
      <c r="J63" s="106"/>
      <c r="K63" s="106">
        <f>ROUND(E63*J63,2)</f>
        <v>0</v>
      </c>
      <c r="L63" s="106">
        <v>21</v>
      </c>
      <c r="M63" s="106">
        <f>G63*(1+L63/100)</f>
        <v>0</v>
      </c>
      <c r="N63" s="104">
        <v>0</v>
      </c>
      <c r="O63" s="104">
        <f>ROUND(E63*N63,5)</f>
        <v>0</v>
      </c>
      <c r="P63" s="104">
        <v>0</v>
      </c>
      <c r="Q63" s="104">
        <f>ROUND(E63*P63,5)</f>
        <v>0</v>
      </c>
      <c r="R63" s="104"/>
      <c r="S63" s="104"/>
      <c r="T63" s="105">
        <v>0.26666000000000001</v>
      </c>
      <c r="U63" s="104">
        <f>ROUND(E63*T63,2)</f>
        <v>12.16</v>
      </c>
      <c r="V63" s="99"/>
      <c r="W63" s="99"/>
      <c r="X63" s="99"/>
      <c r="Y63" s="99"/>
      <c r="Z63" s="99"/>
      <c r="AA63" s="99"/>
      <c r="AB63" s="99"/>
      <c r="AC63" s="99"/>
      <c r="AD63" s="99"/>
      <c r="AE63" s="99" t="s">
        <v>79</v>
      </c>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row>
    <row r="64" spans="1:60" ht="33.75" outlineLevel="1">
      <c r="A64" s="100"/>
      <c r="B64" s="100"/>
      <c r="C64" s="383" t="s">
        <v>1219</v>
      </c>
      <c r="D64" s="384"/>
      <c r="E64" s="385"/>
      <c r="F64" s="386"/>
      <c r="G64" s="366"/>
      <c r="H64" s="106"/>
      <c r="I64" s="106"/>
      <c r="J64" s="106"/>
      <c r="K64" s="106"/>
      <c r="L64" s="106"/>
      <c r="M64" s="106"/>
      <c r="N64" s="104"/>
      <c r="O64" s="104"/>
      <c r="P64" s="104"/>
      <c r="Q64" s="104"/>
      <c r="R64" s="104"/>
      <c r="S64" s="104"/>
      <c r="T64" s="105"/>
      <c r="U64" s="104"/>
      <c r="V64" s="99"/>
      <c r="W64" s="99"/>
      <c r="X64" s="99"/>
      <c r="Y64" s="99"/>
      <c r="Z64" s="99"/>
      <c r="AA64" s="99"/>
      <c r="AB64" s="99"/>
      <c r="AC64" s="99"/>
      <c r="AD64" s="99"/>
      <c r="AE64" s="99" t="s">
        <v>80</v>
      </c>
      <c r="AF64" s="99"/>
      <c r="AG64" s="99"/>
      <c r="AH64" s="99"/>
      <c r="AI64" s="99"/>
      <c r="AJ64" s="99"/>
      <c r="AK64" s="99"/>
      <c r="AL64" s="99"/>
      <c r="AM64" s="99"/>
      <c r="AN64" s="99"/>
      <c r="AO64" s="99"/>
      <c r="AP64" s="99"/>
      <c r="AQ64" s="99"/>
      <c r="AR64" s="99"/>
      <c r="AS64" s="99"/>
      <c r="AT64" s="99"/>
      <c r="AU64" s="99"/>
      <c r="AV64" s="99"/>
      <c r="AW64" s="99"/>
      <c r="AX64" s="99"/>
      <c r="AY64" s="99"/>
      <c r="AZ64" s="99"/>
      <c r="BA64" s="101" t="str">
        <f>C64</f>
        <v>kromě zářezů se šikmými stěnami pro podzemní vedení, s urovnáním dna do předepsaného profilu a spádu, s případným nutným přemístěním ve výkopišti a dále buď s přemístěním výkopku na přilehlém terénu na vzdálenost do 3 m od okraje jámy nebo s naložením na dopravní prostředek</v>
      </c>
      <c r="BB64" s="99"/>
      <c r="BC64" s="99"/>
      <c r="BD64" s="99"/>
      <c r="BE64" s="99"/>
      <c r="BF64" s="99"/>
      <c r="BG64" s="99"/>
      <c r="BH64" s="99"/>
    </row>
    <row r="65" spans="1:60" outlineLevel="1">
      <c r="A65" s="100"/>
      <c r="B65" s="100"/>
      <c r="C65" s="266" t="s">
        <v>1159</v>
      </c>
      <c r="D65" s="265"/>
      <c r="E65" s="264">
        <v>2.1619999999999999</v>
      </c>
      <c r="F65" s="106"/>
      <c r="G65" s="106"/>
      <c r="H65" s="106"/>
      <c r="I65" s="106"/>
      <c r="J65" s="106"/>
      <c r="K65" s="106"/>
      <c r="L65" s="106"/>
      <c r="M65" s="106"/>
      <c r="N65" s="104"/>
      <c r="O65" s="104"/>
      <c r="P65" s="104"/>
      <c r="Q65" s="104"/>
      <c r="R65" s="104"/>
      <c r="S65" s="104"/>
      <c r="T65" s="105"/>
      <c r="U65" s="104"/>
      <c r="V65" s="99"/>
      <c r="W65" s="99"/>
      <c r="X65" s="99"/>
      <c r="Y65" s="99"/>
      <c r="Z65" s="99"/>
      <c r="AA65" s="99"/>
      <c r="AB65" s="99"/>
      <c r="AC65" s="99"/>
      <c r="AD65" s="99"/>
      <c r="AE65" s="99" t="s">
        <v>725</v>
      </c>
      <c r="AF65" s="99">
        <v>0</v>
      </c>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outlineLevel="1">
      <c r="A66" s="100"/>
      <c r="B66" s="100"/>
      <c r="C66" s="266" t="s">
        <v>1218</v>
      </c>
      <c r="D66" s="265"/>
      <c r="E66" s="264">
        <v>5.1840000000000002</v>
      </c>
      <c r="F66" s="106"/>
      <c r="G66" s="106"/>
      <c r="H66" s="106"/>
      <c r="I66" s="106"/>
      <c r="J66" s="106"/>
      <c r="K66" s="106"/>
      <c r="L66" s="106"/>
      <c r="M66" s="106"/>
      <c r="N66" s="104"/>
      <c r="O66" s="104"/>
      <c r="P66" s="104"/>
      <c r="Q66" s="104"/>
      <c r="R66" s="104"/>
      <c r="S66" s="104"/>
      <c r="T66" s="105"/>
      <c r="U66" s="104"/>
      <c r="V66" s="99"/>
      <c r="W66" s="99"/>
      <c r="X66" s="99"/>
      <c r="Y66" s="99"/>
      <c r="Z66" s="99"/>
      <c r="AA66" s="99"/>
      <c r="AB66" s="99"/>
      <c r="AC66" s="99"/>
      <c r="AD66" s="99"/>
      <c r="AE66" s="99" t="s">
        <v>725</v>
      </c>
      <c r="AF66" s="99">
        <v>0</v>
      </c>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ht="22.5" outlineLevel="1">
      <c r="A67" s="100"/>
      <c r="B67" s="100"/>
      <c r="C67" s="266" t="s">
        <v>1217</v>
      </c>
      <c r="D67" s="265"/>
      <c r="E67" s="264">
        <v>9.0719999999999992</v>
      </c>
      <c r="F67" s="106"/>
      <c r="G67" s="106"/>
      <c r="H67" s="106"/>
      <c r="I67" s="106"/>
      <c r="J67" s="106"/>
      <c r="K67" s="106"/>
      <c r="L67" s="106"/>
      <c r="M67" s="106"/>
      <c r="N67" s="104"/>
      <c r="O67" s="104"/>
      <c r="P67" s="104"/>
      <c r="Q67" s="104"/>
      <c r="R67" s="104"/>
      <c r="S67" s="104"/>
      <c r="T67" s="105"/>
      <c r="U67" s="104"/>
      <c r="V67" s="99"/>
      <c r="W67" s="99"/>
      <c r="X67" s="99"/>
      <c r="Y67" s="99"/>
      <c r="Z67" s="99"/>
      <c r="AA67" s="99"/>
      <c r="AB67" s="99"/>
      <c r="AC67" s="99"/>
      <c r="AD67" s="99"/>
      <c r="AE67" s="99" t="s">
        <v>725</v>
      </c>
      <c r="AF67" s="99">
        <v>0</v>
      </c>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outlineLevel="1">
      <c r="A68" s="100"/>
      <c r="B68" s="100"/>
      <c r="C68" s="266" t="s">
        <v>1128</v>
      </c>
      <c r="D68" s="265"/>
      <c r="E68" s="264">
        <v>7.6020000000000003</v>
      </c>
      <c r="F68" s="106"/>
      <c r="G68" s="106"/>
      <c r="H68" s="106"/>
      <c r="I68" s="106"/>
      <c r="J68" s="106"/>
      <c r="K68" s="106"/>
      <c r="L68" s="106"/>
      <c r="M68" s="106"/>
      <c r="N68" s="104"/>
      <c r="O68" s="104"/>
      <c r="P68" s="104"/>
      <c r="Q68" s="104"/>
      <c r="R68" s="104"/>
      <c r="S68" s="104"/>
      <c r="T68" s="105"/>
      <c r="U68" s="104"/>
      <c r="V68" s="99"/>
      <c r="W68" s="99"/>
      <c r="X68" s="99"/>
      <c r="Y68" s="99"/>
      <c r="Z68" s="99"/>
      <c r="AA68" s="99"/>
      <c r="AB68" s="99"/>
      <c r="AC68" s="99"/>
      <c r="AD68" s="99"/>
      <c r="AE68" s="99" t="s">
        <v>725</v>
      </c>
      <c r="AF68" s="99">
        <v>0</v>
      </c>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outlineLevel="1">
      <c r="A69" s="100"/>
      <c r="B69" s="100"/>
      <c r="C69" s="266" t="s">
        <v>1127</v>
      </c>
      <c r="D69" s="265"/>
      <c r="E69" s="264">
        <v>5.1113999999999997</v>
      </c>
      <c r="F69" s="106"/>
      <c r="G69" s="106"/>
      <c r="H69" s="106"/>
      <c r="I69" s="106"/>
      <c r="J69" s="106"/>
      <c r="K69" s="106"/>
      <c r="L69" s="106"/>
      <c r="M69" s="106"/>
      <c r="N69" s="104"/>
      <c r="O69" s="104"/>
      <c r="P69" s="104"/>
      <c r="Q69" s="104"/>
      <c r="R69" s="104"/>
      <c r="S69" s="104"/>
      <c r="T69" s="105"/>
      <c r="U69" s="104"/>
      <c r="V69" s="99"/>
      <c r="W69" s="99"/>
      <c r="X69" s="99"/>
      <c r="Y69" s="99"/>
      <c r="Z69" s="99"/>
      <c r="AA69" s="99"/>
      <c r="AB69" s="99"/>
      <c r="AC69" s="99"/>
      <c r="AD69" s="99"/>
      <c r="AE69" s="99" t="s">
        <v>725</v>
      </c>
      <c r="AF69" s="99">
        <v>0</v>
      </c>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outlineLevel="1">
      <c r="A70" s="100"/>
      <c r="B70" s="100"/>
      <c r="C70" s="266" t="s">
        <v>1126</v>
      </c>
      <c r="D70" s="265"/>
      <c r="E70" s="264">
        <v>4.8468</v>
      </c>
      <c r="F70" s="106"/>
      <c r="G70" s="106"/>
      <c r="H70" s="106"/>
      <c r="I70" s="106"/>
      <c r="J70" s="106"/>
      <c r="K70" s="106"/>
      <c r="L70" s="106"/>
      <c r="M70" s="106"/>
      <c r="N70" s="104"/>
      <c r="O70" s="104"/>
      <c r="P70" s="104"/>
      <c r="Q70" s="104"/>
      <c r="R70" s="104"/>
      <c r="S70" s="104"/>
      <c r="T70" s="105"/>
      <c r="U70" s="104"/>
      <c r="V70" s="99"/>
      <c r="W70" s="99"/>
      <c r="X70" s="99"/>
      <c r="Y70" s="99"/>
      <c r="Z70" s="99"/>
      <c r="AA70" s="99"/>
      <c r="AB70" s="99"/>
      <c r="AC70" s="99"/>
      <c r="AD70" s="99"/>
      <c r="AE70" s="99" t="s">
        <v>725</v>
      </c>
      <c r="AF70" s="99">
        <v>0</v>
      </c>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outlineLevel="1">
      <c r="A71" s="100"/>
      <c r="B71" s="100"/>
      <c r="C71" s="266" t="s">
        <v>1125</v>
      </c>
      <c r="D71" s="265"/>
      <c r="E71" s="264">
        <v>3.0954000000000002</v>
      </c>
      <c r="F71" s="106"/>
      <c r="G71" s="106"/>
      <c r="H71" s="106"/>
      <c r="I71" s="106"/>
      <c r="J71" s="106"/>
      <c r="K71" s="106"/>
      <c r="L71" s="106"/>
      <c r="M71" s="106"/>
      <c r="N71" s="104"/>
      <c r="O71" s="104"/>
      <c r="P71" s="104"/>
      <c r="Q71" s="104"/>
      <c r="R71" s="104"/>
      <c r="S71" s="104"/>
      <c r="T71" s="105"/>
      <c r="U71" s="104"/>
      <c r="V71" s="99"/>
      <c r="W71" s="99"/>
      <c r="X71" s="99"/>
      <c r="Y71" s="99"/>
      <c r="Z71" s="99"/>
      <c r="AA71" s="99"/>
      <c r="AB71" s="99"/>
      <c r="AC71" s="99"/>
      <c r="AD71" s="99"/>
      <c r="AE71" s="99" t="s">
        <v>725</v>
      </c>
      <c r="AF71" s="99">
        <v>0</v>
      </c>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outlineLevel="1">
      <c r="A72" s="100"/>
      <c r="B72" s="100"/>
      <c r="C72" s="266" t="s">
        <v>1124</v>
      </c>
      <c r="D72" s="265"/>
      <c r="E72" s="264">
        <v>6.5435999999999996</v>
      </c>
      <c r="F72" s="106"/>
      <c r="G72" s="106"/>
      <c r="H72" s="106"/>
      <c r="I72" s="106"/>
      <c r="J72" s="106"/>
      <c r="K72" s="106"/>
      <c r="L72" s="106"/>
      <c r="M72" s="106"/>
      <c r="N72" s="104"/>
      <c r="O72" s="104"/>
      <c r="P72" s="104"/>
      <c r="Q72" s="104"/>
      <c r="R72" s="104"/>
      <c r="S72" s="104"/>
      <c r="T72" s="105"/>
      <c r="U72" s="104"/>
      <c r="V72" s="99"/>
      <c r="W72" s="99"/>
      <c r="X72" s="99"/>
      <c r="Y72" s="99"/>
      <c r="Z72" s="99"/>
      <c r="AA72" s="99"/>
      <c r="AB72" s="99"/>
      <c r="AC72" s="99"/>
      <c r="AD72" s="99"/>
      <c r="AE72" s="99" t="s">
        <v>725</v>
      </c>
      <c r="AF72" s="99">
        <v>0</v>
      </c>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ht="22.5" outlineLevel="1">
      <c r="A73" s="100"/>
      <c r="B73" s="100"/>
      <c r="C73" s="266" t="s">
        <v>1216</v>
      </c>
      <c r="D73" s="265"/>
      <c r="E73" s="264">
        <v>1.9844999999999999</v>
      </c>
      <c r="F73" s="106"/>
      <c r="G73" s="106"/>
      <c r="H73" s="106"/>
      <c r="I73" s="106"/>
      <c r="J73" s="106"/>
      <c r="K73" s="106"/>
      <c r="L73" s="106"/>
      <c r="M73" s="106"/>
      <c r="N73" s="104"/>
      <c r="O73" s="104"/>
      <c r="P73" s="104"/>
      <c r="Q73" s="104"/>
      <c r="R73" s="104"/>
      <c r="S73" s="104"/>
      <c r="T73" s="105"/>
      <c r="U73" s="104"/>
      <c r="V73" s="99"/>
      <c r="W73" s="99"/>
      <c r="X73" s="99"/>
      <c r="Y73" s="99"/>
      <c r="Z73" s="99"/>
      <c r="AA73" s="99"/>
      <c r="AB73" s="99"/>
      <c r="AC73" s="99"/>
      <c r="AD73" s="99"/>
      <c r="AE73" s="99" t="s">
        <v>725</v>
      </c>
      <c r="AF73" s="99">
        <v>0</v>
      </c>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ht="22.5" outlineLevel="1">
      <c r="A74" s="100">
        <v>8</v>
      </c>
      <c r="B74" s="100" t="s">
        <v>243</v>
      </c>
      <c r="C74" s="111" t="s">
        <v>1215</v>
      </c>
      <c r="D74" s="104" t="s">
        <v>113</v>
      </c>
      <c r="E74" s="257">
        <v>100.5085</v>
      </c>
      <c r="F74" s="256">
        <v>0</v>
      </c>
      <c r="G74" s="106">
        <f>ROUND(E74*F74,2)</f>
        <v>0</v>
      </c>
      <c r="H74" s="106"/>
      <c r="I74" s="106">
        <f>ROUND(E74*H74,2)</f>
        <v>0</v>
      </c>
      <c r="J74" s="106"/>
      <c r="K74" s="106">
        <f>ROUND(E74*J74,2)</f>
        <v>0</v>
      </c>
      <c r="L74" s="106">
        <v>21</v>
      </c>
      <c r="M74" s="106">
        <f>G74*(1+L74/100)</f>
        <v>0</v>
      </c>
      <c r="N74" s="104">
        <v>0</v>
      </c>
      <c r="O74" s="104">
        <f>ROUND(E74*N74,5)</f>
        <v>0</v>
      </c>
      <c r="P74" s="104">
        <v>0</v>
      </c>
      <c r="Q74" s="104">
        <f>ROUND(E74*P74,5)</f>
        <v>0</v>
      </c>
      <c r="R74" s="104"/>
      <c r="S74" s="104"/>
      <c r="T74" s="105">
        <v>1.0999999999999999E-2</v>
      </c>
      <c r="U74" s="104">
        <f>ROUND(E74*T74,2)</f>
        <v>1.1100000000000001</v>
      </c>
      <c r="V74" s="99"/>
      <c r="W74" s="99"/>
      <c r="X74" s="99"/>
      <c r="Y74" s="99"/>
      <c r="Z74" s="99"/>
      <c r="AA74" s="99"/>
      <c r="AB74" s="99"/>
      <c r="AC74" s="99"/>
      <c r="AD74" s="99"/>
      <c r="AE74" s="99" t="s">
        <v>79</v>
      </c>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ht="22.5" outlineLevel="1">
      <c r="A75" s="100"/>
      <c r="B75" s="100"/>
      <c r="C75" s="383" t="s">
        <v>1214</v>
      </c>
      <c r="D75" s="384"/>
      <c r="E75" s="385"/>
      <c r="F75" s="386"/>
      <c r="G75" s="366"/>
      <c r="H75" s="106"/>
      <c r="I75" s="106"/>
      <c r="J75" s="106"/>
      <c r="K75" s="106"/>
      <c r="L75" s="106"/>
      <c r="M75" s="106"/>
      <c r="N75" s="104"/>
      <c r="O75" s="104"/>
      <c r="P75" s="104"/>
      <c r="Q75" s="104"/>
      <c r="R75" s="104"/>
      <c r="S75" s="104"/>
      <c r="T75" s="105"/>
      <c r="U75" s="104"/>
      <c r="V75" s="99"/>
      <c r="W75" s="99"/>
      <c r="X75" s="99"/>
      <c r="Y75" s="99"/>
      <c r="Z75" s="99"/>
      <c r="AA75" s="99"/>
      <c r="AB75" s="99"/>
      <c r="AC75" s="99"/>
      <c r="AD75" s="99"/>
      <c r="AE75" s="99" t="s">
        <v>80</v>
      </c>
      <c r="AF75" s="99"/>
      <c r="AG75" s="99"/>
      <c r="AH75" s="99"/>
      <c r="AI75" s="99"/>
      <c r="AJ75" s="99"/>
      <c r="AK75" s="99"/>
      <c r="AL75" s="99"/>
      <c r="AM75" s="99"/>
      <c r="AN75" s="99"/>
      <c r="AO75" s="99"/>
      <c r="AP75" s="99"/>
      <c r="AQ75" s="99"/>
      <c r="AR75" s="99"/>
      <c r="AS75" s="99"/>
      <c r="AT75" s="99"/>
      <c r="AU75" s="99"/>
      <c r="AV75" s="99"/>
      <c r="AW75" s="99"/>
      <c r="AX75" s="99"/>
      <c r="AY75" s="99"/>
      <c r="AZ75" s="99"/>
      <c r="BA75" s="101" t="str">
        <f>C75</f>
        <v>Vodorovné přemístění výkopku po suchu, bez ohledu na druh dopravního prostředku, bez naložení výkopku, avšak se složením bez rozhrnutí. Přesun přebytečné zeminy na skládku.</v>
      </c>
      <c r="BB75" s="99"/>
      <c r="BC75" s="99"/>
      <c r="BD75" s="99"/>
      <c r="BE75" s="99"/>
      <c r="BF75" s="99"/>
      <c r="BG75" s="99"/>
      <c r="BH75" s="99"/>
    </row>
    <row r="76" spans="1:60" outlineLevel="1">
      <c r="A76" s="100"/>
      <c r="B76" s="100"/>
      <c r="C76" s="266" t="s">
        <v>1209</v>
      </c>
      <c r="D76" s="265"/>
      <c r="E76" s="264">
        <v>21.197800000000001</v>
      </c>
      <c r="F76" s="106"/>
      <c r="G76" s="106"/>
      <c r="H76" s="106"/>
      <c r="I76" s="106"/>
      <c r="J76" s="106"/>
      <c r="K76" s="106"/>
      <c r="L76" s="106"/>
      <c r="M76" s="106"/>
      <c r="N76" s="104"/>
      <c r="O76" s="104"/>
      <c r="P76" s="104"/>
      <c r="Q76" s="104"/>
      <c r="R76" s="104"/>
      <c r="S76" s="104"/>
      <c r="T76" s="105"/>
      <c r="U76" s="104"/>
      <c r="V76" s="99"/>
      <c r="W76" s="99"/>
      <c r="X76" s="99"/>
      <c r="Y76" s="99"/>
      <c r="Z76" s="99"/>
      <c r="AA76" s="99"/>
      <c r="AB76" s="99"/>
      <c r="AC76" s="99"/>
      <c r="AD76" s="99"/>
      <c r="AE76" s="99" t="s">
        <v>725</v>
      </c>
      <c r="AF76" s="99">
        <v>0</v>
      </c>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outlineLevel="1">
      <c r="A77" s="100"/>
      <c r="B77" s="100"/>
      <c r="C77" s="266" t="s">
        <v>1208</v>
      </c>
      <c r="D77" s="265"/>
      <c r="E77" s="264">
        <v>45.601700000000001</v>
      </c>
      <c r="F77" s="106"/>
      <c r="G77" s="106"/>
      <c r="H77" s="106"/>
      <c r="I77" s="106"/>
      <c r="J77" s="106"/>
      <c r="K77" s="106"/>
      <c r="L77" s="106"/>
      <c r="M77" s="106"/>
      <c r="N77" s="104"/>
      <c r="O77" s="104"/>
      <c r="P77" s="104"/>
      <c r="Q77" s="104"/>
      <c r="R77" s="104"/>
      <c r="S77" s="104"/>
      <c r="T77" s="105"/>
      <c r="U77" s="104"/>
      <c r="V77" s="99"/>
      <c r="W77" s="99"/>
      <c r="X77" s="99"/>
      <c r="Y77" s="99"/>
      <c r="Z77" s="99"/>
      <c r="AA77" s="99"/>
      <c r="AB77" s="99"/>
      <c r="AC77" s="99"/>
      <c r="AD77" s="99"/>
      <c r="AE77" s="99" t="s">
        <v>725</v>
      </c>
      <c r="AF77" s="99">
        <v>0</v>
      </c>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outlineLevel="1">
      <c r="A78" s="100"/>
      <c r="B78" s="100"/>
      <c r="C78" s="266" t="s">
        <v>1207</v>
      </c>
      <c r="D78" s="265"/>
      <c r="E78" s="264">
        <v>33.709000000000003</v>
      </c>
      <c r="F78" s="106"/>
      <c r="G78" s="106"/>
      <c r="H78" s="106"/>
      <c r="I78" s="106"/>
      <c r="J78" s="106"/>
      <c r="K78" s="106"/>
      <c r="L78" s="106"/>
      <c r="M78" s="106"/>
      <c r="N78" s="104"/>
      <c r="O78" s="104"/>
      <c r="P78" s="104"/>
      <c r="Q78" s="104"/>
      <c r="R78" s="104"/>
      <c r="S78" s="104"/>
      <c r="T78" s="105"/>
      <c r="U78" s="104"/>
      <c r="V78" s="99"/>
      <c r="W78" s="99"/>
      <c r="X78" s="99"/>
      <c r="Y78" s="99"/>
      <c r="Z78" s="99"/>
      <c r="AA78" s="99"/>
      <c r="AB78" s="99"/>
      <c r="AC78" s="99"/>
      <c r="AD78" s="99"/>
      <c r="AE78" s="99" t="s">
        <v>725</v>
      </c>
      <c r="AF78" s="99">
        <v>0</v>
      </c>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outlineLevel="1">
      <c r="A79" s="100">
        <v>9</v>
      </c>
      <c r="B79" s="100" t="s">
        <v>1213</v>
      </c>
      <c r="C79" s="111" t="s">
        <v>1212</v>
      </c>
      <c r="D79" s="104" t="s">
        <v>113</v>
      </c>
      <c r="E79" s="257">
        <v>100.5085</v>
      </c>
      <c r="F79" s="256">
        <v>0</v>
      </c>
      <c r="G79" s="106">
        <f>ROUND(E79*F79,2)</f>
        <v>0</v>
      </c>
      <c r="H79" s="106"/>
      <c r="I79" s="106">
        <f>ROUND(E79*H79,2)</f>
        <v>0</v>
      </c>
      <c r="J79" s="106"/>
      <c r="K79" s="106">
        <f>ROUND(E79*J79,2)</f>
        <v>0</v>
      </c>
      <c r="L79" s="106">
        <v>21</v>
      </c>
      <c r="M79" s="106">
        <f>G79*(1+L79/100)</f>
        <v>0</v>
      </c>
      <c r="N79" s="104">
        <v>0</v>
      </c>
      <c r="O79" s="104">
        <f>ROUND(E79*N79,5)</f>
        <v>0</v>
      </c>
      <c r="P79" s="104">
        <v>0</v>
      </c>
      <c r="Q79" s="104">
        <f>ROUND(E79*P79,5)</f>
        <v>0</v>
      </c>
      <c r="R79" s="104"/>
      <c r="S79" s="104"/>
      <c r="T79" s="105">
        <v>8.9999999999999993E-3</v>
      </c>
      <c r="U79" s="104">
        <f>ROUND(E79*T79,2)</f>
        <v>0.9</v>
      </c>
      <c r="V79" s="99"/>
      <c r="W79" s="99"/>
      <c r="X79" s="99"/>
      <c r="Y79" s="99"/>
      <c r="Z79" s="99"/>
      <c r="AA79" s="99"/>
      <c r="AB79" s="99"/>
      <c r="AC79" s="99"/>
      <c r="AD79" s="99"/>
      <c r="AE79" s="99" t="s">
        <v>79</v>
      </c>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row>
    <row r="80" spans="1:60" outlineLevel="1">
      <c r="A80" s="100"/>
      <c r="B80" s="100"/>
      <c r="C80" s="266" t="s">
        <v>1209</v>
      </c>
      <c r="D80" s="265"/>
      <c r="E80" s="264">
        <v>21.197800000000001</v>
      </c>
      <c r="F80" s="106"/>
      <c r="G80" s="106"/>
      <c r="H80" s="106"/>
      <c r="I80" s="106"/>
      <c r="J80" s="106"/>
      <c r="K80" s="106"/>
      <c r="L80" s="106"/>
      <c r="M80" s="106"/>
      <c r="N80" s="104"/>
      <c r="O80" s="104"/>
      <c r="P80" s="104"/>
      <c r="Q80" s="104"/>
      <c r="R80" s="104"/>
      <c r="S80" s="104"/>
      <c r="T80" s="105"/>
      <c r="U80" s="104"/>
      <c r="V80" s="99"/>
      <c r="W80" s="99"/>
      <c r="X80" s="99"/>
      <c r="Y80" s="99"/>
      <c r="Z80" s="99"/>
      <c r="AA80" s="99"/>
      <c r="AB80" s="99"/>
      <c r="AC80" s="99"/>
      <c r="AD80" s="99"/>
      <c r="AE80" s="99" t="s">
        <v>725</v>
      </c>
      <c r="AF80" s="99">
        <v>0</v>
      </c>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outlineLevel="1">
      <c r="A81" s="100"/>
      <c r="B81" s="100"/>
      <c r="C81" s="266" t="s">
        <v>1208</v>
      </c>
      <c r="D81" s="265"/>
      <c r="E81" s="264">
        <v>45.601700000000001</v>
      </c>
      <c r="F81" s="106"/>
      <c r="G81" s="106"/>
      <c r="H81" s="106"/>
      <c r="I81" s="106"/>
      <c r="J81" s="106"/>
      <c r="K81" s="106"/>
      <c r="L81" s="106"/>
      <c r="M81" s="106"/>
      <c r="N81" s="104"/>
      <c r="O81" s="104"/>
      <c r="P81" s="104"/>
      <c r="Q81" s="104"/>
      <c r="R81" s="104"/>
      <c r="S81" s="104"/>
      <c r="T81" s="105"/>
      <c r="U81" s="104"/>
      <c r="V81" s="99"/>
      <c r="W81" s="99"/>
      <c r="X81" s="99"/>
      <c r="Y81" s="99"/>
      <c r="Z81" s="99"/>
      <c r="AA81" s="99"/>
      <c r="AB81" s="99"/>
      <c r="AC81" s="99"/>
      <c r="AD81" s="99"/>
      <c r="AE81" s="99" t="s">
        <v>725</v>
      </c>
      <c r="AF81" s="99">
        <v>0</v>
      </c>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outlineLevel="1">
      <c r="A82" s="100"/>
      <c r="B82" s="100"/>
      <c r="C82" s="266" t="s">
        <v>1207</v>
      </c>
      <c r="D82" s="265"/>
      <c r="E82" s="264">
        <v>33.709000000000003</v>
      </c>
      <c r="F82" s="106"/>
      <c r="G82" s="106"/>
      <c r="H82" s="106"/>
      <c r="I82" s="106"/>
      <c r="J82" s="106"/>
      <c r="K82" s="106"/>
      <c r="L82" s="106"/>
      <c r="M82" s="106"/>
      <c r="N82" s="104"/>
      <c r="O82" s="104"/>
      <c r="P82" s="104"/>
      <c r="Q82" s="104"/>
      <c r="R82" s="104"/>
      <c r="S82" s="104"/>
      <c r="T82" s="105"/>
      <c r="U82" s="104"/>
      <c r="V82" s="99"/>
      <c r="W82" s="99"/>
      <c r="X82" s="99"/>
      <c r="Y82" s="99"/>
      <c r="Z82" s="99"/>
      <c r="AA82" s="99"/>
      <c r="AB82" s="99"/>
      <c r="AC82" s="99"/>
      <c r="AD82" s="99"/>
      <c r="AE82" s="99" t="s">
        <v>725</v>
      </c>
      <c r="AF82" s="99">
        <v>0</v>
      </c>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ht="22.5" outlineLevel="1">
      <c r="A83" s="100">
        <v>10</v>
      </c>
      <c r="B83" s="100" t="s">
        <v>1211</v>
      </c>
      <c r="C83" s="111" t="s">
        <v>1210</v>
      </c>
      <c r="D83" s="104" t="s">
        <v>113</v>
      </c>
      <c r="E83" s="257">
        <v>100.5085</v>
      </c>
      <c r="F83" s="256">
        <v>0</v>
      </c>
      <c r="G83" s="106">
        <f>ROUND(E83*F83,2)</f>
        <v>0</v>
      </c>
      <c r="H83" s="106"/>
      <c r="I83" s="106">
        <f>ROUND(E83*H83,2)</f>
        <v>0</v>
      </c>
      <c r="J83" s="106"/>
      <c r="K83" s="106">
        <f>ROUND(E83*J83,2)</f>
        <v>0</v>
      </c>
      <c r="L83" s="106">
        <v>21</v>
      </c>
      <c r="M83" s="106">
        <f>G83*(1+L83/100)</f>
        <v>0</v>
      </c>
      <c r="N83" s="104">
        <v>0</v>
      </c>
      <c r="O83" s="104">
        <f>ROUND(E83*N83,5)</f>
        <v>0</v>
      </c>
      <c r="P83" s="104">
        <v>0</v>
      </c>
      <c r="Q83" s="104">
        <f>ROUND(E83*P83,5)</f>
        <v>0</v>
      </c>
      <c r="R83" s="104"/>
      <c r="S83" s="104"/>
      <c r="T83" s="105">
        <v>0</v>
      </c>
      <c r="U83" s="104">
        <f>ROUND(E83*T83,2)</f>
        <v>0</v>
      </c>
      <c r="V83" s="99"/>
      <c r="W83" s="99"/>
      <c r="X83" s="99"/>
      <c r="Y83" s="99"/>
      <c r="Z83" s="99"/>
      <c r="AA83" s="99"/>
      <c r="AB83" s="99"/>
      <c r="AC83" s="99"/>
      <c r="AD83" s="99"/>
      <c r="AE83" s="99" t="s">
        <v>79</v>
      </c>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outlineLevel="1">
      <c r="A84" s="100"/>
      <c r="B84" s="100"/>
      <c r="C84" s="266" t="s">
        <v>1209</v>
      </c>
      <c r="D84" s="265"/>
      <c r="E84" s="264">
        <v>21.197800000000001</v>
      </c>
      <c r="F84" s="106"/>
      <c r="G84" s="106"/>
      <c r="H84" s="106"/>
      <c r="I84" s="106"/>
      <c r="J84" s="106"/>
      <c r="K84" s="106"/>
      <c r="L84" s="106"/>
      <c r="M84" s="106"/>
      <c r="N84" s="104"/>
      <c r="O84" s="104"/>
      <c r="P84" s="104"/>
      <c r="Q84" s="104"/>
      <c r="R84" s="104"/>
      <c r="S84" s="104"/>
      <c r="T84" s="105"/>
      <c r="U84" s="104"/>
      <c r="V84" s="99"/>
      <c r="W84" s="99"/>
      <c r="X84" s="99"/>
      <c r="Y84" s="99"/>
      <c r="Z84" s="99"/>
      <c r="AA84" s="99"/>
      <c r="AB84" s="99"/>
      <c r="AC84" s="99"/>
      <c r="AD84" s="99"/>
      <c r="AE84" s="99" t="s">
        <v>725</v>
      </c>
      <c r="AF84" s="99">
        <v>0</v>
      </c>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outlineLevel="1">
      <c r="A85" s="100"/>
      <c r="B85" s="100"/>
      <c r="C85" s="266" t="s">
        <v>1208</v>
      </c>
      <c r="D85" s="265"/>
      <c r="E85" s="264">
        <v>45.601700000000001</v>
      </c>
      <c r="F85" s="106"/>
      <c r="G85" s="106"/>
      <c r="H85" s="106"/>
      <c r="I85" s="106"/>
      <c r="J85" s="106"/>
      <c r="K85" s="106"/>
      <c r="L85" s="106"/>
      <c r="M85" s="106"/>
      <c r="N85" s="104"/>
      <c r="O85" s="104"/>
      <c r="P85" s="104"/>
      <c r="Q85" s="104"/>
      <c r="R85" s="104"/>
      <c r="S85" s="104"/>
      <c r="T85" s="105"/>
      <c r="U85" s="104"/>
      <c r="V85" s="99"/>
      <c r="W85" s="99"/>
      <c r="X85" s="99"/>
      <c r="Y85" s="99"/>
      <c r="Z85" s="99"/>
      <c r="AA85" s="99"/>
      <c r="AB85" s="99"/>
      <c r="AC85" s="99"/>
      <c r="AD85" s="99"/>
      <c r="AE85" s="99" t="s">
        <v>725</v>
      </c>
      <c r="AF85" s="99">
        <v>0</v>
      </c>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outlineLevel="1">
      <c r="A86" s="100"/>
      <c r="B86" s="100"/>
      <c r="C86" s="266" t="s">
        <v>1207</v>
      </c>
      <c r="D86" s="265"/>
      <c r="E86" s="264">
        <v>33.709000000000003</v>
      </c>
      <c r="F86" s="106"/>
      <c r="G86" s="106"/>
      <c r="H86" s="106"/>
      <c r="I86" s="106"/>
      <c r="J86" s="106"/>
      <c r="K86" s="106"/>
      <c r="L86" s="106"/>
      <c r="M86" s="106"/>
      <c r="N86" s="104"/>
      <c r="O86" s="104"/>
      <c r="P86" s="104"/>
      <c r="Q86" s="104"/>
      <c r="R86" s="104"/>
      <c r="S86" s="104"/>
      <c r="T86" s="105"/>
      <c r="U86" s="104"/>
      <c r="V86" s="99"/>
      <c r="W86" s="99"/>
      <c r="X86" s="99"/>
      <c r="Y86" s="99"/>
      <c r="Z86" s="99"/>
      <c r="AA86" s="99"/>
      <c r="AB86" s="99"/>
      <c r="AC86" s="99"/>
      <c r="AD86" s="99"/>
      <c r="AE86" s="99" t="s">
        <v>725</v>
      </c>
      <c r="AF86" s="99">
        <v>0</v>
      </c>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outlineLevel="1">
      <c r="A87" s="100">
        <v>11</v>
      </c>
      <c r="B87" s="100" t="s">
        <v>230</v>
      </c>
      <c r="C87" s="111" t="s">
        <v>1206</v>
      </c>
      <c r="D87" s="104" t="s">
        <v>114</v>
      </c>
      <c r="E87" s="257">
        <v>278.5</v>
      </c>
      <c r="F87" s="256">
        <v>0</v>
      </c>
      <c r="G87" s="106">
        <f>ROUND(E87*F87,2)</f>
        <v>0</v>
      </c>
      <c r="H87" s="106"/>
      <c r="I87" s="106">
        <f>ROUND(E87*H87,2)</f>
        <v>0</v>
      </c>
      <c r="J87" s="106"/>
      <c r="K87" s="106">
        <f>ROUND(E87*J87,2)</f>
        <v>0</v>
      </c>
      <c r="L87" s="106">
        <v>21</v>
      </c>
      <c r="M87" s="106">
        <f>G87*(1+L87/100)</f>
        <v>0</v>
      </c>
      <c r="N87" s="104">
        <v>0</v>
      </c>
      <c r="O87" s="104">
        <f>ROUND(E87*N87,5)</f>
        <v>0</v>
      </c>
      <c r="P87" s="104">
        <v>0</v>
      </c>
      <c r="Q87" s="104">
        <f>ROUND(E87*P87,5)</f>
        <v>0</v>
      </c>
      <c r="R87" s="104"/>
      <c r="S87" s="104"/>
      <c r="T87" s="105">
        <v>1.7999999999999999E-2</v>
      </c>
      <c r="U87" s="104">
        <f>ROUND(E87*T87,2)</f>
        <v>5.01</v>
      </c>
      <c r="V87" s="99"/>
      <c r="W87" s="99"/>
      <c r="X87" s="99"/>
      <c r="Y87" s="99"/>
      <c r="Z87" s="99"/>
      <c r="AA87" s="99"/>
      <c r="AB87" s="99"/>
      <c r="AC87" s="99"/>
      <c r="AD87" s="99"/>
      <c r="AE87" s="99" t="s">
        <v>79</v>
      </c>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outlineLevel="1">
      <c r="A88" s="100"/>
      <c r="B88" s="100"/>
      <c r="C88" s="266" t="s">
        <v>1047</v>
      </c>
      <c r="D88" s="265"/>
      <c r="E88" s="264">
        <v>19.2</v>
      </c>
      <c r="F88" s="106"/>
      <c r="G88" s="106"/>
      <c r="H88" s="106"/>
      <c r="I88" s="106"/>
      <c r="J88" s="106"/>
      <c r="K88" s="106"/>
      <c r="L88" s="106"/>
      <c r="M88" s="106"/>
      <c r="N88" s="104"/>
      <c r="O88" s="104"/>
      <c r="P88" s="104"/>
      <c r="Q88" s="104"/>
      <c r="R88" s="104"/>
      <c r="S88" s="104"/>
      <c r="T88" s="105"/>
      <c r="U88" s="104"/>
      <c r="V88" s="99"/>
      <c r="W88" s="99"/>
      <c r="X88" s="99"/>
      <c r="Y88" s="99"/>
      <c r="Z88" s="99"/>
      <c r="AA88" s="99"/>
      <c r="AB88" s="99"/>
      <c r="AC88" s="99"/>
      <c r="AD88" s="99"/>
      <c r="AE88" s="99" t="s">
        <v>725</v>
      </c>
      <c r="AF88" s="99">
        <v>0</v>
      </c>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outlineLevel="1">
      <c r="A89" s="100"/>
      <c r="B89" s="100"/>
      <c r="C89" s="266" t="s">
        <v>1079</v>
      </c>
      <c r="D89" s="265"/>
      <c r="E89" s="264">
        <v>259.3</v>
      </c>
      <c r="F89" s="106"/>
      <c r="G89" s="106"/>
      <c r="H89" s="106"/>
      <c r="I89" s="106"/>
      <c r="J89" s="106"/>
      <c r="K89" s="106"/>
      <c r="L89" s="106"/>
      <c r="M89" s="106"/>
      <c r="N89" s="104"/>
      <c r="O89" s="104"/>
      <c r="P89" s="104"/>
      <c r="Q89" s="104"/>
      <c r="R89" s="104"/>
      <c r="S89" s="104"/>
      <c r="T89" s="105"/>
      <c r="U89" s="104"/>
      <c r="V89" s="99"/>
      <c r="W89" s="99"/>
      <c r="X89" s="99"/>
      <c r="Y89" s="99"/>
      <c r="Z89" s="99"/>
      <c r="AA89" s="99"/>
      <c r="AB89" s="99"/>
      <c r="AC89" s="99"/>
      <c r="AD89" s="99"/>
      <c r="AE89" s="99" t="s">
        <v>725</v>
      </c>
      <c r="AF89" s="99">
        <v>0</v>
      </c>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outlineLevel="1">
      <c r="A90" s="100">
        <v>12</v>
      </c>
      <c r="B90" s="100" t="s">
        <v>1205</v>
      </c>
      <c r="C90" s="111" t="s">
        <v>1204</v>
      </c>
      <c r="D90" s="104" t="s">
        <v>113</v>
      </c>
      <c r="E90" s="257">
        <v>14.648999999999999</v>
      </c>
      <c r="F90" s="256">
        <v>0</v>
      </c>
      <c r="G90" s="106">
        <f>ROUND(E90*F90,2)</f>
        <v>0</v>
      </c>
      <c r="H90" s="106"/>
      <c r="I90" s="106">
        <f>ROUND(E90*H90,2)</f>
        <v>0</v>
      </c>
      <c r="J90" s="106"/>
      <c r="K90" s="106">
        <f>ROUND(E90*J90,2)</f>
        <v>0</v>
      </c>
      <c r="L90" s="106">
        <v>21</v>
      </c>
      <c r="M90" s="106">
        <f>G90*(1+L90/100)</f>
        <v>0</v>
      </c>
      <c r="N90" s="104">
        <v>1.67</v>
      </c>
      <c r="O90" s="104">
        <f>ROUND(E90*N90,5)</f>
        <v>24.463830000000002</v>
      </c>
      <c r="P90" s="104">
        <v>0</v>
      </c>
      <c r="Q90" s="104">
        <f>ROUND(E90*P90,5)</f>
        <v>0</v>
      </c>
      <c r="R90" s="104"/>
      <c r="S90" s="104"/>
      <c r="T90" s="105">
        <v>0.21299999999999999</v>
      </c>
      <c r="U90" s="104">
        <f>ROUND(E90*T90,2)</f>
        <v>3.12</v>
      </c>
      <c r="V90" s="99"/>
      <c r="W90" s="99"/>
      <c r="X90" s="99"/>
      <c r="Y90" s="99"/>
      <c r="Z90" s="99"/>
      <c r="AA90" s="99"/>
      <c r="AB90" s="99"/>
      <c r="AC90" s="99"/>
      <c r="AD90" s="99"/>
      <c r="AE90" s="99" t="s">
        <v>1203</v>
      </c>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ht="22.5" outlineLevel="1">
      <c r="A91" s="100"/>
      <c r="B91" s="100"/>
      <c r="C91" s="383" t="s">
        <v>1202</v>
      </c>
      <c r="D91" s="384"/>
      <c r="E91" s="385"/>
      <c r="F91" s="386"/>
      <c r="G91" s="366"/>
      <c r="H91" s="106"/>
      <c r="I91" s="106"/>
      <c r="J91" s="106"/>
      <c r="K91" s="106"/>
      <c r="L91" s="106"/>
      <c r="M91" s="106"/>
      <c r="N91" s="104"/>
      <c r="O91" s="104"/>
      <c r="P91" s="104"/>
      <c r="Q91" s="104"/>
      <c r="R91" s="104"/>
      <c r="S91" s="104"/>
      <c r="T91" s="105"/>
      <c r="U91" s="104"/>
      <c r="V91" s="99"/>
      <c r="W91" s="99"/>
      <c r="X91" s="99"/>
      <c r="Y91" s="99"/>
      <c r="Z91" s="99"/>
      <c r="AA91" s="99"/>
      <c r="AB91" s="99"/>
      <c r="AC91" s="99"/>
      <c r="AD91" s="99"/>
      <c r="AE91" s="99" t="s">
        <v>80</v>
      </c>
      <c r="AF91" s="99"/>
      <c r="AG91" s="99"/>
      <c r="AH91" s="99"/>
      <c r="AI91" s="99"/>
      <c r="AJ91" s="99"/>
      <c r="AK91" s="99"/>
      <c r="AL91" s="99"/>
      <c r="AM91" s="99"/>
      <c r="AN91" s="99"/>
      <c r="AO91" s="99"/>
      <c r="AP91" s="99"/>
      <c r="AQ91" s="99"/>
      <c r="AR91" s="99"/>
      <c r="AS91" s="99"/>
      <c r="AT91" s="99"/>
      <c r="AU91" s="99"/>
      <c r="AV91" s="99"/>
      <c r="AW91" s="99"/>
      <c r="AX91" s="99"/>
      <c r="AY91" s="99"/>
      <c r="AZ91" s="99"/>
      <c r="BA91" s="101" t="str">
        <f>C91</f>
        <v>Zásyp sypaninou s vodorovnou přepravou k místu zásypu, uložením ve vrstvách a zhutněním. Zásyp rušených šachet - skruží, které zůstanou v zemině.</v>
      </c>
      <c r="BB91" s="99"/>
      <c r="BC91" s="99"/>
      <c r="BD91" s="99"/>
      <c r="BE91" s="99"/>
      <c r="BF91" s="99"/>
      <c r="BG91" s="99"/>
      <c r="BH91" s="99"/>
    </row>
    <row r="92" spans="1:60" outlineLevel="1">
      <c r="A92" s="100"/>
      <c r="B92" s="100"/>
      <c r="C92" s="266" t="s">
        <v>1201</v>
      </c>
      <c r="D92" s="265"/>
      <c r="E92" s="264">
        <v>1.2569999999999999</v>
      </c>
      <c r="F92" s="106"/>
      <c r="G92" s="106"/>
      <c r="H92" s="106"/>
      <c r="I92" s="106"/>
      <c r="J92" s="106"/>
      <c r="K92" s="106"/>
      <c r="L92" s="106"/>
      <c r="M92" s="106"/>
      <c r="N92" s="104"/>
      <c r="O92" s="104"/>
      <c r="P92" s="104"/>
      <c r="Q92" s="104"/>
      <c r="R92" s="104"/>
      <c r="S92" s="104"/>
      <c r="T92" s="105"/>
      <c r="U92" s="104"/>
      <c r="V92" s="99"/>
      <c r="W92" s="99"/>
      <c r="X92" s="99"/>
      <c r="Y92" s="99"/>
      <c r="Z92" s="99"/>
      <c r="AA92" s="99"/>
      <c r="AB92" s="99"/>
      <c r="AC92" s="99"/>
      <c r="AD92" s="99"/>
      <c r="AE92" s="99" t="s">
        <v>725</v>
      </c>
      <c r="AF92" s="99">
        <v>0</v>
      </c>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row>
    <row r="93" spans="1:60" outlineLevel="1">
      <c r="A93" s="100"/>
      <c r="B93" s="100"/>
      <c r="C93" s="266" t="s">
        <v>1200</v>
      </c>
      <c r="D93" s="265"/>
      <c r="E93" s="264">
        <v>3.04</v>
      </c>
      <c r="F93" s="106"/>
      <c r="G93" s="106"/>
      <c r="H93" s="106"/>
      <c r="I93" s="106"/>
      <c r="J93" s="106"/>
      <c r="K93" s="106"/>
      <c r="L93" s="106"/>
      <c r="M93" s="106"/>
      <c r="N93" s="104"/>
      <c r="O93" s="104"/>
      <c r="P93" s="104"/>
      <c r="Q93" s="104"/>
      <c r="R93" s="104"/>
      <c r="S93" s="104"/>
      <c r="T93" s="105"/>
      <c r="U93" s="104"/>
      <c r="V93" s="99"/>
      <c r="W93" s="99"/>
      <c r="X93" s="99"/>
      <c r="Y93" s="99"/>
      <c r="Z93" s="99"/>
      <c r="AA93" s="99"/>
      <c r="AB93" s="99"/>
      <c r="AC93" s="99"/>
      <c r="AD93" s="99"/>
      <c r="AE93" s="99" t="s">
        <v>725</v>
      </c>
      <c r="AF93" s="99">
        <v>0</v>
      </c>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outlineLevel="1">
      <c r="A94" s="100"/>
      <c r="B94" s="100"/>
      <c r="C94" s="266" t="s">
        <v>1199</v>
      </c>
      <c r="D94" s="265"/>
      <c r="E94" s="264">
        <v>2.859</v>
      </c>
      <c r="F94" s="106"/>
      <c r="G94" s="106"/>
      <c r="H94" s="106"/>
      <c r="I94" s="106"/>
      <c r="J94" s="106"/>
      <c r="K94" s="106"/>
      <c r="L94" s="106"/>
      <c r="M94" s="106"/>
      <c r="N94" s="104"/>
      <c r="O94" s="104"/>
      <c r="P94" s="104"/>
      <c r="Q94" s="104"/>
      <c r="R94" s="104"/>
      <c r="S94" s="104"/>
      <c r="T94" s="105"/>
      <c r="U94" s="104"/>
      <c r="V94" s="99"/>
      <c r="W94" s="99"/>
      <c r="X94" s="99"/>
      <c r="Y94" s="99"/>
      <c r="Z94" s="99"/>
      <c r="AA94" s="99"/>
      <c r="AB94" s="99"/>
      <c r="AC94" s="99"/>
      <c r="AD94" s="99"/>
      <c r="AE94" s="99" t="s">
        <v>725</v>
      </c>
      <c r="AF94" s="99">
        <v>0</v>
      </c>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outlineLevel="1">
      <c r="A95" s="100"/>
      <c r="B95" s="100"/>
      <c r="C95" s="266" t="s">
        <v>1198</v>
      </c>
      <c r="D95" s="265"/>
      <c r="E95" s="264">
        <v>3.0550000000000002</v>
      </c>
      <c r="F95" s="106"/>
      <c r="G95" s="106"/>
      <c r="H95" s="106"/>
      <c r="I95" s="106"/>
      <c r="J95" s="106"/>
      <c r="K95" s="106"/>
      <c r="L95" s="106"/>
      <c r="M95" s="106"/>
      <c r="N95" s="104"/>
      <c r="O95" s="104"/>
      <c r="P95" s="104"/>
      <c r="Q95" s="104"/>
      <c r="R95" s="104"/>
      <c r="S95" s="104"/>
      <c r="T95" s="105"/>
      <c r="U95" s="104"/>
      <c r="V95" s="99"/>
      <c r="W95" s="99"/>
      <c r="X95" s="99"/>
      <c r="Y95" s="99"/>
      <c r="Z95" s="99"/>
      <c r="AA95" s="99"/>
      <c r="AB95" s="99"/>
      <c r="AC95" s="99"/>
      <c r="AD95" s="99"/>
      <c r="AE95" s="99" t="s">
        <v>725</v>
      </c>
      <c r="AF95" s="99">
        <v>0</v>
      </c>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outlineLevel="1">
      <c r="A96" s="100"/>
      <c r="B96" s="100"/>
      <c r="C96" s="266" t="s">
        <v>1197</v>
      </c>
      <c r="D96" s="265"/>
      <c r="E96" s="264">
        <v>2.702</v>
      </c>
      <c r="F96" s="106"/>
      <c r="G96" s="106"/>
      <c r="H96" s="106"/>
      <c r="I96" s="106"/>
      <c r="J96" s="106"/>
      <c r="K96" s="106"/>
      <c r="L96" s="106"/>
      <c r="M96" s="106"/>
      <c r="N96" s="104"/>
      <c r="O96" s="104"/>
      <c r="P96" s="104"/>
      <c r="Q96" s="104"/>
      <c r="R96" s="104"/>
      <c r="S96" s="104"/>
      <c r="T96" s="105"/>
      <c r="U96" s="104"/>
      <c r="V96" s="99"/>
      <c r="W96" s="99"/>
      <c r="X96" s="99"/>
      <c r="Y96" s="99"/>
      <c r="Z96" s="99"/>
      <c r="AA96" s="99"/>
      <c r="AB96" s="99"/>
      <c r="AC96" s="99"/>
      <c r="AD96" s="99"/>
      <c r="AE96" s="99" t="s">
        <v>725</v>
      </c>
      <c r="AF96" s="99">
        <v>0</v>
      </c>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outlineLevel="1">
      <c r="A97" s="100"/>
      <c r="B97" s="100"/>
      <c r="C97" s="266" t="s">
        <v>1196</v>
      </c>
      <c r="D97" s="265"/>
      <c r="E97" s="264">
        <v>1.736</v>
      </c>
      <c r="F97" s="106"/>
      <c r="G97" s="106"/>
      <c r="H97" s="106"/>
      <c r="I97" s="106"/>
      <c r="J97" s="106"/>
      <c r="K97" s="106"/>
      <c r="L97" s="106"/>
      <c r="M97" s="106"/>
      <c r="N97" s="104"/>
      <c r="O97" s="104"/>
      <c r="P97" s="104"/>
      <c r="Q97" s="104"/>
      <c r="R97" s="104"/>
      <c r="S97" s="104"/>
      <c r="T97" s="105"/>
      <c r="U97" s="104"/>
      <c r="V97" s="99"/>
      <c r="W97" s="99"/>
      <c r="X97" s="99"/>
      <c r="Y97" s="99"/>
      <c r="Z97" s="99"/>
      <c r="AA97" s="99"/>
      <c r="AB97" s="99"/>
      <c r="AC97" s="99"/>
      <c r="AD97" s="99"/>
      <c r="AE97" s="99" t="s">
        <v>725</v>
      </c>
      <c r="AF97" s="99">
        <v>0</v>
      </c>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outlineLevel="1">
      <c r="A98" s="100">
        <v>13</v>
      </c>
      <c r="B98" s="100" t="s">
        <v>1195</v>
      </c>
      <c r="C98" s="111" t="s">
        <v>1194</v>
      </c>
      <c r="D98" s="104" t="s">
        <v>114</v>
      </c>
      <c r="E98" s="257">
        <v>39</v>
      </c>
      <c r="F98" s="256">
        <v>0</v>
      </c>
      <c r="G98" s="106">
        <f>ROUND(E98*F98,2)</f>
        <v>0</v>
      </c>
      <c r="H98" s="106"/>
      <c r="I98" s="106">
        <f>ROUND(E98*H98,2)</f>
        <v>0</v>
      </c>
      <c r="J98" s="106"/>
      <c r="K98" s="106">
        <f>ROUND(E98*J98,2)</f>
        <v>0</v>
      </c>
      <c r="L98" s="106">
        <v>21</v>
      </c>
      <c r="M98" s="106">
        <f>G98*(1+L98/100)</f>
        <v>0</v>
      </c>
      <c r="N98" s="104">
        <v>0</v>
      </c>
      <c r="O98" s="104">
        <f>ROUND(E98*N98,5)</f>
        <v>0</v>
      </c>
      <c r="P98" s="104">
        <v>0</v>
      </c>
      <c r="Q98" s="104">
        <f>ROUND(E98*P98,5)</f>
        <v>0</v>
      </c>
      <c r="R98" s="104"/>
      <c r="S98" s="104"/>
      <c r="T98" s="105">
        <v>0.52500000000000002</v>
      </c>
      <c r="U98" s="104">
        <f>ROUND(E98*T98,2)</f>
        <v>20.48</v>
      </c>
      <c r="V98" s="99"/>
      <c r="W98" s="99"/>
      <c r="X98" s="99"/>
      <c r="Y98" s="99"/>
      <c r="Z98" s="99"/>
      <c r="AA98" s="99"/>
      <c r="AB98" s="99"/>
      <c r="AC98" s="99"/>
      <c r="AD98" s="99"/>
      <c r="AE98" s="99" t="s">
        <v>79</v>
      </c>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outlineLevel="1">
      <c r="A99" s="100"/>
      <c r="B99" s="100"/>
      <c r="C99" s="266" t="s">
        <v>1031</v>
      </c>
      <c r="D99" s="265"/>
      <c r="E99" s="264">
        <v>17</v>
      </c>
      <c r="F99" s="106"/>
      <c r="G99" s="106"/>
      <c r="H99" s="106"/>
      <c r="I99" s="106"/>
      <c r="J99" s="106"/>
      <c r="K99" s="106"/>
      <c r="L99" s="106"/>
      <c r="M99" s="106"/>
      <c r="N99" s="104"/>
      <c r="O99" s="104"/>
      <c r="P99" s="104"/>
      <c r="Q99" s="104"/>
      <c r="R99" s="104"/>
      <c r="S99" s="104"/>
      <c r="T99" s="105"/>
      <c r="U99" s="104"/>
      <c r="V99" s="99"/>
      <c r="W99" s="99"/>
      <c r="X99" s="99"/>
      <c r="Y99" s="99"/>
      <c r="Z99" s="99"/>
      <c r="AA99" s="99"/>
      <c r="AB99" s="99"/>
      <c r="AC99" s="99"/>
      <c r="AD99" s="99"/>
      <c r="AE99" s="99" t="s">
        <v>725</v>
      </c>
      <c r="AF99" s="99">
        <v>0</v>
      </c>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outlineLevel="1">
      <c r="A100" s="100"/>
      <c r="B100" s="100"/>
      <c r="C100" s="266" t="s">
        <v>1030</v>
      </c>
      <c r="D100" s="265"/>
      <c r="E100" s="264">
        <v>22</v>
      </c>
      <c r="F100" s="106"/>
      <c r="G100" s="106"/>
      <c r="H100" s="106"/>
      <c r="I100" s="106"/>
      <c r="J100" s="106"/>
      <c r="K100" s="106"/>
      <c r="L100" s="106"/>
      <c r="M100" s="106"/>
      <c r="N100" s="104"/>
      <c r="O100" s="104"/>
      <c r="P100" s="104"/>
      <c r="Q100" s="104"/>
      <c r="R100" s="104"/>
      <c r="S100" s="104"/>
      <c r="T100" s="105"/>
      <c r="U100" s="104"/>
      <c r="V100" s="99"/>
      <c r="W100" s="99"/>
      <c r="X100" s="99"/>
      <c r="Y100" s="99"/>
      <c r="Z100" s="99"/>
      <c r="AA100" s="99"/>
      <c r="AB100" s="99"/>
      <c r="AC100" s="99"/>
      <c r="AD100" s="99"/>
      <c r="AE100" s="99" t="s">
        <v>725</v>
      </c>
      <c r="AF100" s="99">
        <v>0</v>
      </c>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outlineLevel="1">
      <c r="A101" s="100">
        <v>14</v>
      </c>
      <c r="B101" s="100" t="s">
        <v>1193</v>
      </c>
      <c r="C101" s="111" t="s">
        <v>1192</v>
      </c>
      <c r="D101" s="104" t="s">
        <v>113</v>
      </c>
      <c r="E101" s="257">
        <v>5.85</v>
      </c>
      <c r="F101" s="256">
        <v>0</v>
      </c>
      <c r="G101" s="106">
        <f>ROUND(E101*F101,2)</f>
        <v>0</v>
      </c>
      <c r="H101" s="106"/>
      <c r="I101" s="106">
        <f>ROUND(E101*H101,2)</f>
        <v>0</v>
      </c>
      <c r="J101" s="106"/>
      <c r="K101" s="106">
        <f>ROUND(E101*J101,2)</f>
        <v>0</v>
      </c>
      <c r="L101" s="106">
        <v>21</v>
      </c>
      <c r="M101" s="106">
        <f>G101*(1+L101/100)</f>
        <v>0</v>
      </c>
      <c r="N101" s="104">
        <v>0.6</v>
      </c>
      <c r="O101" s="104">
        <f>ROUND(E101*N101,5)</f>
        <v>3.51</v>
      </c>
      <c r="P101" s="104">
        <v>0</v>
      </c>
      <c r="Q101" s="104">
        <f>ROUND(E101*P101,5)</f>
        <v>0</v>
      </c>
      <c r="R101" s="104"/>
      <c r="S101" s="104"/>
      <c r="T101" s="105">
        <v>0</v>
      </c>
      <c r="U101" s="104">
        <f>ROUND(E101*T101,2)</f>
        <v>0</v>
      </c>
      <c r="V101" s="99"/>
      <c r="W101" s="99"/>
      <c r="X101" s="99"/>
      <c r="Y101" s="99"/>
      <c r="Z101" s="99"/>
      <c r="AA101" s="99"/>
      <c r="AB101" s="99"/>
      <c r="AC101" s="99"/>
      <c r="AD101" s="99"/>
      <c r="AE101" s="99" t="s">
        <v>745</v>
      </c>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row>
    <row r="102" spans="1:60" outlineLevel="1">
      <c r="A102" s="100"/>
      <c r="B102" s="100"/>
      <c r="C102" s="266" t="s">
        <v>1191</v>
      </c>
      <c r="D102" s="265"/>
      <c r="E102" s="264">
        <v>2.5499999999999998</v>
      </c>
      <c r="F102" s="106"/>
      <c r="G102" s="106"/>
      <c r="H102" s="106"/>
      <c r="I102" s="106"/>
      <c r="J102" s="106"/>
      <c r="K102" s="106"/>
      <c r="L102" s="106"/>
      <c r="M102" s="106"/>
      <c r="N102" s="104"/>
      <c r="O102" s="104"/>
      <c r="P102" s="104"/>
      <c r="Q102" s="104"/>
      <c r="R102" s="104"/>
      <c r="S102" s="104"/>
      <c r="T102" s="105"/>
      <c r="U102" s="104"/>
      <c r="V102" s="99"/>
      <c r="W102" s="99"/>
      <c r="X102" s="99"/>
      <c r="Y102" s="99"/>
      <c r="Z102" s="99"/>
      <c r="AA102" s="99"/>
      <c r="AB102" s="99"/>
      <c r="AC102" s="99"/>
      <c r="AD102" s="99"/>
      <c r="AE102" s="99" t="s">
        <v>725</v>
      </c>
      <c r="AF102" s="99">
        <v>0</v>
      </c>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outlineLevel="1">
      <c r="A103" s="100"/>
      <c r="B103" s="100"/>
      <c r="C103" s="266" t="s">
        <v>1190</v>
      </c>
      <c r="D103" s="265"/>
      <c r="E103" s="264">
        <v>3.3</v>
      </c>
      <c r="F103" s="106"/>
      <c r="G103" s="106"/>
      <c r="H103" s="106"/>
      <c r="I103" s="106"/>
      <c r="J103" s="106"/>
      <c r="K103" s="106"/>
      <c r="L103" s="106"/>
      <c r="M103" s="106"/>
      <c r="N103" s="104"/>
      <c r="O103" s="104"/>
      <c r="P103" s="104"/>
      <c r="Q103" s="104"/>
      <c r="R103" s="104"/>
      <c r="S103" s="104"/>
      <c r="T103" s="105"/>
      <c r="U103" s="104"/>
      <c r="V103" s="99"/>
      <c r="W103" s="99"/>
      <c r="X103" s="99"/>
      <c r="Y103" s="99"/>
      <c r="Z103" s="99"/>
      <c r="AA103" s="99"/>
      <c r="AB103" s="99"/>
      <c r="AC103" s="99"/>
      <c r="AD103" s="99"/>
      <c r="AE103" s="99" t="s">
        <v>725</v>
      </c>
      <c r="AF103" s="99">
        <v>0</v>
      </c>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c r="A104" s="263" t="s">
        <v>149</v>
      </c>
      <c r="B104" s="263" t="s">
        <v>218</v>
      </c>
      <c r="C104" s="262" t="s">
        <v>1189</v>
      </c>
      <c r="D104" s="258"/>
      <c r="E104" s="261"/>
      <c r="F104" s="260"/>
      <c r="G104" s="260">
        <f>SUMIF(AE105:AE175,"&lt;&gt;NOR",G105:G175)</f>
        <v>0</v>
      </c>
      <c r="H104" s="260"/>
      <c r="I104" s="260">
        <f>SUM(I105:I175)</f>
        <v>0</v>
      </c>
      <c r="J104" s="260"/>
      <c r="K104" s="260">
        <f>SUM(K105:K175)</f>
        <v>0</v>
      </c>
      <c r="L104" s="260"/>
      <c r="M104" s="260">
        <f>SUM(M105:M175)</f>
        <v>0</v>
      </c>
      <c r="N104" s="258"/>
      <c r="O104" s="258">
        <f>SUM(O105:O175)</f>
        <v>149.29535000000001</v>
      </c>
      <c r="P104" s="258"/>
      <c r="Q104" s="258">
        <f>SUM(Q105:Q175)</f>
        <v>0</v>
      </c>
      <c r="R104" s="258"/>
      <c r="S104" s="258"/>
      <c r="T104" s="259"/>
      <c r="U104" s="258">
        <f>SUM(U105:U175)</f>
        <v>68.410000000000011</v>
      </c>
      <c r="AE104" t="s">
        <v>78</v>
      </c>
    </row>
    <row r="105" spans="1:60" outlineLevel="1">
      <c r="A105" s="100">
        <v>15</v>
      </c>
      <c r="B105" s="100" t="s">
        <v>1188</v>
      </c>
      <c r="C105" s="111" t="s">
        <v>1187</v>
      </c>
      <c r="D105" s="104" t="s">
        <v>113</v>
      </c>
      <c r="E105" s="257">
        <v>5.5235000000000003</v>
      </c>
      <c r="F105" s="256">
        <v>0</v>
      </c>
      <c r="G105" s="106">
        <f>ROUND(E105*F105,2)</f>
        <v>0</v>
      </c>
      <c r="H105" s="106"/>
      <c r="I105" s="106">
        <f>ROUND(E105*H105,2)</f>
        <v>0</v>
      </c>
      <c r="J105" s="106"/>
      <c r="K105" s="106">
        <f>ROUND(E105*J105,2)</f>
        <v>0</v>
      </c>
      <c r="L105" s="106">
        <v>21</v>
      </c>
      <c r="M105" s="106">
        <f>G105*(1+L105/100)</f>
        <v>0</v>
      </c>
      <c r="N105" s="104">
        <v>2.5249999999999999</v>
      </c>
      <c r="O105" s="104">
        <f>ROUND(E105*N105,5)</f>
        <v>13.94684</v>
      </c>
      <c r="P105" s="104">
        <v>0</v>
      </c>
      <c r="Q105" s="104">
        <f>ROUND(E105*P105,5)</f>
        <v>0</v>
      </c>
      <c r="R105" s="104"/>
      <c r="S105" s="104"/>
      <c r="T105" s="105">
        <v>0.47699999999999998</v>
      </c>
      <c r="U105" s="104">
        <f>ROUND(E105*T105,2)</f>
        <v>2.63</v>
      </c>
      <c r="V105" s="99"/>
      <c r="W105" s="99"/>
      <c r="X105" s="99"/>
      <c r="Y105" s="99"/>
      <c r="Z105" s="99"/>
      <c r="AA105" s="99"/>
      <c r="AB105" s="99"/>
      <c r="AC105" s="99"/>
      <c r="AD105" s="99"/>
      <c r="AE105" s="99" t="s">
        <v>79</v>
      </c>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ht="22.5" outlineLevel="1">
      <c r="A106" s="100"/>
      <c r="B106" s="100"/>
      <c r="C106" s="266" t="s">
        <v>1186</v>
      </c>
      <c r="D106" s="265"/>
      <c r="E106" s="264">
        <v>1.4875</v>
      </c>
      <c r="F106" s="106"/>
      <c r="G106" s="106"/>
      <c r="H106" s="106"/>
      <c r="I106" s="106"/>
      <c r="J106" s="106"/>
      <c r="K106" s="106"/>
      <c r="L106" s="106"/>
      <c r="M106" s="106"/>
      <c r="N106" s="104"/>
      <c r="O106" s="104"/>
      <c r="P106" s="104"/>
      <c r="Q106" s="104"/>
      <c r="R106" s="104"/>
      <c r="S106" s="104"/>
      <c r="T106" s="105"/>
      <c r="U106" s="104"/>
      <c r="V106" s="99"/>
      <c r="W106" s="99"/>
      <c r="X106" s="99"/>
      <c r="Y106" s="99"/>
      <c r="Z106" s="99"/>
      <c r="AA106" s="99"/>
      <c r="AB106" s="99"/>
      <c r="AC106" s="99"/>
      <c r="AD106" s="99"/>
      <c r="AE106" s="99" t="s">
        <v>725</v>
      </c>
      <c r="AF106" s="99">
        <v>0</v>
      </c>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outlineLevel="1">
      <c r="A107" s="100"/>
      <c r="B107" s="100"/>
      <c r="C107" s="266" t="s">
        <v>1185</v>
      </c>
      <c r="D107" s="265"/>
      <c r="E107" s="264">
        <v>0.4</v>
      </c>
      <c r="F107" s="106"/>
      <c r="G107" s="106"/>
      <c r="H107" s="106"/>
      <c r="I107" s="106"/>
      <c r="J107" s="106"/>
      <c r="K107" s="106"/>
      <c r="L107" s="106"/>
      <c r="M107" s="106"/>
      <c r="N107" s="104"/>
      <c r="O107" s="104"/>
      <c r="P107" s="104"/>
      <c r="Q107" s="104"/>
      <c r="R107" s="104"/>
      <c r="S107" s="104"/>
      <c r="T107" s="105"/>
      <c r="U107" s="104"/>
      <c r="V107" s="99"/>
      <c r="W107" s="99"/>
      <c r="X107" s="99"/>
      <c r="Y107" s="99"/>
      <c r="Z107" s="99"/>
      <c r="AA107" s="99"/>
      <c r="AB107" s="99"/>
      <c r="AC107" s="99"/>
      <c r="AD107" s="99"/>
      <c r="AE107" s="99" t="s">
        <v>725</v>
      </c>
      <c r="AF107" s="99">
        <v>0</v>
      </c>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row>
    <row r="108" spans="1:60" ht="22.5" outlineLevel="1">
      <c r="A108" s="100"/>
      <c r="B108" s="100"/>
      <c r="C108" s="266" t="s">
        <v>1184</v>
      </c>
      <c r="D108" s="265"/>
      <c r="E108" s="264">
        <v>0.45</v>
      </c>
      <c r="F108" s="106"/>
      <c r="G108" s="106"/>
      <c r="H108" s="106"/>
      <c r="I108" s="106"/>
      <c r="J108" s="106"/>
      <c r="K108" s="106"/>
      <c r="L108" s="106"/>
      <c r="M108" s="106"/>
      <c r="N108" s="104"/>
      <c r="O108" s="104"/>
      <c r="P108" s="104"/>
      <c r="Q108" s="104"/>
      <c r="R108" s="104"/>
      <c r="S108" s="104"/>
      <c r="T108" s="105"/>
      <c r="U108" s="104"/>
      <c r="V108" s="99"/>
      <c r="W108" s="99"/>
      <c r="X108" s="99"/>
      <c r="Y108" s="99"/>
      <c r="Z108" s="99"/>
      <c r="AA108" s="99"/>
      <c r="AB108" s="99"/>
      <c r="AC108" s="99"/>
      <c r="AD108" s="99"/>
      <c r="AE108" s="99" t="s">
        <v>725</v>
      </c>
      <c r="AF108" s="99">
        <v>0</v>
      </c>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outlineLevel="1">
      <c r="A109" s="100"/>
      <c r="B109" s="100"/>
      <c r="C109" s="266" t="s">
        <v>1183</v>
      </c>
      <c r="D109" s="265"/>
      <c r="E109" s="264">
        <v>0.6</v>
      </c>
      <c r="F109" s="106"/>
      <c r="G109" s="106"/>
      <c r="H109" s="106"/>
      <c r="I109" s="106"/>
      <c r="J109" s="106"/>
      <c r="K109" s="106"/>
      <c r="L109" s="106"/>
      <c r="M109" s="106"/>
      <c r="N109" s="104"/>
      <c r="O109" s="104"/>
      <c r="P109" s="104"/>
      <c r="Q109" s="104"/>
      <c r="R109" s="104"/>
      <c r="S109" s="104"/>
      <c r="T109" s="105"/>
      <c r="U109" s="104"/>
      <c r="V109" s="99"/>
      <c r="W109" s="99"/>
      <c r="X109" s="99"/>
      <c r="Y109" s="99"/>
      <c r="Z109" s="99"/>
      <c r="AA109" s="99"/>
      <c r="AB109" s="99"/>
      <c r="AC109" s="99"/>
      <c r="AD109" s="99"/>
      <c r="AE109" s="99" t="s">
        <v>725</v>
      </c>
      <c r="AF109" s="99">
        <v>0</v>
      </c>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row>
    <row r="110" spans="1:60" ht="22.5" outlineLevel="1">
      <c r="A110" s="100"/>
      <c r="B110" s="100"/>
      <c r="C110" s="266" t="s">
        <v>1182</v>
      </c>
      <c r="D110" s="265"/>
      <c r="E110" s="264">
        <v>0.48599999999999999</v>
      </c>
      <c r="F110" s="106"/>
      <c r="G110" s="106"/>
      <c r="H110" s="106"/>
      <c r="I110" s="106"/>
      <c r="J110" s="106"/>
      <c r="K110" s="106"/>
      <c r="L110" s="106"/>
      <c r="M110" s="106"/>
      <c r="N110" s="104"/>
      <c r="O110" s="104"/>
      <c r="P110" s="104"/>
      <c r="Q110" s="104"/>
      <c r="R110" s="104"/>
      <c r="S110" s="104"/>
      <c r="T110" s="105"/>
      <c r="U110" s="104"/>
      <c r="V110" s="99"/>
      <c r="W110" s="99"/>
      <c r="X110" s="99"/>
      <c r="Y110" s="99"/>
      <c r="Z110" s="99"/>
      <c r="AA110" s="99"/>
      <c r="AB110" s="99"/>
      <c r="AC110" s="99"/>
      <c r="AD110" s="99"/>
      <c r="AE110" s="99" t="s">
        <v>725</v>
      </c>
      <c r="AF110" s="99">
        <v>0</v>
      </c>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ht="22.5" outlineLevel="1">
      <c r="A111" s="100"/>
      <c r="B111" s="100"/>
      <c r="C111" s="266" t="s">
        <v>1181</v>
      </c>
      <c r="D111" s="265"/>
      <c r="E111" s="264">
        <v>0.108</v>
      </c>
      <c r="F111" s="106"/>
      <c r="G111" s="106"/>
      <c r="H111" s="106"/>
      <c r="I111" s="106"/>
      <c r="J111" s="106"/>
      <c r="K111" s="106"/>
      <c r="L111" s="106"/>
      <c r="M111" s="106"/>
      <c r="N111" s="104"/>
      <c r="O111" s="104"/>
      <c r="P111" s="104"/>
      <c r="Q111" s="104"/>
      <c r="R111" s="104"/>
      <c r="S111" s="104"/>
      <c r="T111" s="105"/>
      <c r="U111" s="104"/>
      <c r="V111" s="99"/>
      <c r="W111" s="99"/>
      <c r="X111" s="99"/>
      <c r="Y111" s="99"/>
      <c r="Z111" s="99"/>
      <c r="AA111" s="99"/>
      <c r="AB111" s="99"/>
      <c r="AC111" s="99"/>
      <c r="AD111" s="99"/>
      <c r="AE111" s="99" t="s">
        <v>725</v>
      </c>
      <c r="AF111" s="99">
        <v>0</v>
      </c>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row>
    <row r="112" spans="1:60" ht="22.5" outlineLevel="1">
      <c r="A112" s="100"/>
      <c r="B112" s="100"/>
      <c r="C112" s="266" t="s">
        <v>1180</v>
      </c>
      <c r="D112" s="265"/>
      <c r="E112" s="264">
        <v>0.38400000000000001</v>
      </c>
      <c r="F112" s="106"/>
      <c r="G112" s="106"/>
      <c r="H112" s="106"/>
      <c r="I112" s="106"/>
      <c r="J112" s="106"/>
      <c r="K112" s="106"/>
      <c r="L112" s="106"/>
      <c r="M112" s="106"/>
      <c r="N112" s="104"/>
      <c r="O112" s="104"/>
      <c r="P112" s="104"/>
      <c r="Q112" s="104"/>
      <c r="R112" s="104"/>
      <c r="S112" s="104"/>
      <c r="T112" s="105"/>
      <c r="U112" s="104"/>
      <c r="V112" s="99"/>
      <c r="W112" s="99"/>
      <c r="X112" s="99"/>
      <c r="Y112" s="99"/>
      <c r="Z112" s="99"/>
      <c r="AA112" s="99"/>
      <c r="AB112" s="99"/>
      <c r="AC112" s="99"/>
      <c r="AD112" s="99"/>
      <c r="AE112" s="99" t="s">
        <v>725</v>
      </c>
      <c r="AF112" s="99">
        <v>0</v>
      </c>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row>
    <row r="113" spans="1:60" ht="22.5" outlineLevel="1">
      <c r="A113" s="100"/>
      <c r="B113" s="100"/>
      <c r="C113" s="266" t="s">
        <v>1179</v>
      </c>
      <c r="D113" s="265"/>
      <c r="E113" s="264">
        <v>0.25600000000000001</v>
      </c>
      <c r="F113" s="106"/>
      <c r="G113" s="106"/>
      <c r="H113" s="106"/>
      <c r="I113" s="106"/>
      <c r="J113" s="106"/>
      <c r="K113" s="106"/>
      <c r="L113" s="106"/>
      <c r="M113" s="106"/>
      <c r="N113" s="104"/>
      <c r="O113" s="104"/>
      <c r="P113" s="104"/>
      <c r="Q113" s="104"/>
      <c r="R113" s="104"/>
      <c r="S113" s="104"/>
      <c r="T113" s="105"/>
      <c r="U113" s="104"/>
      <c r="V113" s="99"/>
      <c r="W113" s="99"/>
      <c r="X113" s="99"/>
      <c r="Y113" s="99"/>
      <c r="Z113" s="99"/>
      <c r="AA113" s="99"/>
      <c r="AB113" s="99"/>
      <c r="AC113" s="99"/>
      <c r="AD113" s="99"/>
      <c r="AE113" s="99" t="s">
        <v>725</v>
      </c>
      <c r="AF113" s="99">
        <v>0</v>
      </c>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ht="22.5" outlineLevel="1">
      <c r="A114" s="100"/>
      <c r="B114" s="100"/>
      <c r="C114" s="266" t="s">
        <v>1178</v>
      </c>
      <c r="D114" s="265"/>
      <c r="E114" s="264">
        <v>0.36</v>
      </c>
      <c r="F114" s="106"/>
      <c r="G114" s="106"/>
      <c r="H114" s="106"/>
      <c r="I114" s="106"/>
      <c r="J114" s="106"/>
      <c r="K114" s="106"/>
      <c r="L114" s="106"/>
      <c r="M114" s="106"/>
      <c r="N114" s="104"/>
      <c r="O114" s="104"/>
      <c r="P114" s="104"/>
      <c r="Q114" s="104"/>
      <c r="R114" s="104"/>
      <c r="S114" s="104"/>
      <c r="T114" s="105"/>
      <c r="U114" s="104"/>
      <c r="V114" s="99"/>
      <c r="W114" s="99"/>
      <c r="X114" s="99"/>
      <c r="Y114" s="99"/>
      <c r="Z114" s="99"/>
      <c r="AA114" s="99"/>
      <c r="AB114" s="99"/>
      <c r="AC114" s="99"/>
      <c r="AD114" s="99"/>
      <c r="AE114" s="99" t="s">
        <v>725</v>
      </c>
      <c r="AF114" s="99">
        <v>0</v>
      </c>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row>
    <row r="115" spans="1:60" ht="22.5" outlineLevel="1">
      <c r="A115" s="100"/>
      <c r="B115" s="100"/>
      <c r="C115" s="266" t="s">
        <v>1177</v>
      </c>
      <c r="D115" s="265"/>
      <c r="E115" s="264">
        <v>0.27</v>
      </c>
      <c r="F115" s="106"/>
      <c r="G115" s="106"/>
      <c r="H115" s="106"/>
      <c r="I115" s="106"/>
      <c r="J115" s="106"/>
      <c r="K115" s="106"/>
      <c r="L115" s="106"/>
      <c r="M115" s="106"/>
      <c r="N115" s="104"/>
      <c r="O115" s="104"/>
      <c r="P115" s="104"/>
      <c r="Q115" s="104"/>
      <c r="R115" s="104"/>
      <c r="S115" s="104"/>
      <c r="T115" s="105"/>
      <c r="U115" s="104"/>
      <c r="V115" s="99"/>
      <c r="W115" s="99"/>
      <c r="X115" s="99"/>
      <c r="Y115" s="99"/>
      <c r="Z115" s="99"/>
      <c r="AA115" s="99"/>
      <c r="AB115" s="99"/>
      <c r="AC115" s="99"/>
      <c r="AD115" s="99"/>
      <c r="AE115" s="99" t="s">
        <v>725</v>
      </c>
      <c r="AF115" s="99">
        <v>0</v>
      </c>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ht="22.5" outlineLevel="1">
      <c r="A116" s="100"/>
      <c r="B116" s="100"/>
      <c r="C116" s="266" t="s">
        <v>1176</v>
      </c>
      <c r="D116" s="265"/>
      <c r="E116" s="264">
        <v>0.2</v>
      </c>
      <c r="F116" s="106"/>
      <c r="G116" s="106"/>
      <c r="H116" s="106"/>
      <c r="I116" s="106"/>
      <c r="J116" s="106"/>
      <c r="K116" s="106"/>
      <c r="L116" s="106"/>
      <c r="M116" s="106"/>
      <c r="N116" s="104"/>
      <c r="O116" s="104"/>
      <c r="P116" s="104"/>
      <c r="Q116" s="104"/>
      <c r="R116" s="104"/>
      <c r="S116" s="104"/>
      <c r="T116" s="105"/>
      <c r="U116" s="104"/>
      <c r="V116" s="99"/>
      <c r="W116" s="99"/>
      <c r="X116" s="99"/>
      <c r="Y116" s="99"/>
      <c r="Z116" s="99"/>
      <c r="AA116" s="99"/>
      <c r="AB116" s="99"/>
      <c r="AC116" s="99"/>
      <c r="AD116" s="99"/>
      <c r="AE116" s="99" t="s">
        <v>725</v>
      </c>
      <c r="AF116" s="99">
        <v>0</v>
      </c>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ht="22.5" outlineLevel="1">
      <c r="A117" s="100"/>
      <c r="B117" s="100"/>
      <c r="C117" s="266" t="s">
        <v>1175</v>
      </c>
      <c r="D117" s="265"/>
      <c r="E117" s="264">
        <v>0.36</v>
      </c>
      <c r="F117" s="106"/>
      <c r="G117" s="106"/>
      <c r="H117" s="106"/>
      <c r="I117" s="106"/>
      <c r="J117" s="106"/>
      <c r="K117" s="106"/>
      <c r="L117" s="106"/>
      <c r="M117" s="106"/>
      <c r="N117" s="104"/>
      <c r="O117" s="104"/>
      <c r="P117" s="104"/>
      <c r="Q117" s="104"/>
      <c r="R117" s="104"/>
      <c r="S117" s="104"/>
      <c r="T117" s="105"/>
      <c r="U117" s="104"/>
      <c r="V117" s="99"/>
      <c r="W117" s="99"/>
      <c r="X117" s="99"/>
      <c r="Y117" s="99"/>
      <c r="Z117" s="99"/>
      <c r="AA117" s="99"/>
      <c r="AB117" s="99"/>
      <c r="AC117" s="99"/>
      <c r="AD117" s="99"/>
      <c r="AE117" s="99" t="s">
        <v>725</v>
      </c>
      <c r="AF117" s="99">
        <v>0</v>
      </c>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row>
    <row r="118" spans="1:60" outlineLevel="1">
      <c r="A118" s="100"/>
      <c r="B118" s="100"/>
      <c r="C118" s="266" t="s">
        <v>1174</v>
      </c>
      <c r="D118" s="265"/>
      <c r="E118" s="264">
        <v>0.16200000000000001</v>
      </c>
      <c r="F118" s="106"/>
      <c r="G118" s="106"/>
      <c r="H118" s="106"/>
      <c r="I118" s="106"/>
      <c r="J118" s="106"/>
      <c r="K118" s="106"/>
      <c r="L118" s="106"/>
      <c r="M118" s="106"/>
      <c r="N118" s="104"/>
      <c r="O118" s="104"/>
      <c r="P118" s="104"/>
      <c r="Q118" s="104"/>
      <c r="R118" s="104"/>
      <c r="S118" s="104"/>
      <c r="T118" s="105"/>
      <c r="U118" s="104"/>
      <c r="V118" s="99"/>
      <c r="W118" s="99"/>
      <c r="X118" s="99"/>
      <c r="Y118" s="99"/>
      <c r="Z118" s="99"/>
      <c r="AA118" s="99"/>
      <c r="AB118" s="99"/>
      <c r="AC118" s="99"/>
      <c r="AD118" s="99"/>
      <c r="AE118" s="99" t="s">
        <v>725</v>
      </c>
      <c r="AF118" s="99">
        <v>0</v>
      </c>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row>
    <row r="119" spans="1:60" outlineLevel="1">
      <c r="A119" s="100">
        <v>16</v>
      </c>
      <c r="B119" s="100" t="s">
        <v>1173</v>
      </c>
      <c r="C119" s="111" t="s">
        <v>1172</v>
      </c>
      <c r="D119" s="104" t="s">
        <v>113</v>
      </c>
      <c r="E119" s="257">
        <v>5.2606250000000001</v>
      </c>
      <c r="F119" s="256">
        <v>0</v>
      </c>
      <c r="G119" s="106">
        <f>ROUND(E119*F119,2)</f>
        <v>0</v>
      </c>
      <c r="H119" s="106"/>
      <c r="I119" s="106">
        <f>ROUND(E119*H119,2)</f>
        <v>0</v>
      </c>
      <c r="J119" s="106"/>
      <c r="K119" s="106">
        <f>ROUND(E119*J119,2)</f>
        <v>0</v>
      </c>
      <c r="L119" s="106">
        <v>21</v>
      </c>
      <c r="M119" s="106">
        <f>G119*(1+L119/100)</f>
        <v>0</v>
      </c>
      <c r="N119" s="104">
        <v>2.5249999999999999</v>
      </c>
      <c r="O119" s="104">
        <f>ROUND(E119*N119,5)</f>
        <v>13.28308</v>
      </c>
      <c r="P119" s="104">
        <v>0</v>
      </c>
      <c r="Q119" s="104">
        <f>ROUND(E119*P119,5)</f>
        <v>0</v>
      </c>
      <c r="R119" s="104"/>
      <c r="S119" s="104"/>
      <c r="T119" s="105">
        <v>0.47699999999999998</v>
      </c>
      <c r="U119" s="104">
        <f>ROUND(E119*T119,2)</f>
        <v>2.5099999999999998</v>
      </c>
      <c r="V119" s="99"/>
      <c r="W119" s="99"/>
      <c r="X119" s="99"/>
      <c r="Y119" s="99"/>
      <c r="Z119" s="99"/>
      <c r="AA119" s="99"/>
      <c r="AB119" s="99"/>
      <c r="AC119" s="99"/>
      <c r="AD119" s="99"/>
      <c r="AE119" s="99" t="s">
        <v>79</v>
      </c>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row>
    <row r="120" spans="1:60" ht="22.5" outlineLevel="1">
      <c r="A120" s="100"/>
      <c r="B120" s="100"/>
      <c r="C120" s="266" t="s">
        <v>1171</v>
      </c>
      <c r="D120" s="265"/>
      <c r="E120" s="264">
        <v>0.92137500000000006</v>
      </c>
      <c r="F120" s="106"/>
      <c r="G120" s="106"/>
      <c r="H120" s="106"/>
      <c r="I120" s="106"/>
      <c r="J120" s="106"/>
      <c r="K120" s="106"/>
      <c r="L120" s="106"/>
      <c r="M120" s="106"/>
      <c r="N120" s="104"/>
      <c r="O120" s="104"/>
      <c r="P120" s="104"/>
      <c r="Q120" s="104"/>
      <c r="R120" s="104"/>
      <c r="S120" s="104"/>
      <c r="T120" s="105"/>
      <c r="U120" s="104"/>
      <c r="V120" s="99"/>
      <c r="W120" s="99"/>
      <c r="X120" s="99"/>
      <c r="Y120" s="99"/>
      <c r="Z120" s="99"/>
      <c r="AA120" s="99"/>
      <c r="AB120" s="99"/>
      <c r="AC120" s="99"/>
      <c r="AD120" s="99"/>
      <c r="AE120" s="99" t="s">
        <v>725</v>
      </c>
      <c r="AF120" s="99">
        <v>0</v>
      </c>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row>
    <row r="121" spans="1:60" ht="22.5" outlineLevel="1">
      <c r="A121" s="100"/>
      <c r="B121" s="100"/>
      <c r="C121" s="266" t="s">
        <v>1170</v>
      </c>
      <c r="D121" s="265"/>
      <c r="E121" s="264">
        <v>0.15</v>
      </c>
      <c r="F121" s="106"/>
      <c r="G121" s="106"/>
      <c r="H121" s="106"/>
      <c r="I121" s="106"/>
      <c r="J121" s="106"/>
      <c r="K121" s="106"/>
      <c r="L121" s="106"/>
      <c r="M121" s="106"/>
      <c r="N121" s="104"/>
      <c r="O121" s="104"/>
      <c r="P121" s="104"/>
      <c r="Q121" s="104"/>
      <c r="R121" s="104"/>
      <c r="S121" s="104"/>
      <c r="T121" s="105"/>
      <c r="U121" s="104"/>
      <c r="V121" s="99"/>
      <c r="W121" s="99"/>
      <c r="X121" s="99"/>
      <c r="Y121" s="99"/>
      <c r="Z121" s="99"/>
      <c r="AA121" s="99"/>
      <c r="AB121" s="99"/>
      <c r="AC121" s="99"/>
      <c r="AD121" s="99"/>
      <c r="AE121" s="99" t="s">
        <v>725</v>
      </c>
      <c r="AF121" s="99">
        <v>0</v>
      </c>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ht="22.5" outlineLevel="1">
      <c r="A122" s="100"/>
      <c r="B122" s="100"/>
      <c r="C122" s="266" t="s">
        <v>1169</v>
      </c>
      <c r="D122" s="265"/>
      <c r="E122" s="264">
        <v>0.41299999999999998</v>
      </c>
      <c r="F122" s="106"/>
      <c r="G122" s="106"/>
      <c r="H122" s="106"/>
      <c r="I122" s="106"/>
      <c r="J122" s="106"/>
      <c r="K122" s="106"/>
      <c r="L122" s="106"/>
      <c r="M122" s="106"/>
      <c r="N122" s="104"/>
      <c r="O122" s="104"/>
      <c r="P122" s="104"/>
      <c r="Q122" s="104"/>
      <c r="R122" s="104"/>
      <c r="S122" s="104"/>
      <c r="T122" s="105"/>
      <c r="U122" s="104"/>
      <c r="V122" s="99"/>
      <c r="W122" s="99"/>
      <c r="X122" s="99"/>
      <c r="Y122" s="99"/>
      <c r="Z122" s="99"/>
      <c r="AA122" s="99"/>
      <c r="AB122" s="99"/>
      <c r="AC122" s="99"/>
      <c r="AD122" s="99"/>
      <c r="AE122" s="99" t="s">
        <v>725</v>
      </c>
      <c r="AF122" s="99">
        <v>0</v>
      </c>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row>
    <row r="123" spans="1:60" ht="22.5" outlineLevel="1">
      <c r="A123" s="100"/>
      <c r="B123" s="100"/>
      <c r="C123" s="266" t="s">
        <v>1168</v>
      </c>
      <c r="D123" s="265"/>
      <c r="E123" s="264">
        <v>0.39374999999999999</v>
      </c>
      <c r="F123" s="106"/>
      <c r="G123" s="106"/>
      <c r="H123" s="106"/>
      <c r="I123" s="106"/>
      <c r="J123" s="106"/>
      <c r="K123" s="106"/>
      <c r="L123" s="106"/>
      <c r="M123" s="106"/>
      <c r="N123" s="104"/>
      <c r="O123" s="104"/>
      <c r="P123" s="104"/>
      <c r="Q123" s="104"/>
      <c r="R123" s="104"/>
      <c r="S123" s="104"/>
      <c r="T123" s="105"/>
      <c r="U123" s="104"/>
      <c r="V123" s="99"/>
      <c r="W123" s="99"/>
      <c r="X123" s="99"/>
      <c r="Y123" s="99"/>
      <c r="Z123" s="99"/>
      <c r="AA123" s="99"/>
      <c r="AB123" s="99"/>
      <c r="AC123" s="99"/>
      <c r="AD123" s="99"/>
      <c r="AE123" s="99" t="s">
        <v>725</v>
      </c>
      <c r="AF123" s="99">
        <v>0</v>
      </c>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outlineLevel="1">
      <c r="A124" s="100"/>
      <c r="B124" s="100"/>
      <c r="C124" s="266" t="s">
        <v>1167</v>
      </c>
      <c r="D124" s="265"/>
      <c r="E124" s="264">
        <v>0.08</v>
      </c>
      <c r="F124" s="106"/>
      <c r="G124" s="106"/>
      <c r="H124" s="106"/>
      <c r="I124" s="106"/>
      <c r="J124" s="106"/>
      <c r="K124" s="106"/>
      <c r="L124" s="106"/>
      <c r="M124" s="106"/>
      <c r="N124" s="104"/>
      <c r="O124" s="104"/>
      <c r="P124" s="104"/>
      <c r="Q124" s="104"/>
      <c r="R124" s="104"/>
      <c r="S124" s="104"/>
      <c r="T124" s="105"/>
      <c r="U124" s="104"/>
      <c r="V124" s="99"/>
      <c r="W124" s="99"/>
      <c r="X124" s="99"/>
      <c r="Y124" s="99"/>
      <c r="Z124" s="99"/>
      <c r="AA124" s="99"/>
      <c r="AB124" s="99"/>
      <c r="AC124" s="99"/>
      <c r="AD124" s="99"/>
      <c r="AE124" s="99" t="s">
        <v>725</v>
      </c>
      <c r="AF124" s="99">
        <v>0</v>
      </c>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row>
    <row r="125" spans="1:60" outlineLevel="1">
      <c r="A125" s="100"/>
      <c r="B125" s="100"/>
      <c r="C125" s="266" t="s">
        <v>1166</v>
      </c>
      <c r="D125" s="265"/>
      <c r="E125" s="264">
        <v>0.6</v>
      </c>
      <c r="F125" s="106"/>
      <c r="G125" s="106"/>
      <c r="H125" s="106"/>
      <c r="I125" s="106"/>
      <c r="J125" s="106"/>
      <c r="K125" s="106"/>
      <c r="L125" s="106"/>
      <c r="M125" s="106"/>
      <c r="N125" s="104"/>
      <c r="O125" s="104"/>
      <c r="P125" s="104"/>
      <c r="Q125" s="104"/>
      <c r="R125" s="104"/>
      <c r="S125" s="104"/>
      <c r="T125" s="105"/>
      <c r="U125" s="104"/>
      <c r="V125" s="99"/>
      <c r="W125" s="99"/>
      <c r="X125" s="99"/>
      <c r="Y125" s="99"/>
      <c r="Z125" s="99"/>
      <c r="AA125" s="99"/>
      <c r="AB125" s="99"/>
      <c r="AC125" s="99"/>
      <c r="AD125" s="99"/>
      <c r="AE125" s="99" t="s">
        <v>725</v>
      </c>
      <c r="AF125" s="99">
        <v>0</v>
      </c>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row>
    <row r="126" spans="1:60" ht="22.5" outlineLevel="1">
      <c r="A126" s="100"/>
      <c r="B126" s="100"/>
      <c r="C126" s="266" t="s">
        <v>1165</v>
      </c>
      <c r="D126" s="265"/>
      <c r="E126" s="264">
        <v>0.25600000000000001</v>
      </c>
      <c r="F126" s="106"/>
      <c r="G126" s="106"/>
      <c r="H126" s="106"/>
      <c r="I126" s="106"/>
      <c r="J126" s="106"/>
      <c r="K126" s="106"/>
      <c r="L126" s="106"/>
      <c r="M126" s="106"/>
      <c r="N126" s="104"/>
      <c r="O126" s="104"/>
      <c r="P126" s="104"/>
      <c r="Q126" s="104"/>
      <c r="R126" s="104"/>
      <c r="S126" s="104"/>
      <c r="T126" s="105"/>
      <c r="U126" s="104"/>
      <c r="V126" s="99"/>
      <c r="W126" s="99"/>
      <c r="X126" s="99"/>
      <c r="Y126" s="99"/>
      <c r="Z126" s="99"/>
      <c r="AA126" s="99"/>
      <c r="AB126" s="99"/>
      <c r="AC126" s="99"/>
      <c r="AD126" s="99"/>
      <c r="AE126" s="99" t="s">
        <v>725</v>
      </c>
      <c r="AF126" s="99">
        <v>0</v>
      </c>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row>
    <row r="127" spans="1:60" outlineLevel="1">
      <c r="A127" s="100"/>
      <c r="B127" s="100"/>
      <c r="C127" s="266" t="s">
        <v>1164</v>
      </c>
      <c r="D127" s="265"/>
      <c r="E127" s="264">
        <v>0.128</v>
      </c>
      <c r="F127" s="106"/>
      <c r="G127" s="106"/>
      <c r="H127" s="106"/>
      <c r="I127" s="106"/>
      <c r="J127" s="106"/>
      <c r="K127" s="106"/>
      <c r="L127" s="106"/>
      <c r="M127" s="106"/>
      <c r="N127" s="104"/>
      <c r="O127" s="104"/>
      <c r="P127" s="104"/>
      <c r="Q127" s="104"/>
      <c r="R127" s="104"/>
      <c r="S127" s="104"/>
      <c r="T127" s="105"/>
      <c r="U127" s="104"/>
      <c r="V127" s="99"/>
      <c r="W127" s="99"/>
      <c r="X127" s="99"/>
      <c r="Y127" s="99"/>
      <c r="Z127" s="99"/>
      <c r="AA127" s="99"/>
      <c r="AB127" s="99"/>
      <c r="AC127" s="99"/>
      <c r="AD127" s="99"/>
      <c r="AE127" s="99" t="s">
        <v>725</v>
      </c>
      <c r="AF127" s="99">
        <v>0</v>
      </c>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row>
    <row r="128" spans="1:60" ht="22.5" outlineLevel="1">
      <c r="A128" s="100"/>
      <c r="B128" s="100"/>
      <c r="C128" s="266" t="s">
        <v>1163</v>
      </c>
      <c r="D128" s="265"/>
      <c r="E128" s="264">
        <v>0.25600000000000001</v>
      </c>
      <c r="F128" s="106"/>
      <c r="G128" s="106"/>
      <c r="H128" s="106"/>
      <c r="I128" s="106"/>
      <c r="J128" s="106"/>
      <c r="K128" s="106"/>
      <c r="L128" s="106"/>
      <c r="M128" s="106"/>
      <c r="N128" s="104"/>
      <c r="O128" s="104"/>
      <c r="P128" s="104"/>
      <c r="Q128" s="104"/>
      <c r="R128" s="104"/>
      <c r="S128" s="104"/>
      <c r="T128" s="105"/>
      <c r="U128" s="104"/>
      <c r="V128" s="99"/>
      <c r="W128" s="99"/>
      <c r="X128" s="99"/>
      <c r="Y128" s="99"/>
      <c r="Z128" s="99"/>
      <c r="AA128" s="99"/>
      <c r="AB128" s="99"/>
      <c r="AC128" s="99"/>
      <c r="AD128" s="99"/>
      <c r="AE128" s="99" t="s">
        <v>725</v>
      </c>
      <c r="AF128" s="99">
        <v>0</v>
      </c>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row>
    <row r="129" spans="1:60" ht="22.5" outlineLevel="1">
      <c r="A129" s="100"/>
      <c r="B129" s="100"/>
      <c r="C129" s="266" t="s">
        <v>1162</v>
      </c>
      <c r="D129" s="265"/>
      <c r="E129" s="264">
        <v>2.0625</v>
      </c>
      <c r="F129" s="106"/>
      <c r="G129" s="106"/>
      <c r="H129" s="106"/>
      <c r="I129" s="106"/>
      <c r="J129" s="106"/>
      <c r="K129" s="106"/>
      <c r="L129" s="106"/>
      <c r="M129" s="106"/>
      <c r="N129" s="104"/>
      <c r="O129" s="104"/>
      <c r="P129" s="104"/>
      <c r="Q129" s="104"/>
      <c r="R129" s="104"/>
      <c r="S129" s="104"/>
      <c r="T129" s="105"/>
      <c r="U129" s="104"/>
      <c r="V129" s="99"/>
      <c r="W129" s="99"/>
      <c r="X129" s="99"/>
      <c r="Y129" s="99"/>
      <c r="Z129" s="99"/>
      <c r="AA129" s="99"/>
      <c r="AB129" s="99"/>
      <c r="AC129" s="99"/>
      <c r="AD129" s="99"/>
      <c r="AE129" s="99" t="s">
        <v>725</v>
      </c>
      <c r="AF129" s="99">
        <v>0</v>
      </c>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row>
    <row r="130" spans="1:60" ht="33.75" outlineLevel="1">
      <c r="A130" s="100">
        <v>17</v>
      </c>
      <c r="B130" s="100" t="s">
        <v>1161</v>
      </c>
      <c r="C130" s="111" t="s">
        <v>1160</v>
      </c>
      <c r="D130" s="104" t="s">
        <v>113</v>
      </c>
      <c r="E130" s="257">
        <v>9.6678449124999997</v>
      </c>
      <c r="F130" s="256">
        <v>0</v>
      </c>
      <c r="G130" s="106">
        <f>ROUND(E130*F130,2)</f>
        <v>0</v>
      </c>
      <c r="H130" s="106"/>
      <c r="I130" s="106">
        <f>ROUND(E130*H130,2)</f>
        <v>0</v>
      </c>
      <c r="J130" s="106"/>
      <c r="K130" s="106">
        <f>ROUND(E130*J130,2)</f>
        <v>0</v>
      </c>
      <c r="L130" s="106">
        <v>21</v>
      </c>
      <c r="M130" s="106">
        <f>G130*(1+L130/100)</f>
        <v>0</v>
      </c>
      <c r="N130" s="104">
        <v>2.5249999999999999</v>
      </c>
      <c r="O130" s="104">
        <f>ROUND(E130*N130,5)</f>
        <v>24.41131</v>
      </c>
      <c r="P130" s="104">
        <v>0</v>
      </c>
      <c r="Q130" s="104">
        <f>ROUND(E130*P130,5)</f>
        <v>0</v>
      </c>
      <c r="R130" s="104"/>
      <c r="S130" s="104"/>
      <c r="T130" s="105">
        <v>0.48</v>
      </c>
      <c r="U130" s="104">
        <f>ROUND(E130*T130,2)</f>
        <v>4.6399999999999997</v>
      </c>
      <c r="V130" s="99"/>
      <c r="W130" s="99"/>
      <c r="X130" s="99"/>
      <c r="Y130" s="99"/>
      <c r="Z130" s="99"/>
      <c r="AA130" s="99"/>
      <c r="AB130" s="99"/>
      <c r="AC130" s="99"/>
      <c r="AD130" s="99"/>
      <c r="AE130" s="99" t="s">
        <v>79</v>
      </c>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row>
    <row r="131" spans="1:60" outlineLevel="1">
      <c r="A131" s="100"/>
      <c r="B131" s="100"/>
      <c r="C131" s="266" t="s">
        <v>1159</v>
      </c>
      <c r="D131" s="265"/>
      <c r="E131" s="264">
        <v>2.1619999999999999</v>
      </c>
      <c r="F131" s="106"/>
      <c r="G131" s="106"/>
      <c r="H131" s="106"/>
      <c r="I131" s="106"/>
      <c r="J131" s="106"/>
      <c r="K131" s="106"/>
      <c r="L131" s="106"/>
      <c r="M131" s="106"/>
      <c r="N131" s="104"/>
      <c r="O131" s="104"/>
      <c r="P131" s="104"/>
      <c r="Q131" s="104"/>
      <c r="R131" s="104"/>
      <c r="S131" s="104"/>
      <c r="T131" s="105"/>
      <c r="U131" s="104"/>
      <c r="V131" s="99"/>
      <c r="W131" s="99"/>
      <c r="X131" s="99"/>
      <c r="Y131" s="99"/>
      <c r="Z131" s="99"/>
      <c r="AA131" s="99"/>
      <c r="AB131" s="99"/>
      <c r="AC131" s="99"/>
      <c r="AD131" s="99"/>
      <c r="AE131" s="99" t="s">
        <v>725</v>
      </c>
      <c r="AF131" s="99">
        <v>0</v>
      </c>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row>
    <row r="132" spans="1:60" outlineLevel="1">
      <c r="A132" s="100"/>
      <c r="B132" s="100"/>
      <c r="C132" s="266" t="s">
        <v>1158</v>
      </c>
      <c r="D132" s="265"/>
      <c r="E132" s="264">
        <v>2.7293981500000002</v>
      </c>
      <c r="F132" s="106"/>
      <c r="G132" s="106"/>
      <c r="H132" s="106"/>
      <c r="I132" s="106"/>
      <c r="J132" s="106"/>
      <c r="K132" s="106"/>
      <c r="L132" s="106"/>
      <c r="M132" s="106"/>
      <c r="N132" s="104"/>
      <c r="O132" s="104"/>
      <c r="P132" s="104"/>
      <c r="Q132" s="104"/>
      <c r="R132" s="104"/>
      <c r="S132" s="104"/>
      <c r="T132" s="105"/>
      <c r="U132" s="104"/>
      <c r="V132" s="99"/>
      <c r="W132" s="99"/>
      <c r="X132" s="99"/>
      <c r="Y132" s="99"/>
      <c r="Z132" s="99"/>
      <c r="AA132" s="99"/>
      <c r="AB132" s="99"/>
      <c r="AC132" s="99"/>
      <c r="AD132" s="99"/>
      <c r="AE132" s="99" t="s">
        <v>725</v>
      </c>
      <c r="AF132" s="99">
        <v>0</v>
      </c>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row>
    <row r="133" spans="1:60" ht="22.5" outlineLevel="1">
      <c r="A133" s="100"/>
      <c r="B133" s="100"/>
      <c r="C133" s="266" t="s">
        <v>1157</v>
      </c>
      <c r="D133" s="265"/>
      <c r="E133" s="264">
        <v>4.7764467625</v>
      </c>
      <c r="F133" s="106"/>
      <c r="G133" s="106"/>
      <c r="H133" s="106"/>
      <c r="I133" s="106"/>
      <c r="J133" s="106"/>
      <c r="K133" s="106"/>
      <c r="L133" s="106"/>
      <c r="M133" s="106"/>
      <c r="N133" s="104"/>
      <c r="O133" s="104"/>
      <c r="P133" s="104"/>
      <c r="Q133" s="104"/>
      <c r="R133" s="104"/>
      <c r="S133" s="104"/>
      <c r="T133" s="105"/>
      <c r="U133" s="104"/>
      <c r="V133" s="99"/>
      <c r="W133" s="99"/>
      <c r="X133" s="99"/>
      <c r="Y133" s="99"/>
      <c r="Z133" s="99"/>
      <c r="AA133" s="99"/>
      <c r="AB133" s="99"/>
      <c r="AC133" s="99"/>
      <c r="AD133" s="99"/>
      <c r="AE133" s="99" t="s">
        <v>725</v>
      </c>
      <c r="AF133" s="99">
        <v>0</v>
      </c>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row>
    <row r="134" spans="1:60" outlineLevel="1">
      <c r="A134" s="100">
        <v>18</v>
      </c>
      <c r="B134" s="100" t="s">
        <v>1156</v>
      </c>
      <c r="C134" s="111" t="s">
        <v>1155</v>
      </c>
      <c r="D134" s="104" t="s">
        <v>114</v>
      </c>
      <c r="E134" s="257">
        <v>5.6</v>
      </c>
      <c r="F134" s="256">
        <v>0</v>
      </c>
      <c r="G134" s="106">
        <f>ROUND(E134*F134,2)</f>
        <v>0</v>
      </c>
      <c r="H134" s="106"/>
      <c r="I134" s="106">
        <f>ROUND(E134*H134,2)</f>
        <v>0</v>
      </c>
      <c r="J134" s="106"/>
      <c r="K134" s="106">
        <f>ROUND(E134*J134,2)</f>
        <v>0</v>
      </c>
      <c r="L134" s="106">
        <v>21</v>
      </c>
      <c r="M134" s="106">
        <f>G134*(1+L134/100)</f>
        <v>0</v>
      </c>
      <c r="N134" s="104">
        <v>3.9199999999999999E-2</v>
      </c>
      <c r="O134" s="104">
        <f>ROUND(E134*N134,5)</f>
        <v>0.21951999999999999</v>
      </c>
      <c r="P134" s="104">
        <v>0</v>
      </c>
      <c r="Q134" s="104">
        <f>ROUND(E134*P134,5)</f>
        <v>0</v>
      </c>
      <c r="R134" s="104"/>
      <c r="S134" s="104"/>
      <c r="T134" s="105">
        <v>1.05</v>
      </c>
      <c r="U134" s="104">
        <f>ROUND(E134*T134,2)</f>
        <v>5.88</v>
      </c>
      <c r="V134" s="99"/>
      <c r="W134" s="99"/>
      <c r="X134" s="99"/>
      <c r="Y134" s="99"/>
      <c r="Z134" s="99"/>
      <c r="AA134" s="99"/>
      <c r="AB134" s="99"/>
      <c r="AC134" s="99"/>
      <c r="AD134" s="99"/>
      <c r="AE134" s="99" t="s">
        <v>79</v>
      </c>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row>
    <row r="135" spans="1:60" ht="22.5" outlineLevel="1">
      <c r="A135" s="100"/>
      <c r="B135" s="100"/>
      <c r="C135" s="383" t="s">
        <v>1154</v>
      </c>
      <c r="D135" s="384"/>
      <c r="E135" s="385"/>
      <c r="F135" s="386"/>
      <c r="G135" s="366"/>
      <c r="H135" s="106"/>
      <c r="I135" s="106"/>
      <c r="J135" s="106"/>
      <c r="K135" s="106"/>
      <c r="L135" s="106"/>
      <c r="M135" s="106"/>
      <c r="N135" s="104"/>
      <c r="O135" s="104"/>
      <c r="P135" s="104"/>
      <c r="Q135" s="104"/>
      <c r="R135" s="104"/>
      <c r="S135" s="104"/>
      <c r="T135" s="105"/>
      <c r="U135" s="104"/>
      <c r="V135" s="99"/>
      <c r="W135" s="99"/>
      <c r="X135" s="99"/>
      <c r="Y135" s="99"/>
      <c r="Z135" s="99"/>
      <c r="AA135" s="99"/>
      <c r="AB135" s="99"/>
      <c r="AC135" s="99"/>
      <c r="AD135" s="99"/>
      <c r="AE135" s="99" t="s">
        <v>80</v>
      </c>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101" t="str">
        <f>C135</f>
        <v>bednění svislé nebo šikmé (odkloněné), půdorysně přímé nebo zalomené, stěn základových patek ve volných nebo zapažených jámách, rýhách, šachtách, včetně případných vzpěr</v>
      </c>
      <c r="BB135" s="99"/>
      <c r="BC135" s="99"/>
      <c r="BD135" s="99"/>
      <c r="BE135" s="99"/>
      <c r="BF135" s="99"/>
      <c r="BG135" s="99"/>
      <c r="BH135" s="99"/>
    </row>
    <row r="136" spans="1:60" ht="22.5" outlineLevel="1">
      <c r="A136" s="100"/>
      <c r="B136" s="100"/>
      <c r="C136" s="266" t="s">
        <v>1151</v>
      </c>
      <c r="D136" s="265"/>
      <c r="E136" s="264">
        <v>5.6</v>
      </c>
      <c r="F136" s="106"/>
      <c r="G136" s="106"/>
      <c r="H136" s="106"/>
      <c r="I136" s="106"/>
      <c r="J136" s="106"/>
      <c r="K136" s="106"/>
      <c r="L136" s="106"/>
      <c r="M136" s="106"/>
      <c r="N136" s="104"/>
      <c r="O136" s="104"/>
      <c r="P136" s="104"/>
      <c r="Q136" s="104"/>
      <c r="R136" s="104"/>
      <c r="S136" s="104"/>
      <c r="T136" s="105"/>
      <c r="U136" s="104"/>
      <c r="V136" s="99"/>
      <c r="W136" s="99"/>
      <c r="X136" s="99"/>
      <c r="Y136" s="99"/>
      <c r="Z136" s="99"/>
      <c r="AA136" s="99"/>
      <c r="AB136" s="99"/>
      <c r="AC136" s="99"/>
      <c r="AD136" s="99"/>
      <c r="AE136" s="99" t="s">
        <v>725</v>
      </c>
      <c r="AF136" s="99">
        <v>0</v>
      </c>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row>
    <row r="137" spans="1:60" outlineLevel="1">
      <c r="A137" s="100">
        <v>19</v>
      </c>
      <c r="B137" s="100" t="s">
        <v>1153</v>
      </c>
      <c r="C137" s="111" t="s">
        <v>1152</v>
      </c>
      <c r="D137" s="104" t="s">
        <v>114</v>
      </c>
      <c r="E137" s="257">
        <v>5.6</v>
      </c>
      <c r="F137" s="256">
        <v>0</v>
      </c>
      <c r="G137" s="106">
        <f>ROUND(E137*F137,2)</f>
        <v>0</v>
      </c>
      <c r="H137" s="106"/>
      <c r="I137" s="106">
        <f>ROUND(E137*H137,2)</f>
        <v>0</v>
      </c>
      <c r="J137" s="106"/>
      <c r="K137" s="106">
        <f>ROUND(E137*J137,2)</f>
        <v>0</v>
      </c>
      <c r="L137" s="106">
        <v>21</v>
      </c>
      <c r="M137" s="106">
        <f>G137*(1+L137/100)</f>
        <v>0</v>
      </c>
      <c r="N137" s="104">
        <v>0</v>
      </c>
      <c r="O137" s="104">
        <f>ROUND(E137*N137,5)</f>
        <v>0</v>
      </c>
      <c r="P137" s="104">
        <v>0</v>
      </c>
      <c r="Q137" s="104">
        <f>ROUND(E137*P137,5)</f>
        <v>0</v>
      </c>
      <c r="R137" s="104"/>
      <c r="S137" s="104"/>
      <c r="T137" s="105">
        <v>0.32</v>
      </c>
      <c r="U137" s="104">
        <f>ROUND(E137*T137,2)</f>
        <v>1.79</v>
      </c>
      <c r="V137" s="99"/>
      <c r="W137" s="99"/>
      <c r="X137" s="99"/>
      <c r="Y137" s="99"/>
      <c r="Z137" s="99"/>
      <c r="AA137" s="99"/>
      <c r="AB137" s="99"/>
      <c r="AC137" s="99"/>
      <c r="AD137" s="99"/>
      <c r="AE137" s="99" t="s">
        <v>79</v>
      </c>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row>
    <row r="138" spans="1:60" ht="22.5" outlineLevel="1">
      <c r="A138" s="100"/>
      <c r="B138" s="100"/>
      <c r="C138" s="266" t="s">
        <v>1151</v>
      </c>
      <c r="D138" s="265"/>
      <c r="E138" s="264">
        <v>5.6</v>
      </c>
      <c r="F138" s="106"/>
      <c r="G138" s="106"/>
      <c r="H138" s="106"/>
      <c r="I138" s="106"/>
      <c r="J138" s="106"/>
      <c r="K138" s="106"/>
      <c r="L138" s="106"/>
      <c r="M138" s="106"/>
      <c r="N138" s="104"/>
      <c r="O138" s="104"/>
      <c r="P138" s="104"/>
      <c r="Q138" s="104"/>
      <c r="R138" s="104"/>
      <c r="S138" s="104"/>
      <c r="T138" s="105"/>
      <c r="U138" s="104"/>
      <c r="V138" s="99"/>
      <c r="W138" s="99"/>
      <c r="X138" s="99"/>
      <c r="Y138" s="99"/>
      <c r="Z138" s="99"/>
      <c r="AA138" s="99"/>
      <c r="AB138" s="99"/>
      <c r="AC138" s="99"/>
      <c r="AD138" s="99"/>
      <c r="AE138" s="99" t="s">
        <v>725</v>
      </c>
      <c r="AF138" s="99">
        <v>0</v>
      </c>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row>
    <row r="139" spans="1:60" ht="22.5" outlineLevel="1">
      <c r="A139" s="100">
        <v>20</v>
      </c>
      <c r="B139" s="100" t="s">
        <v>1150</v>
      </c>
      <c r="C139" s="111" t="s">
        <v>1149</v>
      </c>
      <c r="D139" s="104" t="s">
        <v>131</v>
      </c>
      <c r="E139" s="257">
        <v>11</v>
      </c>
      <c r="F139" s="256">
        <v>0</v>
      </c>
      <c r="G139" s="106">
        <f>ROUND(E139*F139,2)</f>
        <v>0</v>
      </c>
      <c r="H139" s="106"/>
      <c r="I139" s="106">
        <f>ROUND(E139*H139,2)</f>
        <v>0</v>
      </c>
      <c r="J139" s="106"/>
      <c r="K139" s="106">
        <f>ROUND(E139*J139,2)</f>
        <v>0</v>
      </c>
      <c r="L139" s="106">
        <v>21</v>
      </c>
      <c r="M139" s="106">
        <f>G139*(1+L139/100)</f>
        <v>0</v>
      </c>
      <c r="N139" s="104">
        <v>4.1999999999999997E-3</v>
      </c>
      <c r="O139" s="104">
        <f>ROUND(E139*N139,5)</f>
        <v>4.6199999999999998E-2</v>
      </c>
      <c r="P139" s="104">
        <v>0</v>
      </c>
      <c r="Q139" s="104">
        <f>ROUND(E139*P139,5)</f>
        <v>0</v>
      </c>
      <c r="R139" s="104"/>
      <c r="S139" s="104"/>
      <c r="T139" s="105">
        <v>0.2</v>
      </c>
      <c r="U139" s="104">
        <f>ROUND(E139*T139,2)</f>
        <v>2.2000000000000002</v>
      </c>
      <c r="V139" s="99"/>
      <c r="W139" s="99"/>
      <c r="X139" s="99"/>
      <c r="Y139" s="99"/>
      <c r="Z139" s="99"/>
      <c r="AA139" s="99"/>
      <c r="AB139" s="99"/>
      <c r="AC139" s="99"/>
      <c r="AD139" s="99"/>
      <c r="AE139" s="99" t="s">
        <v>79</v>
      </c>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row>
    <row r="140" spans="1:60" outlineLevel="1">
      <c r="A140" s="100"/>
      <c r="B140" s="100"/>
      <c r="C140" s="266" t="s">
        <v>1148</v>
      </c>
      <c r="D140" s="265"/>
      <c r="E140" s="264">
        <v>4</v>
      </c>
      <c r="F140" s="106"/>
      <c r="G140" s="106"/>
      <c r="H140" s="106"/>
      <c r="I140" s="106"/>
      <c r="J140" s="106"/>
      <c r="K140" s="106"/>
      <c r="L140" s="106"/>
      <c r="M140" s="106"/>
      <c r="N140" s="104"/>
      <c r="O140" s="104"/>
      <c r="P140" s="104"/>
      <c r="Q140" s="104"/>
      <c r="R140" s="104"/>
      <c r="S140" s="104"/>
      <c r="T140" s="105"/>
      <c r="U140" s="104"/>
      <c r="V140" s="99"/>
      <c r="W140" s="99"/>
      <c r="X140" s="99"/>
      <c r="Y140" s="99"/>
      <c r="Z140" s="99"/>
      <c r="AA140" s="99"/>
      <c r="AB140" s="99"/>
      <c r="AC140" s="99"/>
      <c r="AD140" s="99"/>
      <c r="AE140" s="99" t="s">
        <v>725</v>
      </c>
      <c r="AF140" s="99">
        <v>0</v>
      </c>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row>
    <row r="141" spans="1:60" outlineLevel="1">
      <c r="A141" s="100"/>
      <c r="B141" s="100"/>
      <c r="C141" s="266" t="s">
        <v>1147</v>
      </c>
      <c r="D141" s="265"/>
      <c r="E141" s="264">
        <v>7</v>
      </c>
      <c r="F141" s="106"/>
      <c r="G141" s="106"/>
      <c r="H141" s="106"/>
      <c r="I141" s="106"/>
      <c r="J141" s="106"/>
      <c r="K141" s="106"/>
      <c r="L141" s="106"/>
      <c r="M141" s="106"/>
      <c r="N141" s="104"/>
      <c r="O141" s="104"/>
      <c r="P141" s="104"/>
      <c r="Q141" s="104"/>
      <c r="R141" s="104"/>
      <c r="S141" s="104"/>
      <c r="T141" s="105"/>
      <c r="U141" s="104"/>
      <c r="V141" s="99"/>
      <c r="W141" s="99"/>
      <c r="X141" s="99"/>
      <c r="Y141" s="99"/>
      <c r="Z141" s="99"/>
      <c r="AA141" s="99"/>
      <c r="AB141" s="99"/>
      <c r="AC141" s="99"/>
      <c r="AD141" s="99"/>
      <c r="AE141" s="99" t="s">
        <v>725</v>
      </c>
      <c r="AF141" s="99">
        <v>0</v>
      </c>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row>
    <row r="142" spans="1:60" ht="22.5" outlineLevel="1">
      <c r="A142" s="100">
        <v>21</v>
      </c>
      <c r="B142" s="100" t="s">
        <v>1146</v>
      </c>
      <c r="C142" s="111" t="s">
        <v>1145</v>
      </c>
      <c r="D142" s="104" t="s">
        <v>120</v>
      </c>
      <c r="E142" s="257">
        <v>0.79300000000000004</v>
      </c>
      <c r="F142" s="256">
        <v>0</v>
      </c>
      <c r="G142" s="106">
        <f>ROUND(E142*F142,2)</f>
        <v>0</v>
      </c>
      <c r="H142" s="106"/>
      <c r="I142" s="106">
        <f>ROUND(E142*H142,2)</f>
        <v>0</v>
      </c>
      <c r="J142" s="106"/>
      <c r="K142" s="106">
        <f>ROUND(E142*J142,2)</f>
        <v>0</v>
      </c>
      <c r="L142" s="106">
        <v>21</v>
      </c>
      <c r="M142" s="106">
        <f>G142*(1+L142/100)</f>
        <v>0</v>
      </c>
      <c r="N142" s="104">
        <v>1.0249299999999999</v>
      </c>
      <c r="O142" s="104">
        <f>ROUND(E142*N142,5)</f>
        <v>0.81276999999999999</v>
      </c>
      <c r="P142" s="104">
        <v>0</v>
      </c>
      <c r="Q142" s="104">
        <f>ROUND(E142*P142,5)</f>
        <v>0</v>
      </c>
      <c r="R142" s="104"/>
      <c r="S142" s="104"/>
      <c r="T142" s="105">
        <v>23.530999999999999</v>
      </c>
      <c r="U142" s="104">
        <f>ROUND(E142*T142,2)</f>
        <v>18.66</v>
      </c>
      <c r="V142" s="99"/>
      <c r="W142" s="99"/>
      <c r="X142" s="99"/>
      <c r="Y142" s="99"/>
      <c r="Z142" s="99"/>
      <c r="AA142" s="99"/>
      <c r="AB142" s="99"/>
      <c r="AC142" s="99"/>
      <c r="AD142" s="99"/>
      <c r="AE142" s="99" t="s">
        <v>79</v>
      </c>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row>
    <row r="143" spans="1:60" outlineLevel="1">
      <c r="A143" s="100"/>
      <c r="B143" s="100"/>
      <c r="C143" s="266" t="s">
        <v>1144</v>
      </c>
      <c r="D143" s="265"/>
      <c r="E143" s="264">
        <v>0.125</v>
      </c>
      <c r="F143" s="106"/>
      <c r="G143" s="106"/>
      <c r="H143" s="106"/>
      <c r="I143" s="106"/>
      <c r="J143" s="106"/>
      <c r="K143" s="106"/>
      <c r="L143" s="106"/>
      <c r="M143" s="106"/>
      <c r="N143" s="104"/>
      <c r="O143" s="104"/>
      <c r="P143" s="104"/>
      <c r="Q143" s="104"/>
      <c r="R143" s="104"/>
      <c r="S143" s="104"/>
      <c r="T143" s="105"/>
      <c r="U143" s="104"/>
      <c r="V143" s="99"/>
      <c r="W143" s="99"/>
      <c r="X143" s="99"/>
      <c r="Y143" s="99"/>
      <c r="Z143" s="99"/>
      <c r="AA143" s="99"/>
      <c r="AB143" s="99"/>
      <c r="AC143" s="99"/>
      <c r="AD143" s="99"/>
      <c r="AE143" s="99" t="s">
        <v>725</v>
      </c>
      <c r="AF143" s="99">
        <v>0</v>
      </c>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row>
    <row r="144" spans="1:60" outlineLevel="1">
      <c r="A144" s="100"/>
      <c r="B144" s="100"/>
      <c r="C144" s="266" t="s">
        <v>1143</v>
      </c>
      <c r="D144" s="265"/>
      <c r="E144" s="264">
        <v>0.24299999999999999</v>
      </c>
      <c r="F144" s="106"/>
      <c r="G144" s="106"/>
      <c r="H144" s="106"/>
      <c r="I144" s="106"/>
      <c r="J144" s="106"/>
      <c r="K144" s="106"/>
      <c r="L144" s="106"/>
      <c r="M144" s="106"/>
      <c r="N144" s="104"/>
      <c r="O144" s="104"/>
      <c r="P144" s="104"/>
      <c r="Q144" s="104"/>
      <c r="R144" s="104"/>
      <c r="S144" s="104"/>
      <c r="T144" s="105"/>
      <c r="U144" s="104"/>
      <c r="V144" s="99"/>
      <c r="W144" s="99"/>
      <c r="X144" s="99"/>
      <c r="Y144" s="99"/>
      <c r="Z144" s="99"/>
      <c r="AA144" s="99"/>
      <c r="AB144" s="99"/>
      <c r="AC144" s="99"/>
      <c r="AD144" s="99"/>
      <c r="AE144" s="99" t="s">
        <v>725</v>
      </c>
      <c r="AF144" s="99">
        <v>0</v>
      </c>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row>
    <row r="145" spans="1:60" ht="22.5" outlineLevel="1">
      <c r="A145" s="100"/>
      <c r="B145" s="100"/>
      <c r="C145" s="266" t="s">
        <v>1142</v>
      </c>
      <c r="D145" s="265"/>
      <c r="E145" s="264">
        <v>0.42499999999999999</v>
      </c>
      <c r="F145" s="106"/>
      <c r="G145" s="106"/>
      <c r="H145" s="106"/>
      <c r="I145" s="106"/>
      <c r="J145" s="106"/>
      <c r="K145" s="106"/>
      <c r="L145" s="106"/>
      <c r="M145" s="106"/>
      <c r="N145" s="104"/>
      <c r="O145" s="104"/>
      <c r="P145" s="104"/>
      <c r="Q145" s="104"/>
      <c r="R145" s="104"/>
      <c r="S145" s="104"/>
      <c r="T145" s="105"/>
      <c r="U145" s="104"/>
      <c r="V145" s="99"/>
      <c r="W145" s="99"/>
      <c r="X145" s="99"/>
      <c r="Y145" s="99"/>
      <c r="Z145" s="99"/>
      <c r="AA145" s="99"/>
      <c r="AB145" s="99"/>
      <c r="AC145" s="99"/>
      <c r="AD145" s="99"/>
      <c r="AE145" s="99" t="s">
        <v>725</v>
      </c>
      <c r="AF145" s="99">
        <v>0</v>
      </c>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row>
    <row r="146" spans="1:60" ht="22.5" outlineLevel="1">
      <c r="A146" s="100">
        <v>22</v>
      </c>
      <c r="B146" s="100" t="s">
        <v>1141</v>
      </c>
      <c r="C146" s="111" t="s">
        <v>1140</v>
      </c>
      <c r="D146" s="104" t="s">
        <v>113</v>
      </c>
      <c r="E146" s="257">
        <v>4.6079999999999997</v>
      </c>
      <c r="F146" s="256">
        <v>0</v>
      </c>
      <c r="G146" s="106">
        <f>ROUND(E146*F146,2)</f>
        <v>0</v>
      </c>
      <c r="H146" s="106"/>
      <c r="I146" s="106">
        <f>ROUND(E146*H146,2)</f>
        <v>0</v>
      </c>
      <c r="J146" s="106"/>
      <c r="K146" s="106">
        <f>ROUND(E146*J146,2)</f>
        <v>0</v>
      </c>
      <c r="L146" s="106">
        <v>21</v>
      </c>
      <c r="M146" s="106">
        <f>G146*(1+L146/100)</f>
        <v>0</v>
      </c>
      <c r="N146" s="104">
        <v>2.5249999999999999</v>
      </c>
      <c r="O146" s="104">
        <f>ROUND(E146*N146,5)</f>
        <v>11.635199999999999</v>
      </c>
      <c r="P146" s="104">
        <v>0</v>
      </c>
      <c r="Q146" s="104">
        <f>ROUND(E146*P146,5)</f>
        <v>0</v>
      </c>
      <c r="R146" s="104"/>
      <c r="S146" s="104"/>
      <c r="T146" s="105">
        <v>0.47699999999999998</v>
      </c>
      <c r="U146" s="104">
        <f>ROUND(E146*T146,2)</f>
        <v>2.2000000000000002</v>
      </c>
      <c r="V146" s="99"/>
      <c r="W146" s="99"/>
      <c r="X146" s="99"/>
      <c r="Y146" s="99"/>
      <c r="Z146" s="99"/>
      <c r="AA146" s="99"/>
      <c r="AB146" s="99"/>
      <c r="AC146" s="99"/>
      <c r="AD146" s="99"/>
      <c r="AE146" s="99" t="s">
        <v>79</v>
      </c>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row>
    <row r="147" spans="1:60" ht="22.5" outlineLevel="1">
      <c r="A147" s="100"/>
      <c r="B147" s="100"/>
      <c r="C147" s="383" t="s">
        <v>1139</v>
      </c>
      <c r="D147" s="384"/>
      <c r="E147" s="385"/>
      <c r="F147" s="386"/>
      <c r="G147" s="366"/>
      <c r="H147" s="106"/>
      <c r="I147" s="106"/>
      <c r="J147" s="106"/>
      <c r="K147" s="106"/>
      <c r="L147" s="106"/>
      <c r="M147" s="106"/>
      <c r="N147" s="104"/>
      <c r="O147" s="104"/>
      <c r="P147" s="104"/>
      <c r="Q147" s="104"/>
      <c r="R147" s="104"/>
      <c r="S147" s="104"/>
      <c r="T147" s="105"/>
      <c r="U147" s="104"/>
      <c r="V147" s="99"/>
      <c r="W147" s="99"/>
      <c r="X147" s="99"/>
      <c r="Y147" s="99"/>
      <c r="Z147" s="99"/>
      <c r="AA147" s="99"/>
      <c r="AB147" s="99"/>
      <c r="AC147" s="99"/>
      <c r="AD147" s="99"/>
      <c r="AE147" s="99" t="s">
        <v>80</v>
      </c>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101" t="str">
        <f>C147</f>
        <v>Položka obsahuje nákup a dopravu betonu C 20/25 S1, manipulaci s betonem, betonáž a ruční tvarování šikmé plochy navrženého tvaru vč. manipulace.</v>
      </c>
      <c r="BB147" s="99"/>
      <c r="BC147" s="99"/>
      <c r="BD147" s="99"/>
      <c r="BE147" s="99"/>
      <c r="BF147" s="99"/>
      <c r="BG147" s="99"/>
      <c r="BH147" s="99"/>
    </row>
    <row r="148" spans="1:60" outlineLevel="1">
      <c r="A148" s="100"/>
      <c r="B148" s="100"/>
      <c r="C148" s="266" t="s">
        <v>1138</v>
      </c>
      <c r="D148" s="265"/>
      <c r="E148" s="264">
        <v>3.84</v>
      </c>
      <c r="F148" s="106"/>
      <c r="G148" s="106"/>
      <c r="H148" s="106"/>
      <c r="I148" s="106"/>
      <c r="J148" s="106"/>
      <c r="K148" s="106"/>
      <c r="L148" s="106"/>
      <c r="M148" s="106"/>
      <c r="N148" s="104"/>
      <c r="O148" s="104"/>
      <c r="P148" s="104"/>
      <c r="Q148" s="104"/>
      <c r="R148" s="104"/>
      <c r="S148" s="104"/>
      <c r="T148" s="105"/>
      <c r="U148" s="104"/>
      <c r="V148" s="99"/>
      <c r="W148" s="99"/>
      <c r="X148" s="99"/>
      <c r="Y148" s="99"/>
      <c r="Z148" s="99"/>
      <c r="AA148" s="99"/>
      <c r="AB148" s="99"/>
      <c r="AC148" s="99"/>
      <c r="AD148" s="99"/>
      <c r="AE148" s="99" t="s">
        <v>725</v>
      </c>
      <c r="AF148" s="99">
        <v>0</v>
      </c>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row>
    <row r="149" spans="1:60" outlineLevel="1">
      <c r="A149" s="100"/>
      <c r="B149" s="100"/>
      <c r="C149" s="266" t="s">
        <v>1137</v>
      </c>
      <c r="D149" s="265"/>
      <c r="E149" s="264">
        <v>0.76800000000000002</v>
      </c>
      <c r="F149" s="106"/>
      <c r="G149" s="106"/>
      <c r="H149" s="106"/>
      <c r="I149" s="106"/>
      <c r="J149" s="106"/>
      <c r="K149" s="106"/>
      <c r="L149" s="106"/>
      <c r="M149" s="106"/>
      <c r="N149" s="104"/>
      <c r="O149" s="104"/>
      <c r="P149" s="104"/>
      <c r="Q149" s="104"/>
      <c r="R149" s="104"/>
      <c r="S149" s="104"/>
      <c r="T149" s="105"/>
      <c r="U149" s="104"/>
      <c r="V149" s="99"/>
      <c r="W149" s="99"/>
      <c r="X149" s="99"/>
      <c r="Y149" s="99"/>
      <c r="Z149" s="99"/>
      <c r="AA149" s="99"/>
      <c r="AB149" s="99"/>
      <c r="AC149" s="99"/>
      <c r="AD149" s="99"/>
      <c r="AE149" s="99" t="s">
        <v>725</v>
      </c>
      <c r="AF149" s="99">
        <v>0</v>
      </c>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row>
    <row r="150" spans="1:60" ht="22.5" outlineLevel="1">
      <c r="A150" s="100">
        <v>23</v>
      </c>
      <c r="B150" s="100" t="s">
        <v>1136</v>
      </c>
      <c r="C150" s="111" t="s">
        <v>1135</v>
      </c>
      <c r="D150" s="104" t="s">
        <v>120</v>
      </c>
      <c r="E150" s="257">
        <v>6.9880319999999996E-2</v>
      </c>
      <c r="F150" s="256">
        <v>0</v>
      </c>
      <c r="G150" s="106">
        <f>ROUND(E150*F150,2)</f>
        <v>0</v>
      </c>
      <c r="H150" s="106"/>
      <c r="I150" s="106">
        <f>ROUND(E150*H150,2)</f>
        <v>0</v>
      </c>
      <c r="J150" s="106"/>
      <c r="K150" s="106">
        <f>ROUND(E150*J150,2)</f>
        <v>0</v>
      </c>
      <c r="L150" s="106">
        <v>21</v>
      </c>
      <c r="M150" s="106">
        <f>G150*(1+L150/100)</f>
        <v>0</v>
      </c>
      <c r="N150" s="104">
        <v>1.07874</v>
      </c>
      <c r="O150" s="104">
        <f>ROUND(E150*N150,5)</f>
        <v>7.5380000000000003E-2</v>
      </c>
      <c r="P150" s="104">
        <v>0</v>
      </c>
      <c r="Q150" s="104">
        <f>ROUND(E150*P150,5)</f>
        <v>0</v>
      </c>
      <c r="R150" s="104"/>
      <c r="S150" s="104"/>
      <c r="T150" s="105">
        <v>15.231</v>
      </c>
      <c r="U150" s="104">
        <f>ROUND(E150*T150,2)</f>
        <v>1.06</v>
      </c>
      <c r="V150" s="99"/>
      <c r="W150" s="99"/>
      <c r="X150" s="99"/>
      <c r="Y150" s="99"/>
      <c r="Z150" s="99"/>
      <c r="AA150" s="99"/>
      <c r="AB150" s="99"/>
      <c r="AC150" s="99"/>
      <c r="AD150" s="99"/>
      <c r="AE150" s="99" t="s">
        <v>79</v>
      </c>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row>
    <row r="151" spans="1:60" outlineLevel="1">
      <c r="A151" s="100"/>
      <c r="B151" s="100"/>
      <c r="C151" s="266" t="s">
        <v>1134</v>
      </c>
      <c r="D151" s="265"/>
      <c r="E151" s="264">
        <v>6.9880319999999996E-2</v>
      </c>
      <c r="F151" s="106"/>
      <c r="G151" s="106"/>
      <c r="H151" s="106"/>
      <c r="I151" s="106"/>
      <c r="J151" s="106"/>
      <c r="K151" s="106"/>
      <c r="L151" s="106"/>
      <c r="M151" s="106"/>
      <c r="N151" s="104"/>
      <c r="O151" s="104"/>
      <c r="P151" s="104"/>
      <c r="Q151" s="104"/>
      <c r="R151" s="104"/>
      <c r="S151" s="104"/>
      <c r="T151" s="105"/>
      <c r="U151" s="104"/>
      <c r="V151" s="99"/>
      <c r="W151" s="99"/>
      <c r="X151" s="99"/>
      <c r="Y151" s="99"/>
      <c r="Z151" s="99"/>
      <c r="AA151" s="99"/>
      <c r="AB151" s="99"/>
      <c r="AC151" s="99"/>
      <c r="AD151" s="99"/>
      <c r="AE151" s="99" t="s">
        <v>725</v>
      </c>
      <c r="AF151" s="99">
        <v>0</v>
      </c>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row>
    <row r="152" spans="1:60" ht="22.5" outlineLevel="1">
      <c r="A152" s="100">
        <v>24</v>
      </c>
      <c r="B152" s="100" t="s">
        <v>1133</v>
      </c>
      <c r="C152" s="111" t="s">
        <v>1132</v>
      </c>
      <c r="D152" s="104" t="s">
        <v>114</v>
      </c>
      <c r="E152" s="257">
        <v>19.2</v>
      </c>
      <c r="F152" s="256">
        <v>0</v>
      </c>
      <c r="G152" s="106">
        <f>ROUND(E152*F152,2)</f>
        <v>0</v>
      </c>
      <c r="H152" s="106"/>
      <c r="I152" s="106">
        <f>ROUND(E152*H152,2)</f>
        <v>0</v>
      </c>
      <c r="J152" s="106"/>
      <c r="K152" s="106">
        <f>ROUND(E152*J152,2)</f>
        <v>0</v>
      </c>
      <c r="L152" s="106">
        <v>21</v>
      </c>
      <c r="M152" s="106">
        <f>G152*(1+L152/100)</f>
        <v>0</v>
      </c>
      <c r="N152" s="104">
        <v>0</v>
      </c>
      <c r="O152" s="104">
        <f>ROUND(E152*N152,5)</f>
        <v>0</v>
      </c>
      <c r="P152" s="104">
        <v>0</v>
      </c>
      <c r="Q152" s="104">
        <f>ROUND(E152*P152,5)</f>
        <v>0</v>
      </c>
      <c r="R152" s="104"/>
      <c r="S152" s="104"/>
      <c r="T152" s="105">
        <v>0</v>
      </c>
      <c r="U152" s="104">
        <f>ROUND(E152*T152,2)</f>
        <v>0</v>
      </c>
      <c r="V152" s="99"/>
      <c r="W152" s="99"/>
      <c r="X152" s="99"/>
      <c r="Y152" s="99"/>
      <c r="Z152" s="99"/>
      <c r="AA152" s="99"/>
      <c r="AB152" s="99"/>
      <c r="AC152" s="99"/>
      <c r="AD152" s="99"/>
      <c r="AE152" s="99" t="s">
        <v>79</v>
      </c>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row>
    <row r="153" spans="1:60" outlineLevel="1">
      <c r="A153" s="100"/>
      <c r="B153" s="100"/>
      <c r="C153" s="266" t="s">
        <v>1131</v>
      </c>
      <c r="D153" s="265"/>
      <c r="E153" s="264">
        <v>19.2</v>
      </c>
      <c r="F153" s="106"/>
      <c r="G153" s="106"/>
      <c r="H153" s="106"/>
      <c r="I153" s="106"/>
      <c r="J153" s="106"/>
      <c r="K153" s="106"/>
      <c r="L153" s="106"/>
      <c r="M153" s="106"/>
      <c r="N153" s="104"/>
      <c r="O153" s="104"/>
      <c r="P153" s="104"/>
      <c r="Q153" s="104"/>
      <c r="R153" s="104"/>
      <c r="S153" s="104"/>
      <c r="T153" s="105"/>
      <c r="U153" s="104"/>
      <c r="V153" s="99"/>
      <c r="W153" s="99"/>
      <c r="X153" s="99"/>
      <c r="Y153" s="99"/>
      <c r="Z153" s="99"/>
      <c r="AA153" s="99"/>
      <c r="AB153" s="99"/>
      <c r="AC153" s="99"/>
      <c r="AD153" s="99"/>
      <c r="AE153" s="99" t="s">
        <v>725</v>
      </c>
      <c r="AF153" s="99">
        <v>0</v>
      </c>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row>
    <row r="154" spans="1:60" outlineLevel="1">
      <c r="A154" s="100">
        <v>25</v>
      </c>
      <c r="B154" s="100" t="s">
        <v>1130</v>
      </c>
      <c r="C154" s="111" t="s">
        <v>1129</v>
      </c>
      <c r="D154" s="104" t="s">
        <v>113</v>
      </c>
      <c r="E154" s="257">
        <v>27.199200000000001</v>
      </c>
      <c r="F154" s="256">
        <v>0</v>
      </c>
      <c r="G154" s="106">
        <f>ROUND(E154*F154,2)</f>
        <v>0</v>
      </c>
      <c r="H154" s="106"/>
      <c r="I154" s="106">
        <f>ROUND(E154*H154,2)</f>
        <v>0</v>
      </c>
      <c r="J154" s="106"/>
      <c r="K154" s="106">
        <f>ROUND(E154*J154,2)</f>
        <v>0</v>
      </c>
      <c r="L154" s="106">
        <v>21</v>
      </c>
      <c r="M154" s="106">
        <f>G154*(1+L154/100)</f>
        <v>0</v>
      </c>
      <c r="N154" s="104">
        <v>2.5249999999999999</v>
      </c>
      <c r="O154" s="104">
        <f>ROUND(E154*N154,5)</f>
        <v>68.677980000000005</v>
      </c>
      <c r="P154" s="104">
        <v>0</v>
      </c>
      <c r="Q154" s="104">
        <f>ROUND(E154*P154,5)</f>
        <v>0</v>
      </c>
      <c r="R154" s="104"/>
      <c r="S154" s="104"/>
      <c r="T154" s="105">
        <v>0.47699999999999998</v>
      </c>
      <c r="U154" s="104">
        <f>ROUND(E154*T154,2)</f>
        <v>12.97</v>
      </c>
      <c r="V154" s="99"/>
      <c r="W154" s="99"/>
      <c r="X154" s="99"/>
      <c r="Y154" s="99"/>
      <c r="Z154" s="99"/>
      <c r="AA154" s="99"/>
      <c r="AB154" s="99"/>
      <c r="AC154" s="99"/>
      <c r="AD154" s="99"/>
      <c r="AE154" s="99" t="s">
        <v>79</v>
      </c>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row>
    <row r="155" spans="1:60" outlineLevel="1">
      <c r="A155" s="100"/>
      <c r="B155" s="100"/>
      <c r="C155" s="266" t="s">
        <v>1128</v>
      </c>
      <c r="D155" s="265"/>
      <c r="E155" s="264">
        <v>7.6020000000000003</v>
      </c>
      <c r="F155" s="106"/>
      <c r="G155" s="106"/>
      <c r="H155" s="106"/>
      <c r="I155" s="106"/>
      <c r="J155" s="106"/>
      <c r="K155" s="106"/>
      <c r="L155" s="106"/>
      <c r="M155" s="106"/>
      <c r="N155" s="104"/>
      <c r="O155" s="104"/>
      <c r="P155" s="104"/>
      <c r="Q155" s="104"/>
      <c r="R155" s="104"/>
      <c r="S155" s="104"/>
      <c r="T155" s="105"/>
      <c r="U155" s="104"/>
      <c r="V155" s="99"/>
      <c r="W155" s="99"/>
      <c r="X155" s="99"/>
      <c r="Y155" s="99"/>
      <c r="Z155" s="99"/>
      <c r="AA155" s="99"/>
      <c r="AB155" s="99"/>
      <c r="AC155" s="99"/>
      <c r="AD155" s="99"/>
      <c r="AE155" s="99" t="s">
        <v>725</v>
      </c>
      <c r="AF155" s="99">
        <v>0</v>
      </c>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row>
    <row r="156" spans="1:60" outlineLevel="1">
      <c r="A156" s="100"/>
      <c r="B156" s="100"/>
      <c r="C156" s="266" t="s">
        <v>1127</v>
      </c>
      <c r="D156" s="265"/>
      <c r="E156" s="264">
        <v>5.1113999999999997</v>
      </c>
      <c r="F156" s="106"/>
      <c r="G156" s="106"/>
      <c r="H156" s="106"/>
      <c r="I156" s="106"/>
      <c r="J156" s="106"/>
      <c r="K156" s="106"/>
      <c r="L156" s="106"/>
      <c r="M156" s="106"/>
      <c r="N156" s="104"/>
      <c r="O156" s="104"/>
      <c r="P156" s="104"/>
      <c r="Q156" s="104"/>
      <c r="R156" s="104"/>
      <c r="S156" s="104"/>
      <c r="T156" s="105"/>
      <c r="U156" s="104"/>
      <c r="V156" s="99"/>
      <c r="W156" s="99"/>
      <c r="X156" s="99"/>
      <c r="Y156" s="99"/>
      <c r="Z156" s="99"/>
      <c r="AA156" s="99"/>
      <c r="AB156" s="99"/>
      <c r="AC156" s="99"/>
      <c r="AD156" s="99"/>
      <c r="AE156" s="99" t="s">
        <v>725</v>
      </c>
      <c r="AF156" s="99">
        <v>0</v>
      </c>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row>
    <row r="157" spans="1:60" outlineLevel="1">
      <c r="A157" s="100"/>
      <c r="B157" s="100"/>
      <c r="C157" s="266" t="s">
        <v>1126</v>
      </c>
      <c r="D157" s="265"/>
      <c r="E157" s="264">
        <v>4.8468</v>
      </c>
      <c r="F157" s="106"/>
      <c r="G157" s="106"/>
      <c r="H157" s="106"/>
      <c r="I157" s="106"/>
      <c r="J157" s="106"/>
      <c r="K157" s="106"/>
      <c r="L157" s="106"/>
      <c r="M157" s="106"/>
      <c r="N157" s="104"/>
      <c r="O157" s="104"/>
      <c r="P157" s="104"/>
      <c r="Q157" s="104"/>
      <c r="R157" s="104"/>
      <c r="S157" s="104"/>
      <c r="T157" s="105"/>
      <c r="U157" s="104"/>
      <c r="V157" s="99"/>
      <c r="W157" s="99"/>
      <c r="X157" s="99"/>
      <c r="Y157" s="99"/>
      <c r="Z157" s="99"/>
      <c r="AA157" s="99"/>
      <c r="AB157" s="99"/>
      <c r="AC157" s="99"/>
      <c r="AD157" s="99"/>
      <c r="AE157" s="99" t="s">
        <v>725</v>
      </c>
      <c r="AF157" s="99">
        <v>0</v>
      </c>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row>
    <row r="158" spans="1:60" outlineLevel="1">
      <c r="A158" s="100"/>
      <c r="B158" s="100"/>
      <c r="C158" s="266" t="s">
        <v>1125</v>
      </c>
      <c r="D158" s="265"/>
      <c r="E158" s="264">
        <v>3.0954000000000002</v>
      </c>
      <c r="F158" s="106"/>
      <c r="G158" s="106"/>
      <c r="H158" s="106"/>
      <c r="I158" s="106"/>
      <c r="J158" s="106"/>
      <c r="K158" s="106"/>
      <c r="L158" s="106"/>
      <c r="M158" s="106"/>
      <c r="N158" s="104"/>
      <c r="O158" s="104"/>
      <c r="P158" s="104"/>
      <c r="Q158" s="104"/>
      <c r="R158" s="104"/>
      <c r="S158" s="104"/>
      <c r="T158" s="105"/>
      <c r="U158" s="104"/>
      <c r="V158" s="99"/>
      <c r="W158" s="99"/>
      <c r="X158" s="99"/>
      <c r="Y158" s="99"/>
      <c r="Z158" s="99"/>
      <c r="AA158" s="99"/>
      <c r="AB158" s="99"/>
      <c r="AC158" s="99"/>
      <c r="AD158" s="99"/>
      <c r="AE158" s="99" t="s">
        <v>725</v>
      </c>
      <c r="AF158" s="99">
        <v>0</v>
      </c>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row>
    <row r="159" spans="1:60" outlineLevel="1">
      <c r="A159" s="100"/>
      <c r="B159" s="100"/>
      <c r="C159" s="266" t="s">
        <v>1124</v>
      </c>
      <c r="D159" s="265"/>
      <c r="E159" s="264">
        <v>6.5435999999999996</v>
      </c>
      <c r="F159" s="106"/>
      <c r="G159" s="106"/>
      <c r="H159" s="106"/>
      <c r="I159" s="106"/>
      <c r="J159" s="106"/>
      <c r="K159" s="106"/>
      <c r="L159" s="106"/>
      <c r="M159" s="106"/>
      <c r="N159" s="104"/>
      <c r="O159" s="104"/>
      <c r="P159" s="104"/>
      <c r="Q159" s="104"/>
      <c r="R159" s="104"/>
      <c r="S159" s="104"/>
      <c r="T159" s="105"/>
      <c r="U159" s="104"/>
      <c r="V159" s="99"/>
      <c r="W159" s="99"/>
      <c r="X159" s="99"/>
      <c r="Y159" s="99"/>
      <c r="Z159" s="99"/>
      <c r="AA159" s="99"/>
      <c r="AB159" s="99"/>
      <c r="AC159" s="99"/>
      <c r="AD159" s="99"/>
      <c r="AE159" s="99" t="s">
        <v>725</v>
      </c>
      <c r="AF159" s="99">
        <v>0</v>
      </c>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row>
    <row r="160" spans="1:60" ht="22.5" outlineLevel="1">
      <c r="A160" s="100">
        <v>26</v>
      </c>
      <c r="B160" s="100" t="s">
        <v>1123</v>
      </c>
      <c r="C160" s="111" t="s">
        <v>1122</v>
      </c>
      <c r="D160" s="104" t="s">
        <v>120</v>
      </c>
      <c r="E160" s="257">
        <v>9.6362879999999998E-2</v>
      </c>
      <c r="F160" s="256">
        <v>0</v>
      </c>
      <c r="G160" s="106">
        <f>ROUND(E160*F160,2)</f>
        <v>0</v>
      </c>
      <c r="H160" s="106"/>
      <c r="I160" s="106">
        <f>ROUND(E160*H160,2)</f>
        <v>0</v>
      </c>
      <c r="J160" s="106"/>
      <c r="K160" s="106">
        <f>ROUND(E160*J160,2)</f>
        <v>0</v>
      </c>
      <c r="L160" s="106">
        <v>21</v>
      </c>
      <c r="M160" s="106">
        <f>G160*(1+L160/100)</f>
        <v>0</v>
      </c>
      <c r="N160" s="104">
        <v>1.0249299999999999</v>
      </c>
      <c r="O160" s="104">
        <f>ROUND(E160*N160,5)</f>
        <v>9.8769999999999997E-2</v>
      </c>
      <c r="P160" s="104">
        <v>0</v>
      </c>
      <c r="Q160" s="104">
        <f>ROUND(E160*P160,5)</f>
        <v>0</v>
      </c>
      <c r="R160" s="104"/>
      <c r="S160" s="104"/>
      <c r="T160" s="105">
        <v>23.530999999999999</v>
      </c>
      <c r="U160" s="104">
        <f>ROUND(E160*T160,2)</f>
        <v>2.27</v>
      </c>
      <c r="V160" s="99"/>
      <c r="W160" s="99"/>
      <c r="X160" s="99"/>
      <c r="Y160" s="99"/>
      <c r="Z160" s="99"/>
      <c r="AA160" s="99"/>
      <c r="AB160" s="99"/>
      <c r="AC160" s="99"/>
      <c r="AD160" s="99"/>
      <c r="AE160" s="99" t="s">
        <v>79</v>
      </c>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row>
    <row r="161" spans="1:60" outlineLevel="1">
      <c r="A161" s="100"/>
      <c r="B161" s="100"/>
      <c r="C161" s="383" t="s">
        <v>1121</v>
      </c>
      <c r="D161" s="384"/>
      <c r="E161" s="385"/>
      <c r="F161" s="386"/>
      <c r="G161" s="366"/>
      <c r="H161" s="106"/>
      <c r="I161" s="106"/>
      <c r="J161" s="106"/>
      <c r="K161" s="106"/>
      <c r="L161" s="106"/>
      <c r="M161" s="106"/>
      <c r="N161" s="104"/>
      <c r="O161" s="104"/>
      <c r="P161" s="104"/>
      <c r="Q161" s="104"/>
      <c r="R161" s="104"/>
      <c r="S161" s="104"/>
      <c r="T161" s="105"/>
      <c r="U161" s="104"/>
      <c r="V161" s="99"/>
      <c r="W161" s="99"/>
      <c r="X161" s="99"/>
      <c r="Y161" s="99"/>
      <c r="Z161" s="99"/>
      <c r="AA161" s="99"/>
      <c r="AB161" s="99"/>
      <c r="AC161" s="99"/>
      <c r="AD161" s="99"/>
      <c r="AE161" s="99" t="s">
        <v>80</v>
      </c>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101" t="str">
        <f>C161</f>
        <v>Do čerstvého betonu vložit do hloubky 200 mm svislou výztuž pr. 10 mm, l=600 mm, po 250 mm</v>
      </c>
      <c r="BB161" s="99"/>
      <c r="BC161" s="99"/>
      <c r="BD161" s="99"/>
      <c r="BE161" s="99"/>
      <c r="BF161" s="99"/>
      <c r="BG161" s="99"/>
      <c r="BH161" s="99"/>
    </row>
    <row r="162" spans="1:60" ht="22.5" outlineLevel="1">
      <c r="A162" s="100"/>
      <c r="B162" s="100"/>
      <c r="C162" s="266" t="s">
        <v>1120</v>
      </c>
      <c r="D162" s="265"/>
      <c r="E162" s="264">
        <v>2.69328E-2</v>
      </c>
      <c r="F162" s="106"/>
      <c r="G162" s="106"/>
      <c r="H162" s="106"/>
      <c r="I162" s="106"/>
      <c r="J162" s="106"/>
      <c r="K162" s="106"/>
      <c r="L162" s="106"/>
      <c r="M162" s="106"/>
      <c r="N162" s="104"/>
      <c r="O162" s="104"/>
      <c r="P162" s="104"/>
      <c r="Q162" s="104"/>
      <c r="R162" s="104"/>
      <c r="S162" s="104"/>
      <c r="T162" s="105"/>
      <c r="U162" s="104"/>
      <c r="V162" s="99"/>
      <c r="W162" s="99"/>
      <c r="X162" s="99"/>
      <c r="Y162" s="99"/>
      <c r="Z162" s="99"/>
      <c r="AA162" s="99"/>
      <c r="AB162" s="99"/>
      <c r="AC162" s="99"/>
      <c r="AD162" s="99"/>
      <c r="AE162" s="99" t="s">
        <v>725</v>
      </c>
      <c r="AF162" s="99">
        <v>0</v>
      </c>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row>
    <row r="163" spans="1:60" ht="22.5" outlineLevel="1">
      <c r="A163" s="100"/>
      <c r="B163" s="100"/>
      <c r="C163" s="266" t="s">
        <v>1119</v>
      </c>
      <c r="D163" s="265"/>
      <c r="E163" s="264">
        <v>1.810896E-2</v>
      </c>
      <c r="F163" s="106"/>
      <c r="G163" s="106"/>
      <c r="H163" s="106"/>
      <c r="I163" s="106"/>
      <c r="J163" s="106"/>
      <c r="K163" s="106"/>
      <c r="L163" s="106"/>
      <c r="M163" s="106"/>
      <c r="N163" s="104"/>
      <c r="O163" s="104"/>
      <c r="P163" s="104"/>
      <c r="Q163" s="104"/>
      <c r="R163" s="104"/>
      <c r="S163" s="104"/>
      <c r="T163" s="105"/>
      <c r="U163" s="104"/>
      <c r="V163" s="99"/>
      <c r="W163" s="99"/>
      <c r="X163" s="99"/>
      <c r="Y163" s="99"/>
      <c r="Z163" s="99"/>
      <c r="AA163" s="99"/>
      <c r="AB163" s="99"/>
      <c r="AC163" s="99"/>
      <c r="AD163" s="99"/>
      <c r="AE163" s="99" t="s">
        <v>725</v>
      </c>
      <c r="AF163" s="99">
        <v>0</v>
      </c>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row>
    <row r="164" spans="1:60" ht="22.5" outlineLevel="1">
      <c r="A164" s="100"/>
      <c r="B164" s="100"/>
      <c r="C164" s="266" t="s">
        <v>1118</v>
      </c>
      <c r="D164" s="265"/>
      <c r="E164" s="264">
        <v>1.7171519999999999E-2</v>
      </c>
      <c r="F164" s="106"/>
      <c r="G164" s="106"/>
      <c r="H164" s="106"/>
      <c r="I164" s="106"/>
      <c r="J164" s="106"/>
      <c r="K164" s="106"/>
      <c r="L164" s="106"/>
      <c r="M164" s="106"/>
      <c r="N164" s="104"/>
      <c r="O164" s="104"/>
      <c r="P164" s="104"/>
      <c r="Q164" s="104"/>
      <c r="R164" s="104"/>
      <c r="S164" s="104"/>
      <c r="T164" s="105"/>
      <c r="U164" s="104"/>
      <c r="V164" s="99"/>
      <c r="W164" s="99"/>
      <c r="X164" s="99"/>
      <c r="Y164" s="99"/>
      <c r="Z164" s="99"/>
      <c r="AA164" s="99"/>
      <c r="AB164" s="99"/>
      <c r="AC164" s="99"/>
      <c r="AD164" s="99"/>
      <c r="AE164" s="99" t="s">
        <v>725</v>
      </c>
      <c r="AF164" s="99">
        <v>0</v>
      </c>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row>
    <row r="165" spans="1:60" ht="22.5" outlineLevel="1">
      <c r="A165" s="100"/>
      <c r="B165" s="100"/>
      <c r="C165" s="266" t="s">
        <v>1117</v>
      </c>
      <c r="D165" s="265"/>
      <c r="E165" s="264">
        <v>1.096656E-2</v>
      </c>
      <c r="F165" s="106"/>
      <c r="G165" s="106"/>
      <c r="H165" s="106"/>
      <c r="I165" s="106"/>
      <c r="J165" s="106"/>
      <c r="K165" s="106"/>
      <c r="L165" s="106"/>
      <c r="M165" s="106"/>
      <c r="N165" s="104"/>
      <c r="O165" s="104"/>
      <c r="P165" s="104"/>
      <c r="Q165" s="104"/>
      <c r="R165" s="104"/>
      <c r="S165" s="104"/>
      <c r="T165" s="105"/>
      <c r="U165" s="104"/>
      <c r="V165" s="99"/>
      <c r="W165" s="99"/>
      <c r="X165" s="99"/>
      <c r="Y165" s="99"/>
      <c r="Z165" s="99"/>
      <c r="AA165" s="99"/>
      <c r="AB165" s="99"/>
      <c r="AC165" s="99"/>
      <c r="AD165" s="99"/>
      <c r="AE165" s="99" t="s">
        <v>725</v>
      </c>
      <c r="AF165" s="99">
        <v>0</v>
      </c>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row>
    <row r="166" spans="1:60" ht="22.5" outlineLevel="1">
      <c r="A166" s="100"/>
      <c r="B166" s="100"/>
      <c r="C166" s="266" t="s">
        <v>1116</v>
      </c>
      <c r="D166" s="265"/>
      <c r="E166" s="264">
        <v>2.3183039999999999E-2</v>
      </c>
      <c r="F166" s="106"/>
      <c r="G166" s="106"/>
      <c r="H166" s="106"/>
      <c r="I166" s="106"/>
      <c r="J166" s="106"/>
      <c r="K166" s="106"/>
      <c r="L166" s="106"/>
      <c r="M166" s="106"/>
      <c r="N166" s="104"/>
      <c r="O166" s="104"/>
      <c r="P166" s="104"/>
      <c r="Q166" s="104"/>
      <c r="R166" s="104"/>
      <c r="S166" s="104"/>
      <c r="T166" s="105"/>
      <c r="U166" s="104"/>
      <c r="V166" s="99"/>
      <c r="W166" s="99"/>
      <c r="X166" s="99"/>
      <c r="Y166" s="99"/>
      <c r="Z166" s="99"/>
      <c r="AA166" s="99"/>
      <c r="AB166" s="99"/>
      <c r="AC166" s="99"/>
      <c r="AD166" s="99"/>
      <c r="AE166" s="99" t="s">
        <v>725</v>
      </c>
      <c r="AF166" s="99">
        <v>0</v>
      </c>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row>
    <row r="167" spans="1:60" outlineLevel="1">
      <c r="A167" s="100">
        <v>27</v>
      </c>
      <c r="B167" s="100" t="s">
        <v>1115</v>
      </c>
      <c r="C167" s="111" t="s">
        <v>1114</v>
      </c>
      <c r="D167" s="104" t="s">
        <v>113</v>
      </c>
      <c r="E167" s="257">
        <v>1.82315</v>
      </c>
      <c r="F167" s="256">
        <v>0</v>
      </c>
      <c r="G167" s="106">
        <f>ROUND(E167*F167,2)</f>
        <v>0</v>
      </c>
      <c r="H167" s="106"/>
      <c r="I167" s="106">
        <f>ROUND(E167*H167,2)</f>
        <v>0</v>
      </c>
      <c r="J167" s="106"/>
      <c r="K167" s="106">
        <f>ROUND(E167*J167,2)</f>
        <v>0</v>
      </c>
      <c r="L167" s="106">
        <v>21</v>
      </c>
      <c r="M167" s="106">
        <f>G167*(1+L167/100)</f>
        <v>0</v>
      </c>
      <c r="N167" s="104">
        <v>2.5251399999999999</v>
      </c>
      <c r="O167" s="104">
        <f>ROUND(E167*N167,5)</f>
        <v>4.6037100000000004</v>
      </c>
      <c r="P167" s="104">
        <v>0</v>
      </c>
      <c r="Q167" s="104">
        <f>ROUND(E167*P167,5)</f>
        <v>0</v>
      </c>
      <c r="R167" s="104"/>
      <c r="S167" s="104"/>
      <c r="T167" s="105">
        <v>1.17</v>
      </c>
      <c r="U167" s="104">
        <f>ROUND(E167*T167,2)</f>
        <v>2.13</v>
      </c>
      <c r="V167" s="99"/>
      <c r="W167" s="99"/>
      <c r="X167" s="99"/>
      <c r="Y167" s="99"/>
      <c r="Z167" s="99"/>
      <c r="AA167" s="99"/>
      <c r="AB167" s="99"/>
      <c r="AC167" s="99"/>
      <c r="AD167" s="99"/>
      <c r="AE167" s="99" t="s">
        <v>79</v>
      </c>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row>
    <row r="168" spans="1:60" outlineLevel="1">
      <c r="A168" s="100"/>
      <c r="B168" s="100"/>
      <c r="C168" s="266" t="s">
        <v>1113</v>
      </c>
      <c r="D168" s="265"/>
      <c r="E168" s="264">
        <v>1.4931000000000001</v>
      </c>
      <c r="F168" s="106"/>
      <c r="G168" s="106"/>
      <c r="H168" s="106"/>
      <c r="I168" s="106"/>
      <c r="J168" s="106"/>
      <c r="K168" s="106"/>
      <c r="L168" s="106"/>
      <c r="M168" s="106"/>
      <c r="N168" s="104"/>
      <c r="O168" s="104"/>
      <c r="P168" s="104"/>
      <c r="Q168" s="104"/>
      <c r="R168" s="104"/>
      <c r="S168" s="104"/>
      <c r="T168" s="105"/>
      <c r="U168" s="104"/>
      <c r="V168" s="99"/>
      <c r="W168" s="99"/>
      <c r="X168" s="99"/>
      <c r="Y168" s="99"/>
      <c r="Z168" s="99"/>
      <c r="AA168" s="99"/>
      <c r="AB168" s="99"/>
      <c r="AC168" s="99"/>
      <c r="AD168" s="99"/>
      <c r="AE168" s="99" t="s">
        <v>725</v>
      </c>
      <c r="AF168" s="99">
        <v>0</v>
      </c>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row>
    <row r="169" spans="1:60" ht="22.5" outlineLevel="1">
      <c r="A169" s="100"/>
      <c r="B169" s="100"/>
      <c r="C169" s="266" t="s">
        <v>1112</v>
      </c>
      <c r="D169" s="265"/>
      <c r="E169" s="264">
        <v>0.33005000000000001</v>
      </c>
      <c r="F169" s="106"/>
      <c r="G169" s="106"/>
      <c r="H169" s="106"/>
      <c r="I169" s="106"/>
      <c r="J169" s="106"/>
      <c r="K169" s="106"/>
      <c r="L169" s="106"/>
      <c r="M169" s="106"/>
      <c r="N169" s="104"/>
      <c r="O169" s="104"/>
      <c r="P169" s="104"/>
      <c r="Q169" s="104"/>
      <c r="R169" s="104"/>
      <c r="S169" s="104"/>
      <c r="T169" s="105"/>
      <c r="U169" s="104"/>
      <c r="V169" s="99"/>
      <c r="W169" s="99"/>
      <c r="X169" s="99"/>
      <c r="Y169" s="99"/>
      <c r="Z169" s="99"/>
      <c r="AA169" s="99"/>
      <c r="AB169" s="99"/>
      <c r="AC169" s="99"/>
      <c r="AD169" s="99"/>
      <c r="AE169" s="99" t="s">
        <v>725</v>
      </c>
      <c r="AF169" s="99">
        <v>0</v>
      </c>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row>
    <row r="170" spans="1:60" outlineLevel="1">
      <c r="A170" s="100">
        <v>28</v>
      </c>
      <c r="B170" s="100" t="s">
        <v>1111</v>
      </c>
      <c r="C170" s="111" t="s">
        <v>1110</v>
      </c>
      <c r="D170" s="104" t="s">
        <v>113</v>
      </c>
      <c r="E170" s="257">
        <v>5.98</v>
      </c>
      <c r="F170" s="256">
        <v>0</v>
      </c>
      <c r="G170" s="106">
        <f>ROUND(E170*F170,2)</f>
        <v>0</v>
      </c>
      <c r="H170" s="106"/>
      <c r="I170" s="106">
        <f>ROUND(E170*H170,2)</f>
        <v>0</v>
      </c>
      <c r="J170" s="106"/>
      <c r="K170" s="106">
        <f>ROUND(E170*J170,2)</f>
        <v>0</v>
      </c>
      <c r="L170" s="106">
        <v>21</v>
      </c>
      <c r="M170" s="106">
        <f>G170*(1+L170/100)</f>
        <v>0</v>
      </c>
      <c r="N170" s="104">
        <v>1.9205000000000001</v>
      </c>
      <c r="O170" s="104">
        <f>ROUND(E170*N170,5)</f>
        <v>11.484590000000001</v>
      </c>
      <c r="P170" s="104">
        <v>0</v>
      </c>
      <c r="Q170" s="104">
        <f>ROUND(E170*P170,5)</f>
        <v>0</v>
      </c>
      <c r="R170" s="104"/>
      <c r="S170" s="104"/>
      <c r="T170" s="105">
        <v>1.5840000000000001</v>
      </c>
      <c r="U170" s="104">
        <f>ROUND(E170*T170,2)</f>
        <v>9.4700000000000006</v>
      </c>
      <c r="V170" s="99"/>
      <c r="W170" s="99"/>
      <c r="X170" s="99"/>
      <c r="Y170" s="99"/>
      <c r="Z170" s="99"/>
      <c r="AA170" s="99"/>
      <c r="AB170" s="99"/>
      <c r="AC170" s="99"/>
      <c r="AD170" s="99"/>
      <c r="AE170" s="99" t="s">
        <v>79</v>
      </c>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row>
    <row r="171" spans="1:60" outlineLevel="1">
      <c r="A171" s="100"/>
      <c r="B171" s="100"/>
      <c r="C171" s="266" t="s">
        <v>1109</v>
      </c>
      <c r="D171" s="265"/>
      <c r="E171" s="264">
        <v>1.7709999999999999</v>
      </c>
      <c r="F171" s="106"/>
      <c r="G171" s="106"/>
      <c r="H171" s="106"/>
      <c r="I171" s="106"/>
      <c r="J171" s="106"/>
      <c r="K171" s="106"/>
      <c r="L171" s="106"/>
      <c r="M171" s="106"/>
      <c r="N171" s="104"/>
      <c r="O171" s="104"/>
      <c r="P171" s="104"/>
      <c r="Q171" s="104"/>
      <c r="R171" s="104"/>
      <c r="S171" s="104"/>
      <c r="T171" s="105"/>
      <c r="U171" s="104"/>
      <c r="V171" s="99"/>
      <c r="W171" s="99"/>
      <c r="X171" s="99"/>
      <c r="Y171" s="99"/>
      <c r="Z171" s="99"/>
      <c r="AA171" s="99"/>
      <c r="AB171" s="99"/>
      <c r="AC171" s="99"/>
      <c r="AD171" s="99"/>
      <c r="AE171" s="99" t="s">
        <v>725</v>
      </c>
      <c r="AF171" s="99">
        <v>0</v>
      </c>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row>
    <row r="172" spans="1:60" outlineLevel="1">
      <c r="A172" s="100"/>
      <c r="B172" s="100"/>
      <c r="C172" s="266" t="s">
        <v>1108</v>
      </c>
      <c r="D172" s="265"/>
      <c r="E172" s="264">
        <v>1.1950000000000001</v>
      </c>
      <c r="F172" s="106"/>
      <c r="G172" s="106"/>
      <c r="H172" s="106"/>
      <c r="I172" s="106"/>
      <c r="J172" s="106"/>
      <c r="K172" s="106"/>
      <c r="L172" s="106"/>
      <c r="M172" s="106"/>
      <c r="N172" s="104"/>
      <c r="O172" s="104"/>
      <c r="P172" s="104"/>
      <c r="Q172" s="104"/>
      <c r="R172" s="104"/>
      <c r="S172" s="104"/>
      <c r="T172" s="105"/>
      <c r="U172" s="104"/>
      <c r="V172" s="99"/>
      <c r="W172" s="99"/>
      <c r="X172" s="99"/>
      <c r="Y172" s="99"/>
      <c r="Z172" s="99"/>
      <c r="AA172" s="99"/>
      <c r="AB172" s="99"/>
      <c r="AC172" s="99"/>
      <c r="AD172" s="99"/>
      <c r="AE172" s="99" t="s">
        <v>725</v>
      </c>
      <c r="AF172" s="99">
        <v>0</v>
      </c>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row>
    <row r="173" spans="1:60" outlineLevel="1">
      <c r="A173" s="100"/>
      <c r="B173" s="100"/>
      <c r="C173" s="266" t="s">
        <v>1107</v>
      </c>
      <c r="D173" s="265"/>
      <c r="E173" s="264">
        <v>1.1299999999999999</v>
      </c>
      <c r="F173" s="106"/>
      <c r="G173" s="106"/>
      <c r="H173" s="106"/>
      <c r="I173" s="106"/>
      <c r="J173" s="106"/>
      <c r="K173" s="106"/>
      <c r="L173" s="106"/>
      <c r="M173" s="106"/>
      <c r="N173" s="104"/>
      <c r="O173" s="104"/>
      <c r="P173" s="104"/>
      <c r="Q173" s="104"/>
      <c r="R173" s="104"/>
      <c r="S173" s="104"/>
      <c r="T173" s="105"/>
      <c r="U173" s="104"/>
      <c r="V173" s="99"/>
      <c r="W173" s="99"/>
      <c r="X173" s="99"/>
      <c r="Y173" s="99"/>
      <c r="Z173" s="99"/>
      <c r="AA173" s="99"/>
      <c r="AB173" s="99"/>
      <c r="AC173" s="99"/>
      <c r="AD173" s="99"/>
      <c r="AE173" s="99" t="s">
        <v>725</v>
      </c>
      <c r="AF173" s="99">
        <v>0</v>
      </c>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row>
    <row r="174" spans="1:60" outlineLevel="1">
      <c r="A174" s="100"/>
      <c r="B174" s="100"/>
      <c r="C174" s="266" t="s">
        <v>1106</v>
      </c>
      <c r="D174" s="265"/>
      <c r="E174" s="264">
        <v>0.71299999999999997</v>
      </c>
      <c r="F174" s="106"/>
      <c r="G174" s="106"/>
      <c r="H174" s="106"/>
      <c r="I174" s="106"/>
      <c r="J174" s="106"/>
      <c r="K174" s="106"/>
      <c r="L174" s="106"/>
      <c r="M174" s="106"/>
      <c r="N174" s="104"/>
      <c r="O174" s="104"/>
      <c r="P174" s="104"/>
      <c r="Q174" s="104"/>
      <c r="R174" s="104"/>
      <c r="S174" s="104"/>
      <c r="T174" s="105"/>
      <c r="U174" s="104"/>
      <c r="V174" s="99"/>
      <c r="W174" s="99"/>
      <c r="X174" s="99"/>
      <c r="Y174" s="99"/>
      <c r="Z174" s="99"/>
      <c r="AA174" s="99"/>
      <c r="AB174" s="99"/>
      <c r="AC174" s="99"/>
      <c r="AD174" s="99"/>
      <c r="AE174" s="99" t="s">
        <v>725</v>
      </c>
      <c r="AF174" s="99">
        <v>0</v>
      </c>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row>
    <row r="175" spans="1:60" outlineLevel="1">
      <c r="A175" s="100"/>
      <c r="B175" s="100"/>
      <c r="C175" s="266" t="s">
        <v>1105</v>
      </c>
      <c r="D175" s="265"/>
      <c r="E175" s="264">
        <v>1.171</v>
      </c>
      <c r="F175" s="106"/>
      <c r="G175" s="106"/>
      <c r="H175" s="106"/>
      <c r="I175" s="106"/>
      <c r="J175" s="106"/>
      <c r="K175" s="106"/>
      <c r="L175" s="106"/>
      <c r="M175" s="106"/>
      <c r="N175" s="104"/>
      <c r="O175" s="104"/>
      <c r="P175" s="104"/>
      <c r="Q175" s="104"/>
      <c r="R175" s="104"/>
      <c r="S175" s="104"/>
      <c r="T175" s="105"/>
      <c r="U175" s="104"/>
      <c r="V175" s="99"/>
      <c r="W175" s="99"/>
      <c r="X175" s="99"/>
      <c r="Y175" s="99"/>
      <c r="Z175" s="99"/>
      <c r="AA175" s="99"/>
      <c r="AB175" s="99"/>
      <c r="AC175" s="99"/>
      <c r="AD175" s="99"/>
      <c r="AE175" s="99" t="s">
        <v>725</v>
      </c>
      <c r="AF175" s="99">
        <v>0</v>
      </c>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row>
    <row r="176" spans="1:60">
      <c r="A176" s="263" t="s">
        <v>149</v>
      </c>
      <c r="B176" s="263" t="s">
        <v>556</v>
      </c>
      <c r="C176" s="262" t="s">
        <v>555</v>
      </c>
      <c r="D176" s="258"/>
      <c r="E176" s="261"/>
      <c r="F176" s="260"/>
      <c r="G176" s="260">
        <f>SUMIF(AE177:AE194,"&lt;&gt;NOR",G177:G194)</f>
        <v>0</v>
      </c>
      <c r="H176" s="260"/>
      <c r="I176" s="260">
        <f>SUM(I177:I194)</f>
        <v>0</v>
      </c>
      <c r="J176" s="260"/>
      <c r="K176" s="260">
        <f>SUM(K177:K194)</f>
        <v>0</v>
      </c>
      <c r="L176" s="260"/>
      <c r="M176" s="260">
        <f>SUM(M177:M194)</f>
        <v>0</v>
      </c>
      <c r="N176" s="258"/>
      <c r="O176" s="258">
        <f>SUM(O177:O194)</f>
        <v>24.408760000000001</v>
      </c>
      <c r="P176" s="258"/>
      <c r="Q176" s="258">
        <f>SUM(Q177:Q194)</f>
        <v>0</v>
      </c>
      <c r="R176" s="258"/>
      <c r="S176" s="258"/>
      <c r="T176" s="259"/>
      <c r="U176" s="258">
        <f>SUM(U177:U194)</f>
        <v>121.52000000000001</v>
      </c>
      <c r="AE176" t="s">
        <v>78</v>
      </c>
    </row>
    <row r="177" spans="1:60" ht="22.5" outlineLevel="1">
      <c r="A177" s="100">
        <v>29</v>
      </c>
      <c r="B177" s="100" t="s">
        <v>1104</v>
      </c>
      <c r="C177" s="111" t="s">
        <v>1103</v>
      </c>
      <c r="D177" s="104" t="s">
        <v>114</v>
      </c>
      <c r="E177" s="257">
        <v>16.149000000000001</v>
      </c>
      <c r="F177" s="256">
        <v>0</v>
      </c>
      <c r="G177" s="106">
        <f>ROUND(E177*F177,2)</f>
        <v>0</v>
      </c>
      <c r="H177" s="106"/>
      <c r="I177" s="106">
        <f>ROUND(E177*H177,2)</f>
        <v>0</v>
      </c>
      <c r="J177" s="106"/>
      <c r="K177" s="106">
        <f>ROUND(E177*J177,2)</f>
        <v>0</v>
      </c>
      <c r="L177" s="106">
        <v>21</v>
      </c>
      <c r="M177" s="106">
        <f>G177*(1+L177/100)</f>
        <v>0</v>
      </c>
      <c r="N177" s="104">
        <v>0.59209999999999996</v>
      </c>
      <c r="O177" s="104">
        <f>ROUND(E177*N177,5)</f>
        <v>9.5618200000000009</v>
      </c>
      <c r="P177" s="104">
        <v>0</v>
      </c>
      <c r="Q177" s="104">
        <f>ROUND(E177*P177,5)</f>
        <v>0</v>
      </c>
      <c r="R177" s="104"/>
      <c r="S177" s="104"/>
      <c r="T177" s="105">
        <v>0.83399999999999996</v>
      </c>
      <c r="U177" s="104">
        <f>ROUND(E177*T177,2)</f>
        <v>13.47</v>
      </c>
      <c r="V177" s="99"/>
      <c r="W177" s="99"/>
      <c r="X177" s="99"/>
      <c r="Y177" s="99"/>
      <c r="Z177" s="99"/>
      <c r="AA177" s="99"/>
      <c r="AB177" s="99"/>
      <c r="AC177" s="99"/>
      <c r="AD177" s="99"/>
      <c r="AE177" s="99" t="s">
        <v>79</v>
      </c>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row>
    <row r="178" spans="1:60" outlineLevel="1">
      <c r="A178" s="100"/>
      <c r="B178" s="100"/>
      <c r="C178" s="266" t="s">
        <v>1102</v>
      </c>
      <c r="D178" s="265"/>
      <c r="E178" s="264">
        <v>11.19825</v>
      </c>
      <c r="F178" s="106"/>
      <c r="G178" s="106"/>
      <c r="H178" s="106"/>
      <c r="I178" s="106"/>
      <c r="J178" s="106"/>
      <c r="K178" s="106"/>
      <c r="L178" s="106"/>
      <c r="M178" s="106"/>
      <c r="N178" s="104"/>
      <c r="O178" s="104"/>
      <c r="P178" s="104"/>
      <c r="Q178" s="104"/>
      <c r="R178" s="104"/>
      <c r="S178" s="104"/>
      <c r="T178" s="105"/>
      <c r="U178" s="104"/>
      <c r="V178" s="99"/>
      <c r="W178" s="99"/>
      <c r="X178" s="99"/>
      <c r="Y178" s="99"/>
      <c r="Z178" s="99"/>
      <c r="AA178" s="99"/>
      <c r="AB178" s="99"/>
      <c r="AC178" s="99"/>
      <c r="AD178" s="99"/>
      <c r="AE178" s="99" t="s">
        <v>725</v>
      </c>
      <c r="AF178" s="99">
        <v>0</v>
      </c>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row>
    <row r="179" spans="1:60" ht="22.5" outlineLevel="1">
      <c r="A179" s="100"/>
      <c r="B179" s="100"/>
      <c r="C179" s="266" t="s">
        <v>1101</v>
      </c>
      <c r="D179" s="265"/>
      <c r="E179" s="264">
        <v>4.9507500000000002</v>
      </c>
      <c r="F179" s="106"/>
      <c r="G179" s="106"/>
      <c r="H179" s="106"/>
      <c r="I179" s="106"/>
      <c r="J179" s="106"/>
      <c r="K179" s="106"/>
      <c r="L179" s="106"/>
      <c r="M179" s="106"/>
      <c r="N179" s="104"/>
      <c r="O179" s="104"/>
      <c r="P179" s="104"/>
      <c r="Q179" s="104"/>
      <c r="R179" s="104"/>
      <c r="S179" s="104"/>
      <c r="T179" s="105"/>
      <c r="U179" s="104"/>
      <c r="V179" s="99"/>
      <c r="W179" s="99"/>
      <c r="X179" s="99"/>
      <c r="Y179" s="99"/>
      <c r="Z179" s="99"/>
      <c r="AA179" s="99"/>
      <c r="AB179" s="99"/>
      <c r="AC179" s="99"/>
      <c r="AD179" s="99"/>
      <c r="AE179" s="99" t="s">
        <v>725</v>
      </c>
      <c r="AF179" s="99">
        <v>0</v>
      </c>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row>
    <row r="180" spans="1:60" ht="22.5" outlineLevel="1">
      <c r="A180" s="100">
        <v>30</v>
      </c>
      <c r="B180" s="100" t="s">
        <v>1100</v>
      </c>
      <c r="C180" s="111" t="s">
        <v>1099</v>
      </c>
      <c r="D180" s="104" t="s">
        <v>114</v>
      </c>
      <c r="E180" s="257">
        <v>1.764</v>
      </c>
      <c r="F180" s="256">
        <v>0</v>
      </c>
      <c r="G180" s="106">
        <f>ROUND(E180*F180,2)</f>
        <v>0</v>
      </c>
      <c r="H180" s="106"/>
      <c r="I180" s="106">
        <f>ROUND(E180*H180,2)</f>
        <v>0</v>
      </c>
      <c r="J180" s="106"/>
      <c r="K180" s="106">
        <f>ROUND(E180*J180,2)</f>
        <v>0</v>
      </c>
      <c r="L180" s="106">
        <v>21</v>
      </c>
      <c r="M180" s="106">
        <f>G180*(1+L180/100)</f>
        <v>0</v>
      </c>
      <c r="N180" s="104">
        <v>0.89956999999999998</v>
      </c>
      <c r="O180" s="104">
        <f>ROUND(E180*N180,5)</f>
        <v>1.58684</v>
      </c>
      <c r="P180" s="104">
        <v>0</v>
      </c>
      <c r="Q180" s="104">
        <f>ROUND(E180*P180,5)</f>
        <v>0</v>
      </c>
      <c r="R180" s="104"/>
      <c r="S180" s="104"/>
      <c r="T180" s="105">
        <v>1.1359999999999999</v>
      </c>
      <c r="U180" s="104">
        <f>ROUND(E180*T180,2)</f>
        <v>2</v>
      </c>
      <c r="V180" s="99"/>
      <c r="W180" s="99"/>
      <c r="X180" s="99"/>
      <c r="Y180" s="99"/>
      <c r="Z180" s="99"/>
      <c r="AA180" s="99"/>
      <c r="AB180" s="99"/>
      <c r="AC180" s="99"/>
      <c r="AD180" s="99"/>
      <c r="AE180" s="99" t="s">
        <v>79</v>
      </c>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row>
    <row r="181" spans="1:60" ht="22.5" outlineLevel="1">
      <c r="A181" s="100"/>
      <c r="B181" s="100"/>
      <c r="C181" s="266" t="s">
        <v>1098</v>
      </c>
      <c r="D181" s="265"/>
      <c r="E181" s="264">
        <v>1.764</v>
      </c>
      <c r="F181" s="106"/>
      <c r="G181" s="106"/>
      <c r="H181" s="106"/>
      <c r="I181" s="106"/>
      <c r="J181" s="106"/>
      <c r="K181" s="106"/>
      <c r="L181" s="106"/>
      <c r="M181" s="106"/>
      <c r="N181" s="104"/>
      <c r="O181" s="104"/>
      <c r="P181" s="104"/>
      <c r="Q181" s="104"/>
      <c r="R181" s="104"/>
      <c r="S181" s="104"/>
      <c r="T181" s="105"/>
      <c r="U181" s="104"/>
      <c r="V181" s="99"/>
      <c r="W181" s="99"/>
      <c r="X181" s="99"/>
      <c r="Y181" s="99"/>
      <c r="Z181" s="99"/>
      <c r="AA181" s="99"/>
      <c r="AB181" s="99"/>
      <c r="AC181" s="99"/>
      <c r="AD181" s="99"/>
      <c r="AE181" s="99" t="s">
        <v>725</v>
      </c>
      <c r="AF181" s="99">
        <v>0</v>
      </c>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row>
    <row r="182" spans="1:60" outlineLevel="1">
      <c r="A182" s="100">
        <v>31</v>
      </c>
      <c r="B182" s="100" t="s">
        <v>1097</v>
      </c>
      <c r="C182" s="111" t="s">
        <v>1096</v>
      </c>
      <c r="D182" s="104" t="s">
        <v>113</v>
      </c>
      <c r="E182" s="257">
        <v>16.445</v>
      </c>
      <c r="F182" s="256">
        <v>0</v>
      </c>
      <c r="G182" s="106">
        <f>ROUND(E182*F182,2)</f>
        <v>0</v>
      </c>
      <c r="H182" s="106"/>
      <c r="I182" s="106">
        <f>ROUND(E182*H182,2)</f>
        <v>0</v>
      </c>
      <c r="J182" s="106"/>
      <c r="K182" s="106">
        <f>ROUND(E182*J182,2)</f>
        <v>0</v>
      </c>
      <c r="L182" s="106">
        <v>21</v>
      </c>
      <c r="M182" s="106">
        <f>G182*(1+L182/100)</f>
        <v>0</v>
      </c>
      <c r="N182" s="104">
        <v>0.80632999999999999</v>
      </c>
      <c r="O182" s="104">
        <f>ROUND(E182*N182,5)</f>
        <v>13.2601</v>
      </c>
      <c r="P182" s="104">
        <v>0</v>
      </c>
      <c r="Q182" s="104">
        <f>ROUND(E182*P182,5)</f>
        <v>0</v>
      </c>
      <c r="R182" s="104"/>
      <c r="S182" s="104"/>
      <c r="T182" s="105">
        <v>4.1520000000000001</v>
      </c>
      <c r="U182" s="104">
        <f>ROUND(E182*T182,2)</f>
        <v>68.28</v>
      </c>
      <c r="V182" s="99"/>
      <c r="W182" s="99"/>
      <c r="X182" s="99"/>
      <c r="Y182" s="99"/>
      <c r="Z182" s="99"/>
      <c r="AA182" s="99"/>
      <c r="AB182" s="99"/>
      <c r="AC182" s="99"/>
      <c r="AD182" s="99"/>
      <c r="AE182" s="99" t="s">
        <v>79</v>
      </c>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row>
    <row r="183" spans="1:60" outlineLevel="1">
      <c r="A183" s="100"/>
      <c r="B183" s="100"/>
      <c r="C183" s="266" t="s">
        <v>1092</v>
      </c>
      <c r="D183" s="265"/>
      <c r="E183" s="264">
        <v>4.8702500000000004</v>
      </c>
      <c r="F183" s="106"/>
      <c r="G183" s="106"/>
      <c r="H183" s="106"/>
      <c r="I183" s="106"/>
      <c r="J183" s="106"/>
      <c r="K183" s="106"/>
      <c r="L183" s="106"/>
      <c r="M183" s="106"/>
      <c r="N183" s="104"/>
      <c r="O183" s="104"/>
      <c r="P183" s="104"/>
      <c r="Q183" s="104"/>
      <c r="R183" s="104"/>
      <c r="S183" s="104"/>
      <c r="T183" s="105"/>
      <c r="U183" s="104"/>
      <c r="V183" s="99"/>
      <c r="W183" s="99"/>
      <c r="X183" s="99"/>
      <c r="Y183" s="99"/>
      <c r="Z183" s="99"/>
      <c r="AA183" s="99"/>
      <c r="AB183" s="99"/>
      <c r="AC183" s="99"/>
      <c r="AD183" s="99"/>
      <c r="AE183" s="99" t="s">
        <v>725</v>
      </c>
      <c r="AF183" s="99">
        <v>0</v>
      </c>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row>
    <row r="184" spans="1:60" outlineLevel="1">
      <c r="A184" s="100"/>
      <c r="B184" s="100"/>
      <c r="C184" s="266" t="s">
        <v>1091</v>
      </c>
      <c r="D184" s="265"/>
      <c r="E184" s="264">
        <v>3.2862499999999999</v>
      </c>
      <c r="F184" s="106"/>
      <c r="G184" s="106"/>
      <c r="H184" s="106"/>
      <c r="I184" s="106"/>
      <c r="J184" s="106"/>
      <c r="K184" s="106"/>
      <c r="L184" s="106"/>
      <c r="M184" s="106"/>
      <c r="N184" s="104"/>
      <c r="O184" s="104"/>
      <c r="P184" s="104"/>
      <c r="Q184" s="104"/>
      <c r="R184" s="104"/>
      <c r="S184" s="104"/>
      <c r="T184" s="105"/>
      <c r="U184" s="104"/>
      <c r="V184" s="99"/>
      <c r="W184" s="99"/>
      <c r="X184" s="99"/>
      <c r="Y184" s="99"/>
      <c r="Z184" s="99"/>
      <c r="AA184" s="99"/>
      <c r="AB184" s="99"/>
      <c r="AC184" s="99"/>
      <c r="AD184" s="99"/>
      <c r="AE184" s="99" t="s">
        <v>725</v>
      </c>
      <c r="AF184" s="99">
        <v>0</v>
      </c>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row>
    <row r="185" spans="1:60" outlineLevel="1">
      <c r="A185" s="100"/>
      <c r="B185" s="100"/>
      <c r="C185" s="266" t="s">
        <v>1090</v>
      </c>
      <c r="D185" s="265"/>
      <c r="E185" s="264">
        <v>3.1074999999999999</v>
      </c>
      <c r="F185" s="106"/>
      <c r="G185" s="106"/>
      <c r="H185" s="106"/>
      <c r="I185" s="106"/>
      <c r="J185" s="106"/>
      <c r="K185" s="106"/>
      <c r="L185" s="106"/>
      <c r="M185" s="106"/>
      <c r="N185" s="104"/>
      <c r="O185" s="104"/>
      <c r="P185" s="104"/>
      <c r="Q185" s="104"/>
      <c r="R185" s="104"/>
      <c r="S185" s="104"/>
      <c r="T185" s="105"/>
      <c r="U185" s="104"/>
      <c r="V185" s="99"/>
      <c r="W185" s="99"/>
      <c r="X185" s="99"/>
      <c r="Y185" s="99"/>
      <c r="Z185" s="99"/>
      <c r="AA185" s="99"/>
      <c r="AB185" s="99"/>
      <c r="AC185" s="99"/>
      <c r="AD185" s="99"/>
      <c r="AE185" s="99" t="s">
        <v>725</v>
      </c>
      <c r="AF185" s="99">
        <v>0</v>
      </c>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row>
    <row r="186" spans="1:60" outlineLevel="1">
      <c r="A186" s="100"/>
      <c r="B186" s="100"/>
      <c r="C186" s="266" t="s">
        <v>1089</v>
      </c>
      <c r="D186" s="265"/>
      <c r="E186" s="264">
        <v>1.96075</v>
      </c>
      <c r="F186" s="106"/>
      <c r="G186" s="106"/>
      <c r="H186" s="106"/>
      <c r="I186" s="106"/>
      <c r="J186" s="106"/>
      <c r="K186" s="106"/>
      <c r="L186" s="106"/>
      <c r="M186" s="106"/>
      <c r="N186" s="104"/>
      <c r="O186" s="104"/>
      <c r="P186" s="104"/>
      <c r="Q186" s="104"/>
      <c r="R186" s="104"/>
      <c r="S186" s="104"/>
      <c r="T186" s="105"/>
      <c r="U186" s="104"/>
      <c r="V186" s="99"/>
      <c r="W186" s="99"/>
      <c r="X186" s="99"/>
      <c r="Y186" s="99"/>
      <c r="Z186" s="99"/>
      <c r="AA186" s="99"/>
      <c r="AB186" s="99"/>
      <c r="AC186" s="99"/>
      <c r="AD186" s="99"/>
      <c r="AE186" s="99" t="s">
        <v>725</v>
      </c>
      <c r="AF186" s="99">
        <v>0</v>
      </c>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row>
    <row r="187" spans="1:60" outlineLevel="1">
      <c r="A187" s="100"/>
      <c r="B187" s="100"/>
      <c r="C187" s="266" t="s">
        <v>1088</v>
      </c>
      <c r="D187" s="265"/>
      <c r="E187" s="264">
        <v>3.2202500000000001</v>
      </c>
      <c r="F187" s="106"/>
      <c r="G187" s="106"/>
      <c r="H187" s="106"/>
      <c r="I187" s="106"/>
      <c r="J187" s="106"/>
      <c r="K187" s="106"/>
      <c r="L187" s="106"/>
      <c r="M187" s="106"/>
      <c r="N187" s="104"/>
      <c r="O187" s="104"/>
      <c r="P187" s="104"/>
      <c r="Q187" s="104"/>
      <c r="R187" s="104"/>
      <c r="S187" s="104"/>
      <c r="T187" s="105"/>
      <c r="U187" s="104"/>
      <c r="V187" s="99"/>
      <c r="W187" s="99"/>
      <c r="X187" s="99"/>
      <c r="Y187" s="99"/>
      <c r="Z187" s="99"/>
      <c r="AA187" s="99"/>
      <c r="AB187" s="99"/>
      <c r="AC187" s="99"/>
      <c r="AD187" s="99"/>
      <c r="AE187" s="99" t="s">
        <v>725</v>
      </c>
      <c r="AF187" s="99">
        <v>0</v>
      </c>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row>
    <row r="188" spans="1:60" ht="22.5" outlineLevel="1">
      <c r="A188" s="100">
        <v>32</v>
      </c>
      <c r="B188" s="100" t="s">
        <v>1095</v>
      </c>
      <c r="C188" s="111" t="s">
        <v>1094</v>
      </c>
      <c r="D188" s="104" t="s">
        <v>113</v>
      </c>
      <c r="E188" s="257">
        <v>16.445</v>
      </c>
      <c r="F188" s="256">
        <v>0</v>
      </c>
      <c r="G188" s="106">
        <f>ROUND(E188*F188,2)</f>
        <v>0</v>
      </c>
      <c r="H188" s="106"/>
      <c r="I188" s="106">
        <f>ROUND(E188*H188,2)</f>
        <v>0</v>
      </c>
      <c r="J188" s="106"/>
      <c r="K188" s="106">
        <f>ROUND(E188*J188,2)</f>
        <v>0</v>
      </c>
      <c r="L188" s="106">
        <v>21</v>
      </c>
      <c r="M188" s="106">
        <f>G188*(1+L188/100)</f>
        <v>0</v>
      </c>
      <c r="N188" s="104">
        <v>0</v>
      </c>
      <c r="O188" s="104">
        <f>ROUND(E188*N188,5)</f>
        <v>0</v>
      </c>
      <c r="P188" s="104">
        <v>0</v>
      </c>
      <c r="Q188" s="104">
        <f>ROUND(E188*P188,5)</f>
        <v>0</v>
      </c>
      <c r="R188" s="104"/>
      <c r="S188" s="104"/>
      <c r="T188" s="105">
        <v>2.2970000000000002</v>
      </c>
      <c r="U188" s="104">
        <f>ROUND(E188*T188,2)</f>
        <v>37.770000000000003</v>
      </c>
      <c r="V188" s="99"/>
      <c r="W188" s="99"/>
      <c r="X188" s="99"/>
      <c r="Y188" s="99"/>
      <c r="Z188" s="99"/>
      <c r="AA188" s="99"/>
      <c r="AB188" s="99"/>
      <c r="AC188" s="99"/>
      <c r="AD188" s="99"/>
      <c r="AE188" s="99" t="s">
        <v>79</v>
      </c>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row>
    <row r="189" spans="1:60" ht="22.5" outlineLevel="1">
      <c r="A189" s="100"/>
      <c r="B189" s="100"/>
      <c r="C189" s="383" t="s">
        <v>1093</v>
      </c>
      <c r="D189" s="384"/>
      <c r="E189" s="385"/>
      <c r="F189" s="386"/>
      <c r="G189" s="366"/>
      <c r="H189" s="106"/>
      <c r="I189" s="106"/>
      <c r="J189" s="106"/>
      <c r="K189" s="106"/>
      <c r="L189" s="106"/>
      <c r="M189" s="106"/>
      <c r="N189" s="104"/>
      <c r="O189" s="104"/>
      <c r="P189" s="104"/>
      <c r="Q189" s="104"/>
      <c r="R189" s="104"/>
      <c r="S189" s="104"/>
      <c r="T189" s="105"/>
      <c r="U189" s="104"/>
      <c r="V189" s="99"/>
      <c r="W189" s="99"/>
      <c r="X189" s="99"/>
      <c r="Y189" s="99"/>
      <c r="Z189" s="99"/>
      <c r="AA189" s="99"/>
      <c r="AB189" s="99"/>
      <c r="AC189" s="99"/>
      <c r="AD189" s="99"/>
      <c r="AE189" s="99" t="s">
        <v>80</v>
      </c>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101" t="str">
        <f>C189</f>
        <v>V HORNÍ ČÁSTI POUŽÍVAT VĚTŠÍ ROVINATÉ FORMÁTY, UMOŽŇUJÍCÍ VYUŽÍVAT ZÍDKY TAKÉ K SEZENÍ</v>
      </c>
      <c r="BB189" s="99"/>
      <c r="BC189" s="99"/>
      <c r="BD189" s="99"/>
      <c r="BE189" s="99"/>
      <c r="BF189" s="99"/>
      <c r="BG189" s="99"/>
      <c r="BH189" s="99"/>
    </row>
    <row r="190" spans="1:60" outlineLevel="1">
      <c r="A190" s="100"/>
      <c r="B190" s="100"/>
      <c r="C190" s="266" t="s">
        <v>1092</v>
      </c>
      <c r="D190" s="265"/>
      <c r="E190" s="264">
        <v>4.8702500000000004</v>
      </c>
      <c r="F190" s="106"/>
      <c r="G190" s="106"/>
      <c r="H190" s="106"/>
      <c r="I190" s="106"/>
      <c r="J190" s="106"/>
      <c r="K190" s="106"/>
      <c r="L190" s="106"/>
      <c r="M190" s="106"/>
      <c r="N190" s="104"/>
      <c r="O190" s="104"/>
      <c r="P190" s="104"/>
      <c r="Q190" s="104"/>
      <c r="R190" s="104"/>
      <c r="S190" s="104"/>
      <c r="T190" s="105"/>
      <c r="U190" s="104"/>
      <c r="V190" s="99"/>
      <c r="W190" s="99"/>
      <c r="X190" s="99"/>
      <c r="Y190" s="99"/>
      <c r="Z190" s="99"/>
      <c r="AA190" s="99"/>
      <c r="AB190" s="99"/>
      <c r="AC190" s="99"/>
      <c r="AD190" s="99"/>
      <c r="AE190" s="99" t="s">
        <v>725</v>
      </c>
      <c r="AF190" s="99">
        <v>0</v>
      </c>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row>
    <row r="191" spans="1:60" outlineLevel="1">
      <c r="A191" s="100"/>
      <c r="B191" s="100"/>
      <c r="C191" s="266" t="s">
        <v>1091</v>
      </c>
      <c r="D191" s="265"/>
      <c r="E191" s="264">
        <v>3.2862499999999999</v>
      </c>
      <c r="F191" s="106"/>
      <c r="G191" s="106"/>
      <c r="H191" s="106"/>
      <c r="I191" s="106"/>
      <c r="J191" s="106"/>
      <c r="K191" s="106"/>
      <c r="L191" s="106"/>
      <c r="M191" s="106"/>
      <c r="N191" s="104"/>
      <c r="O191" s="104"/>
      <c r="P191" s="104"/>
      <c r="Q191" s="104"/>
      <c r="R191" s="104"/>
      <c r="S191" s="104"/>
      <c r="T191" s="105"/>
      <c r="U191" s="104"/>
      <c r="V191" s="99"/>
      <c r="W191" s="99"/>
      <c r="X191" s="99"/>
      <c r="Y191" s="99"/>
      <c r="Z191" s="99"/>
      <c r="AA191" s="99"/>
      <c r="AB191" s="99"/>
      <c r="AC191" s="99"/>
      <c r="AD191" s="99"/>
      <c r="AE191" s="99" t="s">
        <v>725</v>
      </c>
      <c r="AF191" s="99">
        <v>0</v>
      </c>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row>
    <row r="192" spans="1:60" outlineLevel="1">
      <c r="A192" s="100"/>
      <c r="B192" s="100"/>
      <c r="C192" s="266" t="s">
        <v>1090</v>
      </c>
      <c r="D192" s="265"/>
      <c r="E192" s="264">
        <v>3.1074999999999999</v>
      </c>
      <c r="F192" s="106"/>
      <c r="G192" s="106"/>
      <c r="H192" s="106"/>
      <c r="I192" s="106"/>
      <c r="J192" s="106"/>
      <c r="K192" s="106"/>
      <c r="L192" s="106"/>
      <c r="M192" s="106"/>
      <c r="N192" s="104"/>
      <c r="O192" s="104"/>
      <c r="P192" s="104"/>
      <c r="Q192" s="104"/>
      <c r="R192" s="104"/>
      <c r="S192" s="104"/>
      <c r="T192" s="105"/>
      <c r="U192" s="104"/>
      <c r="V192" s="99"/>
      <c r="W192" s="99"/>
      <c r="X192" s="99"/>
      <c r="Y192" s="99"/>
      <c r="Z192" s="99"/>
      <c r="AA192" s="99"/>
      <c r="AB192" s="99"/>
      <c r="AC192" s="99"/>
      <c r="AD192" s="99"/>
      <c r="AE192" s="99" t="s">
        <v>725</v>
      </c>
      <c r="AF192" s="99">
        <v>0</v>
      </c>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row>
    <row r="193" spans="1:60" outlineLevel="1">
      <c r="A193" s="100"/>
      <c r="B193" s="100"/>
      <c r="C193" s="266" t="s">
        <v>1089</v>
      </c>
      <c r="D193" s="265"/>
      <c r="E193" s="264">
        <v>1.96075</v>
      </c>
      <c r="F193" s="106"/>
      <c r="G193" s="106"/>
      <c r="H193" s="106"/>
      <c r="I193" s="106"/>
      <c r="J193" s="106"/>
      <c r="K193" s="106"/>
      <c r="L193" s="106"/>
      <c r="M193" s="106"/>
      <c r="N193" s="104"/>
      <c r="O193" s="104"/>
      <c r="P193" s="104"/>
      <c r="Q193" s="104"/>
      <c r="R193" s="104"/>
      <c r="S193" s="104"/>
      <c r="T193" s="105"/>
      <c r="U193" s="104"/>
      <c r="V193" s="99"/>
      <c r="W193" s="99"/>
      <c r="X193" s="99"/>
      <c r="Y193" s="99"/>
      <c r="Z193" s="99"/>
      <c r="AA193" s="99"/>
      <c r="AB193" s="99"/>
      <c r="AC193" s="99"/>
      <c r="AD193" s="99"/>
      <c r="AE193" s="99" t="s">
        <v>725</v>
      </c>
      <c r="AF193" s="99">
        <v>0</v>
      </c>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row>
    <row r="194" spans="1:60" outlineLevel="1">
      <c r="A194" s="100"/>
      <c r="B194" s="100"/>
      <c r="C194" s="266" t="s">
        <v>1088</v>
      </c>
      <c r="D194" s="265"/>
      <c r="E194" s="264">
        <v>3.2202500000000001</v>
      </c>
      <c r="F194" s="106"/>
      <c r="G194" s="106"/>
      <c r="H194" s="106"/>
      <c r="I194" s="106"/>
      <c r="J194" s="106"/>
      <c r="K194" s="106"/>
      <c r="L194" s="106"/>
      <c r="M194" s="106"/>
      <c r="N194" s="104"/>
      <c r="O194" s="104"/>
      <c r="P194" s="104"/>
      <c r="Q194" s="104"/>
      <c r="R194" s="104"/>
      <c r="S194" s="104"/>
      <c r="T194" s="105"/>
      <c r="U194" s="104"/>
      <c r="V194" s="99"/>
      <c r="W194" s="99"/>
      <c r="X194" s="99"/>
      <c r="Y194" s="99"/>
      <c r="Z194" s="99"/>
      <c r="AA194" s="99"/>
      <c r="AB194" s="99"/>
      <c r="AC194" s="99"/>
      <c r="AD194" s="99"/>
      <c r="AE194" s="99" t="s">
        <v>725</v>
      </c>
      <c r="AF194" s="99">
        <v>0</v>
      </c>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row>
    <row r="195" spans="1:60">
      <c r="A195" s="263" t="s">
        <v>149</v>
      </c>
      <c r="B195" s="263" t="s">
        <v>527</v>
      </c>
      <c r="C195" s="262" t="s">
        <v>526</v>
      </c>
      <c r="D195" s="258"/>
      <c r="E195" s="261"/>
      <c r="F195" s="260"/>
      <c r="G195" s="260">
        <f>SUMIF(AE196:AE199,"&lt;&gt;NOR",G196:G199)</f>
        <v>0</v>
      </c>
      <c r="H195" s="260"/>
      <c r="I195" s="260">
        <f>SUM(I196:I199)</f>
        <v>0</v>
      </c>
      <c r="J195" s="260"/>
      <c r="K195" s="260">
        <f>SUM(K196:K199)</f>
        <v>0</v>
      </c>
      <c r="L195" s="260"/>
      <c r="M195" s="260">
        <f>SUM(M196:M199)</f>
        <v>0</v>
      </c>
      <c r="N195" s="258"/>
      <c r="O195" s="258">
        <f>SUM(O196:O199)</f>
        <v>0.10122</v>
      </c>
      <c r="P195" s="258"/>
      <c r="Q195" s="258">
        <f>SUM(Q196:Q199)</f>
        <v>0</v>
      </c>
      <c r="R195" s="258"/>
      <c r="S195" s="258"/>
      <c r="T195" s="259"/>
      <c r="U195" s="258">
        <f>SUM(U196:U199)</f>
        <v>15.139999999999999</v>
      </c>
      <c r="AE195" t="s">
        <v>78</v>
      </c>
    </row>
    <row r="196" spans="1:60" outlineLevel="1">
      <c r="A196" s="100">
        <v>33</v>
      </c>
      <c r="B196" s="100" t="s">
        <v>1087</v>
      </c>
      <c r="C196" s="111" t="s">
        <v>1086</v>
      </c>
      <c r="D196" s="104" t="s">
        <v>114</v>
      </c>
      <c r="E196" s="257">
        <v>3.1</v>
      </c>
      <c r="F196" s="256">
        <v>0</v>
      </c>
      <c r="G196" s="106">
        <f>ROUND(E196*F196,2)</f>
        <v>0</v>
      </c>
      <c r="H196" s="106"/>
      <c r="I196" s="106">
        <f>ROUND(E196*H196,2)</f>
        <v>0</v>
      </c>
      <c r="J196" s="106"/>
      <c r="K196" s="106">
        <f>ROUND(E196*J196,2)</f>
        <v>0</v>
      </c>
      <c r="L196" s="106">
        <v>21</v>
      </c>
      <c r="M196" s="106">
        <f>G196*(1+L196/100)</f>
        <v>0</v>
      </c>
      <c r="N196" s="104">
        <v>3.2649999999999998E-2</v>
      </c>
      <c r="O196" s="104">
        <f>ROUND(E196*N196,5)</f>
        <v>0.10122</v>
      </c>
      <c r="P196" s="104">
        <v>0</v>
      </c>
      <c r="Q196" s="104">
        <f>ROUND(E196*P196,5)</f>
        <v>0</v>
      </c>
      <c r="R196" s="104"/>
      <c r="S196" s="104"/>
      <c r="T196" s="105">
        <v>4.4988000000000001</v>
      </c>
      <c r="U196" s="104">
        <f>ROUND(E196*T196,2)</f>
        <v>13.95</v>
      </c>
      <c r="V196" s="99"/>
      <c r="W196" s="99"/>
      <c r="X196" s="99"/>
      <c r="Y196" s="99"/>
      <c r="Z196" s="99"/>
      <c r="AA196" s="99"/>
      <c r="AB196" s="99"/>
      <c r="AC196" s="99"/>
      <c r="AD196" s="99"/>
      <c r="AE196" s="99" t="s">
        <v>79</v>
      </c>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row>
    <row r="197" spans="1:60" outlineLevel="1">
      <c r="A197" s="100"/>
      <c r="B197" s="100"/>
      <c r="C197" s="383" t="s">
        <v>1083</v>
      </c>
      <c r="D197" s="384"/>
      <c r="E197" s="385"/>
      <c r="F197" s="386"/>
      <c r="G197" s="366"/>
      <c r="H197" s="106"/>
      <c r="I197" s="106"/>
      <c r="J197" s="106"/>
      <c r="K197" s="106"/>
      <c r="L197" s="106"/>
      <c r="M197" s="106"/>
      <c r="N197" s="104"/>
      <c r="O197" s="104"/>
      <c r="P197" s="104"/>
      <c r="Q197" s="104"/>
      <c r="R197" s="104"/>
      <c r="S197" s="104"/>
      <c r="T197" s="105"/>
      <c r="U197" s="104"/>
      <c r="V197" s="99"/>
      <c r="W197" s="99"/>
      <c r="X197" s="99"/>
      <c r="Y197" s="99"/>
      <c r="Z197" s="99"/>
      <c r="AA197" s="99"/>
      <c r="AB197" s="99"/>
      <c r="AC197" s="99"/>
      <c r="AD197" s="99"/>
      <c r="AE197" s="99" t="s">
        <v>80</v>
      </c>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101" t="str">
        <f>C197</f>
        <v>Bednění pro masivní dř. schody v šikmé bet. desce u dětského hřiště.</v>
      </c>
      <c r="BB197" s="99"/>
      <c r="BC197" s="99"/>
      <c r="BD197" s="99"/>
      <c r="BE197" s="99"/>
      <c r="BF197" s="99"/>
      <c r="BG197" s="99"/>
      <c r="BH197" s="99"/>
    </row>
    <row r="198" spans="1:60" outlineLevel="1">
      <c r="A198" s="100">
        <v>34</v>
      </c>
      <c r="B198" s="100" t="s">
        <v>1085</v>
      </c>
      <c r="C198" s="111" t="s">
        <v>1084</v>
      </c>
      <c r="D198" s="104" t="s">
        <v>114</v>
      </c>
      <c r="E198" s="257">
        <v>3.1</v>
      </c>
      <c r="F198" s="256">
        <v>0</v>
      </c>
      <c r="G198" s="106">
        <f>ROUND(E198*F198,2)</f>
        <v>0</v>
      </c>
      <c r="H198" s="106"/>
      <c r="I198" s="106">
        <f>ROUND(E198*H198,2)</f>
        <v>0</v>
      </c>
      <c r="J198" s="106"/>
      <c r="K198" s="106">
        <f>ROUND(E198*J198,2)</f>
        <v>0</v>
      </c>
      <c r="L198" s="106">
        <v>21</v>
      </c>
      <c r="M198" s="106">
        <f>G198*(1+L198/100)</f>
        <v>0</v>
      </c>
      <c r="N198" s="104">
        <v>0</v>
      </c>
      <c r="O198" s="104">
        <f>ROUND(E198*N198,5)</f>
        <v>0</v>
      </c>
      <c r="P198" s="104">
        <v>0</v>
      </c>
      <c r="Q198" s="104">
        <f>ROUND(E198*P198,5)</f>
        <v>0</v>
      </c>
      <c r="R198" s="104"/>
      <c r="S198" s="104"/>
      <c r="T198" s="105">
        <v>0.38500000000000001</v>
      </c>
      <c r="U198" s="104">
        <f>ROUND(E198*T198,2)</f>
        <v>1.19</v>
      </c>
      <c r="V198" s="99"/>
      <c r="W198" s="99"/>
      <c r="X198" s="99"/>
      <c r="Y198" s="99"/>
      <c r="Z198" s="99"/>
      <c r="AA198" s="99"/>
      <c r="AB198" s="99"/>
      <c r="AC198" s="99"/>
      <c r="AD198" s="99"/>
      <c r="AE198" s="99" t="s">
        <v>79</v>
      </c>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row>
    <row r="199" spans="1:60" outlineLevel="1">
      <c r="A199" s="100"/>
      <c r="B199" s="100"/>
      <c r="C199" s="383" t="s">
        <v>1083</v>
      </c>
      <c r="D199" s="384"/>
      <c r="E199" s="385"/>
      <c r="F199" s="386"/>
      <c r="G199" s="366"/>
      <c r="H199" s="106"/>
      <c r="I199" s="106"/>
      <c r="J199" s="106"/>
      <c r="K199" s="106"/>
      <c r="L199" s="106"/>
      <c r="M199" s="106"/>
      <c r="N199" s="104"/>
      <c r="O199" s="104"/>
      <c r="P199" s="104"/>
      <c r="Q199" s="104"/>
      <c r="R199" s="104"/>
      <c r="S199" s="104"/>
      <c r="T199" s="105"/>
      <c r="U199" s="104"/>
      <c r="V199" s="99"/>
      <c r="W199" s="99"/>
      <c r="X199" s="99"/>
      <c r="Y199" s="99"/>
      <c r="Z199" s="99"/>
      <c r="AA199" s="99"/>
      <c r="AB199" s="99"/>
      <c r="AC199" s="99"/>
      <c r="AD199" s="99"/>
      <c r="AE199" s="99" t="s">
        <v>80</v>
      </c>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101" t="str">
        <f>C199</f>
        <v>Bednění pro masivní dř. schody v šikmé bet. desce u dětského hřiště.</v>
      </c>
      <c r="BB199" s="99"/>
      <c r="BC199" s="99"/>
      <c r="BD199" s="99"/>
      <c r="BE199" s="99"/>
      <c r="BF199" s="99"/>
      <c r="BG199" s="99"/>
      <c r="BH199" s="99"/>
    </row>
    <row r="200" spans="1:60">
      <c r="A200" s="263" t="s">
        <v>149</v>
      </c>
      <c r="B200" s="263" t="s">
        <v>210</v>
      </c>
      <c r="C200" s="262" t="s">
        <v>209</v>
      </c>
      <c r="D200" s="258"/>
      <c r="E200" s="261"/>
      <c r="F200" s="260"/>
      <c r="G200" s="260">
        <f>SUMIF(AE201:AE249,"&lt;&gt;NOR",G201:G249)</f>
        <v>0</v>
      </c>
      <c r="H200" s="260"/>
      <c r="I200" s="260">
        <f>SUM(I201:I249)</f>
        <v>0</v>
      </c>
      <c r="J200" s="260"/>
      <c r="K200" s="260">
        <f>SUM(K201:K249)</f>
        <v>0</v>
      </c>
      <c r="L200" s="260"/>
      <c r="M200" s="260">
        <f>SUM(M201:M249)</f>
        <v>0</v>
      </c>
      <c r="N200" s="258"/>
      <c r="O200" s="258">
        <f>SUM(O201:O249)</f>
        <v>232.86188999999996</v>
      </c>
      <c r="P200" s="258"/>
      <c r="Q200" s="258">
        <f>SUM(Q201:Q249)</f>
        <v>0</v>
      </c>
      <c r="R200" s="258"/>
      <c r="S200" s="258"/>
      <c r="T200" s="259"/>
      <c r="U200" s="258">
        <f>SUM(U201:U249)</f>
        <v>374.78000000000003</v>
      </c>
      <c r="AE200" t="s">
        <v>78</v>
      </c>
    </row>
    <row r="201" spans="1:60" ht="22.5" outlineLevel="1">
      <c r="A201" s="100">
        <v>35</v>
      </c>
      <c r="B201" s="100" t="s">
        <v>1082</v>
      </c>
      <c r="C201" s="111" t="s">
        <v>1081</v>
      </c>
      <c r="D201" s="104" t="s">
        <v>114</v>
      </c>
      <c r="E201" s="257">
        <v>294.05</v>
      </c>
      <c r="F201" s="256">
        <v>0</v>
      </c>
      <c r="G201" s="106">
        <f>ROUND(E201*F201,2)</f>
        <v>0</v>
      </c>
      <c r="H201" s="106"/>
      <c r="I201" s="106">
        <f>ROUND(E201*H201,2)</f>
        <v>0</v>
      </c>
      <c r="J201" s="106"/>
      <c r="K201" s="106">
        <f>ROUND(E201*J201,2)</f>
        <v>0</v>
      </c>
      <c r="L201" s="106">
        <v>21</v>
      </c>
      <c r="M201" s="106">
        <f>G201*(1+L201/100)</f>
        <v>0</v>
      </c>
      <c r="N201" s="104">
        <v>0.46</v>
      </c>
      <c r="O201" s="104">
        <f>ROUND(E201*N201,5)</f>
        <v>135.26300000000001</v>
      </c>
      <c r="P201" s="104">
        <v>0</v>
      </c>
      <c r="Q201" s="104">
        <f>ROUND(E201*P201,5)</f>
        <v>0</v>
      </c>
      <c r="R201" s="104"/>
      <c r="S201" s="104"/>
      <c r="T201" s="105">
        <v>2.9000000000000001E-2</v>
      </c>
      <c r="U201" s="104">
        <f>ROUND(E201*T201,2)</f>
        <v>8.5299999999999994</v>
      </c>
      <c r="V201" s="99"/>
      <c r="W201" s="99"/>
      <c r="X201" s="99"/>
      <c r="Y201" s="99"/>
      <c r="Z201" s="99"/>
      <c r="AA201" s="99"/>
      <c r="AB201" s="99"/>
      <c r="AC201" s="99"/>
      <c r="AD201" s="99"/>
      <c r="AE201" s="99" t="s">
        <v>79</v>
      </c>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row>
    <row r="202" spans="1:60" outlineLevel="1">
      <c r="A202" s="100"/>
      <c r="B202" s="100"/>
      <c r="C202" s="383" t="s">
        <v>1069</v>
      </c>
      <c r="D202" s="384"/>
      <c r="E202" s="385"/>
      <c r="F202" s="386"/>
      <c r="G202" s="366"/>
      <c r="H202" s="106"/>
      <c r="I202" s="106"/>
      <c r="J202" s="106"/>
      <c r="K202" s="106"/>
      <c r="L202" s="106"/>
      <c r="M202" s="106"/>
      <c r="N202" s="104"/>
      <c r="O202" s="104"/>
      <c r="P202" s="104"/>
      <c r="Q202" s="104"/>
      <c r="R202" s="104"/>
      <c r="S202" s="104"/>
      <c r="T202" s="105"/>
      <c r="U202" s="104"/>
      <c r="V202" s="99"/>
      <c r="W202" s="99"/>
      <c r="X202" s="99"/>
      <c r="Y202" s="99"/>
      <c r="Z202" s="99"/>
      <c r="AA202" s="99"/>
      <c r="AB202" s="99"/>
      <c r="AC202" s="99"/>
      <c r="AD202" s="99"/>
      <c r="AE202" s="99" t="s">
        <v>80</v>
      </c>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101" t="str">
        <f>C202</f>
        <v>Podklad ze štěrkodrti s rozprostřením a zhutněním. Započítána 1/2 plochy - využít stávající.</v>
      </c>
      <c r="BB202" s="99"/>
      <c r="BC202" s="99"/>
      <c r="BD202" s="99"/>
      <c r="BE202" s="99"/>
      <c r="BF202" s="99"/>
      <c r="BG202" s="99"/>
      <c r="BH202" s="99"/>
    </row>
    <row r="203" spans="1:60" ht="22.5" outlineLevel="1">
      <c r="A203" s="100"/>
      <c r="B203" s="100"/>
      <c r="C203" s="266" t="s">
        <v>1080</v>
      </c>
      <c r="D203" s="265"/>
      <c r="E203" s="264">
        <v>32.35</v>
      </c>
      <c r="F203" s="106"/>
      <c r="G203" s="106"/>
      <c r="H203" s="106"/>
      <c r="I203" s="106"/>
      <c r="J203" s="106"/>
      <c r="K203" s="106"/>
      <c r="L203" s="106"/>
      <c r="M203" s="106"/>
      <c r="N203" s="104"/>
      <c r="O203" s="104"/>
      <c r="P203" s="104"/>
      <c r="Q203" s="104"/>
      <c r="R203" s="104"/>
      <c r="S203" s="104"/>
      <c r="T203" s="105"/>
      <c r="U203" s="104"/>
      <c r="V203" s="99"/>
      <c r="W203" s="99"/>
      <c r="X203" s="99"/>
      <c r="Y203" s="99"/>
      <c r="Z203" s="99"/>
      <c r="AA203" s="99"/>
      <c r="AB203" s="99"/>
      <c r="AC203" s="99"/>
      <c r="AD203" s="99"/>
      <c r="AE203" s="99" t="s">
        <v>725</v>
      </c>
      <c r="AF203" s="99">
        <v>0</v>
      </c>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row>
    <row r="204" spans="1:60" outlineLevel="1">
      <c r="A204" s="100"/>
      <c r="B204" s="100"/>
      <c r="C204" s="266" t="s">
        <v>1064</v>
      </c>
      <c r="D204" s="265"/>
      <c r="E204" s="264">
        <v>2.4</v>
      </c>
      <c r="F204" s="106"/>
      <c r="G204" s="106"/>
      <c r="H204" s="106"/>
      <c r="I204" s="106"/>
      <c r="J204" s="106"/>
      <c r="K204" s="106"/>
      <c r="L204" s="106"/>
      <c r="M204" s="106"/>
      <c r="N204" s="104"/>
      <c r="O204" s="104"/>
      <c r="P204" s="104"/>
      <c r="Q204" s="104"/>
      <c r="R204" s="104"/>
      <c r="S204" s="104"/>
      <c r="T204" s="105"/>
      <c r="U204" s="104"/>
      <c r="V204" s="99"/>
      <c r="W204" s="99"/>
      <c r="X204" s="99"/>
      <c r="Y204" s="99"/>
      <c r="Z204" s="99"/>
      <c r="AA204" s="99"/>
      <c r="AB204" s="99"/>
      <c r="AC204" s="99"/>
      <c r="AD204" s="99"/>
      <c r="AE204" s="99" t="s">
        <v>725</v>
      </c>
      <c r="AF204" s="99">
        <v>0</v>
      </c>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row>
    <row r="205" spans="1:60" outlineLevel="1">
      <c r="A205" s="100"/>
      <c r="B205" s="100"/>
      <c r="C205" s="266" t="s">
        <v>1079</v>
      </c>
      <c r="D205" s="265"/>
      <c r="E205" s="264">
        <v>259.3</v>
      </c>
      <c r="F205" s="106"/>
      <c r="G205" s="106"/>
      <c r="H205" s="106"/>
      <c r="I205" s="106"/>
      <c r="J205" s="106"/>
      <c r="K205" s="106"/>
      <c r="L205" s="106"/>
      <c r="M205" s="106"/>
      <c r="N205" s="104"/>
      <c r="O205" s="104"/>
      <c r="P205" s="104"/>
      <c r="Q205" s="104"/>
      <c r="R205" s="104"/>
      <c r="S205" s="104"/>
      <c r="T205" s="105"/>
      <c r="U205" s="104"/>
      <c r="V205" s="99"/>
      <c r="W205" s="99"/>
      <c r="X205" s="99"/>
      <c r="Y205" s="99"/>
      <c r="Z205" s="99"/>
      <c r="AA205" s="99"/>
      <c r="AB205" s="99"/>
      <c r="AC205" s="99"/>
      <c r="AD205" s="99"/>
      <c r="AE205" s="99" t="s">
        <v>725</v>
      </c>
      <c r="AF205" s="99">
        <v>0</v>
      </c>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row>
    <row r="206" spans="1:60" ht="22.5" outlineLevel="1">
      <c r="A206" s="100">
        <v>36</v>
      </c>
      <c r="B206" s="100" t="s">
        <v>1078</v>
      </c>
      <c r="C206" s="111" t="s">
        <v>1077</v>
      </c>
      <c r="D206" s="104" t="s">
        <v>114</v>
      </c>
      <c r="E206" s="257">
        <v>259.3</v>
      </c>
      <c r="F206" s="256">
        <v>0</v>
      </c>
      <c r="G206" s="106">
        <f>ROUND(E206*F206,2)</f>
        <v>0</v>
      </c>
      <c r="H206" s="106"/>
      <c r="I206" s="106">
        <f>ROUND(E206*H206,2)</f>
        <v>0</v>
      </c>
      <c r="J206" s="106"/>
      <c r="K206" s="106">
        <f>ROUND(E206*J206,2)</f>
        <v>0</v>
      </c>
      <c r="L206" s="106">
        <v>21</v>
      </c>
      <c r="M206" s="106">
        <f>G206*(1+L206/100)</f>
        <v>0</v>
      </c>
      <c r="N206" s="104">
        <v>0.11</v>
      </c>
      <c r="O206" s="104">
        <f>ROUND(E206*N206,5)</f>
        <v>28.523</v>
      </c>
      <c r="P206" s="104">
        <v>0</v>
      </c>
      <c r="Q206" s="104">
        <f>ROUND(E206*P206,5)</f>
        <v>0</v>
      </c>
      <c r="R206" s="104"/>
      <c r="S206" s="104"/>
      <c r="T206" s="105">
        <v>1.1930000000000001</v>
      </c>
      <c r="U206" s="104">
        <f>ROUND(E206*T206,2)</f>
        <v>309.33999999999997</v>
      </c>
      <c r="V206" s="99"/>
      <c r="W206" s="99"/>
      <c r="X206" s="99"/>
      <c r="Y206" s="99"/>
      <c r="Z206" s="99"/>
      <c r="AA206" s="99"/>
      <c r="AB206" s="99"/>
      <c r="AC206" s="99"/>
      <c r="AD206" s="99"/>
      <c r="AE206" s="99" t="s">
        <v>79</v>
      </c>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row>
    <row r="207" spans="1:60" outlineLevel="1">
      <c r="A207" s="100"/>
      <c r="B207" s="100"/>
      <c r="C207" s="266" t="s">
        <v>1076</v>
      </c>
      <c r="D207" s="265"/>
      <c r="E207" s="264">
        <v>356.8</v>
      </c>
      <c r="F207" s="106"/>
      <c r="G207" s="106"/>
      <c r="H207" s="106"/>
      <c r="I207" s="106"/>
      <c r="J207" s="106"/>
      <c r="K207" s="106"/>
      <c r="L207" s="106"/>
      <c r="M207" s="106"/>
      <c r="N207" s="104"/>
      <c r="O207" s="104"/>
      <c r="P207" s="104"/>
      <c r="Q207" s="104"/>
      <c r="R207" s="104"/>
      <c r="S207" s="104"/>
      <c r="T207" s="105"/>
      <c r="U207" s="104"/>
      <c r="V207" s="99"/>
      <c r="W207" s="99"/>
      <c r="X207" s="99"/>
      <c r="Y207" s="99"/>
      <c r="Z207" s="99"/>
      <c r="AA207" s="99"/>
      <c r="AB207" s="99"/>
      <c r="AC207" s="99"/>
      <c r="AD207" s="99"/>
      <c r="AE207" s="99" t="s">
        <v>725</v>
      </c>
      <c r="AF207" s="99">
        <v>0</v>
      </c>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row>
    <row r="208" spans="1:60" outlineLevel="1">
      <c r="A208" s="100"/>
      <c r="B208" s="100"/>
      <c r="C208" s="266" t="s">
        <v>1075</v>
      </c>
      <c r="D208" s="265"/>
      <c r="E208" s="264">
        <v>-97.5</v>
      </c>
      <c r="F208" s="106"/>
      <c r="G208" s="106"/>
      <c r="H208" s="106"/>
      <c r="I208" s="106"/>
      <c r="J208" s="106"/>
      <c r="K208" s="106"/>
      <c r="L208" s="106"/>
      <c r="M208" s="106"/>
      <c r="N208" s="104"/>
      <c r="O208" s="104"/>
      <c r="P208" s="104"/>
      <c r="Q208" s="104"/>
      <c r="R208" s="104"/>
      <c r="S208" s="104"/>
      <c r="T208" s="105"/>
      <c r="U208" s="104"/>
      <c r="V208" s="99"/>
      <c r="W208" s="99"/>
      <c r="X208" s="99"/>
      <c r="Y208" s="99"/>
      <c r="Z208" s="99"/>
      <c r="AA208" s="99"/>
      <c r="AB208" s="99"/>
      <c r="AC208" s="99"/>
      <c r="AD208" s="99"/>
      <c r="AE208" s="99" t="s">
        <v>725</v>
      </c>
      <c r="AF208" s="99">
        <v>0</v>
      </c>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row>
    <row r="209" spans="1:60" ht="22.5" outlineLevel="1">
      <c r="A209" s="100">
        <v>37</v>
      </c>
      <c r="B209" s="100" t="s">
        <v>1074</v>
      </c>
      <c r="C209" s="111" t="s">
        <v>1073</v>
      </c>
      <c r="D209" s="104" t="s">
        <v>114</v>
      </c>
      <c r="E209" s="257">
        <v>264.48599999999999</v>
      </c>
      <c r="F209" s="256">
        <v>0</v>
      </c>
      <c r="G209" s="106">
        <f>ROUND(E209*F209,2)</f>
        <v>0</v>
      </c>
      <c r="H209" s="106"/>
      <c r="I209" s="106">
        <f>ROUND(E209*H209,2)</f>
        <v>0</v>
      </c>
      <c r="J209" s="106"/>
      <c r="K209" s="106">
        <f>ROUND(E209*J209,2)</f>
        <v>0</v>
      </c>
      <c r="L209" s="106">
        <v>21</v>
      </c>
      <c r="M209" s="106">
        <f>G209*(1+L209/100)</f>
        <v>0</v>
      </c>
      <c r="N209" s="104">
        <v>0.2</v>
      </c>
      <c r="O209" s="104">
        <f>ROUND(E209*N209,5)</f>
        <v>52.897199999999998</v>
      </c>
      <c r="P209" s="104">
        <v>0</v>
      </c>
      <c r="Q209" s="104">
        <f>ROUND(E209*P209,5)</f>
        <v>0</v>
      </c>
      <c r="R209" s="104"/>
      <c r="S209" s="104"/>
      <c r="T209" s="105">
        <v>0</v>
      </c>
      <c r="U209" s="104">
        <f>ROUND(E209*T209,2)</f>
        <v>0</v>
      </c>
      <c r="V209" s="99"/>
      <c r="W209" s="99"/>
      <c r="X209" s="99"/>
      <c r="Y209" s="99"/>
      <c r="Z209" s="99"/>
      <c r="AA209" s="99"/>
      <c r="AB209" s="99"/>
      <c r="AC209" s="99"/>
      <c r="AD209" s="99"/>
      <c r="AE209" s="99" t="s">
        <v>745</v>
      </c>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row>
    <row r="210" spans="1:60" outlineLevel="1">
      <c r="A210" s="100"/>
      <c r="B210" s="100"/>
      <c r="C210" s="266" t="s">
        <v>1072</v>
      </c>
      <c r="D210" s="265"/>
      <c r="E210" s="264">
        <v>264.48599999999999</v>
      </c>
      <c r="F210" s="106"/>
      <c r="G210" s="106"/>
      <c r="H210" s="106"/>
      <c r="I210" s="106"/>
      <c r="J210" s="106"/>
      <c r="K210" s="106"/>
      <c r="L210" s="106"/>
      <c r="M210" s="106"/>
      <c r="N210" s="104"/>
      <c r="O210" s="104"/>
      <c r="P210" s="104"/>
      <c r="Q210" s="104"/>
      <c r="R210" s="104"/>
      <c r="S210" s="104"/>
      <c r="T210" s="105"/>
      <c r="U210" s="104"/>
      <c r="V210" s="99"/>
      <c r="W210" s="99"/>
      <c r="X210" s="99"/>
      <c r="Y210" s="99"/>
      <c r="Z210" s="99"/>
      <c r="AA210" s="99"/>
      <c r="AB210" s="99"/>
      <c r="AC210" s="99"/>
      <c r="AD210" s="99"/>
      <c r="AE210" s="99" t="s">
        <v>725</v>
      </c>
      <c r="AF210" s="99">
        <v>0</v>
      </c>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row>
    <row r="211" spans="1:60" ht="22.5" outlineLevel="1">
      <c r="A211" s="100">
        <v>38</v>
      </c>
      <c r="B211" s="100" t="s">
        <v>1071</v>
      </c>
      <c r="C211" s="111" t="s">
        <v>1070</v>
      </c>
      <c r="D211" s="104" t="s">
        <v>114</v>
      </c>
      <c r="E211" s="257">
        <v>8.15</v>
      </c>
      <c r="F211" s="256">
        <v>0</v>
      </c>
      <c r="G211" s="106">
        <f>ROUND(E211*F211,2)</f>
        <v>0</v>
      </c>
      <c r="H211" s="106"/>
      <c r="I211" s="106">
        <f>ROUND(E211*H211,2)</f>
        <v>0</v>
      </c>
      <c r="J211" s="106"/>
      <c r="K211" s="106">
        <f>ROUND(E211*J211,2)</f>
        <v>0</v>
      </c>
      <c r="L211" s="106">
        <v>21</v>
      </c>
      <c r="M211" s="106">
        <f>G211*(1+L211/100)</f>
        <v>0</v>
      </c>
      <c r="N211" s="104">
        <v>0.34499999999999997</v>
      </c>
      <c r="O211" s="104">
        <f>ROUND(E211*N211,5)</f>
        <v>2.81175</v>
      </c>
      <c r="P211" s="104">
        <v>0</v>
      </c>
      <c r="Q211" s="104">
        <f>ROUND(E211*P211,5)</f>
        <v>0</v>
      </c>
      <c r="R211" s="104"/>
      <c r="S211" s="104"/>
      <c r="T211" s="105">
        <v>2.5999999999999999E-2</v>
      </c>
      <c r="U211" s="104">
        <f>ROUND(E211*T211,2)</f>
        <v>0.21</v>
      </c>
      <c r="V211" s="99"/>
      <c r="W211" s="99"/>
      <c r="X211" s="99"/>
      <c r="Y211" s="99"/>
      <c r="Z211" s="99"/>
      <c r="AA211" s="99"/>
      <c r="AB211" s="99"/>
      <c r="AC211" s="99"/>
      <c r="AD211" s="99"/>
      <c r="AE211" s="99" t="s">
        <v>79</v>
      </c>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row>
    <row r="212" spans="1:60" outlineLevel="1">
      <c r="A212" s="100"/>
      <c r="B212" s="100"/>
      <c r="C212" s="383" t="s">
        <v>1069</v>
      </c>
      <c r="D212" s="384"/>
      <c r="E212" s="385"/>
      <c r="F212" s="386"/>
      <c r="G212" s="366"/>
      <c r="H212" s="106"/>
      <c r="I212" s="106"/>
      <c r="J212" s="106"/>
      <c r="K212" s="106"/>
      <c r="L212" s="106"/>
      <c r="M212" s="106"/>
      <c r="N212" s="104"/>
      <c r="O212" s="104"/>
      <c r="P212" s="104"/>
      <c r="Q212" s="104"/>
      <c r="R212" s="104"/>
      <c r="S212" s="104"/>
      <c r="T212" s="105"/>
      <c r="U212" s="104"/>
      <c r="V212" s="99"/>
      <c r="W212" s="99"/>
      <c r="X212" s="99"/>
      <c r="Y212" s="99"/>
      <c r="Z212" s="99"/>
      <c r="AA212" s="99"/>
      <c r="AB212" s="99"/>
      <c r="AC212" s="99"/>
      <c r="AD212" s="99"/>
      <c r="AE212" s="99" t="s">
        <v>80</v>
      </c>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101" t="str">
        <f>C212</f>
        <v>Podklad ze štěrkodrti s rozprostřením a zhutněním. Započítána 1/2 plochy - využít stávající.</v>
      </c>
      <c r="BB212" s="99"/>
      <c r="BC212" s="99"/>
      <c r="BD212" s="99"/>
      <c r="BE212" s="99"/>
      <c r="BF212" s="99"/>
      <c r="BG212" s="99"/>
      <c r="BH212" s="99"/>
    </row>
    <row r="213" spans="1:60" ht="22.5" outlineLevel="1">
      <c r="A213" s="100"/>
      <c r="B213" s="100"/>
      <c r="C213" s="266" t="s">
        <v>1068</v>
      </c>
      <c r="D213" s="265"/>
      <c r="E213" s="264">
        <v>8.15</v>
      </c>
      <c r="F213" s="106"/>
      <c r="G213" s="106"/>
      <c r="H213" s="106"/>
      <c r="I213" s="106"/>
      <c r="J213" s="106"/>
      <c r="K213" s="106"/>
      <c r="L213" s="106"/>
      <c r="M213" s="106"/>
      <c r="N213" s="104"/>
      <c r="O213" s="104"/>
      <c r="P213" s="104"/>
      <c r="Q213" s="104"/>
      <c r="R213" s="104"/>
      <c r="S213" s="104"/>
      <c r="T213" s="105"/>
      <c r="U213" s="104"/>
      <c r="V213" s="99"/>
      <c r="W213" s="99"/>
      <c r="X213" s="99"/>
      <c r="Y213" s="99"/>
      <c r="Z213" s="99"/>
      <c r="AA213" s="99"/>
      <c r="AB213" s="99"/>
      <c r="AC213" s="99"/>
      <c r="AD213" s="99"/>
      <c r="AE213" s="99" t="s">
        <v>725</v>
      </c>
      <c r="AF213" s="99">
        <v>0</v>
      </c>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row>
    <row r="214" spans="1:60" ht="22.5" outlineLevel="1">
      <c r="A214" s="100">
        <v>39</v>
      </c>
      <c r="B214" s="100" t="s">
        <v>1067</v>
      </c>
      <c r="C214" s="111" t="s">
        <v>1066</v>
      </c>
      <c r="D214" s="104" t="s">
        <v>114</v>
      </c>
      <c r="E214" s="257">
        <v>67.099999999999994</v>
      </c>
      <c r="F214" s="256">
        <v>0</v>
      </c>
      <c r="G214" s="106">
        <f>ROUND(E214*F214,2)</f>
        <v>0</v>
      </c>
      <c r="H214" s="106"/>
      <c r="I214" s="106">
        <f>ROUND(E214*H214,2)</f>
        <v>0</v>
      </c>
      <c r="J214" s="106"/>
      <c r="K214" s="106">
        <f>ROUND(E214*J214,2)</f>
        <v>0</v>
      </c>
      <c r="L214" s="106">
        <v>21</v>
      </c>
      <c r="M214" s="106">
        <f>G214*(1+L214/100)</f>
        <v>0</v>
      </c>
      <c r="N214" s="104">
        <v>5.5449999999999999E-2</v>
      </c>
      <c r="O214" s="104">
        <f>ROUND(E214*N214,5)</f>
        <v>3.7206999999999999</v>
      </c>
      <c r="P214" s="104">
        <v>0</v>
      </c>
      <c r="Q214" s="104">
        <f>ROUND(E214*P214,5)</f>
        <v>0</v>
      </c>
      <c r="R214" s="104"/>
      <c r="S214" s="104"/>
      <c r="T214" s="105">
        <v>0.442</v>
      </c>
      <c r="U214" s="104">
        <f>ROUND(E214*T214,2)</f>
        <v>29.66</v>
      </c>
      <c r="V214" s="99"/>
      <c r="W214" s="99"/>
      <c r="X214" s="99"/>
      <c r="Y214" s="99"/>
      <c r="Z214" s="99"/>
      <c r="AA214" s="99"/>
      <c r="AB214" s="99"/>
      <c r="AC214" s="99"/>
      <c r="AD214" s="99"/>
      <c r="AE214" s="99" t="s">
        <v>79</v>
      </c>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row>
    <row r="215" spans="1:60" ht="22.5" outlineLevel="1">
      <c r="A215" s="100"/>
      <c r="B215" s="100"/>
      <c r="C215" s="383" t="s">
        <v>1055</v>
      </c>
      <c r="D215" s="384"/>
      <c r="E215" s="385"/>
      <c r="F215" s="386"/>
      <c r="G215" s="366"/>
      <c r="H215" s="106"/>
      <c r="I215" s="106"/>
      <c r="J215" s="106"/>
      <c r="K215" s="106"/>
      <c r="L215" s="106"/>
      <c r="M215" s="106"/>
      <c r="N215" s="104"/>
      <c r="O215" s="104"/>
      <c r="P215" s="104"/>
      <c r="Q215" s="104"/>
      <c r="R215" s="104"/>
      <c r="S215" s="104"/>
      <c r="T215" s="105"/>
      <c r="U215" s="104"/>
      <c r="V215" s="99"/>
      <c r="W215" s="99"/>
      <c r="X215" s="99"/>
      <c r="Y215" s="99"/>
      <c r="Z215" s="99"/>
      <c r="AA215" s="99"/>
      <c r="AB215" s="99"/>
      <c r="AC215" s="99"/>
      <c r="AD215" s="99"/>
      <c r="AE215" s="99" t="s">
        <v>80</v>
      </c>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101" t="str">
        <f>C215</f>
        <v>s provedením lože z kameniva drceného, s vyplněním spár, s dvojitým hutněním vibrováním, a se smetením přebytečného materiálu na krajnici. S dodáním hmot pro lože a výplň spár.</v>
      </c>
      <c r="BB215" s="99"/>
      <c r="BC215" s="99"/>
      <c r="BD215" s="99"/>
      <c r="BE215" s="99"/>
      <c r="BF215" s="99"/>
      <c r="BG215" s="99"/>
      <c r="BH215" s="99"/>
    </row>
    <row r="216" spans="1:60" ht="22.5" outlineLevel="1">
      <c r="A216" s="100"/>
      <c r="B216" s="100"/>
      <c r="C216" s="266" t="s">
        <v>1065</v>
      </c>
      <c r="D216" s="265"/>
      <c r="E216" s="264">
        <v>64.7</v>
      </c>
      <c r="F216" s="106"/>
      <c r="G216" s="106"/>
      <c r="H216" s="106"/>
      <c r="I216" s="106"/>
      <c r="J216" s="106"/>
      <c r="K216" s="106"/>
      <c r="L216" s="106"/>
      <c r="M216" s="106"/>
      <c r="N216" s="104"/>
      <c r="O216" s="104"/>
      <c r="P216" s="104"/>
      <c r="Q216" s="104"/>
      <c r="R216" s="104"/>
      <c r="S216" s="104"/>
      <c r="T216" s="105"/>
      <c r="U216" s="104"/>
      <c r="V216" s="99"/>
      <c r="W216" s="99"/>
      <c r="X216" s="99"/>
      <c r="Y216" s="99"/>
      <c r="Z216" s="99"/>
      <c r="AA216" s="99"/>
      <c r="AB216" s="99"/>
      <c r="AC216" s="99"/>
      <c r="AD216" s="99"/>
      <c r="AE216" s="99" t="s">
        <v>725</v>
      </c>
      <c r="AF216" s="99">
        <v>0</v>
      </c>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row>
    <row r="217" spans="1:60" outlineLevel="1">
      <c r="A217" s="100"/>
      <c r="B217" s="100"/>
      <c r="C217" s="266" t="s">
        <v>1064</v>
      </c>
      <c r="D217" s="265"/>
      <c r="E217" s="264">
        <v>2.4</v>
      </c>
      <c r="F217" s="106"/>
      <c r="G217" s="106"/>
      <c r="H217" s="106"/>
      <c r="I217" s="106"/>
      <c r="J217" s="106"/>
      <c r="K217" s="106"/>
      <c r="L217" s="106"/>
      <c r="M217" s="106"/>
      <c r="N217" s="104"/>
      <c r="O217" s="104"/>
      <c r="P217" s="104"/>
      <c r="Q217" s="104"/>
      <c r="R217" s="104"/>
      <c r="S217" s="104"/>
      <c r="T217" s="105"/>
      <c r="U217" s="104"/>
      <c r="V217" s="99"/>
      <c r="W217" s="99"/>
      <c r="X217" s="99"/>
      <c r="Y217" s="99"/>
      <c r="Z217" s="99"/>
      <c r="AA217" s="99"/>
      <c r="AB217" s="99"/>
      <c r="AC217" s="99"/>
      <c r="AD217" s="99"/>
      <c r="AE217" s="99" t="s">
        <v>725</v>
      </c>
      <c r="AF217" s="99">
        <v>0</v>
      </c>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row>
    <row r="218" spans="1:60" outlineLevel="1">
      <c r="A218" s="100">
        <v>40</v>
      </c>
      <c r="B218" s="100" t="s">
        <v>1063</v>
      </c>
      <c r="C218" s="111" t="s">
        <v>1062</v>
      </c>
      <c r="D218" s="104" t="s">
        <v>114</v>
      </c>
      <c r="E218" s="257">
        <v>6.47</v>
      </c>
      <c r="F218" s="256">
        <v>0</v>
      </c>
      <c r="G218" s="106">
        <f>ROUND(E218*F218,2)</f>
        <v>0</v>
      </c>
      <c r="H218" s="106"/>
      <c r="I218" s="106">
        <f>ROUND(E218*H218,2)</f>
        <v>0</v>
      </c>
      <c r="J218" s="106"/>
      <c r="K218" s="106">
        <f>ROUND(E218*J218,2)</f>
        <v>0</v>
      </c>
      <c r="L218" s="106">
        <v>21</v>
      </c>
      <c r="M218" s="106">
        <f>G218*(1+L218/100)</f>
        <v>0</v>
      </c>
      <c r="N218" s="104">
        <v>0.13100000000000001</v>
      </c>
      <c r="O218" s="104">
        <f>ROUND(E218*N218,5)</f>
        <v>0.84757000000000005</v>
      </c>
      <c r="P218" s="104">
        <v>0</v>
      </c>
      <c r="Q218" s="104">
        <f>ROUND(E218*P218,5)</f>
        <v>0</v>
      </c>
      <c r="R218" s="104"/>
      <c r="S218" s="104"/>
      <c r="T218" s="105">
        <v>0</v>
      </c>
      <c r="U218" s="104">
        <f>ROUND(E218*T218,2)</f>
        <v>0</v>
      </c>
      <c r="V218" s="99"/>
      <c r="W218" s="99"/>
      <c r="X218" s="99"/>
      <c r="Y218" s="99"/>
      <c r="Z218" s="99"/>
      <c r="AA218" s="99"/>
      <c r="AB218" s="99"/>
      <c r="AC218" s="99"/>
      <c r="AD218" s="99"/>
      <c r="AE218" s="99" t="s">
        <v>745</v>
      </c>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row>
    <row r="219" spans="1:60" outlineLevel="1">
      <c r="A219" s="100"/>
      <c r="B219" s="100"/>
      <c r="C219" s="383" t="s">
        <v>1051</v>
      </c>
      <c r="D219" s="384"/>
      <c r="E219" s="385"/>
      <c r="F219" s="386"/>
      <c r="G219" s="366"/>
      <c r="H219" s="106"/>
      <c r="I219" s="106"/>
      <c r="J219" s="106"/>
      <c r="K219" s="106"/>
      <c r="L219" s="106"/>
      <c r="M219" s="106"/>
      <c r="N219" s="104"/>
      <c r="O219" s="104"/>
      <c r="P219" s="104"/>
      <c r="Q219" s="104"/>
      <c r="R219" s="104"/>
      <c r="S219" s="104"/>
      <c r="T219" s="105"/>
      <c r="U219" s="104"/>
      <c r="V219" s="99"/>
      <c r="W219" s="99"/>
      <c r="X219" s="99"/>
      <c r="Y219" s="99"/>
      <c r="Z219" s="99"/>
      <c r="AA219" s="99"/>
      <c r="AB219" s="99"/>
      <c r="AC219" s="99"/>
      <c r="AD219" s="99"/>
      <c r="AE219" s="99" t="s">
        <v>80</v>
      </c>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101" t="str">
        <f>C219</f>
        <v>Započítána 10% plochy - využít stávající.</v>
      </c>
      <c r="BB219" s="99"/>
      <c r="BC219" s="99"/>
      <c r="BD219" s="99"/>
      <c r="BE219" s="99"/>
      <c r="BF219" s="99"/>
      <c r="BG219" s="99"/>
      <c r="BH219" s="99"/>
    </row>
    <row r="220" spans="1:60" ht="22.5" outlineLevel="1">
      <c r="A220" s="100"/>
      <c r="B220" s="100"/>
      <c r="C220" s="266" t="s">
        <v>1061</v>
      </c>
      <c r="D220" s="265"/>
      <c r="E220" s="264">
        <v>6.47</v>
      </c>
      <c r="F220" s="106"/>
      <c r="G220" s="106"/>
      <c r="H220" s="106"/>
      <c r="I220" s="106"/>
      <c r="J220" s="106"/>
      <c r="K220" s="106"/>
      <c r="L220" s="106"/>
      <c r="M220" s="106"/>
      <c r="N220" s="104"/>
      <c r="O220" s="104"/>
      <c r="P220" s="104"/>
      <c r="Q220" s="104"/>
      <c r="R220" s="104"/>
      <c r="S220" s="104"/>
      <c r="T220" s="105"/>
      <c r="U220" s="104"/>
      <c r="V220" s="99"/>
      <c r="W220" s="99"/>
      <c r="X220" s="99"/>
      <c r="Y220" s="99"/>
      <c r="Z220" s="99"/>
      <c r="AA220" s="99"/>
      <c r="AB220" s="99"/>
      <c r="AC220" s="99"/>
      <c r="AD220" s="99"/>
      <c r="AE220" s="99" t="s">
        <v>725</v>
      </c>
      <c r="AF220" s="99">
        <v>0</v>
      </c>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row>
    <row r="221" spans="1:60" ht="22.5" outlineLevel="1">
      <c r="A221" s="100">
        <v>41</v>
      </c>
      <c r="B221" s="100" t="s">
        <v>1060</v>
      </c>
      <c r="C221" s="111" t="s">
        <v>1059</v>
      </c>
      <c r="D221" s="104" t="s">
        <v>114</v>
      </c>
      <c r="E221" s="257">
        <v>2.4</v>
      </c>
      <c r="F221" s="256">
        <v>0</v>
      </c>
      <c r="G221" s="106">
        <f>ROUND(E221*F221,2)</f>
        <v>0</v>
      </c>
      <c r="H221" s="106"/>
      <c r="I221" s="106">
        <f>ROUND(E221*H221,2)</f>
        <v>0</v>
      </c>
      <c r="J221" s="106"/>
      <c r="K221" s="106">
        <f>ROUND(E221*J221,2)</f>
        <v>0</v>
      </c>
      <c r="L221" s="106">
        <v>21</v>
      </c>
      <c r="M221" s="106">
        <f>G221*(1+L221/100)</f>
        <v>0</v>
      </c>
      <c r="N221" s="104">
        <v>0.13150000000000001</v>
      </c>
      <c r="O221" s="104">
        <f>ROUND(E221*N221,5)</f>
        <v>0.31559999999999999</v>
      </c>
      <c r="P221" s="104">
        <v>0</v>
      </c>
      <c r="Q221" s="104">
        <f>ROUND(E221*P221,5)</f>
        <v>0</v>
      </c>
      <c r="R221" s="104"/>
      <c r="S221" s="104"/>
      <c r="T221" s="105">
        <v>0</v>
      </c>
      <c r="U221" s="104">
        <f>ROUND(E221*T221,2)</f>
        <v>0</v>
      </c>
      <c r="V221" s="99"/>
      <c r="W221" s="99"/>
      <c r="X221" s="99"/>
      <c r="Y221" s="99"/>
      <c r="Z221" s="99"/>
      <c r="AA221" s="99"/>
      <c r="AB221" s="99"/>
      <c r="AC221" s="99"/>
      <c r="AD221" s="99"/>
      <c r="AE221" s="99" t="s">
        <v>745</v>
      </c>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row>
    <row r="222" spans="1:60" outlineLevel="1">
      <c r="A222" s="100"/>
      <c r="B222" s="100"/>
      <c r="C222" s="266" t="s">
        <v>1058</v>
      </c>
      <c r="D222" s="265"/>
      <c r="E222" s="264">
        <v>2.4</v>
      </c>
      <c r="F222" s="106"/>
      <c r="G222" s="106"/>
      <c r="H222" s="106"/>
      <c r="I222" s="106"/>
      <c r="J222" s="106"/>
      <c r="K222" s="106"/>
      <c r="L222" s="106"/>
      <c r="M222" s="106"/>
      <c r="N222" s="104"/>
      <c r="O222" s="104"/>
      <c r="P222" s="104"/>
      <c r="Q222" s="104"/>
      <c r="R222" s="104"/>
      <c r="S222" s="104"/>
      <c r="T222" s="105"/>
      <c r="U222" s="104"/>
      <c r="V222" s="99"/>
      <c r="W222" s="99"/>
      <c r="X222" s="99"/>
      <c r="Y222" s="99"/>
      <c r="Z222" s="99"/>
      <c r="AA222" s="99"/>
      <c r="AB222" s="99"/>
      <c r="AC222" s="99"/>
      <c r="AD222" s="99"/>
      <c r="AE222" s="99" t="s">
        <v>725</v>
      </c>
      <c r="AF222" s="99">
        <v>0</v>
      </c>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row>
    <row r="223" spans="1:60" outlineLevel="1">
      <c r="A223" s="100">
        <v>42</v>
      </c>
      <c r="B223" s="100" t="s">
        <v>1057</v>
      </c>
      <c r="C223" s="111" t="s">
        <v>1056</v>
      </c>
      <c r="D223" s="104" t="s">
        <v>114</v>
      </c>
      <c r="E223" s="257">
        <v>16.22</v>
      </c>
      <c r="F223" s="256">
        <v>0</v>
      </c>
      <c r="G223" s="106">
        <f>ROUND(E223*F223,2)</f>
        <v>0</v>
      </c>
      <c r="H223" s="106"/>
      <c r="I223" s="106">
        <f>ROUND(E223*H223,2)</f>
        <v>0</v>
      </c>
      <c r="J223" s="106"/>
      <c r="K223" s="106">
        <f>ROUND(E223*J223,2)</f>
        <v>0</v>
      </c>
      <c r="L223" s="106">
        <v>21</v>
      </c>
      <c r="M223" s="106">
        <f>G223*(1+L223/100)</f>
        <v>0</v>
      </c>
      <c r="N223" s="104">
        <v>7.3899999999999993E-2</v>
      </c>
      <c r="O223" s="104">
        <f>ROUND(E223*N223,5)</f>
        <v>1.1986600000000001</v>
      </c>
      <c r="P223" s="104">
        <v>0</v>
      </c>
      <c r="Q223" s="104">
        <f>ROUND(E223*P223,5)</f>
        <v>0</v>
      </c>
      <c r="R223" s="104"/>
      <c r="S223" s="104"/>
      <c r="T223" s="105">
        <v>0.47799999999999998</v>
      </c>
      <c r="U223" s="104">
        <f>ROUND(E223*T223,2)</f>
        <v>7.75</v>
      </c>
      <c r="V223" s="99"/>
      <c r="W223" s="99"/>
      <c r="X223" s="99"/>
      <c r="Y223" s="99"/>
      <c r="Z223" s="99"/>
      <c r="AA223" s="99"/>
      <c r="AB223" s="99"/>
      <c r="AC223" s="99"/>
      <c r="AD223" s="99"/>
      <c r="AE223" s="99" t="s">
        <v>79</v>
      </c>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row>
    <row r="224" spans="1:60" ht="22.5" outlineLevel="1">
      <c r="A224" s="100"/>
      <c r="B224" s="100"/>
      <c r="C224" s="383" t="s">
        <v>1055</v>
      </c>
      <c r="D224" s="384"/>
      <c r="E224" s="385"/>
      <c r="F224" s="386"/>
      <c r="G224" s="366"/>
      <c r="H224" s="106"/>
      <c r="I224" s="106"/>
      <c r="J224" s="106"/>
      <c r="K224" s="106"/>
      <c r="L224" s="106"/>
      <c r="M224" s="106"/>
      <c r="N224" s="104"/>
      <c r="O224" s="104"/>
      <c r="P224" s="104"/>
      <c r="Q224" s="104"/>
      <c r="R224" s="104"/>
      <c r="S224" s="104"/>
      <c r="T224" s="105"/>
      <c r="U224" s="104"/>
      <c r="V224" s="99"/>
      <c r="W224" s="99"/>
      <c r="X224" s="99"/>
      <c r="Y224" s="99"/>
      <c r="Z224" s="99"/>
      <c r="AA224" s="99"/>
      <c r="AB224" s="99"/>
      <c r="AC224" s="99"/>
      <c r="AD224" s="99"/>
      <c r="AE224" s="99" t="s">
        <v>80</v>
      </c>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101" t="str">
        <f>C224</f>
        <v>s provedením lože z kameniva drceného, s vyplněním spár, s dvojitým hutněním vibrováním, a se smetením přebytečného materiálu na krajnici. S dodáním hmot pro lože a výplň spár.</v>
      </c>
      <c r="BB224" s="99"/>
      <c r="BC224" s="99"/>
      <c r="BD224" s="99"/>
      <c r="BE224" s="99"/>
      <c r="BF224" s="99"/>
      <c r="BG224" s="99"/>
      <c r="BH224" s="99"/>
    </row>
    <row r="225" spans="1:60" ht="22.5" outlineLevel="1">
      <c r="A225" s="100"/>
      <c r="B225" s="100"/>
      <c r="C225" s="266" t="s">
        <v>1054</v>
      </c>
      <c r="D225" s="265"/>
      <c r="E225" s="264">
        <v>16.22</v>
      </c>
      <c r="F225" s="106"/>
      <c r="G225" s="106"/>
      <c r="H225" s="106"/>
      <c r="I225" s="106"/>
      <c r="J225" s="106"/>
      <c r="K225" s="106"/>
      <c r="L225" s="106"/>
      <c r="M225" s="106"/>
      <c r="N225" s="104"/>
      <c r="O225" s="104"/>
      <c r="P225" s="104"/>
      <c r="Q225" s="104"/>
      <c r="R225" s="104"/>
      <c r="S225" s="104"/>
      <c r="T225" s="105"/>
      <c r="U225" s="104"/>
      <c r="V225" s="99"/>
      <c r="W225" s="99"/>
      <c r="X225" s="99"/>
      <c r="Y225" s="99"/>
      <c r="Z225" s="99"/>
      <c r="AA225" s="99"/>
      <c r="AB225" s="99"/>
      <c r="AC225" s="99"/>
      <c r="AD225" s="99"/>
      <c r="AE225" s="99" t="s">
        <v>725</v>
      </c>
      <c r="AF225" s="99">
        <v>0</v>
      </c>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row>
    <row r="226" spans="1:60" outlineLevel="1">
      <c r="A226" s="100">
        <v>43</v>
      </c>
      <c r="B226" s="100" t="s">
        <v>1053</v>
      </c>
      <c r="C226" s="111" t="s">
        <v>1052</v>
      </c>
      <c r="D226" s="104" t="s">
        <v>114</v>
      </c>
      <c r="E226" s="257">
        <v>1.6220000000000001</v>
      </c>
      <c r="F226" s="256">
        <v>0</v>
      </c>
      <c r="G226" s="106">
        <f>ROUND(E226*F226,2)</f>
        <v>0</v>
      </c>
      <c r="H226" s="106"/>
      <c r="I226" s="106">
        <f>ROUND(E226*H226,2)</f>
        <v>0</v>
      </c>
      <c r="J226" s="106"/>
      <c r="K226" s="106">
        <f>ROUND(E226*J226,2)</f>
        <v>0</v>
      </c>
      <c r="L226" s="106">
        <v>21</v>
      </c>
      <c r="M226" s="106">
        <f>G226*(1+L226/100)</f>
        <v>0</v>
      </c>
      <c r="N226" s="104">
        <v>0.17499999999999999</v>
      </c>
      <c r="O226" s="104">
        <f>ROUND(E226*N226,5)</f>
        <v>0.28384999999999999</v>
      </c>
      <c r="P226" s="104">
        <v>0</v>
      </c>
      <c r="Q226" s="104">
        <f>ROUND(E226*P226,5)</f>
        <v>0</v>
      </c>
      <c r="R226" s="104"/>
      <c r="S226" s="104"/>
      <c r="T226" s="105">
        <v>0</v>
      </c>
      <c r="U226" s="104">
        <f>ROUND(E226*T226,2)</f>
        <v>0</v>
      </c>
      <c r="V226" s="99"/>
      <c r="W226" s="99"/>
      <c r="X226" s="99"/>
      <c r="Y226" s="99"/>
      <c r="Z226" s="99"/>
      <c r="AA226" s="99"/>
      <c r="AB226" s="99"/>
      <c r="AC226" s="99"/>
      <c r="AD226" s="99"/>
      <c r="AE226" s="99" t="s">
        <v>745</v>
      </c>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row>
    <row r="227" spans="1:60" outlineLevel="1">
      <c r="A227" s="100"/>
      <c r="B227" s="100"/>
      <c r="C227" s="383" t="s">
        <v>1051</v>
      </c>
      <c r="D227" s="384"/>
      <c r="E227" s="385"/>
      <c r="F227" s="386"/>
      <c r="G227" s="366"/>
      <c r="H227" s="106"/>
      <c r="I227" s="106"/>
      <c r="J227" s="106"/>
      <c r="K227" s="106"/>
      <c r="L227" s="106"/>
      <c r="M227" s="106"/>
      <c r="N227" s="104"/>
      <c r="O227" s="104"/>
      <c r="P227" s="104"/>
      <c r="Q227" s="104"/>
      <c r="R227" s="104"/>
      <c r="S227" s="104"/>
      <c r="T227" s="105"/>
      <c r="U227" s="104"/>
      <c r="V227" s="99"/>
      <c r="W227" s="99"/>
      <c r="X227" s="99"/>
      <c r="Y227" s="99"/>
      <c r="Z227" s="99"/>
      <c r="AA227" s="99"/>
      <c r="AB227" s="99"/>
      <c r="AC227" s="99"/>
      <c r="AD227" s="99"/>
      <c r="AE227" s="99" t="s">
        <v>80</v>
      </c>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101" t="str">
        <f>C227</f>
        <v>Započítána 10% plochy - využít stávající.</v>
      </c>
      <c r="BB227" s="99"/>
      <c r="BC227" s="99"/>
      <c r="BD227" s="99"/>
      <c r="BE227" s="99"/>
      <c r="BF227" s="99"/>
      <c r="BG227" s="99"/>
      <c r="BH227" s="99"/>
    </row>
    <row r="228" spans="1:60" ht="22.5" outlineLevel="1">
      <c r="A228" s="100"/>
      <c r="B228" s="100"/>
      <c r="C228" s="266" t="s">
        <v>1050</v>
      </c>
      <c r="D228" s="265"/>
      <c r="E228" s="264">
        <v>1.6220000000000001</v>
      </c>
      <c r="F228" s="106"/>
      <c r="G228" s="106"/>
      <c r="H228" s="106"/>
      <c r="I228" s="106"/>
      <c r="J228" s="106"/>
      <c r="K228" s="106"/>
      <c r="L228" s="106"/>
      <c r="M228" s="106"/>
      <c r="N228" s="104"/>
      <c r="O228" s="104"/>
      <c r="P228" s="104"/>
      <c r="Q228" s="104"/>
      <c r="R228" s="104"/>
      <c r="S228" s="104"/>
      <c r="T228" s="105"/>
      <c r="U228" s="104"/>
      <c r="V228" s="99"/>
      <c r="W228" s="99"/>
      <c r="X228" s="99"/>
      <c r="Y228" s="99"/>
      <c r="Z228" s="99"/>
      <c r="AA228" s="99"/>
      <c r="AB228" s="99"/>
      <c r="AC228" s="99"/>
      <c r="AD228" s="99"/>
      <c r="AE228" s="99" t="s">
        <v>725</v>
      </c>
      <c r="AF228" s="99">
        <v>0</v>
      </c>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row>
    <row r="229" spans="1:60" ht="22.5" outlineLevel="1">
      <c r="A229" s="100">
        <v>44</v>
      </c>
      <c r="B229" s="100" t="s">
        <v>1049</v>
      </c>
      <c r="C229" s="111" t="s">
        <v>1048</v>
      </c>
      <c r="D229" s="104" t="s">
        <v>114</v>
      </c>
      <c r="E229" s="257">
        <v>19.2</v>
      </c>
      <c r="F229" s="256">
        <v>0</v>
      </c>
      <c r="G229" s="106">
        <f>ROUND(E229*F229,2)</f>
        <v>0</v>
      </c>
      <c r="H229" s="106"/>
      <c r="I229" s="106">
        <f>ROUND(E229*H229,2)</f>
        <v>0</v>
      </c>
      <c r="J229" s="106"/>
      <c r="K229" s="106">
        <f>ROUND(E229*J229,2)</f>
        <v>0</v>
      </c>
      <c r="L229" s="106">
        <v>21</v>
      </c>
      <c r="M229" s="106">
        <f>G229*(1+L229/100)</f>
        <v>0</v>
      </c>
      <c r="N229" s="104">
        <v>0</v>
      </c>
      <c r="O229" s="104">
        <f>ROUND(E229*N229,5)</f>
        <v>0</v>
      </c>
      <c r="P229" s="104">
        <v>0</v>
      </c>
      <c r="Q229" s="104">
        <f>ROUND(E229*P229,5)</f>
        <v>0</v>
      </c>
      <c r="R229" s="104"/>
      <c r="S229" s="104"/>
      <c r="T229" s="105">
        <v>2.5999999999999999E-2</v>
      </c>
      <c r="U229" s="104">
        <f>ROUND(E229*T229,2)</f>
        <v>0.5</v>
      </c>
      <c r="V229" s="99"/>
      <c r="W229" s="99"/>
      <c r="X229" s="99"/>
      <c r="Y229" s="99"/>
      <c r="Z229" s="99"/>
      <c r="AA229" s="99"/>
      <c r="AB229" s="99"/>
      <c r="AC229" s="99"/>
      <c r="AD229" s="99"/>
      <c r="AE229" s="99" t="s">
        <v>79</v>
      </c>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row>
    <row r="230" spans="1:60" outlineLevel="1">
      <c r="A230" s="100"/>
      <c r="B230" s="100"/>
      <c r="C230" s="266" t="s">
        <v>1047</v>
      </c>
      <c r="D230" s="265"/>
      <c r="E230" s="264">
        <v>19.2</v>
      </c>
      <c r="F230" s="106"/>
      <c r="G230" s="106"/>
      <c r="H230" s="106"/>
      <c r="I230" s="106"/>
      <c r="J230" s="106"/>
      <c r="K230" s="106"/>
      <c r="L230" s="106"/>
      <c r="M230" s="106"/>
      <c r="N230" s="104"/>
      <c r="O230" s="104"/>
      <c r="P230" s="104"/>
      <c r="Q230" s="104"/>
      <c r="R230" s="104"/>
      <c r="S230" s="104"/>
      <c r="T230" s="105"/>
      <c r="U230" s="104"/>
      <c r="V230" s="99"/>
      <c r="W230" s="99"/>
      <c r="X230" s="99"/>
      <c r="Y230" s="99"/>
      <c r="Z230" s="99"/>
      <c r="AA230" s="99"/>
      <c r="AB230" s="99"/>
      <c r="AC230" s="99"/>
      <c r="AD230" s="99"/>
      <c r="AE230" s="99" t="s">
        <v>725</v>
      </c>
      <c r="AF230" s="99">
        <v>0</v>
      </c>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row>
    <row r="231" spans="1:60" outlineLevel="1">
      <c r="A231" s="100">
        <v>45</v>
      </c>
      <c r="B231" s="100" t="s">
        <v>1046</v>
      </c>
      <c r="C231" s="111" t="s">
        <v>1045</v>
      </c>
      <c r="D231" s="104" t="s">
        <v>120</v>
      </c>
      <c r="E231" s="257">
        <v>5.0688000000000004</v>
      </c>
      <c r="F231" s="256">
        <v>0</v>
      </c>
      <c r="G231" s="106">
        <f>ROUND(E231*F231,2)</f>
        <v>0</v>
      </c>
      <c r="H231" s="106"/>
      <c r="I231" s="106">
        <f>ROUND(E231*H231,2)</f>
        <v>0</v>
      </c>
      <c r="J231" s="106"/>
      <c r="K231" s="106">
        <f>ROUND(E231*J231,2)</f>
        <v>0</v>
      </c>
      <c r="L231" s="106">
        <v>21</v>
      </c>
      <c r="M231" s="106">
        <f>G231*(1+L231/100)</f>
        <v>0</v>
      </c>
      <c r="N231" s="104">
        <v>1</v>
      </c>
      <c r="O231" s="104">
        <f>ROUND(E231*N231,5)</f>
        <v>5.0688000000000004</v>
      </c>
      <c r="P231" s="104">
        <v>0</v>
      </c>
      <c r="Q231" s="104">
        <f>ROUND(E231*P231,5)</f>
        <v>0</v>
      </c>
      <c r="R231" s="104"/>
      <c r="S231" s="104"/>
      <c r="T231" s="105">
        <v>0</v>
      </c>
      <c r="U231" s="104">
        <f>ROUND(E231*T231,2)</f>
        <v>0</v>
      </c>
      <c r="V231" s="99"/>
      <c r="W231" s="99"/>
      <c r="X231" s="99"/>
      <c r="Y231" s="99"/>
      <c r="Z231" s="99"/>
      <c r="AA231" s="99"/>
      <c r="AB231" s="99"/>
      <c r="AC231" s="99"/>
      <c r="AD231" s="99"/>
      <c r="AE231" s="99" t="s">
        <v>745</v>
      </c>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row>
    <row r="232" spans="1:60" ht="22.5" outlineLevel="1">
      <c r="A232" s="100"/>
      <c r="B232" s="100"/>
      <c r="C232" s="266" t="s">
        <v>1044</v>
      </c>
      <c r="D232" s="265"/>
      <c r="E232" s="264">
        <v>5.0688000000000004</v>
      </c>
      <c r="F232" s="106"/>
      <c r="G232" s="106"/>
      <c r="H232" s="106"/>
      <c r="I232" s="106"/>
      <c r="J232" s="106"/>
      <c r="K232" s="106"/>
      <c r="L232" s="106"/>
      <c r="M232" s="106"/>
      <c r="N232" s="104"/>
      <c r="O232" s="104"/>
      <c r="P232" s="104"/>
      <c r="Q232" s="104"/>
      <c r="R232" s="104"/>
      <c r="S232" s="104"/>
      <c r="T232" s="105"/>
      <c r="U232" s="104"/>
      <c r="V232" s="99"/>
      <c r="W232" s="99"/>
      <c r="X232" s="99"/>
      <c r="Y232" s="99"/>
      <c r="Z232" s="99"/>
      <c r="AA232" s="99"/>
      <c r="AB232" s="99"/>
      <c r="AC232" s="99"/>
      <c r="AD232" s="99"/>
      <c r="AE232" s="99" t="s">
        <v>725</v>
      </c>
      <c r="AF232" s="99">
        <v>0</v>
      </c>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row>
    <row r="233" spans="1:60" ht="22.5" outlineLevel="1">
      <c r="A233" s="100">
        <v>46</v>
      </c>
      <c r="B233" s="100" t="s">
        <v>1043</v>
      </c>
      <c r="C233" s="111" t="s">
        <v>1042</v>
      </c>
      <c r="D233" s="104" t="s">
        <v>114</v>
      </c>
      <c r="E233" s="257">
        <v>22.1</v>
      </c>
      <c r="F233" s="256">
        <v>0</v>
      </c>
      <c r="G233" s="106">
        <f>ROUND(E233*F233,2)</f>
        <v>0</v>
      </c>
      <c r="H233" s="106"/>
      <c r="I233" s="106">
        <f>ROUND(E233*H233,2)</f>
        <v>0</v>
      </c>
      <c r="J233" s="106"/>
      <c r="K233" s="106">
        <f>ROUND(E233*J233,2)</f>
        <v>0</v>
      </c>
      <c r="L233" s="106">
        <v>21</v>
      </c>
      <c r="M233" s="106">
        <f>G233*(1+L233/100)</f>
        <v>0</v>
      </c>
      <c r="N233" s="104">
        <v>0.01</v>
      </c>
      <c r="O233" s="104">
        <f>ROUND(E233*N233,5)</f>
        <v>0.221</v>
      </c>
      <c r="P233" s="104">
        <v>0</v>
      </c>
      <c r="Q233" s="104">
        <f>ROUND(E233*P233,5)</f>
        <v>0</v>
      </c>
      <c r="R233" s="104"/>
      <c r="S233" s="104"/>
      <c r="T233" s="105">
        <v>3.5999999999999997E-2</v>
      </c>
      <c r="U233" s="104">
        <f>ROUND(E233*T233,2)</f>
        <v>0.8</v>
      </c>
      <c r="V233" s="99"/>
      <c r="W233" s="99"/>
      <c r="X233" s="99"/>
      <c r="Y233" s="99"/>
      <c r="Z233" s="99"/>
      <c r="AA233" s="99"/>
      <c r="AB233" s="99"/>
      <c r="AC233" s="99"/>
      <c r="AD233" s="99"/>
      <c r="AE233" s="99" t="s">
        <v>79</v>
      </c>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row>
    <row r="234" spans="1:60" ht="22.5" outlineLevel="1">
      <c r="A234" s="100"/>
      <c r="B234" s="100"/>
      <c r="C234" s="383" t="s">
        <v>1041</v>
      </c>
      <c r="D234" s="384"/>
      <c r="E234" s="385"/>
      <c r="F234" s="386"/>
      <c r="G234" s="366"/>
      <c r="H234" s="106"/>
      <c r="I234" s="106"/>
      <c r="J234" s="106"/>
      <c r="K234" s="106"/>
      <c r="L234" s="106"/>
      <c r="M234" s="106"/>
      <c r="N234" s="104"/>
      <c r="O234" s="104"/>
      <c r="P234" s="104"/>
      <c r="Q234" s="104"/>
      <c r="R234" s="104"/>
      <c r="S234" s="104"/>
      <c r="T234" s="105"/>
      <c r="U234" s="104"/>
      <c r="V234" s="99"/>
      <c r="W234" s="99"/>
      <c r="X234" s="99"/>
      <c r="Y234" s="99"/>
      <c r="Z234" s="99"/>
      <c r="AA234" s="99"/>
      <c r="AB234" s="99"/>
      <c r="AC234" s="99"/>
      <c r="AD234" s="99"/>
      <c r="AE234" s="99" t="s">
        <v>80</v>
      </c>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101" t="str">
        <f>C234</f>
        <v>Vodopropustnost 12 000 mm/hod dle ČSN EN 12616. Detailní popis materiálu a způsobu provádění viz. PD a TZ SO 01.</v>
      </c>
      <c r="BB234" s="99"/>
      <c r="BC234" s="99"/>
      <c r="BD234" s="99"/>
      <c r="BE234" s="99"/>
      <c r="BF234" s="99"/>
      <c r="BG234" s="99"/>
      <c r="BH234" s="99"/>
    </row>
    <row r="235" spans="1:60" ht="22.5" outlineLevel="1">
      <c r="A235" s="100"/>
      <c r="B235" s="100"/>
      <c r="C235" s="266" t="s">
        <v>1040</v>
      </c>
      <c r="D235" s="265"/>
      <c r="E235" s="264">
        <v>19.2</v>
      </c>
      <c r="F235" s="106"/>
      <c r="G235" s="106"/>
      <c r="H235" s="106"/>
      <c r="I235" s="106"/>
      <c r="J235" s="106"/>
      <c r="K235" s="106"/>
      <c r="L235" s="106"/>
      <c r="M235" s="106"/>
      <c r="N235" s="104"/>
      <c r="O235" s="104"/>
      <c r="P235" s="104"/>
      <c r="Q235" s="104"/>
      <c r="R235" s="104"/>
      <c r="S235" s="104"/>
      <c r="T235" s="105"/>
      <c r="U235" s="104"/>
      <c r="V235" s="99"/>
      <c r="W235" s="99"/>
      <c r="X235" s="99"/>
      <c r="Y235" s="99"/>
      <c r="Z235" s="99"/>
      <c r="AA235" s="99"/>
      <c r="AB235" s="99"/>
      <c r="AC235" s="99"/>
      <c r="AD235" s="99"/>
      <c r="AE235" s="99" t="s">
        <v>725</v>
      </c>
      <c r="AF235" s="99">
        <v>0</v>
      </c>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row>
    <row r="236" spans="1:60" ht="22.5" outlineLevel="1">
      <c r="A236" s="100"/>
      <c r="B236" s="100"/>
      <c r="C236" s="266" t="s">
        <v>1039</v>
      </c>
      <c r="D236" s="265"/>
      <c r="E236" s="264">
        <v>2.9</v>
      </c>
      <c r="F236" s="106"/>
      <c r="G236" s="106"/>
      <c r="H236" s="106"/>
      <c r="I236" s="106"/>
      <c r="J236" s="106"/>
      <c r="K236" s="106"/>
      <c r="L236" s="106"/>
      <c r="M236" s="106"/>
      <c r="N236" s="104"/>
      <c r="O236" s="104"/>
      <c r="P236" s="104"/>
      <c r="Q236" s="104"/>
      <c r="R236" s="104"/>
      <c r="S236" s="104"/>
      <c r="T236" s="105"/>
      <c r="U236" s="104"/>
      <c r="V236" s="99"/>
      <c r="W236" s="99"/>
      <c r="X236" s="99"/>
      <c r="Y236" s="99"/>
      <c r="Z236" s="99"/>
      <c r="AA236" s="99"/>
      <c r="AB236" s="99"/>
      <c r="AC236" s="99"/>
      <c r="AD236" s="99"/>
      <c r="AE236" s="99" t="s">
        <v>725</v>
      </c>
      <c r="AF236" s="99">
        <v>0</v>
      </c>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row>
    <row r="237" spans="1:60" ht="22.5" outlineLevel="1">
      <c r="A237" s="100">
        <v>47</v>
      </c>
      <c r="B237" s="100" t="s">
        <v>1036</v>
      </c>
      <c r="C237" s="111" t="s">
        <v>1038</v>
      </c>
      <c r="D237" s="104" t="s">
        <v>123</v>
      </c>
      <c r="E237" s="257">
        <v>1</v>
      </c>
      <c r="F237" s="256">
        <v>0</v>
      </c>
      <c r="G237" s="106">
        <f>ROUND(E237*F237,2)</f>
        <v>0</v>
      </c>
      <c r="H237" s="106"/>
      <c r="I237" s="106">
        <f>ROUND(E237*H237,2)</f>
        <v>0</v>
      </c>
      <c r="J237" s="106"/>
      <c r="K237" s="106">
        <f>ROUND(E237*J237,2)</f>
        <v>0</v>
      </c>
      <c r="L237" s="106">
        <v>21</v>
      </c>
      <c r="M237" s="106">
        <f>G237*(1+L237/100)</f>
        <v>0</v>
      </c>
      <c r="N237" s="104">
        <v>0.01</v>
      </c>
      <c r="O237" s="104">
        <f>ROUND(E237*N237,5)</f>
        <v>0.01</v>
      </c>
      <c r="P237" s="104">
        <v>0</v>
      </c>
      <c r="Q237" s="104">
        <f>ROUND(E237*P237,5)</f>
        <v>0</v>
      </c>
      <c r="R237" s="104"/>
      <c r="S237" s="104"/>
      <c r="T237" s="105">
        <v>3.5999999999999997E-2</v>
      </c>
      <c r="U237" s="104">
        <f>ROUND(E237*T237,2)</f>
        <v>0.04</v>
      </c>
      <c r="V237" s="99"/>
      <c r="W237" s="99"/>
      <c r="X237" s="99"/>
      <c r="Y237" s="99"/>
      <c r="Z237" s="99"/>
      <c r="AA237" s="99"/>
      <c r="AB237" s="99"/>
      <c r="AC237" s="99"/>
      <c r="AD237" s="99"/>
      <c r="AE237" s="99" t="s">
        <v>79</v>
      </c>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row>
    <row r="238" spans="1:60" outlineLevel="1">
      <c r="A238" s="100"/>
      <c r="B238" s="100"/>
      <c r="C238" s="383" t="s">
        <v>1037</v>
      </c>
      <c r="D238" s="384"/>
      <c r="E238" s="385"/>
      <c r="F238" s="386"/>
      <c r="G238" s="366"/>
      <c r="H238" s="106"/>
      <c r="I238" s="106"/>
      <c r="J238" s="106"/>
      <c r="K238" s="106"/>
      <c r="L238" s="106"/>
      <c r="M238" s="106"/>
      <c r="N238" s="104"/>
      <c r="O238" s="104"/>
      <c r="P238" s="104"/>
      <c r="Q238" s="104"/>
      <c r="R238" s="104"/>
      <c r="S238" s="104"/>
      <c r="T238" s="105"/>
      <c r="U238" s="104"/>
      <c r="V238" s="99"/>
      <c r="W238" s="99"/>
      <c r="X238" s="99"/>
      <c r="Y238" s="99"/>
      <c r="Z238" s="99"/>
      <c r="AA238" s="99"/>
      <c r="AB238" s="99"/>
      <c r="AC238" s="99"/>
      <c r="AD238" s="99"/>
      <c r="AE238" s="99" t="s">
        <v>80</v>
      </c>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101" t="str">
        <f>C238</f>
        <v>Zvýšená pracnost a časová náročnost oproti rovné ploše.</v>
      </c>
      <c r="BB238" s="99"/>
      <c r="BC238" s="99"/>
      <c r="BD238" s="99"/>
      <c r="BE238" s="99"/>
      <c r="BF238" s="99"/>
      <c r="BG238" s="99"/>
      <c r="BH238" s="99"/>
    </row>
    <row r="239" spans="1:60" ht="22.5" outlineLevel="1">
      <c r="A239" s="100">
        <v>48</v>
      </c>
      <c r="B239" s="100" t="s">
        <v>1036</v>
      </c>
      <c r="C239" s="111" t="s">
        <v>1035</v>
      </c>
      <c r="D239" s="104" t="s">
        <v>680</v>
      </c>
      <c r="E239" s="257">
        <v>3</v>
      </c>
      <c r="F239" s="256">
        <v>0</v>
      </c>
      <c r="G239" s="106">
        <f>ROUND(E239*F239,2)</f>
        <v>0</v>
      </c>
      <c r="H239" s="106"/>
      <c r="I239" s="106">
        <f>ROUND(E239*H239,2)</f>
        <v>0</v>
      </c>
      <c r="J239" s="106"/>
      <c r="K239" s="106">
        <f>ROUND(E239*J239,2)</f>
        <v>0</v>
      </c>
      <c r="L239" s="106">
        <v>21</v>
      </c>
      <c r="M239" s="106">
        <f>G239*(1+L239/100)</f>
        <v>0</v>
      </c>
      <c r="N239" s="104">
        <v>0.01</v>
      </c>
      <c r="O239" s="104">
        <f>ROUND(E239*N239,5)</f>
        <v>0.03</v>
      </c>
      <c r="P239" s="104">
        <v>0</v>
      </c>
      <c r="Q239" s="104">
        <f>ROUND(E239*P239,5)</f>
        <v>0</v>
      </c>
      <c r="R239" s="104"/>
      <c r="S239" s="104"/>
      <c r="T239" s="105">
        <v>3.5999999999999997E-2</v>
      </c>
      <c r="U239" s="104">
        <f>ROUND(E239*T239,2)</f>
        <v>0.11</v>
      </c>
      <c r="V239" s="99"/>
      <c r="W239" s="99"/>
      <c r="X239" s="99"/>
      <c r="Y239" s="99"/>
      <c r="Z239" s="99"/>
      <c r="AA239" s="99"/>
      <c r="AB239" s="99"/>
      <c r="AC239" s="99"/>
      <c r="AD239" s="99"/>
      <c r="AE239" s="99" t="s">
        <v>79</v>
      </c>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row>
    <row r="240" spans="1:60" ht="33.75" outlineLevel="1">
      <c r="A240" s="100"/>
      <c r="B240" s="100"/>
      <c r="C240" s="383" t="s">
        <v>1034</v>
      </c>
      <c r="D240" s="384"/>
      <c r="E240" s="385"/>
      <c r="F240" s="386"/>
      <c r="G240" s="366"/>
      <c r="H240" s="106"/>
      <c r="I240" s="106"/>
      <c r="J240" s="106"/>
      <c r="K240" s="106"/>
      <c r="L240" s="106"/>
      <c r="M240" s="106"/>
      <c r="N240" s="104"/>
      <c r="O240" s="104"/>
      <c r="P240" s="104"/>
      <c r="Q240" s="104"/>
      <c r="R240" s="104"/>
      <c r="S240" s="104"/>
      <c r="T240" s="105"/>
      <c r="U240" s="104"/>
      <c r="V240" s="99"/>
      <c r="W240" s="99"/>
      <c r="X240" s="99"/>
      <c r="Y240" s="99"/>
      <c r="Z240" s="99"/>
      <c r="AA240" s="99"/>
      <c r="AB240" s="99"/>
      <c r="AC240" s="99"/>
      <c r="AD240" s="99"/>
      <c r="AE240" s="99" t="s">
        <v>80</v>
      </c>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101" t="str">
        <f>C240</f>
        <v>Základní zabezpečení plochy proti poničení po dobu tuhnutí EPDM povrchu. Montáž a demontáž oplocení, umístění výstražných cedulí, fyzická ostraha 24/7. Započteno pro veškeré EPDM plochy v rámci stavby.</v>
      </c>
      <c r="BB240" s="99"/>
      <c r="BC240" s="99"/>
      <c r="BD240" s="99"/>
      <c r="BE240" s="99"/>
      <c r="BF240" s="99"/>
      <c r="BG240" s="99"/>
      <c r="BH240" s="99"/>
    </row>
    <row r="241" spans="1:60" ht="22.5" outlineLevel="1">
      <c r="A241" s="100">
        <v>49</v>
      </c>
      <c r="B241" s="100" t="s">
        <v>1033</v>
      </c>
      <c r="C241" s="111" t="s">
        <v>1032</v>
      </c>
      <c r="D241" s="104" t="s">
        <v>114</v>
      </c>
      <c r="E241" s="257">
        <v>39</v>
      </c>
      <c r="F241" s="256">
        <v>0</v>
      </c>
      <c r="G241" s="106">
        <f>ROUND(E241*F241,2)</f>
        <v>0</v>
      </c>
      <c r="H241" s="106"/>
      <c r="I241" s="106">
        <f>ROUND(E241*H241,2)</f>
        <v>0</v>
      </c>
      <c r="J241" s="106"/>
      <c r="K241" s="106">
        <f>ROUND(E241*J241,2)</f>
        <v>0</v>
      </c>
      <c r="L241" s="106">
        <v>21</v>
      </c>
      <c r="M241" s="106">
        <f>G241*(1+L241/100)</f>
        <v>0</v>
      </c>
      <c r="N241" s="104">
        <v>3.15E-2</v>
      </c>
      <c r="O241" s="104">
        <f>ROUND(E241*N241,5)</f>
        <v>1.2284999999999999</v>
      </c>
      <c r="P241" s="104">
        <v>0</v>
      </c>
      <c r="Q241" s="104">
        <f>ROUND(E241*P241,5)</f>
        <v>0</v>
      </c>
      <c r="R241" s="104"/>
      <c r="S241" s="104"/>
      <c r="T241" s="105">
        <v>0.3075</v>
      </c>
      <c r="U241" s="104">
        <f>ROUND(E241*T241,2)</f>
        <v>11.99</v>
      </c>
      <c r="V241" s="99"/>
      <c r="W241" s="99"/>
      <c r="X241" s="99"/>
      <c r="Y241" s="99"/>
      <c r="Z241" s="99"/>
      <c r="AA241" s="99"/>
      <c r="AB241" s="99"/>
      <c r="AC241" s="99"/>
      <c r="AD241" s="99"/>
      <c r="AE241" s="99" t="s">
        <v>79</v>
      </c>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row>
    <row r="242" spans="1:60" outlineLevel="1">
      <c r="A242" s="100"/>
      <c r="B242" s="100"/>
      <c r="C242" s="266" t="s">
        <v>1031</v>
      </c>
      <c r="D242" s="265"/>
      <c r="E242" s="264">
        <v>17</v>
      </c>
      <c r="F242" s="106"/>
      <c r="G242" s="106"/>
      <c r="H242" s="106"/>
      <c r="I242" s="106"/>
      <c r="J242" s="106"/>
      <c r="K242" s="106"/>
      <c r="L242" s="106"/>
      <c r="M242" s="106"/>
      <c r="N242" s="104"/>
      <c r="O242" s="104"/>
      <c r="P242" s="104"/>
      <c r="Q242" s="104"/>
      <c r="R242" s="104"/>
      <c r="S242" s="104"/>
      <c r="T242" s="105"/>
      <c r="U242" s="104"/>
      <c r="V242" s="99"/>
      <c r="W242" s="99"/>
      <c r="X242" s="99"/>
      <c r="Y242" s="99"/>
      <c r="Z242" s="99"/>
      <c r="AA242" s="99"/>
      <c r="AB242" s="99"/>
      <c r="AC242" s="99"/>
      <c r="AD242" s="99"/>
      <c r="AE242" s="99" t="s">
        <v>725</v>
      </c>
      <c r="AF242" s="99">
        <v>0</v>
      </c>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row>
    <row r="243" spans="1:60" outlineLevel="1">
      <c r="A243" s="100"/>
      <c r="B243" s="100"/>
      <c r="C243" s="266" t="s">
        <v>1030</v>
      </c>
      <c r="D243" s="265"/>
      <c r="E243" s="264">
        <v>22</v>
      </c>
      <c r="F243" s="106"/>
      <c r="G243" s="106"/>
      <c r="H243" s="106"/>
      <c r="I243" s="106"/>
      <c r="J243" s="106"/>
      <c r="K243" s="106"/>
      <c r="L243" s="106"/>
      <c r="M243" s="106"/>
      <c r="N243" s="104"/>
      <c r="O243" s="104"/>
      <c r="P243" s="104"/>
      <c r="Q243" s="104"/>
      <c r="R243" s="104"/>
      <c r="S243" s="104"/>
      <c r="T243" s="105"/>
      <c r="U243" s="104"/>
      <c r="V243" s="99"/>
      <c r="W243" s="99"/>
      <c r="X243" s="99"/>
      <c r="Y243" s="99"/>
      <c r="Z243" s="99"/>
      <c r="AA243" s="99"/>
      <c r="AB243" s="99"/>
      <c r="AC243" s="99"/>
      <c r="AD243" s="99"/>
      <c r="AE243" s="99" t="s">
        <v>725</v>
      </c>
      <c r="AF243" s="99">
        <v>0</v>
      </c>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row>
    <row r="244" spans="1:60" outlineLevel="1">
      <c r="A244" s="100">
        <v>50</v>
      </c>
      <c r="B244" s="100" t="s">
        <v>1029</v>
      </c>
      <c r="C244" s="111" t="s">
        <v>1028</v>
      </c>
      <c r="D244" s="104" t="s">
        <v>114</v>
      </c>
      <c r="E244" s="257">
        <v>40.950000000000003</v>
      </c>
      <c r="F244" s="256">
        <v>0</v>
      </c>
      <c r="G244" s="106">
        <f>ROUND(E244*F244,2)</f>
        <v>0</v>
      </c>
      <c r="H244" s="106"/>
      <c r="I244" s="106">
        <f>ROUND(E244*H244,2)</f>
        <v>0</v>
      </c>
      <c r="J244" s="106"/>
      <c r="K244" s="106">
        <f>ROUND(E244*J244,2)</f>
        <v>0</v>
      </c>
      <c r="L244" s="106">
        <v>21</v>
      </c>
      <c r="M244" s="106">
        <f>G244*(1+L244/100)</f>
        <v>0</v>
      </c>
      <c r="N244" s="104">
        <v>1.0800000000000001E-2</v>
      </c>
      <c r="O244" s="104">
        <f>ROUND(E244*N244,5)</f>
        <v>0.44225999999999999</v>
      </c>
      <c r="P244" s="104">
        <v>0</v>
      </c>
      <c r="Q244" s="104">
        <f>ROUND(E244*P244,5)</f>
        <v>0</v>
      </c>
      <c r="R244" s="104"/>
      <c r="S244" s="104"/>
      <c r="T244" s="105">
        <v>0</v>
      </c>
      <c r="U244" s="104">
        <f>ROUND(E244*T244,2)</f>
        <v>0</v>
      </c>
      <c r="V244" s="99"/>
      <c r="W244" s="99"/>
      <c r="X244" s="99"/>
      <c r="Y244" s="99"/>
      <c r="Z244" s="99"/>
      <c r="AA244" s="99"/>
      <c r="AB244" s="99"/>
      <c r="AC244" s="99"/>
      <c r="AD244" s="99"/>
      <c r="AE244" s="99" t="s">
        <v>745</v>
      </c>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row>
    <row r="245" spans="1:60" outlineLevel="1">
      <c r="A245" s="100"/>
      <c r="B245" s="100"/>
      <c r="C245" s="266" t="s">
        <v>1027</v>
      </c>
      <c r="D245" s="265"/>
      <c r="E245" s="264">
        <v>17.850000000000001</v>
      </c>
      <c r="F245" s="106"/>
      <c r="G245" s="106"/>
      <c r="H245" s="106"/>
      <c r="I245" s="106"/>
      <c r="J245" s="106"/>
      <c r="K245" s="106"/>
      <c r="L245" s="106"/>
      <c r="M245" s="106"/>
      <c r="N245" s="104"/>
      <c r="O245" s="104"/>
      <c r="P245" s="104"/>
      <c r="Q245" s="104"/>
      <c r="R245" s="104"/>
      <c r="S245" s="104"/>
      <c r="T245" s="105"/>
      <c r="U245" s="104"/>
      <c r="V245" s="99"/>
      <c r="W245" s="99"/>
      <c r="X245" s="99"/>
      <c r="Y245" s="99"/>
      <c r="Z245" s="99"/>
      <c r="AA245" s="99"/>
      <c r="AB245" s="99"/>
      <c r="AC245" s="99"/>
      <c r="AD245" s="99"/>
      <c r="AE245" s="99" t="s">
        <v>725</v>
      </c>
      <c r="AF245" s="99">
        <v>0</v>
      </c>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row>
    <row r="246" spans="1:60" outlineLevel="1">
      <c r="A246" s="100"/>
      <c r="B246" s="100"/>
      <c r="C246" s="266" t="s">
        <v>1026</v>
      </c>
      <c r="D246" s="265"/>
      <c r="E246" s="264">
        <v>23.1</v>
      </c>
      <c r="F246" s="106"/>
      <c r="G246" s="106"/>
      <c r="H246" s="106"/>
      <c r="I246" s="106"/>
      <c r="J246" s="106"/>
      <c r="K246" s="106"/>
      <c r="L246" s="106"/>
      <c r="M246" s="106"/>
      <c r="N246" s="104"/>
      <c r="O246" s="104"/>
      <c r="P246" s="104"/>
      <c r="Q246" s="104"/>
      <c r="R246" s="104"/>
      <c r="S246" s="104"/>
      <c r="T246" s="105"/>
      <c r="U246" s="104"/>
      <c r="V246" s="99"/>
      <c r="W246" s="99"/>
      <c r="X246" s="99"/>
      <c r="Y246" s="99"/>
      <c r="Z246" s="99"/>
      <c r="AA246" s="99"/>
      <c r="AB246" s="99"/>
      <c r="AC246" s="99"/>
      <c r="AD246" s="99"/>
      <c r="AE246" s="99" t="s">
        <v>725</v>
      </c>
      <c r="AF246" s="99">
        <v>0</v>
      </c>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row>
    <row r="247" spans="1:60" ht="22.5" outlineLevel="1">
      <c r="A247" s="100">
        <v>51</v>
      </c>
      <c r="B247" s="100" t="s">
        <v>1025</v>
      </c>
      <c r="C247" s="111" t="s">
        <v>1024</v>
      </c>
      <c r="D247" s="104" t="s">
        <v>113</v>
      </c>
      <c r="E247" s="257">
        <v>1.95</v>
      </c>
      <c r="F247" s="256">
        <v>0</v>
      </c>
      <c r="G247" s="106">
        <f>ROUND(E247*F247,2)</f>
        <v>0</v>
      </c>
      <c r="H247" s="106"/>
      <c r="I247" s="106">
        <f>ROUND(E247*H247,2)</f>
        <v>0</v>
      </c>
      <c r="J247" s="106"/>
      <c r="K247" s="106">
        <f>ROUND(E247*J247,2)</f>
        <v>0</v>
      </c>
      <c r="L247" s="106">
        <v>21</v>
      </c>
      <c r="M247" s="106">
        <f>G247*(1+L247/100)</f>
        <v>0</v>
      </c>
      <c r="N247" s="104">
        <v>0</v>
      </c>
      <c r="O247" s="104">
        <f>ROUND(E247*N247,5)</f>
        <v>0</v>
      </c>
      <c r="P247" s="104">
        <v>0</v>
      </c>
      <c r="Q247" s="104">
        <f>ROUND(E247*P247,5)</f>
        <v>0</v>
      </c>
      <c r="R247" s="104"/>
      <c r="S247" s="104"/>
      <c r="T247" s="105">
        <v>3</v>
      </c>
      <c r="U247" s="104">
        <f>ROUND(E247*T247,2)</f>
        <v>5.85</v>
      </c>
      <c r="V247" s="99"/>
      <c r="W247" s="99"/>
      <c r="X247" s="99"/>
      <c r="Y247" s="99"/>
      <c r="Z247" s="99"/>
      <c r="AA247" s="99"/>
      <c r="AB247" s="99"/>
      <c r="AC247" s="99"/>
      <c r="AD247" s="99"/>
      <c r="AE247" s="99" t="s">
        <v>79</v>
      </c>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row>
    <row r="248" spans="1:60" outlineLevel="1">
      <c r="A248" s="100"/>
      <c r="B248" s="100"/>
      <c r="C248" s="266" t="s">
        <v>1023</v>
      </c>
      <c r="D248" s="265"/>
      <c r="E248" s="264">
        <v>0.85</v>
      </c>
      <c r="F248" s="106"/>
      <c r="G248" s="106"/>
      <c r="H248" s="106"/>
      <c r="I248" s="106"/>
      <c r="J248" s="106"/>
      <c r="K248" s="106"/>
      <c r="L248" s="106"/>
      <c r="M248" s="106"/>
      <c r="N248" s="104"/>
      <c r="O248" s="104"/>
      <c r="P248" s="104"/>
      <c r="Q248" s="104"/>
      <c r="R248" s="104"/>
      <c r="S248" s="104"/>
      <c r="T248" s="105"/>
      <c r="U248" s="104"/>
      <c r="V248" s="99"/>
      <c r="W248" s="99"/>
      <c r="X248" s="99"/>
      <c r="Y248" s="99"/>
      <c r="Z248" s="99"/>
      <c r="AA248" s="99"/>
      <c r="AB248" s="99"/>
      <c r="AC248" s="99"/>
      <c r="AD248" s="99"/>
      <c r="AE248" s="99" t="s">
        <v>725</v>
      </c>
      <c r="AF248" s="99">
        <v>0</v>
      </c>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row>
    <row r="249" spans="1:60" outlineLevel="1">
      <c r="A249" s="100"/>
      <c r="B249" s="100"/>
      <c r="C249" s="266" t="s">
        <v>1022</v>
      </c>
      <c r="D249" s="265"/>
      <c r="E249" s="264">
        <v>1.1000000000000001</v>
      </c>
      <c r="F249" s="106"/>
      <c r="G249" s="106"/>
      <c r="H249" s="106"/>
      <c r="I249" s="106"/>
      <c r="J249" s="106"/>
      <c r="K249" s="106"/>
      <c r="L249" s="106"/>
      <c r="M249" s="106"/>
      <c r="N249" s="104"/>
      <c r="O249" s="104"/>
      <c r="P249" s="104"/>
      <c r="Q249" s="104"/>
      <c r="R249" s="104"/>
      <c r="S249" s="104"/>
      <c r="T249" s="105"/>
      <c r="U249" s="104"/>
      <c r="V249" s="99"/>
      <c r="W249" s="99"/>
      <c r="X249" s="99"/>
      <c r="Y249" s="99"/>
      <c r="Z249" s="99"/>
      <c r="AA249" s="99"/>
      <c r="AB249" s="99"/>
      <c r="AC249" s="99"/>
      <c r="AD249" s="99"/>
      <c r="AE249" s="99" t="s">
        <v>725</v>
      </c>
      <c r="AF249" s="99">
        <v>0</v>
      </c>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row>
    <row r="250" spans="1:60">
      <c r="A250" s="263" t="s">
        <v>149</v>
      </c>
      <c r="B250" s="263" t="s">
        <v>205</v>
      </c>
      <c r="C250" s="262" t="s">
        <v>204</v>
      </c>
      <c r="D250" s="258"/>
      <c r="E250" s="261"/>
      <c r="F250" s="260"/>
      <c r="G250" s="260">
        <f>SUMIF(AE251:AE309,"&lt;&gt;NOR",G251:G309)</f>
        <v>0</v>
      </c>
      <c r="H250" s="260"/>
      <c r="I250" s="260">
        <f>SUM(I251:I309)</f>
        <v>0</v>
      </c>
      <c r="J250" s="260"/>
      <c r="K250" s="260">
        <f>SUM(K251:K309)</f>
        <v>0</v>
      </c>
      <c r="L250" s="260"/>
      <c r="M250" s="260">
        <f>SUM(M251:M309)</f>
        <v>0</v>
      </c>
      <c r="N250" s="258"/>
      <c r="O250" s="258">
        <f>SUM(O251:O309)</f>
        <v>24.792099999999998</v>
      </c>
      <c r="P250" s="258"/>
      <c r="Q250" s="258">
        <f>SUM(Q251:Q309)</f>
        <v>0</v>
      </c>
      <c r="R250" s="258"/>
      <c r="S250" s="258"/>
      <c r="T250" s="259"/>
      <c r="U250" s="258">
        <f>SUM(U251:U309)</f>
        <v>81.08</v>
      </c>
      <c r="AE250" t="s">
        <v>78</v>
      </c>
    </row>
    <row r="251" spans="1:60" ht="22.5" outlineLevel="1">
      <c r="A251" s="100">
        <v>52</v>
      </c>
      <c r="B251" s="100" t="s">
        <v>1021</v>
      </c>
      <c r="C251" s="111" t="s">
        <v>1020</v>
      </c>
      <c r="D251" s="104" t="s">
        <v>178</v>
      </c>
      <c r="E251" s="257">
        <v>6</v>
      </c>
      <c r="F251" s="256">
        <v>0</v>
      </c>
      <c r="G251" s="106">
        <f>ROUND(E251*F251,2)</f>
        <v>0</v>
      </c>
      <c r="H251" s="106"/>
      <c r="I251" s="106">
        <f>ROUND(E251*H251,2)</f>
        <v>0</v>
      </c>
      <c r="J251" s="106"/>
      <c r="K251" s="106">
        <f>ROUND(E251*J251,2)</f>
        <v>0</v>
      </c>
      <c r="L251" s="106">
        <v>21</v>
      </c>
      <c r="M251" s="106">
        <f>G251*(1+L251/100)</f>
        <v>0</v>
      </c>
      <c r="N251" s="104">
        <v>0</v>
      </c>
      <c r="O251" s="104">
        <f>ROUND(E251*N251,5)</f>
        <v>0</v>
      </c>
      <c r="P251" s="104">
        <v>0</v>
      </c>
      <c r="Q251" s="104">
        <f>ROUND(E251*P251,5)</f>
        <v>0</v>
      </c>
      <c r="R251" s="104"/>
      <c r="S251" s="104"/>
      <c r="T251" s="105">
        <v>1.0940000000000001</v>
      </c>
      <c r="U251" s="104">
        <f>ROUND(E251*T251,2)</f>
        <v>6.56</v>
      </c>
      <c r="V251" s="99"/>
      <c r="W251" s="99"/>
      <c r="X251" s="99"/>
      <c r="Y251" s="99"/>
      <c r="Z251" s="99"/>
      <c r="AA251" s="99"/>
      <c r="AB251" s="99"/>
      <c r="AC251" s="99"/>
      <c r="AD251" s="99"/>
      <c r="AE251" s="99" t="s">
        <v>79</v>
      </c>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row>
    <row r="252" spans="1:60" outlineLevel="1">
      <c r="A252" s="100"/>
      <c r="B252" s="100"/>
      <c r="C252" s="266" t="s">
        <v>821</v>
      </c>
      <c r="D252" s="265"/>
      <c r="E252" s="264">
        <v>1</v>
      </c>
      <c r="F252" s="106"/>
      <c r="G252" s="106"/>
      <c r="H252" s="106"/>
      <c r="I252" s="106"/>
      <c r="J252" s="106"/>
      <c r="K252" s="106"/>
      <c r="L252" s="106"/>
      <c r="M252" s="106"/>
      <c r="N252" s="104"/>
      <c r="O252" s="104"/>
      <c r="P252" s="104"/>
      <c r="Q252" s="104"/>
      <c r="R252" s="104"/>
      <c r="S252" s="104"/>
      <c r="T252" s="105"/>
      <c r="U252" s="104"/>
      <c r="V252" s="99"/>
      <c r="W252" s="99"/>
      <c r="X252" s="99"/>
      <c r="Y252" s="99"/>
      <c r="Z252" s="99"/>
      <c r="AA252" s="99"/>
      <c r="AB252" s="99"/>
      <c r="AC252" s="99"/>
      <c r="AD252" s="99"/>
      <c r="AE252" s="99" t="s">
        <v>725</v>
      </c>
      <c r="AF252" s="99">
        <v>0</v>
      </c>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row>
    <row r="253" spans="1:60" outlineLevel="1">
      <c r="A253" s="100"/>
      <c r="B253" s="100"/>
      <c r="C253" s="266" t="s">
        <v>818</v>
      </c>
      <c r="D253" s="265"/>
      <c r="E253" s="264">
        <v>1</v>
      </c>
      <c r="F253" s="106"/>
      <c r="G253" s="106"/>
      <c r="H253" s="106"/>
      <c r="I253" s="106"/>
      <c r="J253" s="106"/>
      <c r="K253" s="106"/>
      <c r="L253" s="106"/>
      <c r="M253" s="106"/>
      <c r="N253" s="104"/>
      <c r="O253" s="104"/>
      <c r="P253" s="104"/>
      <c r="Q253" s="104"/>
      <c r="R253" s="104"/>
      <c r="S253" s="104"/>
      <c r="T253" s="105"/>
      <c r="U253" s="104"/>
      <c r="V253" s="99"/>
      <c r="W253" s="99"/>
      <c r="X253" s="99"/>
      <c r="Y253" s="99"/>
      <c r="Z253" s="99"/>
      <c r="AA253" s="99"/>
      <c r="AB253" s="99"/>
      <c r="AC253" s="99"/>
      <c r="AD253" s="99"/>
      <c r="AE253" s="99" t="s">
        <v>725</v>
      </c>
      <c r="AF253" s="99">
        <v>0</v>
      </c>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row>
    <row r="254" spans="1:60" outlineLevel="1">
      <c r="A254" s="100"/>
      <c r="B254" s="100"/>
      <c r="C254" s="266" t="s">
        <v>996</v>
      </c>
      <c r="D254" s="265"/>
      <c r="E254" s="264">
        <v>1</v>
      </c>
      <c r="F254" s="106"/>
      <c r="G254" s="106"/>
      <c r="H254" s="106"/>
      <c r="I254" s="106"/>
      <c r="J254" s="106"/>
      <c r="K254" s="106"/>
      <c r="L254" s="106"/>
      <c r="M254" s="106"/>
      <c r="N254" s="104"/>
      <c r="O254" s="104"/>
      <c r="P254" s="104"/>
      <c r="Q254" s="104"/>
      <c r="R254" s="104"/>
      <c r="S254" s="104"/>
      <c r="T254" s="105"/>
      <c r="U254" s="104"/>
      <c r="V254" s="99"/>
      <c r="W254" s="99"/>
      <c r="X254" s="99"/>
      <c r="Y254" s="99"/>
      <c r="Z254" s="99"/>
      <c r="AA254" s="99"/>
      <c r="AB254" s="99"/>
      <c r="AC254" s="99"/>
      <c r="AD254" s="99"/>
      <c r="AE254" s="99" t="s">
        <v>725</v>
      </c>
      <c r="AF254" s="99">
        <v>0</v>
      </c>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row>
    <row r="255" spans="1:60" outlineLevel="1">
      <c r="A255" s="100"/>
      <c r="B255" s="100"/>
      <c r="C255" s="266" t="s">
        <v>999</v>
      </c>
      <c r="D255" s="265"/>
      <c r="E255" s="264">
        <v>1</v>
      </c>
      <c r="F255" s="106"/>
      <c r="G255" s="106"/>
      <c r="H255" s="106"/>
      <c r="I255" s="106"/>
      <c r="J255" s="106"/>
      <c r="K255" s="106"/>
      <c r="L255" s="106"/>
      <c r="M255" s="106"/>
      <c r="N255" s="104"/>
      <c r="O255" s="104"/>
      <c r="P255" s="104"/>
      <c r="Q255" s="104"/>
      <c r="R255" s="104"/>
      <c r="S255" s="104"/>
      <c r="T255" s="105"/>
      <c r="U255" s="104"/>
      <c r="V255" s="99"/>
      <c r="W255" s="99"/>
      <c r="X255" s="99"/>
      <c r="Y255" s="99"/>
      <c r="Z255" s="99"/>
      <c r="AA255" s="99"/>
      <c r="AB255" s="99"/>
      <c r="AC255" s="99"/>
      <c r="AD255" s="99"/>
      <c r="AE255" s="99" t="s">
        <v>725</v>
      </c>
      <c r="AF255" s="99">
        <v>0</v>
      </c>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row>
    <row r="256" spans="1:60" outlineLevel="1">
      <c r="A256" s="100"/>
      <c r="B256" s="100"/>
      <c r="C256" s="266" t="s">
        <v>816</v>
      </c>
      <c r="D256" s="265"/>
      <c r="E256" s="264">
        <v>1</v>
      </c>
      <c r="F256" s="106"/>
      <c r="G256" s="106"/>
      <c r="H256" s="106"/>
      <c r="I256" s="106"/>
      <c r="J256" s="106"/>
      <c r="K256" s="106"/>
      <c r="L256" s="106"/>
      <c r="M256" s="106"/>
      <c r="N256" s="104"/>
      <c r="O256" s="104"/>
      <c r="P256" s="104"/>
      <c r="Q256" s="104"/>
      <c r="R256" s="104"/>
      <c r="S256" s="104"/>
      <c r="T256" s="105"/>
      <c r="U256" s="104"/>
      <c r="V256" s="99"/>
      <c r="W256" s="99"/>
      <c r="X256" s="99"/>
      <c r="Y256" s="99"/>
      <c r="Z256" s="99"/>
      <c r="AA256" s="99"/>
      <c r="AB256" s="99"/>
      <c r="AC256" s="99"/>
      <c r="AD256" s="99"/>
      <c r="AE256" s="99" t="s">
        <v>725</v>
      </c>
      <c r="AF256" s="99">
        <v>0</v>
      </c>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row>
    <row r="257" spans="1:60" outlineLevel="1">
      <c r="A257" s="100"/>
      <c r="B257" s="100"/>
      <c r="C257" s="266" t="s">
        <v>815</v>
      </c>
      <c r="D257" s="265"/>
      <c r="E257" s="264">
        <v>1</v>
      </c>
      <c r="F257" s="106"/>
      <c r="G257" s="106"/>
      <c r="H257" s="106"/>
      <c r="I257" s="106"/>
      <c r="J257" s="106"/>
      <c r="K257" s="106"/>
      <c r="L257" s="106"/>
      <c r="M257" s="106"/>
      <c r="N257" s="104"/>
      <c r="O257" s="104"/>
      <c r="P257" s="104"/>
      <c r="Q257" s="104"/>
      <c r="R257" s="104"/>
      <c r="S257" s="104"/>
      <c r="T257" s="105"/>
      <c r="U257" s="104"/>
      <c r="V257" s="99"/>
      <c r="W257" s="99"/>
      <c r="X257" s="99"/>
      <c r="Y257" s="99"/>
      <c r="Z257" s="99"/>
      <c r="AA257" s="99"/>
      <c r="AB257" s="99"/>
      <c r="AC257" s="99"/>
      <c r="AD257" s="99"/>
      <c r="AE257" s="99" t="s">
        <v>725</v>
      </c>
      <c r="AF257" s="99">
        <v>0</v>
      </c>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row>
    <row r="258" spans="1:60" ht="22.5" outlineLevel="1">
      <c r="A258" s="100">
        <v>53</v>
      </c>
      <c r="B258" s="100" t="s">
        <v>1019</v>
      </c>
      <c r="C258" s="111" t="s">
        <v>1018</v>
      </c>
      <c r="D258" s="104" t="s">
        <v>178</v>
      </c>
      <c r="E258" s="257">
        <v>6</v>
      </c>
      <c r="F258" s="256">
        <v>0</v>
      </c>
      <c r="G258" s="106">
        <f>ROUND(E258*F258,2)</f>
        <v>0</v>
      </c>
      <c r="H258" s="106"/>
      <c r="I258" s="106">
        <f>ROUND(E258*H258,2)</f>
        <v>0</v>
      </c>
      <c r="J258" s="106"/>
      <c r="K258" s="106">
        <f>ROUND(E258*J258,2)</f>
        <v>0</v>
      </c>
      <c r="L258" s="106">
        <v>21</v>
      </c>
      <c r="M258" s="106">
        <f>G258*(1+L258/100)</f>
        <v>0</v>
      </c>
      <c r="N258" s="104">
        <v>0</v>
      </c>
      <c r="O258" s="104">
        <f>ROUND(E258*N258,5)</f>
        <v>0</v>
      </c>
      <c r="P258" s="104">
        <v>0</v>
      </c>
      <c r="Q258" s="104">
        <f>ROUND(E258*P258,5)</f>
        <v>0</v>
      </c>
      <c r="R258" s="104"/>
      <c r="S258" s="104"/>
      <c r="T258" s="105">
        <v>0.79</v>
      </c>
      <c r="U258" s="104">
        <f>ROUND(E258*T258,2)</f>
        <v>4.74</v>
      </c>
      <c r="V258" s="99"/>
      <c r="W258" s="99"/>
      <c r="X258" s="99"/>
      <c r="Y258" s="99"/>
      <c r="Z258" s="99"/>
      <c r="AA258" s="99"/>
      <c r="AB258" s="99"/>
      <c r="AC258" s="99"/>
      <c r="AD258" s="99"/>
      <c r="AE258" s="99" t="s">
        <v>79</v>
      </c>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row>
    <row r="259" spans="1:60" outlineLevel="1">
      <c r="A259" s="100"/>
      <c r="B259" s="100"/>
      <c r="C259" s="266" t="s">
        <v>821</v>
      </c>
      <c r="D259" s="265"/>
      <c r="E259" s="264">
        <v>1</v>
      </c>
      <c r="F259" s="106"/>
      <c r="G259" s="106"/>
      <c r="H259" s="106"/>
      <c r="I259" s="106"/>
      <c r="J259" s="106"/>
      <c r="K259" s="106"/>
      <c r="L259" s="106"/>
      <c r="M259" s="106"/>
      <c r="N259" s="104"/>
      <c r="O259" s="104"/>
      <c r="P259" s="104"/>
      <c r="Q259" s="104"/>
      <c r="R259" s="104"/>
      <c r="S259" s="104"/>
      <c r="T259" s="105"/>
      <c r="U259" s="104"/>
      <c r="V259" s="99"/>
      <c r="W259" s="99"/>
      <c r="X259" s="99"/>
      <c r="Y259" s="99"/>
      <c r="Z259" s="99"/>
      <c r="AA259" s="99"/>
      <c r="AB259" s="99"/>
      <c r="AC259" s="99"/>
      <c r="AD259" s="99"/>
      <c r="AE259" s="99" t="s">
        <v>725</v>
      </c>
      <c r="AF259" s="99">
        <v>0</v>
      </c>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row>
    <row r="260" spans="1:60" outlineLevel="1">
      <c r="A260" s="100"/>
      <c r="B260" s="100"/>
      <c r="C260" s="266" t="s">
        <v>818</v>
      </c>
      <c r="D260" s="265"/>
      <c r="E260" s="264">
        <v>1</v>
      </c>
      <c r="F260" s="106"/>
      <c r="G260" s="106"/>
      <c r="H260" s="106"/>
      <c r="I260" s="106"/>
      <c r="J260" s="106"/>
      <c r="K260" s="106"/>
      <c r="L260" s="106"/>
      <c r="M260" s="106"/>
      <c r="N260" s="104"/>
      <c r="O260" s="104"/>
      <c r="P260" s="104"/>
      <c r="Q260" s="104"/>
      <c r="R260" s="104"/>
      <c r="S260" s="104"/>
      <c r="T260" s="105"/>
      <c r="U260" s="104"/>
      <c r="V260" s="99"/>
      <c r="W260" s="99"/>
      <c r="X260" s="99"/>
      <c r="Y260" s="99"/>
      <c r="Z260" s="99"/>
      <c r="AA260" s="99"/>
      <c r="AB260" s="99"/>
      <c r="AC260" s="99"/>
      <c r="AD260" s="99"/>
      <c r="AE260" s="99" t="s">
        <v>725</v>
      </c>
      <c r="AF260" s="99">
        <v>0</v>
      </c>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row>
    <row r="261" spans="1:60" outlineLevel="1">
      <c r="A261" s="100"/>
      <c r="B261" s="100"/>
      <c r="C261" s="266" t="s">
        <v>996</v>
      </c>
      <c r="D261" s="265"/>
      <c r="E261" s="264">
        <v>1</v>
      </c>
      <c r="F261" s="106"/>
      <c r="G261" s="106"/>
      <c r="H261" s="106"/>
      <c r="I261" s="106"/>
      <c r="J261" s="106"/>
      <c r="K261" s="106"/>
      <c r="L261" s="106"/>
      <c r="M261" s="106"/>
      <c r="N261" s="104"/>
      <c r="O261" s="104"/>
      <c r="P261" s="104"/>
      <c r="Q261" s="104"/>
      <c r="R261" s="104"/>
      <c r="S261" s="104"/>
      <c r="T261" s="105"/>
      <c r="U261" s="104"/>
      <c r="V261" s="99"/>
      <c r="W261" s="99"/>
      <c r="X261" s="99"/>
      <c r="Y261" s="99"/>
      <c r="Z261" s="99"/>
      <c r="AA261" s="99"/>
      <c r="AB261" s="99"/>
      <c r="AC261" s="99"/>
      <c r="AD261" s="99"/>
      <c r="AE261" s="99" t="s">
        <v>725</v>
      </c>
      <c r="AF261" s="99">
        <v>0</v>
      </c>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row>
    <row r="262" spans="1:60" outlineLevel="1">
      <c r="A262" s="100"/>
      <c r="B262" s="100"/>
      <c r="C262" s="266" t="s">
        <v>999</v>
      </c>
      <c r="D262" s="265"/>
      <c r="E262" s="264">
        <v>1</v>
      </c>
      <c r="F262" s="106"/>
      <c r="G262" s="106"/>
      <c r="H262" s="106"/>
      <c r="I262" s="106"/>
      <c r="J262" s="106"/>
      <c r="K262" s="106"/>
      <c r="L262" s="106"/>
      <c r="M262" s="106"/>
      <c r="N262" s="104"/>
      <c r="O262" s="104"/>
      <c r="P262" s="104"/>
      <c r="Q262" s="104"/>
      <c r="R262" s="104"/>
      <c r="S262" s="104"/>
      <c r="T262" s="105"/>
      <c r="U262" s="104"/>
      <c r="V262" s="99"/>
      <c r="W262" s="99"/>
      <c r="X262" s="99"/>
      <c r="Y262" s="99"/>
      <c r="Z262" s="99"/>
      <c r="AA262" s="99"/>
      <c r="AB262" s="99"/>
      <c r="AC262" s="99"/>
      <c r="AD262" s="99"/>
      <c r="AE262" s="99" t="s">
        <v>725</v>
      </c>
      <c r="AF262" s="99">
        <v>0</v>
      </c>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row>
    <row r="263" spans="1:60" outlineLevel="1">
      <c r="A263" s="100"/>
      <c r="B263" s="100"/>
      <c r="C263" s="266" t="s">
        <v>816</v>
      </c>
      <c r="D263" s="265"/>
      <c r="E263" s="264">
        <v>1</v>
      </c>
      <c r="F263" s="106"/>
      <c r="G263" s="106"/>
      <c r="H263" s="106"/>
      <c r="I263" s="106"/>
      <c r="J263" s="106"/>
      <c r="K263" s="106"/>
      <c r="L263" s="106"/>
      <c r="M263" s="106"/>
      <c r="N263" s="104"/>
      <c r="O263" s="104"/>
      <c r="P263" s="104"/>
      <c r="Q263" s="104"/>
      <c r="R263" s="104"/>
      <c r="S263" s="104"/>
      <c r="T263" s="105"/>
      <c r="U263" s="104"/>
      <c r="V263" s="99"/>
      <c r="W263" s="99"/>
      <c r="X263" s="99"/>
      <c r="Y263" s="99"/>
      <c r="Z263" s="99"/>
      <c r="AA263" s="99"/>
      <c r="AB263" s="99"/>
      <c r="AC263" s="99"/>
      <c r="AD263" s="99"/>
      <c r="AE263" s="99" t="s">
        <v>725</v>
      </c>
      <c r="AF263" s="99">
        <v>0</v>
      </c>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row>
    <row r="264" spans="1:60" outlineLevel="1">
      <c r="A264" s="100"/>
      <c r="B264" s="100"/>
      <c r="C264" s="266" t="s">
        <v>815</v>
      </c>
      <c r="D264" s="265"/>
      <c r="E264" s="264">
        <v>1</v>
      </c>
      <c r="F264" s="106"/>
      <c r="G264" s="106"/>
      <c r="H264" s="106"/>
      <c r="I264" s="106"/>
      <c r="J264" s="106"/>
      <c r="K264" s="106"/>
      <c r="L264" s="106"/>
      <c r="M264" s="106"/>
      <c r="N264" s="104"/>
      <c r="O264" s="104"/>
      <c r="P264" s="104"/>
      <c r="Q264" s="104"/>
      <c r="R264" s="104"/>
      <c r="S264" s="104"/>
      <c r="T264" s="105"/>
      <c r="U264" s="104"/>
      <c r="V264" s="99"/>
      <c r="W264" s="99"/>
      <c r="X264" s="99"/>
      <c r="Y264" s="99"/>
      <c r="Z264" s="99"/>
      <c r="AA264" s="99"/>
      <c r="AB264" s="99"/>
      <c r="AC264" s="99"/>
      <c r="AD264" s="99"/>
      <c r="AE264" s="99" t="s">
        <v>725</v>
      </c>
      <c r="AF264" s="99">
        <v>0</v>
      </c>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row>
    <row r="265" spans="1:60" outlineLevel="1">
      <c r="A265" s="100">
        <v>54</v>
      </c>
      <c r="B265" s="100" t="s">
        <v>1017</v>
      </c>
      <c r="C265" s="111" t="s">
        <v>1016</v>
      </c>
      <c r="D265" s="104" t="s">
        <v>178</v>
      </c>
      <c r="E265" s="257">
        <v>6</v>
      </c>
      <c r="F265" s="256">
        <v>0</v>
      </c>
      <c r="G265" s="106">
        <f>ROUND(E265*F265,2)</f>
        <v>0</v>
      </c>
      <c r="H265" s="106"/>
      <c r="I265" s="106">
        <f>ROUND(E265*H265,2)</f>
        <v>0</v>
      </c>
      <c r="J265" s="106"/>
      <c r="K265" s="106">
        <f>ROUND(E265*J265,2)</f>
        <v>0</v>
      </c>
      <c r="L265" s="106">
        <v>21</v>
      </c>
      <c r="M265" s="106">
        <f>G265*(1+L265/100)</f>
        <v>0</v>
      </c>
      <c r="N265" s="104">
        <v>7.0200000000000002E-3</v>
      </c>
      <c r="O265" s="104">
        <f>ROUND(E265*N265,5)</f>
        <v>4.2119999999999998E-2</v>
      </c>
      <c r="P265" s="104">
        <v>0</v>
      </c>
      <c r="Q265" s="104">
        <f>ROUND(E265*P265,5)</f>
        <v>0</v>
      </c>
      <c r="R265" s="104"/>
      <c r="S265" s="104"/>
      <c r="T265" s="105">
        <v>1.0940000000000001</v>
      </c>
      <c r="U265" s="104">
        <f>ROUND(E265*T265,2)</f>
        <v>6.56</v>
      </c>
      <c r="V265" s="99"/>
      <c r="W265" s="99"/>
      <c r="X265" s="99"/>
      <c r="Y265" s="99"/>
      <c r="Z265" s="99"/>
      <c r="AA265" s="99"/>
      <c r="AB265" s="99"/>
      <c r="AC265" s="99"/>
      <c r="AD265" s="99"/>
      <c r="AE265" s="99" t="s">
        <v>79</v>
      </c>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row>
    <row r="266" spans="1:60" outlineLevel="1">
      <c r="A266" s="100"/>
      <c r="B266" s="100"/>
      <c r="C266" s="266" t="s">
        <v>821</v>
      </c>
      <c r="D266" s="265"/>
      <c r="E266" s="264">
        <v>1</v>
      </c>
      <c r="F266" s="106"/>
      <c r="G266" s="106"/>
      <c r="H266" s="106"/>
      <c r="I266" s="106"/>
      <c r="J266" s="106"/>
      <c r="K266" s="106"/>
      <c r="L266" s="106"/>
      <c r="M266" s="106"/>
      <c r="N266" s="104"/>
      <c r="O266" s="104"/>
      <c r="P266" s="104"/>
      <c r="Q266" s="104"/>
      <c r="R266" s="104"/>
      <c r="S266" s="104"/>
      <c r="T266" s="105"/>
      <c r="U266" s="104"/>
      <c r="V266" s="99"/>
      <c r="W266" s="99"/>
      <c r="X266" s="99"/>
      <c r="Y266" s="99"/>
      <c r="Z266" s="99"/>
      <c r="AA266" s="99"/>
      <c r="AB266" s="99"/>
      <c r="AC266" s="99"/>
      <c r="AD266" s="99"/>
      <c r="AE266" s="99" t="s">
        <v>725</v>
      </c>
      <c r="AF266" s="99">
        <v>0</v>
      </c>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row>
    <row r="267" spans="1:60" outlineLevel="1">
      <c r="A267" s="100"/>
      <c r="B267" s="100"/>
      <c r="C267" s="266" t="s">
        <v>818</v>
      </c>
      <c r="D267" s="265"/>
      <c r="E267" s="264">
        <v>1</v>
      </c>
      <c r="F267" s="106"/>
      <c r="G267" s="106"/>
      <c r="H267" s="106"/>
      <c r="I267" s="106"/>
      <c r="J267" s="106"/>
      <c r="K267" s="106"/>
      <c r="L267" s="106"/>
      <c r="M267" s="106"/>
      <c r="N267" s="104"/>
      <c r="O267" s="104"/>
      <c r="P267" s="104"/>
      <c r="Q267" s="104"/>
      <c r="R267" s="104"/>
      <c r="S267" s="104"/>
      <c r="T267" s="105"/>
      <c r="U267" s="104"/>
      <c r="V267" s="99"/>
      <c r="W267" s="99"/>
      <c r="X267" s="99"/>
      <c r="Y267" s="99"/>
      <c r="Z267" s="99"/>
      <c r="AA267" s="99"/>
      <c r="AB267" s="99"/>
      <c r="AC267" s="99"/>
      <c r="AD267" s="99"/>
      <c r="AE267" s="99" t="s">
        <v>725</v>
      </c>
      <c r="AF267" s="99">
        <v>0</v>
      </c>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row>
    <row r="268" spans="1:60" outlineLevel="1">
      <c r="A268" s="100"/>
      <c r="B268" s="100"/>
      <c r="C268" s="266" t="s">
        <v>996</v>
      </c>
      <c r="D268" s="265"/>
      <c r="E268" s="264">
        <v>1</v>
      </c>
      <c r="F268" s="106"/>
      <c r="G268" s="106"/>
      <c r="H268" s="106"/>
      <c r="I268" s="106"/>
      <c r="J268" s="106"/>
      <c r="K268" s="106"/>
      <c r="L268" s="106"/>
      <c r="M268" s="106"/>
      <c r="N268" s="104"/>
      <c r="O268" s="104"/>
      <c r="P268" s="104"/>
      <c r="Q268" s="104"/>
      <c r="R268" s="104"/>
      <c r="S268" s="104"/>
      <c r="T268" s="105"/>
      <c r="U268" s="104"/>
      <c r="V268" s="99"/>
      <c r="W268" s="99"/>
      <c r="X268" s="99"/>
      <c r="Y268" s="99"/>
      <c r="Z268" s="99"/>
      <c r="AA268" s="99"/>
      <c r="AB268" s="99"/>
      <c r="AC268" s="99"/>
      <c r="AD268" s="99"/>
      <c r="AE268" s="99" t="s">
        <v>725</v>
      </c>
      <c r="AF268" s="99">
        <v>0</v>
      </c>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row>
    <row r="269" spans="1:60" outlineLevel="1">
      <c r="A269" s="100"/>
      <c r="B269" s="100"/>
      <c r="C269" s="266" t="s">
        <v>999</v>
      </c>
      <c r="D269" s="265"/>
      <c r="E269" s="264">
        <v>1</v>
      </c>
      <c r="F269" s="106"/>
      <c r="G269" s="106"/>
      <c r="H269" s="106"/>
      <c r="I269" s="106"/>
      <c r="J269" s="106"/>
      <c r="K269" s="106"/>
      <c r="L269" s="106"/>
      <c r="M269" s="106"/>
      <c r="N269" s="104"/>
      <c r="O269" s="104"/>
      <c r="P269" s="104"/>
      <c r="Q269" s="104"/>
      <c r="R269" s="104"/>
      <c r="S269" s="104"/>
      <c r="T269" s="105"/>
      <c r="U269" s="104"/>
      <c r="V269" s="99"/>
      <c r="W269" s="99"/>
      <c r="X269" s="99"/>
      <c r="Y269" s="99"/>
      <c r="Z269" s="99"/>
      <c r="AA269" s="99"/>
      <c r="AB269" s="99"/>
      <c r="AC269" s="99"/>
      <c r="AD269" s="99"/>
      <c r="AE269" s="99" t="s">
        <v>725</v>
      </c>
      <c r="AF269" s="99">
        <v>0</v>
      </c>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row>
    <row r="270" spans="1:60" outlineLevel="1">
      <c r="A270" s="100"/>
      <c r="B270" s="100"/>
      <c r="C270" s="266" t="s">
        <v>816</v>
      </c>
      <c r="D270" s="265"/>
      <c r="E270" s="264">
        <v>1</v>
      </c>
      <c r="F270" s="106"/>
      <c r="G270" s="106"/>
      <c r="H270" s="106"/>
      <c r="I270" s="106"/>
      <c r="J270" s="106"/>
      <c r="K270" s="106"/>
      <c r="L270" s="106"/>
      <c r="M270" s="106"/>
      <c r="N270" s="104"/>
      <c r="O270" s="104"/>
      <c r="P270" s="104"/>
      <c r="Q270" s="104"/>
      <c r="R270" s="104"/>
      <c r="S270" s="104"/>
      <c r="T270" s="105"/>
      <c r="U270" s="104"/>
      <c r="V270" s="99"/>
      <c r="W270" s="99"/>
      <c r="X270" s="99"/>
      <c r="Y270" s="99"/>
      <c r="Z270" s="99"/>
      <c r="AA270" s="99"/>
      <c r="AB270" s="99"/>
      <c r="AC270" s="99"/>
      <c r="AD270" s="99"/>
      <c r="AE270" s="99" t="s">
        <v>725</v>
      </c>
      <c r="AF270" s="99">
        <v>0</v>
      </c>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row>
    <row r="271" spans="1:60" outlineLevel="1">
      <c r="A271" s="100"/>
      <c r="B271" s="100"/>
      <c r="C271" s="266" t="s">
        <v>815</v>
      </c>
      <c r="D271" s="265"/>
      <c r="E271" s="264">
        <v>1</v>
      </c>
      <c r="F271" s="106"/>
      <c r="G271" s="106"/>
      <c r="H271" s="106"/>
      <c r="I271" s="106"/>
      <c r="J271" s="106"/>
      <c r="K271" s="106"/>
      <c r="L271" s="106"/>
      <c r="M271" s="106"/>
      <c r="N271" s="104"/>
      <c r="O271" s="104"/>
      <c r="P271" s="104"/>
      <c r="Q271" s="104"/>
      <c r="R271" s="104"/>
      <c r="S271" s="104"/>
      <c r="T271" s="105"/>
      <c r="U271" s="104"/>
      <c r="V271" s="99"/>
      <c r="W271" s="99"/>
      <c r="X271" s="99"/>
      <c r="Y271" s="99"/>
      <c r="Z271" s="99"/>
      <c r="AA271" s="99"/>
      <c r="AB271" s="99"/>
      <c r="AC271" s="99"/>
      <c r="AD271" s="99"/>
      <c r="AE271" s="99" t="s">
        <v>725</v>
      </c>
      <c r="AF271" s="99">
        <v>0</v>
      </c>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row>
    <row r="272" spans="1:60" outlineLevel="1">
      <c r="A272" s="100">
        <v>55</v>
      </c>
      <c r="B272" s="100" t="s">
        <v>1015</v>
      </c>
      <c r="C272" s="111" t="s">
        <v>1014</v>
      </c>
      <c r="D272" s="104" t="s">
        <v>178</v>
      </c>
      <c r="E272" s="257">
        <v>9</v>
      </c>
      <c r="F272" s="256">
        <v>0</v>
      </c>
      <c r="G272" s="106">
        <f>ROUND(E272*F272,2)</f>
        <v>0</v>
      </c>
      <c r="H272" s="106"/>
      <c r="I272" s="106">
        <f>ROUND(E272*H272,2)</f>
        <v>0</v>
      </c>
      <c r="J272" s="106"/>
      <c r="K272" s="106">
        <f>ROUND(E272*J272,2)</f>
        <v>0</v>
      </c>
      <c r="L272" s="106">
        <v>21</v>
      </c>
      <c r="M272" s="106">
        <f>G272*(1+L272/100)</f>
        <v>0</v>
      </c>
      <c r="N272" s="104">
        <v>0</v>
      </c>
      <c r="O272" s="104">
        <f>ROUND(E272*N272,5)</f>
        <v>0</v>
      </c>
      <c r="P272" s="104">
        <v>0</v>
      </c>
      <c r="Q272" s="104">
        <f>ROUND(E272*P272,5)</f>
        <v>0</v>
      </c>
      <c r="R272" s="104"/>
      <c r="S272" s="104"/>
      <c r="T272" s="105">
        <v>0.79</v>
      </c>
      <c r="U272" s="104">
        <f>ROUND(E272*T272,2)</f>
        <v>7.11</v>
      </c>
      <c r="V272" s="99"/>
      <c r="W272" s="99"/>
      <c r="X272" s="99"/>
      <c r="Y272" s="99"/>
      <c r="Z272" s="99"/>
      <c r="AA272" s="99"/>
      <c r="AB272" s="99"/>
      <c r="AC272" s="99"/>
      <c r="AD272" s="99"/>
      <c r="AE272" s="99" t="s">
        <v>79</v>
      </c>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row>
    <row r="273" spans="1:60" outlineLevel="1">
      <c r="A273" s="100"/>
      <c r="B273" s="100"/>
      <c r="C273" s="266" t="s">
        <v>821</v>
      </c>
      <c r="D273" s="265"/>
      <c r="E273" s="264">
        <v>1</v>
      </c>
      <c r="F273" s="106"/>
      <c r="G273" s="106"/>
      <c r="H273" s="106"/>
      <c r="I273" s="106"/>
      <c r="J273" s="106"/>
      <c r="K273" s="106"/>
      <c r="L273" s="106"/>
      <c r="M273" s="106"/>
      <c r="N273" s="104"/>
      <c r="O273" s="104"/>
      <c r="P273" s="104"/>
      <c r="Q273" s="104"/>
      <c r="R273" s="104"/>
      <c r="S273" s="104"/>
      <c r="T273" s="105"/>
      <c r="U273" s="104"/>
      <c r="V273" s="99"/>
      <c r="W273" s="99"/>
      <c r="X273" s="99"/>
      <c r="Y273" s="99"/>
      <c r="Z273" s="99"/>
      <c r="AA273" s="99"/>
      <c r="AB273" s="99"/>
      <c r="AC273" s="99"/>
      <c r="AD273" s="99"/>
      <c r="AE273" s="99" t="s">
        <v>725</v>
      </c>
      <c r="AF273" s="99">
        <v>0</v>
      </c>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row>
    <row r="274" spans="1:60" outlineLevel="1">
      <c r="A274" s="100"/>
      <c r="B274" s="100"/>
      <c r="C274" s="266" t="s">
        <v>818</v>
      </c>
      <c r="D274" s="265"/>
      <c r="E274" s="264">
        <v>1</v>
      </c>
      <c r="F274" s="106"/>
      <c r="G274" s="106"/>
      <c r="H274" s="106"/>
      <c r="I274" s="106"/>
      <c r="J274" s="106"/>
      <c r="K274" s="106"/>
      <c r="L274" s="106"/>
      <c r="M274" s="106"/>
      <c r="N274" s="104"/>
      <c r="O274" s="104"/>
      <c r="P274" s="104"/>
      <c r="Q274" s="104"/>
      <c r="R274" s="104"/>
      <c r="S274" s="104"/>
      <c r="T274" s="105"/>
      <c r="U274" s="104"/>
      <c r="V274" s="99"/>
      <c r="W274" s="99"/>
      <c r="X274" s="99"/>
      <c r="Y274" s="99"/>
      <c r="Z274" s="99"/>
      <c r="AA274" s="99"/>
      <c r="AB274" s="99"/>
      <c r="AC274" s="99"/>
      <c r="AD274" s="99"/>
      <c r="AE274" s="99" t="s">
        <v>725</v>
      </c>
      <c r="AF274" s="99">
        <v>0</v>
      </c>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row>
    <row r="275" spans="1:60" outlineLevel="1">
      <c r="A275" s="100"/>
      <c r="B275" s="100"/>
      <c r="C275" s="266" t="s">
        <v>1000</v>
      </c>
      <c r="D275" s="265"/>
      <c r="E275" s="264">
        <v>2</v>
      </c>
      <c r="F275" s="106"/>
      <c r="G275" s="106"/>
      <c r="H275" s="106"/>
      <c r="I275" s="106"/>
      <c r="J275" s="106"/>
      <c r="K275" s="106"/>
      <c r="L275" s="106"/>
      <c r="M275" s="106"/>
      <c r="N275" s="104"/>
      <c r="O275" s="104"/>
      <c r="P275" s="104"/>
      <c r="Q275" s="104"/>
      <c r="R275" s="104"/>
      <c r="S275" s="104"/>
      <c r="T275" s="105"/>
      <c r="U275" s="104"/>
      <c r="V275" s="99"/>
      <c r="W275" s="99"/>
      <c r="X275" s="99"/>
      <c r="Y275" s="99"/>
      <c r="Z275" s="99"/>
      <c r="AA275" s="99"/>
      <c r="AB275" s="99"/>
      <c r="AC275" s="99"/>
      <c r="AD275" s="99"/>
      <c r="AE275" s="99" t="s">
        <v>725</v>
      </c>
      <c r="AF275" s="99">
        <v>0</v>
      </c>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row>
    <row r="276" spans="1:60" outlineLevel="1">
      <c r="A276" s="100"/>
      <c r="B276" s="100"/>
      <c r="C276" s="266" t="s">
        <v>996</v>
      </c>
      <c r="D276" s="265"/>
      <c r="E276" s="264">
        <v>1</v>
      </c>
      <c r="F276" s="106"/>
      <c r="G276" s="106"/>
      <c r="H276" s="106"/>
      <c r="I276" s="106"/>
      <c r="J276" s="106"/>
      <c r="K276" s="106"/>
      <c r="L276" s="106"/>
      <c r="M276" s="106"/>
      <c r="N276" s="104"/>
      <c r="O276" s="104"/>
      <c r="P276" s="104"/>
      <c r="Q276" s="104"/>
      <c r="R276" s="104"/>
      <c r="S276" s="104"/>
      <c r="T276" s="105"/>
      <c r="U276" s="104"/>
      <c r="V276" s="99"/>
      <c r="W276" s="99"/>
      <c r="X276" s="99"/>
      <c r="Y276" s="99"/>
      <c r="Z276" s="99"/>
      <c r="AA276" s="99"/>
      <c r="AB276" s="99"/>
      <c r="AC276" s="99"/>
      <c r="AD276" s="99"/>
      <c r="AE276" s="99" t="s">
        <v>725</v>
      </c>
      <c r="AF276" s="99">
        <v>0</v>
      </c>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row>
    <row r="277" spans="1:60" outlineLevel="1">
      <c r="A277" s="100"/>
      <c r="B277" s="100"/>
      <c r="C277" s="266" t="s">
        <v>999</v>
      </c>
      <c r="D277" s="265"/>
      <c r="E277" s="264">
        <v>1</v>
      </c>
      <c r="F277" s="106"/>
      <c r="G277" s="106"/>
      <c r="H277" s="106"/>
      <c r="I277" s="106"/>
      <c r="J277" s="106"/>
      <c r="K277" s="106"/>
      <c r="L277" s="106"/>
      <c r="M277" s="106"/>
      <c r="N277" s="104"/>
      <c r="O277" s="104"/>
      <c r="P277" s="104"/>
      <c r="Q277" s="104"/>
      <c r="R277" s="104"/>
      <c r="S277" s="104"/>
      <c r="T277" s="105"/>
      <c r="U277" s="104"/>
      <c r="V277" s="99"/>
      <c r="W277" s="99"/>
      <c r="X277" s="99"/>
      <c r="Y277" s="99"/>
      <c r="Z277" s="99"/>
      <c r="AA277" s="99"/>
      <c r="AB277" s="99"/>
      <c r="AC277" s="99"/>
      <c r="AD277" s="99"/>
      <c r="AE277" s="99" t="s">
        <v>725</v>
      </c>
      <c r="AF277" s="99">
        <v>0</v>
      </c>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row>
    <row r="278" spans="1:60" outlineLevel="1">
      <c r="A278" s="100"/>
      <c r="B278" s="100"/>
      <c r="C278" s="266" t="s">
        <v>1013</v>
      </c>
      <c r="D278" s="265"/>
      <c r="E278" s="264">
        <v>3</v>
      </c>
      <c r="F278" s="106"/>
      <c r="G278" s="106"/>
      <c r="H278" s="106"/>
      <c r="I278" s="106"/>
      <c r="J278" s="106"/>
      <c r="K278" s="106"/>
      <c r="L278" s="106"/>
      <c r="M278" s="106"/>
      <c r="N278" s="104"/>
      <c r="O278" s="104"/>
      <c r="P278" s="104"/>
      <c r="Q278" s="104"/>
      <c r="R278" s="104"/>
      <c r="S278" s="104"/>
      <c r="T278" s="105"/>
      <c r="U278" s="104"/>
      <c r="V278" s="99"/>
      <c r="W278" s="99"/>
      <c r="X278" s="99"/>
      <c r="Y278" s="99"/>
      <c r="Z278" s="99"/>
      <c r="AA278" s="99"/>
      <c r="AB278" s="99"/>
      <c r="AC278" s="99"/>
      <c r="AD278" s="99"/>
      <c r="AE278" s="99" t="s">
        <v>725</v>
      </c>
      <c r="AF278" s="99">
        <v>0</v>
      </c>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row>
    <row r="279" spans="1:60" outlineLevel="1">
      <c r="A279" s="100">
        <v>56</v>
      </c>
      <c r="B279" s="100" t="s">
        <v>1012</v>
      </c>
      <c r="C279" s="111" t="s">
        <v>1011</v>
      </c>
      <c r="D279" s="104" t="s">
        <v>178</v>
      </c>
      <c r="E279" s="257">
        <v>6</v>
      </c>
      <c r="F279" s="256">
        <v>0</v>
      </c>
      <c r="G279" s="106">
        <f>ROUND(E279*F279,2)</f>
        <v>0</v>
      </c>
      <c r="H279" s="106"/>
      <c r="I279" s="106">
        <f>ROUND(E279*H279,2)</f>
        <v>0</v>
      </c>
      <c r="J279" s="106"/>
      <c r="K279" s="106">
        <f>ROUND(E279*J279,2)</f>
        <v>0</v>
      </c>
      <c r="L279" s="106">
        <v>21</v>
      </c>
      <c r="M279" s="106">
        <f>G279*(1+L279/100)</f>
        <v>0</v>
      </c>
      <c r="N279" s="104">
        <v>0</v>
      </c>
      <c r="O279" s="104">
        <f>ROUND(E279*N279,5)</f>
        <v>0</v>
      </c>
      <c r="P279" s="104">
        <v>0</v>
      </c>
      <c r="Q279" s="104">
        <f>ROUND(E279*P279,5)</f>
        <v>0</v>
      </c>
      <c r="R279" s="104"/>
      <c r="S279" s="104"/>
      <c r="T279" s="105">
        <v>0.94599999999999995</v>
      </c>
      <c r="U279" s="104">
        <f>ROUND(E279*T279,2)</f>
        <v>5.68</v>
      </c>
      <c r="V279" s="99"/>
      <c r="W279" s="99"/>
      <c r="X279" s="99"/>
      <c r="Y279" s="99"/>
      <c r="Z279" s="99"/>
      <c r="AA279" s="99"/>
      <c r="AB279" s="99"/>
      <c r="AC279" s="99"/>
      <c r="AD279" s="99"/>
      <c r="AE279" s="99" t="s">
        <v>79</v>
      </c>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row>
    <row r="280" spans="1:60" outlineLevel="1">
      <c r="A280" s="100"/>
      <c r="B280" s="100"/>
      <c r="C280" s="266" t="s">
        <v>821</v>
      </c>
      <c r="D280" s="265"/>
      <c r="E280" s="264">
        <v>1</v>
      </c>
      <c r="F280" s="106"/>
      <c r="G280" s="106"/>
      <c r="H280" s="106"/>
      <c r="I280" s="106"/>
      <c r="J280" s="106"/>
      <c r="K280" s="106"/>
      <c r="L280" s="106"/>
      <c r="M280" s="106"/>
      <c r="N280" s="104"/>
      <c r="O280" s="104"/>
      <c r="P280" s="104"/>
      <c r="Q280" s="104"/>
      <c r="R280" s="104"/>
      <c r="S280" s="104"/>
      <c r="T280" s="105"/>
      <c r="U280" s="104"/>
      <c r="V280" s="99"/>
      <c r="W280" s="99"/>
      <c r="X280" s="99"/>
      <c r="Y280" s="99"/>
      <c r="Z280" s="99"/>
      <c r="AA280" s="99"/>
      <c r="AB280" s="99"/>
      <c r="AC280" s="99"/>
      <c r="AD280" s="99"/>
      <c r="AE280" s="99" t="s">
        <v>725</v>
      </c>
      <c r="AF280" s="99">
        <v>0</v>
      </c>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row>
    <row r="281" spans="1:60" outlineLevel="1">
      <c r="A281" s="100"/>
      <c r="B281" s="100"/>
      <c r="C281" s="266" t="s">
        <v>818</v>
      </c>
      <c r="D281" s="265"/>
      <c r="E281" s="264">
        <v>1</v>
      </c>
      <c r="F281" s="106"/>
      <c r="G281" s="106"/>
      <c r="H281" s="106"/>
      <c r="I281" s="106"/>
      <c r="J281" s="106"/>
      <c r="K281" s="106"/>
      <c r="L281" s="106"/>
      <c r="M281" s="106"/>
      <c r="N281" s="104"/>
      <c r="O281" s="104"/>
      <c r="P281" s="104"/>
      <c r="Q281" s="104"/>
      <c r="R281" s="104"/>
      <c r="S281" s="104"/>
      <c r="T281" s="105"/>
      <c r="U281" s="104"/>
      <c r="V281" s="99"/>
      <c r="W281" s="99"/>
      <c r="X281" s="99"/>
      <c r="Y281" s="99"/>
      <c r="Z281" s="99"/>
      <c r="AA281" s="99"/>
      <c r="AB281" s="99"/>
      <c r="AC281" s="99"/>
      <c r="AD281" s="99"/>
      <c r="AE281" s="99" t="s">
        <v>725</v>
      </c>
      <c r="AF281" s="99">
        <v>0</v>
      </c>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row>
    <row r="282" spans="1:60" outlineLevel="1">
      <c r="A282" s="100"/>
      <c r="B282" s="100"/>
      <c r="C282" s="266" t="s">
        <v>996</v>
      </c>
      <c r="D282" s="265"/>
      <c r="E282" s="264">
        <v>1</v>
      </c>
      <c r="F282" s="106"/>
      <c r="G282" s="106"/>
      <c r="H282" s="106"/>
      <c r="I282" s="106"/>
      <c r="J282" s="106"/>
      <c r="K282" s="106"/>
      <c r="L282" s="106"/>
      <c r="M282" s="106"/>
      <c r="N282" s="104"/>
      <c r="O282" s="104"/>
      <c r="P282" s="104"/>
      <c r="Q282" s="104"/>
      <c r="R282" s="104"/>
      <c r="S282" s="104"/>
      <c r="T282" s="105"/>
      <c r="U282" s="104"/>
      <c r="V282" s="99"/>
      <c r="W282" s="99"/>
      <c r="X282" s="99"/>
      <c r="Y282" s="99"/>
      <c r="Z282" s="99"/>
      <c r="AA282" s="99"/>
      <c r="AB282" s="99"/>
      <c r="AC282" s="99"/>
      <c r="AD282" s="99"/>
      <c r="AE282" s="99" t="s">
        <v>725</v>
      </c>
      <c r="AF282" s="99">
        <v>0</v>
      </c>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row>
    <row r="283" spans="1:60" outlineLevel="1">
      <c r="A283" s="100"/>
      <c r="B283" s="100"/>
      <c r="C283" s="266" t="s">
        <v>999</v>
      </c>
      <c r="D283" s="265"/>
      <c r="E283" s="264">
        <v>1</v>
      </c>
      <c r="F283" s="106"/>
      <c r="G283" s="106"/>
      <c r="H283" s="106"/>
      <c r="I283" s="106"/>
      <c r="J283" s="106"/>
      <c r="K283" s="106"/>
      <c r="L283" s="106"/>
      <c r="M283" s="106"/>
      <c r="N283" s="104"/>
      <c r="O283" s="104"/>
      <c r="P283" s="104"/>
      <c r="Q283" s="104"/>
      <c r="R283" s="104"/>
      <c r="S283" s="104"/>
      <c r="T283" s="105"/>
      <c r="U283" s="104"/>
      <c r="V283" s="99"/>
      <c r="W283" s="99"/>
      <c r="X283" s="99"/>
      <c r="Y283" s="99"/>
      <c r="Z283" s="99"/>
      <c r="AA283" s="99"/>
      <c r="AB283" s="99"/>
      <c r="AC283" s="99"/>
      <c r="AD283" s="99"/>
      <c r="AE283" s="99" t="s">
        <v>725</v>
      </c>
      <c r="AF283" s="99">
        <v>0</v>
      </c>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row>
    <row r="284" spans="1:60" outlineLevel="1">
      <c r="A284" s="100"/>
      <c r="B284" s="100"/>
      <c r="C284" s="266" t="s">
        <v>816</v>
      </c>
      <c r="D284" s="265"/>
      <c r="E284" s="264">
        <v>1</v>
      </c>
      <c r="F284" s="106"/>
      <c r="G284" s="106"/>
      <c r="H284" s="106"/>
      <c r="I284" s="106"/>
      <c r="J284" s="106"/>
      <c r="K284" s="106"/>
      <c r="L284" s="106"/>
      <c r="M284" s="106"/>
      <c r="N284" s="104"/>
      <c r="O284" s="104"/>
      <c r="P284" s="104"/>
      <c r="Q284" s="104"/>
      <c r="R284" s="104"/>
      <c r="S284" s="104"/>
      <c r="T284" s="105"/>
      <c r="U284" s="104"/>
      <c r="V284" s="99"/>
      <c r="W284" s="99"/>
      <c r="X284" s="99"/>
      <c r="Y284" s="99"/>
      <c r="Z284" s="99"/>
      <c r="AA284" s="99"/>
      <c r="AB284" s="99"/>
      <c r="AC284" s="99"/>
      <c r="AD284" s="99"/>
      <c r="AE284" s="99" t="s">
        <v>725</v>
      </c>
      <c r="AF284" s="99">
        <v>0</v>
      </c>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row>
    <row r="285" spans="1:60" outlineLevel="1">
      <c r="A285" s="100"/>
      <c r="B285" s="100"/>
      <c r="C285" s="266" t="s">
        <v>815</v>
      </c>
      <c r="D285" s="265"/>
      <c r="E285" s="264">
        <v>1</v>
      </c>
      <c r="F285" s="106"/>
      <c r="G285" s="106"/>
      <c r="H285" s="106"/>
      <c r="I285" s="106"/>
      <c r="J285" s="106"/>
      <c r="K285" s="106"/>
      <c r="L285" s="106"/>
      <c r="M285" s="106"/>
      <c r="N285" s="104"/>
      <c r="O285" s="104"/>
      <c r="P285" s="104"/>
      <c r="Q285" s="104"/>
      <c r="R285" s="104"/>
      <c r="S285" s="104"/>
      <c r="T285" s="105"/>
      <c r="U285" s="104"/>
      <c r="V285" s="99"/>
      <c r="W285" s="99"/>
      <c r="X285" s="99"/>
      <c r="Y285" s="99"/>
      <c r="Z285" s="99"/>
      <c r="AA285" s="99"/>
      <c r="AB285" s="99"/>
      <c r="AC285" s="99"/>
      <c r="AD285" s="99"/>
      <c r="AE285" s="99" t="s">
        <v>725</v>
      </c>
      <c r="AF285" s="99">
        <v>0</v>
      </c>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row>
    <row r="286" spans="1:60" outlineLevel="1">
      <c r="A286" s="100">
        <v>57</v>
      </c>
      <c r="B286" s="100" t="s">
        <v>1010</v>
      </c>
      <c r="C286" s="111" t="s">
        <v>1009</v>
      </c>
      <c r="D286" s="104" t="s">
        <v>178</v>
      </c>
      <c r="E286" s="257">
        <v>2</v>
      </c>
      <c r="F286" s="256">
        <v>0</v>
      </c>
      <c r="G286" s="106">
        <f>ROUND(E286*F286,2)</f>
        <v>0</v>
      </c>
      <c r="H286" s="106"/>
      <c r="I286" s="106">
        <f>ROUND(E286*H286,2)</f>
        <v>0</v>
      </c>
      <c r="J286" s="106"/>
      <c r="K286" s="106">
        <f>ROUND(E286*J286,2)</f>
        <v>0</v>
      </c>
      <c r="L286" s="106">
        <v>21</v>
      </c>
      <c r="M286" s="106">
        <f>G286*(1+L286/100)</f>
        <v>0</v>
      </c>
      <c r="N286" s="104">
        <v>0.5</v>
      </c>
      <c r="O286" s="104">
        <f>ROUND(E286*N286,5)</f>
        <v>1</v>
      </c>
      <c r="P286" s="104">
        <v>0</v>
      </c>
      <c r="Q286" s="104">
        <f>ROUND(E286*P286,5)</f>
        <v>0</v>
      </c>
      <c r="R286" s="104"/>
      <c r="S286" s="104"/>
      <c r="T286" s="105">
        <v>0</v>
      </c>
      <c r="U286" s="104">
        <f>ROUND(E286*T286,2)</f>
        <v>0</v>
      </c>
      <c r="V286" s="99"/>
      <c r="W286" s="99"/>
      <c r="X286" s="99"/>
      <c r="Y286" s="99"/>
      <c r="Z286" s="99"/>
      <c r="AA286" s="99"/>
      <c r="AB286" s="99"/>
      <c r="AC286" s="99"/>
      <c r="AD286" s="99"/>
      <c r="AE286" s="99" t="s">
        <v>745</v>
      </c>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row>
    <row r="287" spans="1:60" outlineLevel="1">
      <c r="A287" s="100"/>
      <c r="B287" s="100"/>
      <c r="C287" s="266" t="s">
        <v>818</v>
      </c>
      <c r="D287" s="265"/>
      <c r="E287" s="264">
        <v>1</v>
      </c>
      <c r="F287" s="106"/>
      <c r="G287" s="106"/>
      <c r="H287" s="106"/>
      <c r="I287" s="106"/>
      <c r="J287" s="106"/>
      <c r="K287" s="106"/>
      <c r="L287" s="106"/>
      <c r="M287" s="106"/>
      <c r="N287" s="104"/>
      <c r="O287" s="104"/>
      <c r="P287" s="104"/>
      <c r="Q287" s="104"/>
      <c r="R287" s="104"/>
      <c r="S287" s="104"/>
      <c r="T287" s="105"/>
      <c r="U287" s="104"/>
      <c r="V287" s="99"/>
      <c r="W287" s="99"/>
      <c r="X287" s="99"/>
      <c r="Y287" s="99"/>
      <c r="Z287" s="99"/>
      <c r="AA287" s="99"/>
      <c r="AB287" s="99"/>
      <c r="AC287" s="99"/>
      <c r="AD287" s="99"/>
      <c r="AE287" s="99" t="s">
        <v>725</v>
      </c>
      <c r="AF287" s="99">
        <v>0</v>
      </c>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row>
    <row r="288" spans="1:60" outlineLevel="1">
      <c r="A288" s="100"/>
      <c r="B288" s="100"/>
      <c r="C288" s="266" t="s">
        <v>816</v>
      </c>
      <c r="D288" s="265"/>
      <c r="E288" s="264">
        <v>1</v>
      </c>
      <c r="F288" s="106"/>
      <c r="G288" s="106"/>
      <c r="H288" s="106"/>
      <c r="I288" s="106"/>
      <c r="J288" s="106"/>
      <c r="K288" s="106"/>
      <c r="L288" s="106"/>
      <c r="M288" s="106"/>
      <c r="N288" s="104"/>
      <c r="O288" s="104"/>
      <c r="P288" s="104"/>
      <c r="Q288" s="104"/>
      <c r="R288" s="104"/>
      <c r="S288" s="104"/>
      <c r="T288" s="105"/>
      <c r="U288" s="104"/>
      <c r="V288" s="99"/>
      <c r="W288" s="99"/>
      <c r="X288" s="99"/>
      <c r="Y288" s="99"/>
      <c r="Z288" s="99"/>
      <c r="AA288" s="99"/>
      <c r="AB288" s="99"/>
      <c r="AC288" s="99"/>
      <c r="AD288" s="99"/>
      <c r="AE288" s="99" t="s">
        <v>725</v>
      </c>
      <c r="AF288" s="99">
        <v>0</v>
      </c>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row>
    <row r="289" spans="1:60" outlineLevel="1">
      <c r="A289" s="100">
        <v>58</v>
      </c>
      <c r="B289" s="100" t="s">
        <v>1008</v>
      </c>
      <c r="C289" s="111" t="s">
        <v>1007</v>
      </c>
      <c r="D289" s="104" t="s">
        <v>178</v>
      </c>
      <c r="E289" s="257">
        <v>1</v>
      </c>
      <c r="F289" s="256">
        <v>0</v>
      </c>
      <c r="G289" s="106">
        <f>ROUND(E289*F289,2)</f>
        <v>0</v>
      </c>
      <c r="H289" s="106"/>
      <c r="I289" s="106">
        <f>ROUND(E289*H289,2)</f>
        <v>0</v>
      </c>
      <c r="J289" s="106"/>
      <c r="K289" s="106">
        <f>ROUND(E289*J289,2)</f>
        <v>0</v>
      </c>
      <c r="L289" s="106">
        <v>21</v>
      </c>
      <c r="M289" s="106">
        <f>G289*(1+L289/100)</f>
        <v>0</v>
      </c>
      <c r="N289" s="104">
        <v>0.25</v>
      </c>
      <c r="O289" s="104">
        <f>ROUND(E289*N289,5)</f>
        <v>0.25</v>
      </c>
      <c r="P289" s="104">
        <v>0</v>
      </c>
      <c r="Q289" s="104">
        <f>ROUND(E289*P289,5)</f>
        <v>0</v>
      </c>
      <c r="R289" s="104"/>
      <c r="S289" s="104"/>
      <c r="T289" s="105">
        <v>0</v>
      </c>
      <c r="U289" s="104">
        <f>ROUND(E289*T289,2)</f>
        <v>0</v>
      </c>
      <c r="V289" s="99"/>
      <c r="W289" s="99"/>
      <c r="X289" s="99"/>
      <c r="Y289" s="99"/>
      <c r="Z289" s="99"/>
      <c r="AA289" s="99"/>
      <c r="AB289" s="99"/>
      <c r="AC289" s="99"/>
      <c r="AD289" s="99"/>
      <c r="AE289" s="99" t="s">
        <v>745</v>
      </c>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row>
    <row r="290" spans="1:60" outlineLevel="1">
      <c r="A290" s="100"/>
      <c r="B290" s="100"/>
      <c r="C290" s="266" t="s">
        <v>816</v>
      </c>
      <c r="D290" s="265"/>
      <c r="E290" s="264">
        <v>1</v>
      </c>
      <c r="F290" s="106"/>
      <c r="G290" s="106"/>
      <c r="H290" s="106"/>
      <c r="I290" s="106"/>
      <c r="J290" s="106"/>
      <c r="K290" s="106"/>
      <c r="L290" s="106"/>
      <c r="M290" s="106"/>
      <c r="N290" s="104"/>
      <c r="O290" s="104"/>
      <c r="P290" s="104"/>
      <c r="Q290" s="104"/>
      <c r="R290" s="104"/>
      <c r="S290" s="104"/>
      <c r="T290" s="105"/>
      <c r="U290" s="104"/>
      <c r="V290" s="99"/>
      <c r="W290" s="99"/>
      <c r="X290" s="99"/>
      <c r="Y290" s="99"/>
      <c r="Z290" s="99"/>
      <c r="AA290" s="99"/>
      <c r="AB290" s="99"/>
      <c r="AC290" s="99"/>
      <c r="AD290" s="99"/>
      <c r="AE290" s="99" t="s">
        <v>725</v>
      </c>
      <c r="AF290" s="99">
        <v>0</v>
      </c>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row>
    <row r="291" spans="1:60" outlineLevel="1">
      <c r="A291" s="100">
        <v>59</v>
      </c>
      <c r="B291" s="100" t="s">
        <v>1006</v>
      </c>
      <c r="C291" s="111" t="s">
        <v>1005</v>
      </c>
      <c r="D291" s="104" t="s">
        <v>178</v>
      </c>
      <c r="E291" s="257">
        <v>1</v>
      </c>
      <c r="F291" s="256">
        <v>0</v>
      </c>
      <c r="G291" s="106">
        <f>ROUND(E291*F291,2)</f>
        <v>0</v>
      </c>
      <c r="H291" s="106"/>
      <c r="I291" s="106">
        <f>ROUND(E291*H291,2)</f>
        <v>0</v>
      </c>
      <c r="J291" s="106"/>
      <c r="K291" s="106">
        <f>ROUND(E291*J291,2)</f>
        <v>0</v>
      </c>
      <c r="L291" s="106">
        <v>21</v>
      </c>
      <c r="M291" s="106">
        <f>G291*(1+L291/100)</f>
        <v>0</v>
      </c>
      <c r="N291" s="104">
        <v>0.04</v>
      </c>
      <c r="O291" s="104">
        <f>ROUND(E291*N291,5)</f>
        <v>0.04</v>
      </c>
      <c r="P291" s="104">
        <v>0</v>
      </c>
      <c r="Q291" s="104">
        <f>ROUND(E291*P291,5)</f>
        <v>0</v>
      </c>
      <c r="R291" s="104"/>
      <c r="S291" s="104"/>
      <c r="T291" s="105">
        <v>0</v>
      </c>
      <c r="U291" s="104">
        <f>ROUND(E291*T291,2)</f>
        <v>0</v>
      </c>
      <c r="V291" s="99"/>
      <c r="W291" s="99"/>
      <c r="X291" s="99"/>
      <c r="Y291" s="99"/>
      <c r="Z291" s="99"/>
      <c r="AA291" s="99"/>
      <c r="AB291" s="99"/>
      <c r="AC291" s="99"/>
      <c r="AD291" s="99"/>
      <c r="AE291" s="99" t="s">
        <v>745</v>
      </c>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row>
    <row r="292" spans="1:60" outlineLevel="1">
      <c r="A292" s="100"/>
      <c r="B292" s="100"/>
      <c r="C292" s="266" t="s">
        <v>816</v>
      </c>
      <c r="D292" s="265"/>
      <c r="E292" s="264">
        <v>1</v>
      </c>
      <c r="F292" s="106"/>
      <c r="G292" s="106"/>
      <c r="H292" s="106"/>
      <c r="I292" s="106"/>
      <c r="J292" s="106"/>
      <c r="K292" s="106"/>
      <c r="L292" s="106"/>
      <c r="M292" s="106"/>
      <c r="N292" s="104"/>
      <c r="O292" s="104"/>
      <c r="P292" s="104"/>
      <c r="Q292" s="104"/>
      <c r="R292" s="104"/>
      <c r="S292" s="104"/>
      <c r="T292" s="105"/>
      <c r="U292" s="104"/>
      <c r="V292" s="99"/>
      <c r="W292" s="99"/>
      <c r="X292" s="99"/>
      <c r="Y292" s="99"/>
      <c r="Z292" s="99"/>
      <c r="AA292" s="99"/>
      <c r="AB292" s="99"/>
      <c r="AC292" s="99"/>
      <c r="AD292" s="99"/>
      <c r="AE292" s="99" t="s">
        <v>725</v>
      </c>
      <c r="AF292" s="99">
        <v>0</v>
      </c>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row>
    <row r="293" spans="1:60" outlineLevel="1">
      <c r="A293" s="100">
        <v>60</v>
      </c>
      <c r="B293" s="100" t="s">
        <v>1004</v>
      </c>
      <c r="C293" s="111" t="s">
        <v>1003</v>
      </c>
      <c r="D293" s="104" t="s">
        <v>178</v>
      </c>
      <c r="E293" s="257">
        <v>1</v>
      </c>
      <c r="F293" s="256">
        <v>0</v>
      </c>
      <c r="G293" s="106">
        <f>ROUND(E293*F293,2)</f>
        <v>0</v>
      </c>
      <c r="H293" s="106"/>
      <c r="I293" s="106">
        <f>ROUND(E293*H293,2)</f>
        <v>0</v>
      </c>
      <c r="J293" s="106"/>
      <c r="K293" s="106">
        <f>ROUND(E293*J293,2)</f>
        <v>0</v>
      </c>
      <c r="L293" s="106">
        <v>21</v>
      </c>
      <c r="M293" s="106">
        <f>G293*(1+L293/100)</f>
        <v>0</v>
      </c>
      <c r="N293" s="104">
        <v>5.3999999999999999E-2</v>
      </c>
      <c r="O293" s="104">
        <f>ROUND(E293*N293,5)</f>
        <v>5.3999999999999999E-2</v>
      </c>
      <c r="P293" s="104">
        <v>0</v>
      </c>
      <c r="Q293" s="104">
        <f>ROUND(E293*P293,5)</f>
        <v>0</v>
      </c>
      <c r="R293" s="104"/>
      <c r="S293" s="104"/>
      <c r="T293" s="105">
        <v>0</v>
      </c>
      <c r="U293" s="104">
        <f>ROUND(E293*T293,2)</f>
        <v>0</v>
      </c>
      <c r="V293" s="99"/>
      <c r="W293" s="99"/>
      <c r="X293" s="99"/>
      <c r="Y293" s="99"/>
      <c r="Z293" s="99"/>
      <c r="AA293" s="99"/>
      <c r="AB293" s="99"/>
      <c r="AC293" s="99"/>
      <c r="AD293" s="99"/>
      <c r="AE293" s="99" t="s">
        <v>745</v>
      </c>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row>
    <row r="294" spans="1:60" outlineLevel="1">
      <c r="A294" s="100"/>
      <c r="B294" s="100"/>
      <c r="C294" s="266" t="s">
        <v>821</v>
      </c>
      <c r="D294" s="265"/>
      <c r="E294" s="264">
        <v>1</v>
      </c>
      <c r="F294" s="106"/>
      <c r="G294" s="106"/>
      <c r="H294" s="106"/>
      <c r="I294" s="106"/>
      <c r="J294" s="106"/>
      <c r="K294" s="106"/>
      <c r="L294" s="106"/>
      <c r="M294" s="106"/>
      <c r="N294" s="104"/>
      <c r="O294" s="104"/>
      <c r="P294" s="104"/>
      <c r="Q294" s="104"/>
      <c r="R294" s="104"/>
      <c r="S294" s="104"/>
      <c r="T294" s="105"/>
      <c r="U294" s="104"/>
      <c r="V294" s="99"/>
      <c r="W294" s="99"/>
      <c r="X294" s="99"/>
      <c r="Y294" s="99"/>
      <c r="Z294" s="99"/>
      <c r="AA294" s="99"/>
      <c r="AB294" s="99"/>
      <c r="AC294" s="99"/>
      <c r="AD294" s="99"/>
      <c r="AE294" s="99" t="s">
        <v>725</v>
      </c>
      <c r="AF294" s="99">
        <v>0</v>
      </c>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row>
    <row r="295" spans="1:60" outlineLevel="1">
      <c r="A295" s="100">
        <v>61</v>
      </c>
      <c r="B295" s="100" t="s">
        <v>1002</v>
      </c>
      <c r="C295" s="111" t="s">
        <v>1001</v>
      </c>
      <c r="D295" s="104" t="s">
        <v>178</v>
      </c>
      <c r="E295" s="257">
        <v>3</v>
      </c>
      <c r="F295" s="256">
        <v>0</v>
      </c>
      <c r="G295" s="106">
        <f>ROUND(E295*F295,2)</f>
        <v>0</v>
      </c>
      <c r="H295" s="106"/>
      <c r="I295" s="106">
        <f>ROUND(E295*H295,2)</f>
        <v>0</v>
      </c>
      <c r="J295" s="106"/>
      <c r="K295" s="106">
        <f>ROUND(E295*J295,2)</f>
        <v>0</v>
      </c>
      <c r="L295" s="106">
        <v>21</v>
      </c>
      <c r="M295" s="106">
        <f>G295*(1+L295/100)</f>
        <v>0</v>
      </c>
      <c r="N295" s="104">
        <v>6.8000000000000005E-2</v>
      </c>
      <c r="O295" s="104">
        <f>ROUND(E295*N295,5)</f>
        <v>0.20399999999999999</v>
      </c>
      <c r="P295" s="104">
        <v>0</v>
      </c>
      <c r="Q295" s="104">
        <f>ROUND(E295*P295,5)</f>
        <v>0</v>
      </c>
      <c r="R295" s="104"/>
      <c r="S295" s="104"/>
      <c r="T295" s="105">
        <v>0</v>
      </c>
      <c r="U295" s="104">
        <f>ROUND(E295*T295,2)</f>
        <v>0</v>
      </c>
      <c r="V295" s="99"/>
      <c r="W295" s="99"/>
      <c r="X295" s="99"/>
      <c r="Y295" s="99"/>
      <c r="Z295" s="99"/>
      <c r="AA295" s="99"/>
      <c r="AB295" s="99"/>
      <c r="AC295" s="99"/>
      <c r="AD295" s="99"/>
      <c r="AE295" s="99" t="s">
        <v>745</v>
      </c>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row>
    <row r="296" spans="1:60" outlineLevel="1">
      <c r="A296" s="100"/>
      <c r="B296" s="100"/>
      <c r="C296" s="266" t="s">
        <v>1000</v>
      </c>
      <c r="D296" s="265"/>
      <c r="E296" s="264">
        <v>2</v>
      </c>
      <c r="F296" s="106"/>
      <c r="G296" s="106"/>
      <c r="H296" s="106"/>
      <c r="I296" s="106"/>
      <c r="J296" s="106"/>
      <c r="K296" s="106"/>
      <c r="L296" s="106"/>
      <c r="M296" s="106"/>
      <c r="N296" s="104"/>
      <c r="O296" s="104"/>
      <c r="P296" s="104"/>
      <c r="Q296" s="104"/>
      <c r="R296" s="104"/>
      <c r="S296" s="104"/>
      <c r="T296" s="105"/>
      <c r="U296" s="104"/>
      <c r="V296" s="99"/>
      <c r="W296" s="99"/>
      <c r="X296" s="99"/>
      <c r="Y296" s="99"/>
      <c r="Z296" s="99"/>
      <c r="AA296" s="99"/>
      <c r="AB296" s="99"/>
      <c r="AC296" s="99"/>
      <c r="AD296" s="99"/>
      <c r="AE296" s="99" t="s">
        <v>725</v>
      </c>
      <c r="AF296" s="99">
        <v>0</v>
      </c>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row>
    <row r="297" spans="1:60" outlineLevel="1">
      <c r="A297" s="100"/>
      <c r="B297" s="100"/>
      <c r="C297" s="266" t="s">
        <v>999</v>
      </c>
      <c r="D297" s="265"/>
      <c r="E297" s="264">
        <v>1</v>
      </c>
      <c r="F297" s="106"/>
      <c r="G297" s="106"/>
      <c r="H297" s="106"/>
      <c r="I297" s="106"/>
      <c r="J297" s="106"/>
      <c r="K297" s="106"/>
      <c r="L297" s="106"/>
      <c r="M297" s="106"/>
      <c r="N297" s="104"/>
      <c r="O297" s="104"/>
      <c r="P297" s="104"/>
      <c r="Q297" s="104"/>
      <c r="R297" s="104"/>
      <c r="S297" s="104"/>
      <c r="T297" s="105"/>
      <c r="U297" s="104"/>
      <c r="V297" s="99"/>
      <c r="W297" s="99"/>
      <c r="X297" s="99"/>
      <c r="Y297" s="99"/>
      <c r="Z297" s="99"/>
      <c r="AA297" s="99"/>
      <c r="AB297" s="99"/>
      <c r="AC297" s="99"/>
      <c r="AD297" s="99"/>
      <c r="AE297" s="99" t="s">
        <v>725</v>
      </c>
      <c r="AF297" s="99">
        <v>0</v>
      </c>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row>
    <row r="298" spans="1:60" outlineLevel="1">
      <c r="A298" s="100">
        <v>62</v>
      </c>
      <c r="B298" s="100" t="s">
        <v>998</v>
      </c>
      <c r="C298" s="111" t="s">
        <v>997</v>
      </c>
      <c r="D298" s="104" t="s">
        <v>178</v>
      </c>
      <c r="E298" s="257">
        <v>1</v>
      </c>
      <c r="F298" s="256">
        <v>0</v>
      </c>
      <c r="G298" s="106">
        <f>ROUND(E298*F298,2)</f>
        <v>0</v>
      </c>
      <c r="H298" s="106"/>
      <c r="I298" s="106">
        <f>ROUND(E298*H298,2)</f>
        <v>0</v>
      </c>
      <c r="J298" s="106"/>
      <c r="K298" s="106">
        <f>ROUND(E298*J298,2)</f>
        <v>0</v>
      </c>
      <c r="L298" s="106">
        <v>21</v>
      </c>
      <c r="M298" s="106">
        <f>G298*(1+L298/100)</f>
        <v>0</v>
      </c>
      <c r="N298" s="104">
        <v>0.08</v>
      </c>
      <c r="O298" s="104">
        <f>ROUND(E298*N298,5)</f>
        <v>0.08</v>
      </c>
      <c r="P298" s="104">
        <v>0</v>
      </c>
      <c r="Q298" s="104">
        <f>ROUND(E298*P298,5)</f>
        <v>0</v>
      </c>
      <c r="R298" s="104"/>
      <c r="S298" s="104"/>
      <c r="T298" s="105">
        <v>0</v>
      </c>
      <c r="U298" s="104">
        <f>ROUND(E298*T298,2)</f>
        <v>0</v>
      </c>
      <c r="V298" s="99"/>
      <c r="W298" s="99"/>
      <c r="X298" s="99"/>
      <c r="Y298" s="99"/>
      <c r="Z298" s="99"/>
      <c r="AA298" s="99"/>
      <c r="AB298" s="99"/>
      <c r="AC298" s="99"/>
      <c r="AD298" s="99"/>
      <c r="AE298" s="99" t="s">
        <v>745</v>
      </c>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row>
    <row r="299" spans="1:60" outlineLevel="1">
      <c r="A299" s="100"/>
      <c r="B299" s="100"/>
      <c r="C299" s="266" t="s">
        <v>996</v>
      </c>
      <c r="D299" s="265"/>
      <c r="E299" s="264">
        <v>1</v>
      </c>
      <c r="F299" s="106"/>
      <c r="G299" s="106"/>
      <c r="H299" s="106"/>
      <c r="I299" s="106"/>
      <c r="J299" s="106"/>
      <c r="K299" s="106"/>
      <c r="L299" s="106"/>
      <c r="M299" s="106"/>
      <c r="N299" s="104"/>
      <c r="O299" s="104"/>
      <c r="P299" s="104"/>
      <c r="Q299" s="104"/>
      <c r="R299" s="104"/>
      <c r="S299" s="104"/>
      <c r="T299" s="105"/>
      <c r="U299" s="104"/>
      <c r="V299" s="99"/>
      <c r="W299" s="99"/>
      <c r="X299" s="99"/>
      <c r="Y299" s="99"/>
      <c r="Z299" s="99"/>
      <c r="AA299" s="99"/>
      <c r="AB299" s="99"/>
      <c r="AC299" s="99"/>
      <c r="AD299" s="99"/>
      <c r="AE299" s="99" t="s">
        <v>725</v>
      </c>
      <c r="AF299" s="99">
        <v>0</v>
      </c>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row>
    <row r="300" spans="1:60" outlineLevel="1">
      <c r="A300" s="100">
        <v>63</v>
      </c>
      <c r="B300" s="100" t="s">
        <v>995</v>
      </c>
      <c r="C300" s="111" t="s">
        <v>994</v>
      </c>
      <c r="D300" s="104" t="s">
        <v>987</v>
      </c>
      <c r="E300" s="257">
        <v>12.2</v>
      </c>
      <c r="F300" s="256">
        <v>0</v>
      </c>
      <c r="G300" s="106">
        <f>ROUND(E300*F300,2)</f>
        <v>0</v>
      </c>
      <c r="H300" s="106"/>
      <c r="I300" s="106">
        <f>ROUND(E300*H300,2)</f>
        <v>0</v>
      </c>
      <c r="J300" s="106"/>
      <c r="K300" s="106">
        <f>ROUND(E300*J300,2)</f>
        <v>0</v>
      </c>
      <c r="L300" s="106">
        <v>21</v>
      </c>
      <c r="M300" s="106">
        <f>G300*(1+L300/100)</f>
        <v>0</v>
      </c>
      <c r="N300" s="104">
        <v>5.6610000000000001E-2</v>
      </c>
      <c r="O300" s="104">
        <f>ROUND(E300*N300,5)</f>
        <v>0.69064000000000003</v>
      </c>
      <c r="P300" s="104">
        <v>0</v>
      </c>
      <c r="Q300" s="104">
        <f>ROUND(E300*P300,5)</f>
        <v>0</v>
      </c>
      <c r="R300" s="104"/>
      <c r="S300" s="104"/>
      <c r="T300" s="105">
        <v>0.1202</v>
      </c>
      <c r="U300" s="104">
        <f>ROUND(E300*T300,2)</f>
        <v>1.47</v>
      </c>
      <c r="V300" s="99"/>
      <c r="W300" s="99"/>
      <c r="X300" s="99"/>
      <c r="Y300" s="99"/>
      <c r="Z300" s="99"/>
      <c r="AA300" s="99"/>
      <c r="AB300" s="99"/>
      <c r="AC300" s="99"/>
      <c r="AD300" s="99"/>
      <c r="AE300" s="99" t="s">
        <v>79</v>
      </c>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row>
    <row r="301" spans="1:60" outlineLevel="1">
      <c r="A301" s="100"/>
      <c r="B301" s="100"/>
      <c r="C301" s="266" t="s">
        <v>993</v>
      </c>
      <c r="D301" s="265"/>
      <c r="E301" s="264">
        <v>12.2</v>
      </c>
      <c r="F301" s="106"/>
      <c r="G301" s="106"/>
      <c r="H301" s="106"/>
      <c r="I301" s="106"/>
      <c r="J301" s="106"/>
      <c r="K301" s="106"/>
      <c r="L301" s="106"/>
      <c r="M301" s="106"/>
      <c r="N301" s="104"/>
      <c r="O301" s="104"/>
      <c r="P301" s="104"/>
      <c r="Q301" s="104"/>
      <c r="R301" s="104"/>
      <c r="S301" s="104"/>
      <c r="T301" s="105"/>
      <c r="U301" s="104"/>
      <c r="V301" s="99"/>
      <c r="W301" s="99"/>
      <c r="X301" s="99"/>
      <c r="Y301" s="99"/>
      <c r="Z301" s="99"/>
      <c r="AA301" s="99"/>
      <c r="AB301" s="99"/>
      <c r="AC301" s="99"/>
      <c r="AD301" s="99"/>
      <c r="AE301" s="99" t="s">
        <v>725</v>
      </c>
      <c r="AF301" s="99">
        <v>0</v>
      </c>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row>
    <row r="302" spans="1:60" outlineLevel="1">
      <c r="A302" s="100">
        <v>64</v>
      </c>
      <c r="B302" s="100" t="s">
        <v>992</v>
      </c>
      <c r="C302" s="111" t="s">
        <v>991</v>
      </c>
      <c r="D302" s="104" t="s">
        <v>987</v>
      </c>
      <c r="E302" s="257">
        <v>102.1</v>
      </c>
      <c r="F302" s="256">
        <v>0</v>
      </c>
      <c r="G302" s="106">
        <f>ROUND(E302*F302,2)</f>
        <v>0</v>
      </c>
      <c r="H302" s="106"/>
      <c r="I302" s="106">
        <f>ROUND(E302*H302,2)</f>
        <v>0</v>
      </c>
      <c r="J302" s="106"/>
      <c r="K302" s="106">
        <f>ROUND(E302*J302,2)</f>
        <v>0</v>
      </c>
      <c r="L302" s="106">
        <v>21</v>
      </c>
      <c r="M302" s="106">
        <f>G302*(1+L302/100)</f>
        <v>0</v>
      </c>
      <c r="N302" s="104">
        <v>8.8609999999999994E-2</v>
      </c>
      <c r="O302" s="104">
        <f>ROUND(E302*N302,5)</f>
        <v>9.0470799999999993</v>
      </c>
      <c r="P302" s="104">
        <v>0</v>
      </c>
      <c r="Q302" s="104">
        <f>ROUND(E302*P302,5)</f>
        <v>0</v>
      </c>
      <c r="R302" s="104"/>
      <c r="S302" s="104"/>
      <c r="T302" s="105">
        <v>0.18783</v>
      </c>
      <c r="U302" s="104">
        <f>ROUND(E302*T302,2)</f>
        <v>19.18</v>
      </c>
      <c r="V302" s="99"/>
      <c r="W302" s="99"/>
      <c r="X302" s="99"/>
      <c r="Y302" s="99"/>
      <c r="Z302" s="99"/>
      <c r="AA302" s="99"/>
      <c r="AB302" s="99"/>
      <c r="AC302" s="99"/>
      <c r="AD302" s="99"/>
      <c r="AE302" s="99" t="s">
        <v>79</v>
      </c>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row>
    <row r="303" spans="1:60" outlineLevel="1">
      <c r="A303" s="100"/>
      <c r="B303" s="100"/>
      <c r="C303" s="266" t="s">
        <v>990</v>
      </c>
      <c r="D303" s="265"/>
      <c r="E303" s="264">
        <v>102.1</v>
      </c>
      <c r="F303" s="106"/>
      <c r="G303" s="106"/>
      <c r="H303" s="106"/>
      <c r="I303" s="106"/>
      <c r="J303" s="106"/>
      <c r="K303" s="106"/>
      <c r="L303" s="106"/>
      <c r="M303" s="106"/>
      <c r="N303" s="104"/>
      <c r="O303" s="104"/>
      <c r="P303" s="104"/>
      <c r="Q303" s="104"/>
      <c r="R303" s="104"/>
      <c r="S303" s="104"/>
      <c r="T303" s="105"/>
      <c r="U303" s="104"/>
      <c r="V303" s="99"/>
      <c r="W303" s="99"/>
      <c r="X303" s="99"/>
      <c r="Y303" s="99"/>
      <c r="Z303" s="99"/>
      <c r="AA303" s="99"/>
      <c r="AB303" s="99"/>
      <c r="AC303" s="99"/>
      <c r="AD303" s="99"/>
      <c r="AE303" s="99" t="s">
        <v>725</v>
      </c>
      <c r="AF303" s="99">
        <v>0</v>
      </c>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row>
    <row r="304" spans="1:60" outlineLevel="1">
      <c r="A304" s="100">
        <v>65</v>
      </c>
      <c r="B304" s="100" t="s">
        <v>989</v>
      </c>
      <c r="C304" s="111" t="s">
        <v>988</v>
      </c>
      <c r="D304" s="104" t="s">
        <v>987</v>
      </c>
      <c r="E304" s="257">
        <v>101.8</v>
      </c>
      <c r="F304" s="256">
        <v>0</v>
      </c>
      <c r="G304" s="106">
        <f>ROUND(E304*F304,2)</f>
        <v>0</v>
      </c>
      <c r="H304" s="106"/>
      <c r="I304" s="106">
        <f>ROUND(E304*H304,2)</f>
        <v>0</v>
      </c>
      <c r="J304" s="106"/>
      <c r="K304" s="106">
        <f>ROUND(E304*J304,2)</f>
        <v>0</v>
      </c>
      <c r="L304" s="106">
        <v>21</v>
      </c>
      <c r="M304" s="106">
        <f>G304*(1+L304/100)</f>
        <v>0</v>
      </c>
      <c r="N304" s="104">
        <v>0.12751000000000001</v>
      </c>
      <c r="O304" s="104">
        <f>ROUND(E304*N304,5)</f>
        <v>12.98052</v>
      </c>
      <c r="P304" s="104">
        <v>0</v>
      </c>
      <c r="Q304" s="104">
        <f>ROUND(E304*P304,5)</f>
        <v>0</v>
      </c>
      <c r="R304" s="104"/>
      <c r="S304" s="104"/>
      <c r="T304" s="105">
        <v>0.27045000000000002</v>
      </c>
      <c r="U304" s="104">
        <f>ROUND(E304*T304,2)</f>
        <v>27.53</v>
      </c>
      <c r="V304" s="99"/>
      <c r="W304" s="99"/>
      <c r="X304" s="99"/>
      <c r="Y304" s="99"/>
      <c r="Z304" s="99"/>
      <c r="AA304" s="99"/>
      <c r="AB304" s="99"/>
      <c r="AC304" s="99"/>
      <c r="AD304" s="99"/>
      <c r="AE304" s="99" t="s">
        <v>79</v>
      </c>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row>
    <row r="305" spans="1:60" outlineLevel="1">
      <c r="A305" s="100"/>
      <c r="B305" s="100"/>
      <c r="C305" s="266" t="s">
        <v>986</v>
      </c>
      <c r="D305" s="265"/>
      <c r="E305" s="264">
        <v>101.8</v>
      </c>
      <c r="F305" s="106"/>
      <c r="G305" s="106"/>
      <c r="H305" s="106"/>
      <c r="I305" s="106"/>
      <c r="J305" s="106"/>
      <c r="K305" s="106"/>
      <c r="L305" s="106"/>
      <c r="M305" s="106"/>
      <c r="N305" s="104"/>
      <c r="O305" s="104"/>
      <c r="P305" s="104"/>
      <c r="Q305" s="104"/>
      <c r="R305" s="104"/>
      <c r="S305" s="104"/>
      <c r="T305" s="105"/>
      <c r="U305" s="104"/>
      <c r="V305" s="99"/>
      <c r="W305" s="99"/>
      <c r="X305" s="99"/>
      <c r="Y305" s="99"/>
      <c r="Z305" s="99"/>
      <c r="AA305" s="99"/>
      <c r="AB305" s="99"/>
      <c r="AC305" s="99"/>
      <c r="AD305" s="99"/>
      <c r="AE305" s="99" t="s">
        <v>725</v>
      </c>
      <c r="AF305" s="99">
        <v>0</v>
      </c>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row>
    <row r="306" spans="1:60" outlineLevel="1">
      <c r="A306" s="100">
        <v>66</v>
      </c>
      <c r="B306" s="100" t="s">
        <v>985</v>
      </c>
      <c r="C306" s="111" t="s">
        <v>984</v>
      </c>
      <c r="D306" s="104" t="s">
        <v>131</v>
      </c>
      <c r="E306" s="257">
        <v>18.100000000000001</v>
      </c>
      <c r="F306" s="256">
        <v>0</v>
      </c>
      <c r="G306" s="106">
        <f>ROUND(E306*F306,2)</f>
        <v>0</v>
      </c>
      <c r="H306" s="106"/>
      <c r="I306" s="106">
        <f>ROUND(E306*H306,2)</f>
        <v>0</v>
      </c>
      <c r="J306" s="106"/>
      <c r="K306" s="106">
        <f>ROUND(E306*J306,2)</f>
        <v>0</v>
      </c>
      <c r="L306" s="106">
        <v>21</v>
      </c>
      <c r="M306" s="106">
        <f>G306*(1+L306/100)</f>
        <v>0</v>
      </c>
      <c r="N306" s="104">
        <v>2.1690000000000001E-2</v>
      </c>
      <c r="O306" s="104">
        <f>ROUND(E306*N306,5)</f>
        <v>0.39258999999999999</v>
      </c>
      <c r="P306" s="104">
        <v>0</v>
      </c>
      <c r="Q306" s="104">
        <f>ROUND(E306*P306,5)</f>
        <v>0</v>
      </c>
      <c r="R306" s="104"/>
      <c r="S306" s="104"/>
      <c r="T306" s="105">
        <v>0.12456</v>
      </c>
      <c r="U306" s="104">
        <f>ROUND(E306*T306,2)</f>
        <v>2.25</v>
      </c>
      <c r="V306" s="99"/>
      <c r="W306" s="99"/>
      <c r="X306" s="99"/>
      <c r="Y306" s="99"/>
      <c r="Z306" s="99"/>
      <c r="AA306" s="99"/>
      <c r="AB306" s="99"/>
      <c r="AC306" s="99"/>
      <c r="AD306" s="99"/>
      <c r="AE306" s="99" t="s">
        <v>79</v>
      </c>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row>
    <row r="307" spans="1:60" ht="22.5" outlineLevel="1">
      <c r="A307" s="100"/>
      <c r="B307" s="100"/>
      <c r="C307" s="266" t="s">
        <v>983</v>
      </c>
      <c r="D307" s="265"/>
      <c r="E307" s="264">
        <v>18.100000000000001</v>
      </c>
      <c r="F307" s="106"/>
      <c r="G307" s="106"/>
      <c r="H307" s="106"/>
      <c r="I307" s="106"/>
      <c r="J307" s="106"/>
      <c r="K307" s="106"/>
      <c r="L307" s="106"/>
      <c r="M307" s="106"/>
      <c r="N307" s="104"/>
      <c r="O307" s="104"/>
      <c r="P307" s="104"/>
      <c r="Q307" s="104"/>
      <c r="R307" s="104"/>
      <c r="S307" s="104"/>
      <c r="T307" s="105"/>
      <c r="U307" s="104"/>
      <c r="V307" s="99"/>
      <c r="W307" s="99"/>
      <c r="X307" s="99"/>
      <c r="Y307" s="99"/>
      <c r="Z307" s="99"/>
      <c r="AA307" s="99"/>
      <c r="AB307" s="99"/>
      <c r="AC307" s="99"/>
      <c r="AD307" s="99"/>
      <c r="AE307" s="99" t="s">
        <v>725</v>
      </c>
      <c r="AF307" s="99">
        <v>0</v>
      </c>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row>
    <row r="308" spans="1:60" ht="22.5" outlineLevel="1">
      <c r="A308" s="100">
        <v>67</v>
      </c>
      <c r="B308" s="100" t="s">
        <v>982</v>
      </c>
      <c r="C308" s="111" t="s">
        <v>981</v>
      </c>
      <c r="D308" s="104" t="s">
        <v>131</v>
      </c>
      <c r="E308" s="257">
        <v>19.91</v>
      </c>
      <c r="F308" s="256">
        <v>0</v>
      </c>
      <c r="G308" s="106">
        <f>ROUND(E308*F308,2)</f>
        <v>0</v>
      </c>
      <c r="H308" s="106"/>
      <c r="I308" s="106">
        <f>ROUND(E308*H308,2)</f>
        <v>0</v>
      </c>
      <c r="J308" s="106"/>
      <c r="K308" s="106">
        <f>ROUND(E308*J308,2)</f>
        <v>0</v>
      </c>
      <c r="L308" s="106">
        <v>21</v>
      </c>
      <c r="M308" s="106">
        <f>G308*(1+L308/100)</f>
        <v>0</v>
      </c>
      <c r="N308" s="104">
        <v>5.5999999999999995E-4</v>
      </c>
      <c r="O308" s="104">
        <f>ROUND(E308*N308,5)</f>
        <v>1.115E-2</v>
      </c>
      <c r="P308" s="104">
        <v>0</v>
      </c>
      <c r="Q308" s="104">
        <f>ROUND(E308*P308,5)</f>
        <v>0</v>
      </c>
      <c r="R308" s="104"/>
      <c r="S308" s="104"/>
      <c r="T308" s="105">
        <v>0</v>
      </c>
      <c r="U308" s="104">
        <f>ROUND(E308*T308,2)</f>
        <v>0</v>
      </c>
      <c r="V308" s="99"/>
      <c r="W308" s="99"/>
      <c r="X308" s="99"/>
      <c r="Y308" s="99"/>
      <c r="Z308" s="99"/>
      <c r="AA308" s="99"/>
      <c r="AB308" s="99"/>
      <c r="AC308" s="99"/>
      <c r="AD308" s="99"/>
      <c r="AE308" s="99" t="s">
        <v>745</v>
      </c>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row>
    <row r="309" spans="1:60" ht="22.5" outlineLevel="1">
      <c r="A309" s="100"/>
      <c r="B309" s="100"/>
      <c r="C309" s="266" t="s">
        <v>980</v>
      </c>
      <c r="D309" s="265"/>
      <c r="E309" s="264">
        <v>19.91</v>
      </c>
      <c r="F309" s="106"/>
      <c r="G309" s="106"/>
      <c r="H309" s="106"/>
      <c r="I309" s="106"/>
      <c r="J309" s="106"/>
      <c r="K309" s="106"/>
      <c r="L309" s="106"/>
      <c r="M309" s="106"/>
      <c r="N309" s="104"/>
      <c r="O309" s="104"/>
      <c r="P309" s="104"/>
      <c r="Q309" s="104"/>
      <c r="R309" s="104"/>
      <c r="S309" s="104"/>
      <c r="T309" s="105"/>
      <c r="U309" s="104"/>
      <c r="V309" s="99"/>
      <c r="W309" s="99"/>
      <c r="X309" s="99"/>
      <c r="Y309" s="99"/>
      <c r="Z309" s="99"/>
      <c r="AA309" s="99"/>
      <c r="AB309" s="99"/>
      <c r="AC309" s="99"/>
      <c r="AD309" s="99"/>
      <c r="AE309" s="99" t="s">
        <v>725</v>
      </c>
      <c r="AF309" s="99">
        <v>0</v>
      </c>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row>
    <row r="310" spans="1:60">
      <c r="A310" s="263" t="s">
        <v>149</v>
      </c>
      <c r="B310" s="263" t="s">
        <v>979</v>
      </c>
      <c r="C310" s="262" t="s">
        <v>978</v>
      </c>
      <c r="D310" s="258"/>
      <c r="E310" s="261"/>
      <c r="F310" s="260"/>
      <c r="G310" s="260">
        <f>SUMIF(AE311:AE346,"&lt;&gt;NOR",G311:G346)</f>
        <v>0</v>
      </c>
      <c r="H310" s="260"/>
      <c r="I310" s="260">
        <f>SUM(I311:I346)</f>
        <v>0</v>
      </c>
      <c r="J310" s="260"/>
      <c r="K310" s="260">
        <f>SUM(K311:K346)</f>
        <v>0</v>
      </c>
      <c r="L310" s="260"/>
      <c r="M310" s="260">
        <f>SUM(M311:M346)</f>
        <v>0</v>
      </c>
      <c r="N310" s="258"/>
      <c r="O310" s="258">
        <f>SUM(O311:O346)</f>
        <v>139.49936</v>
      </c>
      <c r="P310" s="258"/>
      <c r="Q310" s="258">
        <f>SUM(Q311:Q346)</f>
        <v>0</v>
      </c>
      <c r="R310" s="258"/>
      <c r="S310" s="258"/>
      <c r="T310" s="259"/>
      <c r="U310" s="258">
        <f>SUM(U311:U346)</f>
        <v>220.26</v>
      </c>
      <c r="AE310" t="s">
        <v>78</v>
      </c>
    </row>
    <row r="311" spans="1:60" ht="33.75" outlineLevel="1">
      <c r="A311" s="100">
        <v>68</v>
      </c>
      <c r="B311" s="100" t="s">
        <v>977</v>
      </c>
      <c r="C311" s="111" t="s">
        <v>976</v>
      </c>
      <c r="D311" s="104" t="s">
        <v>131</v>
      </c>
      <c r="E311" s="257">
        <v>30.09</v>
      </c>
      <c r="F311" s="256">
        <v>0</v>
      </c>
      <c r="G311" s="106">
        <f>ROUND(E311*F311,2)</f>
        <v>0</v>
      </c>
      <c r="H311" s="106"/>
      <c r="I311" s="106">
        <f>ROUND(E311*H311,2)</f>
        <v>0</v>
      </c>
      <c r="J311" s="106"/>
      <c r="K311" s="106">
        <f>ROUND(E311*J311,2)</f>
        <v>0</v>
      </c>
      <c r="L311" s="106">
        <v>21</v>
      </c>
      <c r="M311" s="106">
        <f>G311*(1+L311/100)</f>
        <v>0</v>
      </c>
      <c r="N311" s="104">
        <v>0.26879999999999998</v>
      </c>
      <c r="O311" s="104">
        <f>ROUND(E311*N311,5)</f>
        <v>8.0881900000000009</v>
      </c>
      <c r="P311" s="104">
        <v>0</v>
      </c>
      <c r="Q311" s="104">
        <f>ROUND(E311*P311,5)</f>
        <v>0</v>
      </c>
      <c r="R311" s="104"/>
      <c r="S311" s="104"/>
      <c r="T311" s="105">
        <v>0.27200000000000002</v>
      </c>
      <c r="U311" s="104">
        <f>ROUND(E311*T311,2)</f>
        <v>8.18</v>
      </c>
      <c r="V311" s="99"/>
      <c r="W311" s="99"/>
      <c r="X311" s="99"/>
      <c r="Y311" s="99"/>
      <c r="Z311" s="99"/>
      <c r="AA311" s="99"/>
      <c r="AB311" s="99"/>
      <c r="AC311" s="99"/>
      <c r="AD311" s="99"/>
      <c r="AE311" s="99" t="s">
        <v>79</v>
      </c>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row>
    <row r="312" spans="1:60" outlineLevel="1">
      <c r="A312" s="100"/>
      <c r="B312" s="100"/>
      <c r="C312" s="266" t="s">
        <v>975</v>
      </c>
      <c r="D312" s="265"/>
      <c r="E312" s="264">
        <v>30.09</v>
      </c>
      <c r="F312" s="106"/>
      <c r="G312" s="106"/>
      <c r="H312" s="106"/>
      <c r="I312" s="106"/>
      <c r="J312" s="106"/>
      <c r="K312" s="106"/>
      <c r="L312" s="106"/>
      <c r="M312" s="106"/>
      <c r="N312" s="104"/>
      <c r="O312" s="104"/>
      <c r="P312" s="104"/>
      <c r="Q312" s="104"/>
      <c r="R312" s="104"/>
      <c r="S312" s="104"/>
      <c r="T312" s="105"/>
      <c r="U312" s="104"/>
      <c r="V312" s="99"/>
      <c r="W312" s="99"/>
      <c r="X312" s="99"/>
      <c r="Y312" s="99"/>
      <c r="Z312" s="99"/>
      <c r="AA312" s="99"/>
      <c r="AB312" s="99"/>
      <c r="AC312" s="99"/>
      <c r="AD312" s="99"/>
      <c r="AE312" s="99" t="s">
        <v>725</v>
      </c>
      <c r="AF312" s="99">
        <v>0</v>
      </c>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row>
    <row r="313" spans="1:60" ht="33.75" outlineLevel="1">
      <c r="A313" s="100">
        <v>69</v>
      </c>
      <c r="B313" s="100" t="s">
        <v>974</v>
      </c>
      <c r="C313" s="111" t="s">
        <v>973</v>
      </c>
      <c r="D313" s="104" t="s">
        <v>131</v>
      </c>
      <c r="E313" s="257">
        <v>38.862000000000002</v>
      </c>
      <c r="F313" s="256">
        <v>0</v>
      </c>
      <c r="G313" s="106">
        <f>ROUND(E313*F313,2)</f>
        <v>0</v>
      </c>
      <c r="H313" s="106"/>
      <c r="I313" s="106">
        <f>ROUND(E313*H313,2)</f>
        <v>0</v>
      </c>
      <c r="J313" s="106"/>
      <c r="K313" s="106">
        <f>ROUND(E313*J313,2)</f>
        <v>0</v>
      </c>
      <c r="L313" s="106">
        <v>21</v>
      </c>
      <c r="M313" s="106">
        <f>G313*(1+L313/100)</f>
        <v>0</v>
      </c>
      <c r="N313" s="104">
        <v>0.22133</v>
      </c>
      <c r="O313" s="104">
        <f>ROUND(E313*N313,5)</f>
        <v>8.6013300000000008</v>
      </c>
      <c r="P313" s="104">
        <v>0</v>
      </c>
      <c r="Q313" s="104">
        <f>ROUND(E313*P313,5)</f>
        <v>0</v>
      </c>
      <c r="R313" s="104"/>
      <c r="S313" s="104"/>
      <c r="T313" s="105">
        <v>0.27200000000000002</v>
      </c>
      <c r="U313" s="104">
        <f>ROUND(E313*T313,2)</f>
        <v>10.57</v>
      </c>
      <c r="V313" s="99"/>
      <c r="W313" s="99"/>
      <c r="X313" s="99"/>
      <c r="Y313" s="99"/>
      <c r="Z313" s="99"/>
      <c r="AA313" s="99"/>
      <c r="AB313" s="99"/>
      <c r="AC313" s="99"/>
      <c r="AD313" s="99"/>
      <c r="AE313" s="99" t="s">
        <v>79</v>
      </c>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row>
    <row r="314" spans="1:60" outlineLevel="1">
      <c r="A314" s="100"/>
      <c r="B314" s="100"/>
      <c r="C314" s="266" t="s">
        <v>972</v>
      </c>
      <c r="D314" s="265"/>
      <c r="E314" s="264">
        <v>38.862000000000002</v>
      </c>
      <c r="F314" s="106"/>
      <c r="G314" s="106"/>
      <c r="H314" s="106"/>
      <c r="I314" s="106"/>
      <c r="J314" s="106"/>
      <c r="K314" s="106"/>
      <c r="L314" s="106"/>
      <c r="M314" s="106"/>
      <c r="N314" s="104"/>
      <c r="O314" s="104"/>
      <c r="P314" s="104"/>
      <c r="Q314" s="104"/>
      <c r="R314" s="104"/>
      <c r="S314" s="104"/>
      <c r="T314" s="105"/>
      <c r="U314" s="104"/>
      <c r="V314" s="99"/>
      <c r="W314" s="99"/>
      <c r="X314" s="99"/>
      <c r="Y314" s="99"/>
      <c r="Z314" s="99"/>
      <c r="AA314" s="99"/>
      <c r="AB314" s="99"/>
      <c r="AC314" s="99"/>
      <c r="AD314" s="99"/>
      <c r="AE314" s="99" t="s">
        <v>725</v>
      </c>
      <c r="AF314" s="99">
        <v>0</v>
      </c>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row>
    <row r="315" spans="1:60" ht="22.5" outlineLevel="1">
      <c r="A315" s="100">
        <v>70</v>
      </c>
      <c r="B315" s="100" t="s">
        <v>971</v>
      </c>
      <c r="C315" s="111" t="s">
        <v>970</v>
      </c>
      <c r="D315" s="104" t="s">
        <v>131</v>
      </c>
      <c r="E315" s="257">
        <v>46.613999999999997</v>
      </c>
      <c r="F315" s="256">
        <v>0</v>
      </c>
      <c r="G315" s="106">
        <f>ROUND(E315*F315,2)</f>
        <v>0</v>
      </c>
      <c r="H315" s="106"/>
      <c r="I315" s="106">
        <f>ROUND(E315*H315,2)</f>
        <v>0</v>
      </c>
      <c r="J315" s="106"/>
      <c r="K315" s="106">
        <f>ROUND(E315*J315,2)</f>
        <v>0</v>
      </c>
      <c r="L315" s="106">
        <v>21</v>
      </c>
      <c r="M315" s="106">
        <f>G315*(1+L315/100)</f>
        <v>0</v>
      </c>
      <c r="N315" s="104">
        <v>0.12472</v>
      </c>
      <c r="O315" s="104">
        <f>ROUND(E315*N315,5)</f>
        <v>5.8136999999999999</v>
      </c>
      <c r="P315" s="104">
        <v>0</v>
      </c>
      <c r="Q315" s="104">
        <f>ROUND(E315*P315,5)</f>
        <v>0</v>
      </c>
      <c r="R315" s="104"/>
      <c r="S315" s="104"/>
      <c r="T315" s="105">
        <v>0.14000000000000001</v>
      </c>
      <c r="U315" s="104">
        <f>ROUND(E315*T315,2)</f>
        <v>6.53</v>
      </c>
      <c r="V315" s="99"/>
      <c r="W315" s="99"/>
      <c r="X315" s="99"/>
      <c r="Y315" s="99"/>
      <c r="Z315" s="99"/>
      <c r="AA315" s="99"/>
      <c r="AB315" s="99"/>
      <c r="AC315" s="99"/>
      <c r="AD315" s="99"/>
      <c r="AE315" s="99" t="s">
        <v>79</v>
      </c>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row>
    <row r="316" spans="1:60" outlineLevel="1">
      <c r="A316" s="100"/>
      <c r="B316" s="100"/>
      <c r="C316" s="266" t="s">
        <v>969</v>
      </c>
      <c r="D316" s="265"/>
      <c r="E316" s="264">
        <v>46.613999999999997</v>
      </c>
      <c r="F316" s="106"/>
      <c r="G316" s="106"/>
      <c r="H316" s="106"/>
      <c r="I316" s="106"/>
      <c r="J316" s="106"/>
      <c r="K316" s="106"/>
      <c r="L316" s="106"/>
      <c r="M316" s="106"/>
      <c r="N316" s="104"/>
      <c r="O316" s="104"/>
      <c r="P316" s="104"/>
      <c r="Q316" s="104"/>
      <c r="R316" s="104"/>
      <c r="S316" s="104"/>
      <c r="T316" s="105"/>
      <c r="U316" s="104"/>
      <c r="V316" s="99"/>
      <c r="W316" s="99"/>
      <c r="X316" s="99"/>
      <c r="Y316" s="99"/>
      <c r="Z316" s="99"/>
      <c r="AA316" s="99"/>
      <c r="AB316" s="99"/>
      <c r="AC316" s="99"/>
      <c r="AD316" s="99"/>
      <c r="AE316" s="99" t="s">
        <v>725</v>
      </c>
      <c r="AF316" s="99">
        <v>0</v>
      </c>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row>
    <row r="317" spans="1:60" ht="22.5" outlineLevel="1">
      <c r="A317" s="100">
        <v>71</v>
      </c>
      <c r="B317" s="100" t="s">
        <v>968</v>
      </c>
      <c r="C317" s="111" t="s">
        <v>967</v>
      </c>
      <c r="D317" s="104" t="s">
        <v>131</v>
      </c>
      <c r="E317" s="257">
        <v>6.8</v>
      </c>
      <c r="F317" s="256">
        <v>0</v>
      </c>
      <c r="G317" s="106">
        <f>ROUND(E317*F317,2)</f>
        <v>0</v>
      </c>
      <c r="H317" s="106"/>
      <c r="I317" s="106">
        <f>ROUND(E317*H317,2)</f>
        <v>0</v>
      </c>
      <c r="J317" s="106"/>
      <c r="K317" s="106">
        <f>ROUND(E317*J317,2)</f>
        <v>0</v>
      </c>
      <c r="L317" s="106">
        <v>21</v>
      </c>
      <c r="M317" s="106">
        <f>G317*(1+L317/100)</f>
        <v>0</v>
      </c>
      <c r="N317" s="104">
        <v>0.11359</v>
      </c>
      <c r="O317" s="104">
        <f>ROUND(E317*N317,5)</f>
        <v>0.77241000000000004</v>
      </c>
      <c r="P317" s="104">
        <v>0</v>
      </c>
      <c r="Q317" s="104">
        <f>ROUND(E317*P317,5)</f>
        <v>0</v>
      </c>
      <c r="R317" s="104"/>
      <c r="S317" s="104"/>
      <c r="T317" s="105">
        <v>0.26</v>
      </c>
      <c r="U317" s="104">
        <f>ROUND(E317*T317,2)</f>
        <v>1.77</v>
      </c>
      <c r="V317" s="99"/>
      <c r="W317" s="99"/>
      <c r="X317" s="99"/>
      <c r="Y317" s="99"/>
      <c r="Z317" s="99"/>
      <c r="AA317" s="99"/>
      <c r="AB317" s="99"/>
      <c r="AC317" s="99"/>
      <c r="AD317" s="99"/>
      <c r="AE317" s="99" t="s">
        <v>79</v>
      </c>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row>
    <row r="318" spans="1:60" outlineLevel="1">
      <c r="A318" s="100"/>
      <c r="B318" s="100"/>
      <c r="C318" s="266" t="s">
        <v>966</v>
      </c>
      <c r="D318" s="265"/>
      <c r="E318" s="264">
        <v>6.8</v>
      </c>
      <c r="F318" s="106"/>
      <c r="G318" s="106"/>
      <c r="H318" s="106"/>
      <c r="I318" s="106"/>
      <c r="J318" s="106"/>
      <c r="K318" s="106"/>
      <c r="L318" s="106"/>
      <c r="M318" s="106"/>
      <c r="N318" s="104"/>
      <c r="O318" s="104"/>
      <c r="P318" s="104"/>
      <c r="Q318" s="104"/>
      <c r="R318" s="104"/>
      <c r="S318" s="104"/>
      <c r="T318" s="105"/>
      <c r="U318" s="104"/>
      <c r="V318" s="99"/>
      <c r="W318" s="99"/>
      <c r="X318" s="99"/>
      <c r="Y318" s="99"/>
      <c r="Z318" s="99"/>
      <c r="AA318" s="99"/>
      <c r="AB318" s="99"/>
      <c r="AC318" s="99"/>
      <c r="AD318" s="99"/>
      <c r="AE318" s="99" t="s">
        <v>725</v>
      </c>
      <c r="AF318" s="99">
        <v>0</v>
      </c>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row>
    <row r="319" spans="1:60" ht="33.75" outlineLevel="1">
      <c r="A319" s="100">
        <v>72</v>
      </c>
      <c r="B319" s="100" t="s">
        <v>965</v>
      </c>
      <c r="C319" s="111" t="s">
        <v>964</v>
      </c>
      <c r="D319" s="104" t="s">
        <v>131</v>
      </c>
      <c r="E319" s="257">
        <v>3</v>
      </c>
      <c r="F319" s="256">
        <v>0</v>
      </c>
      <c r="G319" s="106">
        <f>ROUND(E319*F319,2)</f>
        <v>0</v>
      </c>
      <c r="H319" s="106"/>
      <c r="I319" s="106">
        <f>ROUND(E319*H319,2)</f>
        <v>0</v>
      </c>
      <c r="J319" s="106"/>
      <c r="K319" s="106">
        <f>ROUND(E319*J319,2)</f>
        <v>0</v>
      </c>
      <c r="L319" s="106">
        <v>21</v>
      </c>
      <c r="M319" s="106">
        <f>G319*(1+L319/100)</f>
        <v>0</v>
      </c>
      <c r="N319" s="104">
        <v>0.21115999999999999</v>
      </c>
      <c r="O319" s="104">
        <f>ROUND(E319*N319,5)</f>
        <v>0.63348000000000004</v>
      </c>
      <c r="P319" s="104">
        <v>0</v>
      </c>
      <c r="Q319" s="104">
        <f>ROUND(E319*P319,5)</f>
        <v>0</v>
      </c>
      <c r="R319" s="104"/>
      <c r="S319" s="104"/>
      <c r="T319" s="105">
        <v>0.27200000000000002</v>
      </c>
      <c r="U319" s="104">
        <f>ROUND(E319*T319,2)</f>
        <v>0.82</v>
      </c>
      <c r="V319" s="99"/>
      <c r="W319" s="99"/>
      <c r="X319" s="99"/>
      <c r="Y319" s="99"/>
      <c r="Z319" s="99"/>
      <c r="AA319" s="99"/>
      <c r="AB319" s="99"/>
      <c r="AC319" s="99"/>
      <c r="AD319" s="99"/>
      <c r="AE319" s="99" t="s">
        <v>79</v>
      </c>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row>
    <row r="320" spans="1:60" ht="33.75" outlineLevel="1">
      <c r="A320" s="100">
        <v>73</v>
      </c>
      <c r="B320" s="100" t="s">
        <v>963</v>
      </c>
      <c r="C320" s="111" t="s">
        <v>962</v>
      </c>
      <c r="D320" s="104" t="s">
        <v>131</v>
      </c>
      <c r="E320" s="257">
        <v>2</v>
      </c>
      <c r="F320" s="256">
        <v>0</v>
      </c>
      <c r="G320" s="106">
        <f>ROUND(E320*F320,2)</f>
        <v>0</v>
      </c>
      <c r="H320" s="106"/>
      <c r="I320" s="106">
        <f>ROUND(E320*H320,2)</f>
        <v>0</v>
      </c>
      <c r="J320" s="106"/>
      <c r="K320" s="106">
        <f>ROUND(E320*J320,2)</f>
        <v>0</v>
      </c>
      <c r="L320" s="106">
        <v>21</v>
      </c>
      <c r="M320" s="106">
        <f>G320*(1+L320/100)</f>
        <v>0</v>
      </c>
      <c r="N320" s="104">
        <v>0.19520000000000001</v>
      </c>
      <c r="O320" s="104">
        <f>ROUND(E320*N320,5)</f>
        <v>0.39040000000000002</v>
      </c>
      <c r="P320" s="104">
        <v>0</v>
      </c>
      <c r="Q320" s="104">
        <f>ROUND(E320*P320,5)</f>
        <v>0</v>
      </c>
      <c r="R320" s="104"/>
      <c r="S320" s="104"/>
      <c r="T320" s="105">
        <v>0.27200000000000002</v>
      </c>
      <c r="U320" s="104">
        <f>ROUND(E320*T320,2)</f>
        <v>0.54</v>
      </c>
      <c r="V320" s="99"/>
      <c r="W320" s="99"/>
      <c r="X320" s="99"/>
      <c r="Y320" s="99"/>
      <c r="Z320" s="99"/>
      <c r="AA320" s="99"/>
      <c r="AB320" s="99"/>
      <c r="AC320" s="99"/>
      <c r="AD320" s="99"/>
      <c r="AE320" s="99" t="s">
        <v>79</v>
      </c>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row>
    <row r="321" spans="1:60" outlineLevel="1">
      <c r="A321" s="100"/>
      <c r="B321" s="100"/>
      <c r="C321" s="266" t="s">
        <v>961</v>
      </c>
      <c r="D321" s="265"/>
      <c r="E321" s="264">
        <v>2</v>
      </c>
      <c r="F321" s="106"/>
      <c r="G321" s="106"/>
      <c r="H321" s="106"/>
      <c r="I321" s="106"/>
      <c r="J321" s="106"/>
      <c r="K321" s="106"/>
      <c r="L321" s="106"/>
      <c r="M321" s="106"/>
      <c r="N321" s="104"/>
      <c r="O321" s="104"/>
      <c r="P321" s="104"/>
      <c r="Q321" s="104"/>
      <c r="R321" s="104"/>
      <c r="S321" s="104"/>
      <c r="T321" s="105"/>
      <c r="U321" s="104"/>
      <c r="V321" s="99"/>
      <c r="W321" s="99"/>
      <c r="X321" s="99"/>
      <c r="Y321" s="99"/>
      <c r="Z321" s="99"/>
      <c r="AA321" s="99"/>
      <c r="AB321" s="99"/>
      <c r="AC321" s="99"/>
      <c r="AD321" s="99"/>
      <c r="AE321" s="99" t="s">
        <v>725</v>
      </c>
      <c r="AF321" s="99">
        <v>0</v>
      </c>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row>
    <row r="322" spans="1:60" ht="22.5" outlineLevel="1">
      <c r="A322" s="100">
        <v>74</v>
      </c>
      <c r="B322" s="100" t="s">
        <v>960</v>
      </c>
      <c r="C322" s="111" t="s">
        <v>959</v>
      </c>
      <c r="D322" s="104" t="s">
        <v>131</v>
      </c>
      <c r="E322" s="257">
        <v>57.323999999999998</v>
      </c>
      <c r="F322" s="256">
        <v>0</v>
      </c>
      <c r="G322" s="106">
        <f>ROUND(E322*F322,2)</f>
        <v>0</v>
      </c>
      <c r="H322" s="106"/>
      <c r="I322" s="106">
        <f>ROUND(E322*H322,2)</f>
        <v>0</v>
      </c>
      <c r="J322" s="106"/>
      <c r="K322" s="106">
        <f>ROUND(E322*J322,2)</f>
        <v>0</v>
      </c>
      <c r="L322" s="106">
        <v>21</v>
      </c>
      <c r="M322" s="106">
        <f>G322*(1+L322/100)</f>
        <v>0</v>
      </c>
      <c r="N322" s="104">
        <v>0.15223999999999999</v>
      </c>
      <c r="O322" s="104">
        <f>ROUND(E322*N322,5)</f>
        <v>8.7270099999999999</v>
      </c>
      <c r="P322" s="104">
        <v>0</v>
      </c>
      <c r="Q322" s="104">
        <f>ROUND(E322*P322,5)</f>
        <v>0</v>
      </c>
      <c r="R322" s="104"/>
      <c r="S322" s="104"/>
      <c r="T322" s="105">
        <v>0.14000000000000001</v>
      </c>
      <c r="U322" s="104">
        <f>ROUND(E322*T322,2)</f>
        <v>8.0299999999999994</v>
      </c>
      <c r="V322" s="99"/>
      <c r="W322" s="99"/>
      <c r="X322" s="99"/>
      <c r="Y322" s="99"/>
      <c r="Z322" s="99"/>
      <c r="AA322" s="99"/>
      <c r="AB322" s="99"/>
      <c r="AC322" s="99"/>
      <c r="AD322" s="99"/>
      <c r="AE322" s="99" t="s">
        <v>79</v>
      </c>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row>
    <row r="323" spans="1:60" outlineLevel="1">
      <c r="A323" s="100"/>
      <c r="B323" s="100"/>
      <c r="C323" s="266" t="s">
        <v>958</v>
      </c>
      <c r="D323" s="265"/>
      <c r="E323" s="264">
        <v>57.323999999999998</v>
      </c>
      <c r="F323" s="106"/>
      <c r="G323" s="106"/>
      <c r="H323" s="106"/>
      <c r="I323" s="106"/>
      <c r="J323" s="106"/>
      <c r="K323" s="106"/>
      <c r="L323" s="106"/>
      <c r="M323" s="106"/>
      <c r="N323" s="104"/>
      <c r="O323" s="104"/>
      <c r="P323" s="104"/>
      <c r="Q323" s="104"/>
      <c r="R323" s="104"/>
      <c r="S323" s="104"/>
      <c r="T323" s="105"/>
      <c r="U323" s="104"/>
      <c r="V323" s="99"/>
      <c r="W323" s="99"/>
      <c r="X323" s="99"/>
      <c r="Y323" s="99"/>
      <c r="Z323" s="99"/>
      <c r="AA323" s="99"/>
      <c r="AB323" s="99"/>
      <c r="AC323" s="99"/>
      <c r="AD323" s="99"/>
      <c r="AE323" s="99" t="s">
        <v>725</v>
      </c>
      <c r="AF323" s="99">
        <v>0</v>
      </c>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row>
    <row r="324" spans="1:60" ht="22.5" outlineLevel="1">
      <c r="A324" s="100">
        <v>75</v>
      </c>
      <c r="B324" s="100" t="s">
        <v>957</v>
      </c>
      <c r="C324" s="111" t="s">
        <v>956</v>
      </c>
      <c r="D324" s="104" t="s">
        <v>131</v>
      </c>
      <c r="E324" s="257">
        <v>848.12699999999995</v>
      </c>
      <c r="F324" s="256">
        <v>0</v>
      </c>
      <c r="G324" s="106">
        <f>ROUND(E324*F324,2)</f>
        <v>0</v>
      </c>
      <c r="H324" s="106"/>
      <c r="I324" s="106">
        <f>ROUND(E324*H324,2)</f>
        <v>0</v>
      </c>
      <c r="J324" s="106"/>
      <c r="K324" s="106">
        <f>ROUND(E324*J324,2)</f>
        <v>0</v>
      </c>
      <c r="L324" s="106">
        <v>21</v>
      </c>
      <c r="M324" s="106">
        <f>G324*(1+L324/100)</f>
        <v>0</v>
      </c>
      <c r="N324" s="104">
        <v>0.12471</v>
      </c>
      <c r="O324" s="104">
        <f>ROUND(E324*N324,5)</f>
        <v>105.76992</v>
      </c>
      <c r="P324" s="104">
        <v>0</v>
      </c>
      <c r="Q324" s="104">
        <f>ROUND(E324*P324,5)</f>
        <v>0</v>
      </c>
      <c r="R324" s="104"/>
      <c r="S324" s="104"/>
      <c r="T324" s="105">
        <v>0.11899999999999999</v>
      </c>
      <c r="U324" s="104">
        <f>ROUND(E324*T324,2)</f>
        <v>100.93</v>
      </c>
      <c r="V324" s="99"/>
      <c r="W324" s="99"/>
      <c r="X324" s="99"/>
      <c r="Y324" s="99"/>
      <c r="Z324" s="99"/>
      <c r="AA324" s="99"/>
      <c r="AB324" s="99"/>
      <c r="AC324" s="99"/>
      <c r="AD324" s="99"/>
      <c r="AE324" s="99" t="s">
        <v>79</v>
      </c>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row>
    <row r="325" spans="1:60" outlineLevel="1">
      <c r="A325" s="100"/>
      <c r="B325" s="100"/>
      <c r="C325" s="383" t="s">
        <v>955</v>
      </c>
      <c r="D325" s="384"/>
      <c r="E325" s="385"/>
      <c r="F325" s="386"/>
      <c r="G325" s="366"/>
      <c r="H325" s="106"/>
      <c r="I325" s="106"/>
      <c r="J325" s="106"/>
      <c r="K325" s="106"/>
      <c r="L325" s="106"/>
      <c r="M325" s="106"/>
      <c r="N325" s="104"/>
      <c r="O325" s="104"/>
      <c r="P325" s="104"/>
      <c r="Q325" s="104"/>
      <c r="R325" s="104"/>
      <c r="S325" s="104"/>
      <c r="T325" s="105"/>
      <c r="U325" s="104"/>
      <c r="V325" s="99"/>
      <c r="W325" s="99"/>
      <c r="X325" s="99"/>
      <c r="Y325" s="99"/>
      <c r="Z325" s="99"/>
      <c r="AA325" s="99"/>
      <c r="AB325" s="99"/>
      <c r="AC325" s="99"/>
      <c r="AD325" s="99"/>
      <c r="AE325" s="99" t="s">
        <v>80</v>
      </c>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101" t="str">
        <f>C325</f>
        <v>V jedné řadě, se zřízením lože tl. 5 až 10 cm, s vyplněním a zatřením spár cementovou maltou.</v>
      </c>
      <c r="BB325" s="99"/>
      <c r="BC325" s="99"/>
      <c r="BD325" s="99"/>
      <c r="BE325" s="99"/>
      <c r="BF325" s="99"/>
      <c r="BG325" s="99"/>
      <c r="BH325" s="99"/>
    </row>
    <row r="326" spans="1:60" outlineLevel="1">
      <c r="A326" s="100"/>
      <c r="B326" s="100"/>
      <c r="C326" s="266" t="s">
        <v>954</v>
      </c>
      <c r="D326" s="265"/>
      <c r="E326" s="264">
        <v>830.92700000000002</v>
      </c>
      <c r="F326" s="106"/>
      <c r="G326" s="106"/>
      <c r="H326" s="106"/>
      <c r="I326" s="106"/>
      <c r="J326" s="106"/>
      <c r="K326" s="106"/>
      <c r="L326" s="106"/>
      <c r="M326" s="106"/>
      <c r="N326" s="104"/>
      <c r="O326" s="104"/>
      <c r="P326" s="104"/>
      <c r="Q326" s="104"/>
      <c r="R326" s="104"/>
      <c r="S326" s="104"/>
      <c r="T326" s="105"/>
      <c r="U326" s="104"/>
      <c r="V326" s="99"/>
      <c r="W326" s="99"/>
      <c r="X326" s="99"/>
      <c r="Y326" s="99"/>
      <c r="Z326" s="99"/>
      <c r="AA326" s="99"/>
      <c r="AB326" s="99"/>
      <c r="AC326" s="99"/>
      <c r="AD326" s="99"/>
      <c r="AE326" s="99" t="s">
        <v>725</v>
      </c>
      <c r="AF326" s="99">
        <v>0</v>
      </c>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row>
    <row r="327" spans="1:60" ht="22.5" outlineLevel="1">
      <c r="A327" s="100"/>
      <c r="B327" s="100"/>
      <c r="C327" s="266" t="s">
        <v>953</v>
      </c>
      <c r="D327" s="265"/>
      <c r="E327" s="264">
        <v>17.1999999999998</v>
      </c>
      <c r="F327" s="106"/>
      <c r="G327" s="106"/>
      <c r="H327" s="106"/>
      <c r="I327" s="106"/>
      <c r="J327" s="106"/>
      <c r="K327" s="106"/>
      <c r="L327" s="106"/>
      <c r="M327" s="106"/>
      <c r="N327" s="104"/>
      <c r="O327" s="104"/>
      <c r="P327" s="104"/>
      <c r="Q327" s="104"/>
      <c r="R327" s="104"/>
      <c r="S327" s="104"/>
      <c r="T327" s="105"/>
      <c r="U327" s="104"/>
      <c r="V327" s="99"/>
      <c r="W327" s="99"/>
      <c r="X327" s="99"/>
      <c r="Y327" s="99"/>
      <c r="Z327" s="99"/>
      <c r="AA327" s="99"/>
      <c r="AB327" s="99"/>
      <c r="AC327" s="99"/>
      <c r="AD327" s="99"/>
      <c r="AE327" s="99" t="s">
        <v>725</v>
      </c>
      <c r="AF327" s="99">
        <v>0</v>
      </c>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row>
    <row r="328" spans="1:60" ht="22.5" outlineLevel="1">
      <c r="A328" s="100">
        <v>76</v>
      </c>
      <c r="B328" s="100" t="s">
        <v>952</v>
      </c>
      <c r="C328" s="111" t="s">
        <v>951</v>
      </c>
      <c r="D328" s="104" t="s">
        <v>131</v>
      </c>
      <c r="E328" s="257">
        <v>13.6</v>
      </c>
      <c r="F328" s="256">
        <v>0</v>
      </c>
      <c r="G328" s="106">
        <f>ROUND(E328*F328,2)</f>
        <v>0</v>
      </c>
      <c r="H328" s="106"/>
      <c r="I328" s="106">
        <f>ROUND(E328*H328,2)</f>
        <v>0</v>
      </c>
      <c r="J328" s="106"/>
      <c r="K328" s="106">
        <f>ROUND(E328*J328,2)</f>
        <v>0</v>
      </c>
      <c r="L328" s="106">
        <v>21</v>
      </c>
      <c r="M328" s="106">
        <f>G328*(1+L328/100)</f>
        <v>0</v>
      </c>
      <c r="N328" s="104">
        <v>1E-3</v>
      </c>
      <c r="O328" s="104">
        <f>ROUND(E328*N328,5)</f>
        <v>1.3599999999999999E-2</v>
      </c>
      <c r="P328" s="104">
        <v>0</v>
      </c>
      <c r="Q328" s="104">
        <f>ROUND(E328*P328,5)</f>
        <v>0</v>
      </c>
      <c r="R328" s="104"/>
      <c r="S328" s="104"/>
      <c r="T328" s="105">
        <v>0.12</v>
      </c>
      <c r="U328" s="104">
        <f>ROUND(E328*T328,2)</f>
        <v>1.63</v>
      </c>
      <c r="V328" s="99"/>
      <c r="W328" s="99"/>
      <c r="X328" s="99"/>
      <c r="Y328" s="99"/>
      <c r="Z328" s="99"/>
      <c r="AA328" s="99"/>
      <c r="AB328" s="99"/>
      <c r="AC328" s="99"/>
      <c r="AD328" s="99"/>
      <c r="AE328" s="99" t="s">
        <v>79</v>
      </c>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row>
    <row r="329" spans="1:60" ht="22.5" outlineLevel="1">
      <c r="A329" s="100"/>
      <c r="B329" s="100"/>
      <c r="C329" s="383" t="s">
        <v>950</v>
      </c>
      <c r="D329" s="384"/>
      <c r="E329" s="385"/>
      <c r="F329" s="386"/>
      <c r="G329" s="366"/>
      <c r="H329" s="106"/>
      <c r="I329" s="106"/>
      <c r="J329" s="106"/>
      <c r="K329" s="106"/>
      <c r="L329" s="106"/>
      <c r="M329" s="106"/>
      <c r="N329" s="104"/>
      <c r="O329" s="104"/>
      <c r="P329" s="104"/>
      <c r="Q329" s="104"/>
      <c r="R329" s="104"/>
      <c r="S329" s="104"/>
      <c r="T329" s="105"/>
      <c r="U329" s="104"/>
      <c r="V329" s="99"/>
      <c r="W329" s="99"/>
      <c r="X329" s="99"/>
      <c r="Y329" s="99"/>
      <c r="Z329" s="99"/>
      <c r="AA329" s="99"/>
      <c r="AB329" s="99"/>
      <c r="AC329" s="99"/>
      <c r="AD329" s="99"/>
      <c r="AE329" s="99" t="s">
        <v>80</v>
      </c>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101" t="str">
        <f>C329</f>
        <v>Obruba z oc. pásoviny 8/390 mm. Kotvit navařenou oc. výztuží o 10 mm délky 400 mm po á 500 mm, 100 mm navařit na pásovinu a 300 mm zatlouct do země.</v>
      </c>
      <c r="BB329" s="99"/>
      <c r="BC329" s="99"/>
      <c r="BD329" s="99"/>
      <c r="BE329" s="99"/>
      <c r="BF329" s="99"/>
      <c r="BG329" s="99"/>
      <c r="BH329" s="99"/>
    </row>
    <row r="330" spans="1:60" outlineLevel="1">
      <c r="A330" s="100"/>
      <c r="B330" s="100"/>
      <c r="C330" s="266" t="s">
        <v>949</v>
      </c>
      <c r="D330" s="265"/>
      <c r="E330" s="264">
        <v>13.6</v>
      </c>
      <c r="F330" s="106"/>
      <c r="G330" s="106"/>
      <c r="H330" s="106"/>
      <c r="I330" s="106"/>
      <c r="J330" s="106"/>
      <c r="K330" s="106"/>
      <c r="L330" s="106"/>
      <c r="M330" s="106"/>
      <c r="N330" s="104"/>
      <c r="O330" s="104"/>
      <c r="P330" s="104"/>
      <c r="Q330" s="104"/>
      <c r="R330" s="104"/>
      <c r="S330" s="104"/>
      <c r="T330" s="105"/>
      <c r="U330" s="104"/>
      <c r="V330" s="99"/>
      <c r="W330" s="99"/>
      <c r="X330" s="99"/>
      <c r="Y330" s="99"/>
      <c r="Z330" s="99"/>
      <c r="AA330" s="99"/>
      <c r="AB330" s="99"/>
      <c r="AC330" s="99"/>
      <c r="AD330" s="99"/>
      <c r="AE330" s="99" t="s">
        <v>725</v>
      </c>
      <c r="AF330" s="99">
        <v>0</v>
      </c>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row>
    <row r="331" spans="1:60" outlineLevel="1">
      <c r="A331" s="100">
        <v>77</v>
      </c>
      <c r="B331" s="100" t="s">
        <v>948</v>
      </c>
      <c r="C331" s="111" t="s">
        <v>947</v>
      </c>
      <c r="D331" s="104" t="s">
        <v>120</v>
      </c>
      <c r="E331" s="257">
        <v>0.3734016</v>
      </c>
      <c r="F331" s="256">
        <v>0</v>
      </c>
      <c r="G331" s="106">
        <f>ROUND(E331*F331,2)</f>
        <v>0</v>
      </c>
      <c r="H331" s="106"/>
      <c r="I331" s="106">
        <f>ROUND(E331*H331,2)</f>
        <v>0</v>
      </c>
      <c r="J331" s="106"/>
      <c r="K331" s="106">
        <f>ROUND(E331*J331,2)</f>
        <v>0</v>
      </c>
      <c r="L331" s="106">
        <v>21</v>
      </c>
      <c r="M331" s="106">
        <f>G331*(1+L331/100)</f>
        <v>0</v>
      </c>
      <c r="N331" s="104">
        <v>1</v>
      </c>
      <c r="O331" s="104">
        <f>ROUND(E331*N331,5)</f>
        <v>0.37340000000000001</v>
      </c>
      <c r="P331" s="104">
        <v>0</v>
      </c>
      <c r="Q331" s="104">
        <f>ROUND(E331*P331,5)</f>
        <v>0</v>
      </c>
      <c r="R331" s="104"/>
      <c r="S331" s="104"/>
      <c r="T331" s="105">
        <v>0</v>
      </c>
      <c r="U331" s="104">
        <f>ROUND(E331*T331,2)</f>
        <v>0</v>
      </c>
      <c r="V331" s="99"/>
      <c r="W331" s="99"/>
      <c r="X331" s="99"/>
      <c r="Y331" s="99"/>
      <c r="Z331" s="99"/>
      <c r="AA331" s="99"/>
      <c r="AB331" s="99"/>
      <c r="AC331" s="99"/>
      <c r="AD331" s="99"/>
      <c r="AE331" s="99" t="s">
        <v>745</v>
      </c>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row>
    <row r="332" spans="1:60" outlineLevel="1">
      <c r="A332" s="100"/>
      <c r="B332" s="100"/>
      <c r="C332" s="266" t="s">
        <v>946</v>
      </c>
      <c r="D332" s="265"/>
      <c r="E332" s="264">
        <v>0.3734016</v>
      </c>
      <c r="F332" s="106"/>
      <c r="G332" s="106"/>
      <c r="H332" s="106"/>
      <c r="I332" s="106"/>
      <c r="J332" s="106"/>
      <c r="K332" s="106"/>
      <c r="L332" s="106"/>
      <c r="M332" s="106"/>
      <c r="N332" s="104"/>
      <c r="O332" s="104"/>
      <c r="P332" s="104"/>
      <c r="Q332" s="104"/>
      <c r="R332" s="104"/>
      <c r="S332" s="104"/>
      <c r="T332" s="105"/>
      <c r="U332" s="104"/>
      <c r="V332" s="99"/>
      <c r="W332" s="99"/>
      <c r="X332" s="99"/>
      <c r="Y332" s="99"/>
      <c r="Z332" s="99"/>
      <c r="AA332" s="99"/>
      <c r="AB332" s="99"/>
      <c r="AC332" s="99"/>
      <c r="AD332" s="99"/>
      <c r="AE332" s="99" t="s">
        <v>725</v>
      </c>
      <c r="AF332" s="99">
        <v>0</v>
      </c>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row>
    <row r="333" spans="1:60" ht="22.5" outlineLevel="1">
      <c r="A333" s="100">
        <v>78</v>
      </c>
      <c r="B333" s="100" t="s">
        <v>945</v>
      </c>
      <c r="C333" s="111" t="s">
        <v>944</v>
      </c>
      <c r="D333" s="104" t="s">
        <v>120</v>
      </c>
      <c r="E333" s="257">
        <v>1.5309066666666701E-2</v>
      </c>
      <c r="F333" s="256">
        <v>0</v>
      </c>
      <c r="G333" s="106">
        <f>ROUND(E333*F333,2)</f>
        <v>0</v>
      </c>
      <c r="H333" s="106"/>
      <c r="I333" s="106">
        <f>ROUND(E333*H333,2)</f>
        <v>0</v>
      </c>
      <c r="J333" s="106"/>
      <c r="K333" s="106">
        <f>ROUND(E333*J333,2)</f>
        <v>0</v>
      </c>
      <c r="L333" s="106">
        <v>21</v>
      </c>
      <c r="M333" s="106">
        <f>G333*(1+L333/100)</f>
        <v>0</v>
      </c>
      <c r="N333" s="104">
        <v>1</v>
      </c>
      <c r="O333" s="104">
        <f>ROUND(E333*N333,5)</f>
        <v>1.5310000000000001E-2</v>
      </c>
      <c r="P333" s="104">
        <v>0</v>
      </c>
      <c r="Q333" s="104">
        <f>ROUND(E333*P333,5)</f>
        <v>0</v>
      </c>
      <c r="R333" s="104"/>
      <c r="S333" s="104"/>
      <c r="T333" s="105">
        <v>0</v>
      </c>
      <c r="U333" s="104">
        <f>ROUND(E333*T333,2)</f>
        <v>0</v>
      </c>
      <c r="V333" s="99"/>
      <c r="W333" s="99"/>
      <c r="X333" s="99"/>
      <c r="Y333" s="99"/>
      <c r="Z333" s="99"/>
      <c r="AA333" s="99"/>
      <c r="AB333" s="99"/>
      <c r="AC333" s="99"/>
      <c r="AD333" s="99"/>
      <c r="AE333" s="99" t="s">
        <v>745</v>
      </c>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row>
    <row r="334" spans="1:60" outlineLevel="1">
      <c r="A334" s="100"/>
      <c r="B334" s="100"/>
      <c r="C334" s="266" t="s">
        <v>943</v>
      </c>
      <c r="D334" s="265"/>
      <c r="E334" s="264">
        <v>1.5309066666666701E-2</v>
      </c>
      <c r="F334" s="106"/>
      <c r="G334" s="106"/>
      <c r="H334" s="106"/>
      <c r="I334" s="106"/>
      <c r="J334" s="106"/>
      <c r="K334" s="106"/>
      <c r="L334" s="106"/>
      <c r="M334" s="106"/>
      <c r="N334" s="104"/>
      <c r="O334" s="104"/>
      <c r="P334" s="104"/>
      <c r="Q334" s="104"/>
      <c r="R334" s="104"/>
      <c r="S334" s="104"/>
      <c r="T334" s="105"/>
      <c r="U334" s="104"/>
      <c r="V334" s="99"/>
      <c r="W334" s="99"/>
      <c r="X334" s="99"/>
      <c r="Y334" s="99"/>
      <c r="Z334" s="99"/>
      <c r="AA334" s="99"/>
      <c r="AB334" s="99"/>
      <c r="AC334" s="99"/>
      <c r="AD334" s="99"/>
      <c r="AE334" s="99" t="s">
        <v>725</v>
      </c>
      <c r="AF334" s="99">
        <v>0</v>
      </c>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row>
    <row r="335" spans="1:60" outlineLevel="1">
      <c r="A335" s="100">
        <v>79</v>
      </c>
      <c r="B335" s="100" t="s">
        <v>942</v>
      </c>
      <c r="C335" s="111" t="s">
        <v>941</v>
      </c>
      <c r="D335" s="104" t="s">
        <v>131</v>
      </c>
      <c r="E335" s="257">
        <v>171.6</v>
      </c>
      <c r="F335" s="256">
        <v>0</v>
      </c>
      <c r="G335" s="106">
        <f>ROUND(E335*F335,2)</f>
        <v>0</v>
      </c>
      <c r="H335" s="106"/>
      <c r="I335" s="106">
        <f>ROUND(E335*H335,2)</f>
        <v>0</v>
      </c>
      <c r="J335" s="106"/>
      <c r="K335" s="106">
        <f>ROUND(E335*J335,2)</f>
        <v>0</v>
      </c>
      <c r="L335" s="106">
        <v>21</v>
      </c>
      <c r="M335" s="106">
        <f>G335*(1+L335/100)</f>
        <v>0</v>
      </c>
      <c r="N335" s="104">
        <v>3.6999999999999999E-4</v>
      </c>
      <c r="O335" s="104">
        <f>ROUND(E335*N335,5)</f>
        <v>6.3490000000000005E-2</v>
      </c>
      <c r="P335" s="104">
        <v>0</v>
      </c>
      <c r="Q335" s="104">
        <f>ROUND(E335*P335,5)</f>
        <v>0</v>
      </c>
      <c r="R335" s="104"/>
      <c r="S335" s="104"/>
      <c r="T335" s="105">
        <v>0.45</v>
      </c>
      <c r="U335" s="104">
        <f>ROUND(E335*T335,2)</f>
        <v>77.22</v>
      </c>
      <c r="V335" s="99"/>
      <c r="W335" s="99"/>
      <c r="X335" s="99"/>
      <c r="Y335" s="99"/>
      <c r="Z335" s="99"/>
      <c r="AA335" s="99"/>
      <c r="AB335" s="99"/>
      <c r="AC335" s="99"/>
      <c r="AD335" s="99"/>
      <c r="AE335" s="99" t="s">
        <v>79</v>
      </c>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row>
    <row r="336" spans="1:60" ht="22.5" outlineLevel="1">
      <c r="A336" s="100"/>
      <c r="B336" s="100"/>
      <c r="C336" s="266" t="s">
        <v>940</v>
      </c>
      <c r="D336" s="265"/>
      <c r="E336" s="264">
        <v>154.4</v>
      </c>
      <c r="F336" s="106"/>
      <c r="G336" s="106"/>
      <c r="H336" s="106"/>
      <c r="I336" s="106"/>
      <c r="J336" s="106"/>
      <c r="K336" s="106"/>
      <c r="L336" s="106"/>
      <c r="M336" s="106"/>
      <c r="N336" s="104"/>
      <c r="O336" s="104"/>
      <c r="P336" s="104"/>
      <c r="Q336" s="104"/>
      <c r="R336" s="104"/>
      <c r="S336" s="104"/>
      <c r="T336" s="105"/>
      <c r="U336" s="104"/>
      <c r="V336" s="99"/>
      <c r="W336" s="99"/>
      <c r="X336" s="99"/>
      <c r="Y336" s="99"/>
      <c r="Z336" s="99"/>
      <c r="AA336" s="99"/>
      <c r="AB336" s="99"/>
      <c r="AC336" s="99"/>
      <c r="AD336" s="99"/>
      <c r="AE336" s="99" t="s">
        <v>725</v>
      </c>
      <c r="AF336" s="99">
        <v>0</v>
      </c>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row>
    <row r="337" spans="1:60" outlineLevel="1">
      <c r="A337" s="100"/>
      <c r="B337" s="100"/>
      <c r="C337" s="266" t="s">
        <v>939</v>
      </c>
      <c r="D337" s="265"/>
      <c r="E337" s="264">
        <v>17.2</v>
      </c>
      <c r="F337" s="106"/>
      <c r="G337" s="106"/>
      <c r="H337" s="106"/>
      <c r="I337" s="106"/>
      <c r="J337" s="106"/>
      <c r="K337" s="106"/>
      <c r="L337" s="106"/>
      <c r="M337" s="106"/>
      <c r="N337" s="104"/>
      <c r="O337" s="104"/>
      <c r="P337" s="104"/>
      <c r="Q337" s="104"/>
      <c r="R337" s="104"/>
      <c r="S337" s="104"/>
      <c r="T337" s="105"/>
      <c r="U337" s="104"/>
      <c r="V337" s="99"/>
      <c r="W337" s="99"/>
      <c r="X337" s="99"/>
      <c r="Y337" s="99"/>
      <c r="Z337" s="99"/>
      <c r="AA337" s="99"/>
      <c r="AB337" s="99"/>
      <c r="AC337" s="99"/>
      <c r="AD337" s="99"/>
      <c r="AE337" s="99" t="s">
        <v>725</v>
      </c>
      <c r="AF337" s="99">
        <v>0</v>
      </c>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row>
    <row r="338" spans="1:60" ht="22.5" outlineLevel="1">
      <c r="A338" s="100">
        <v>80</v>
      </c>
      <c r="B338" s="100" t="s">
        <v>938</v>
      </c>
      <c r="C338" s="111" t="s">
        <v>937</v>
      </c>
      <c r="D338" s="104" t="s">
        <v>131</v>
      </c>
      <c r="E338" s="257">
        <v>6.3</v>
      </c>
      <c r="F338" s="256">
        <v>0</v>
      </c>
      <c r="G338" s="106">
        <f>ROUND(E338*F338,2)</f>
        <v>0</v>
      </c>
      <c r="H338" s="106"/>
      <c r="I338" s="106">
        <f>ROUND(E338*H338,2)</f>
        <v>0</v>
      </c>
      <c r="J338" s="106"/>
      <c r="K338" s="106">
        <f>ROUND(E338*J338,2)</f>
        <v>0</v>
      </c>
      <c r="L338" s="106">
        <v>21</v>
      </c>
      <c r="M338" s="106">
        <f>G338*(1+L338/100)</f>
        <v>0</v>
      </c>
      <c r="N338" s="104">
        <v>0</v>
      </c>
      <c r="O338" s="104">
        <f>ROUND(E338*N338,5)</f>
        <v>0</v>
      </c>
      <c r="P338" s="104">
        <v>0</v>
      </c>
      <c r="Q338" s="104">
        <f>ROUND(E338*P338,5)</f>
        <v>0</v>
      </c>
      <c r="R338" s="104"/>
      <c r="S338" s="104"/>
      <c r="T338" s="105">
        <v>5.5E-2</v>
      </c>
      <c r="U338" s="104">
        <f>ROUND(E338*T338,2)</f>
        <v>0.35</v>
      </c>
      <c r="V338" s="99"/>
      <c r="W338" s="99"/>
      <c r="X338" s="99"/>
      <c r="Y338" s="99"/>
      <c r="Z338" s="99"/>
      <c r="AA338" s="99"/>
      <c r="AB338" s="99"/>
      <c r="AC338" s="99"/>
      <c r="AD338" s="99"/>
      <c r="AE338" s="99" t="s">
        <v>79</v>
      </c>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row>
    <row r="339" spans="1:60" ht="22.5" outlineLevel="1">
      <c r="A339" s="100">
        <v>81</v>
      </c>
      <c r="B339" s="100" t="s">
        <v>936</v>
      </c>
      <c r="C339" s="111" t="s">
        <v>935</v>
      </c>
      <c r="D339" s="104" t="s">
        <v>114</v>
      </c>
      <c r="E339" s="257">
        <v>5.3</v>
      </c>
      <c r="F339" s="256">
        <v>0</v>
      </c>
      <c r="G339" s="106">
        <f>ROUND(E339*F339,2)</f>
        <v>0</v>
      </c>
      <c r="H339" s="106"/>
      <c r="I339" s="106">
        <f>ROUND(E339*H339,2)</f>
        <v>0</v>
      </c>
      <c r="J339" s="106"/>
      <c r="K339" s="106">
        <f>ROUND(E339*J339,2)</f>
        <v>0</v>
      </c>
      <c r="L339" s="106">
        <v>21</v>
      </c>
      <c r="M339" s="106">
        <f>G339*(1+L339/100)</f>
        <v>0</v>
      </c>
      <c r="N339" s="104">
        <v>6.0000000000000002E-5</v>
      </c>
      <c r="O339" s="104">
        <f>ROUND(E339*N339,5)</f>
        <v>3.2000000000000003E-4</v>
      </c>
      <c r="P339" s="104">
        <v>0</v>
      </c>
      <c r="Q339" s="104">
        <f>ROUND(E339*P339,5)</f>
        <v>0</v>
      </c>
      <c r="R339" s="104"/>
      <c r="S339" s="104"/>
      <c r="T339" s="105">
        <v>0.311</v>
      </c>
      <c r="U339" s="104">
        <f>ROUND(E339*T339,2)</f>
        <v>1.65</v>
      </c>
      <c r="V339" s="99"/>
      <c r="W339" s="99"/>
      <c r="X339" s="99"/>
      <c r="Y339" s="99"/>
      <c r="Z339" s="99"/>
      <c r="AA339" s="99"/>
      <c r="AB339" s="99"/>
      <c r="AC339" s="99"/>
      <c r="AD339" s="99"/>
      <c r="AE339" s="99" t="s">
        <v>79</v>
      </c>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row>
    <row r="340" spans="1:60" outlineLevel="1">
      <c r="A340" s="100"/>
      <c r="B340" s="100"/>
      <c r="C340" s="266" t="s">
        <v>934</v>
      </c>
      <c r="D340" s="265"/>
      <c r="E340" s="264">
        <v>0.8</v>
      </c>
      <c r="F340" s="106"/>
      <c r="G340" s="106"/>
      <c r="H340" s="106"/>
      <c r="I340" s="106"/>
      <c r="J340" s="106"/>
      <c r="K340" s="106"/>
      <c r="L340" s="106"/>
      <c r="M340" s="106"/>
      <c r="N340" s="104"/>
      <c r="O340" s="104"/>
      <c r="P340" s="104"/>
      <c r="Q340" s="104"/>
      <c r="R340" s="104"/>
      <c r="S340" s="104"/>
      <c r="T340" s="105"/>
      <c r="U340" s="104"/>
      <c r="V340" s="99"/>
      <c r="W340" s="99"/>
      <c r="X340" s="99"/>
      <c r="Y340" s="99"/>
      <c r="Z340" s="99"/>
      <c r="AA340" s="99"/>
      <c r="AB340" s="99"/>
      <c r="AC340" s="99"/>
      <c r="AD340" s="99"/>
      <c r="AE340" s="99" t="s">
        <v>725</v>
      </c>
      <c r="AF340" s="99">
        <v>0</v>
      </c>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row>
    <row r="341" spans="1:60" outlineLevel="1">
      <c r="A341" s="100"/>
      <c r="B341" s="100"/>
      <c r="C341" s="266" t="s">
        <v>933</v>
      </c>
      <c r="D341" s="265"/>
      <c r="E341" s="264">
        <v>4.5</v>
      </c>
      <c r="F341" s="106"/>
      <c r="G341" s="106"/>
      <c r="H341" s="106"/>
      <c r="I341" s="106"/>
      <c r="J341" s="106"/>
      <c r="K341" s="106"/>
      <c r="L341" s="106"/>
      <c r="M341" s="106"/>
      <c r="N341" s="104"/>
      <c r="O341" s="104"/>
      <c r="P341" s="104"/>
      <c r="Q341" s="104"/>
      <c r="R341" s="104"/>
      <c r="S341" s="104"/>
      <c r="T341" s="105"/>
      <c r="U341" s="104"/>
      <c r="V341" s="99"/>
      <c r="W341" s="99"/>
      <c r="X341" s="99"/>
      <c r="Y341" s="99"/>
      <c r="Z341" s="99"/>
      <c r="AA341" s="99"/>
      <c r="AB341" s="99"/>
      <c r="AC341" s="99"/>
      <c r="AD341" s="99"/>
      <c r="AE341" s="99" t="s">
        <v>725</v>
      </c>
      <c r="AF341" s="99">
        <v>0</v>
      </c>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row>
    <row r="342" spans="1:60" ht="22.5" outlineLevel="1">
      <c r="A342" s="100">
        <v>82</v>
      </c>
      <c r="B342" s="100" t="s">
        <v>932</v>
      </c>
      <c r="C342" s="111" t="s">
        <v>931</v>
      </c>
      <c r="D342" s="104" t="s">
        <v>178</v>
      </c>
      <c r="E342" s="257">
        <v>2</v>
      </c>
      <c r="F342" s="256">
        <v>0</v>
      </c>
      <c r="G342" s="106">
        <f>ROUND(E342*F342,2)</f>
        <v>0</v>
      </c>
      <c r="H342" s="106"/>
      <c r="I342" s="106">
        <f>ROUND(E342*H342,2)</f>
        <v>0</v>
      </c>
      <c r="J342" s="106"/>
      <c r="K342" s="106">
        <f>ROUND(E342*J342,2)</f>
        <v>0</v>
      </c>
      <c r="L342" s="106">
        <v>21</v>
      </c>
      <c r="M342" s="106">
        <f>G342*(1+L342/100)</f>
        <v>0</v>
      </c>
      <c r="N342" s="104">
        <v>0.11840000000000001</v>
      </c>
      <c r="O342" s="104">
        <f>ROUND(E342*N342,5)</f>
        <v>0.23680000000000001</v>
      </c>
      <c r="P342" s="104">
        <v>0</v>
      </c>
      <c r="Q342" s="104">
        <f>ROUND(E342*P342,5)</f>
        <v>0</v>
      </c>
      <c r="R342" s="104"/>
      <c r="S342" s="104"/>
      <c r="T342" s="105">
        <v>0.91800000000000004</v>
      </c>
      <c r="U342" s="104">
        <f>ROUND(E342*T342,2)</f>
        <v>1.84</v>
      </c>
      <c r="V342" s="99"/>
      <c r="W342" s="99"/>
      <c r="X342" s="99"/>
      <c r="Y342" s="99"/>
      <c r="Z342" s="99"/>
      <c r="AA342" s="99"/>
      <c r="AB342" s="99"/>
      <c r="AC342" s="99"/>
      <c r="AD342" s="99"/>
      <c r="AE342" s="99" t="s">
        <v>79</v>
      </c>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row>
    <row r="343" spans="1:60" outlineLevel="1">
      <c r="A343" s="100"/>
      <c r="B343" s="100"/>
      <c r="C343" s="266" t="s">
        <v>930</v>
      </c>
      <c r="D343" s="265"/>
      <c r="E343" s="264">
        <v>1</v>
      </c>
      <c r="F343" s="106"/>
      <c r="G343" s="106"/>
      <c r="H343" s="106"/>
      <c r="I343" s="106"/>
      <c r="J343" s="106"/>
      <c r="K343" s="106"/>
      <c r="L343" s="106"/>
      <c r="M343" s="106"/>
      <c r="N343" s="104"/>
      <c r="O343" s="104"/>
      <c r="P343" s="104"/>
      <c r="Q343" s="104"/>
      <c r="R343" s="104"/>
      <c r="S343" s="104"/>
      <c r="T343" s="105"/>
      <c r="U343" s="104"/>
      <c r="V343" s="99"/>
      <c r="W343" s="99"/>
      <c r="X343" s="99"/>
      <c r="Y343" s="99"/>
      <c r="Z343" s="99"/>
      <c r="AA343" s="99"/>
      <c r="AB343" s="99"/>
      <c r="AC343" s="99"/>
      <c r="AD343" s="99"/>
      <c r="AE343" s="99" t="s">
        <v>725</v>
      </c>
      <c r="AF343" s="99">
        <v>0</v>
      </c>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row>
    <row r="344" spans="1:60" outlineLevel="1">
      <c r="A344" s="100"/>
      <c r="B344" s="100"/>
      <c r="C344" s="266" t="s">
        <v>929</v>
      </c>
      <c r="D344" s="265"/>
      <c r="E344" s="264">
        <v>1</v>
      </c>
      <c r="F344" s="106"/>
      <c r="G344" s="106"/>
      <c r="H344" s="106"/>
      <c r="I344" s="106"/>
      <c r="J344" s="106"/>
      <c r="K344" s="106"/>
      <c r="L344" s="106"/>
      <c r="M344" s="106"/>
      <c r="N344" s="104"/>
      <c r="O344" s="104"/>
      <c r="P344" s="104"/>
      <c r="Q344" s="104"/>
      <c r="R344" s="104"/>
      <c r="S344" s="104"/>
      <c r="T344" s="105"/>
      <c r="U344" s="104"/>
      <c r="V344" s="99"/>
      <c r="W344" s="99"/>
      <c r="X344" s="99"/>
      <c r="Y344" s="99"/>
      <c r="Z344" s="99"/>
      <c r="AA344" s="99"/>
      <c r="AB344" s="99"/>
      <c r="AC344" s="99"/>
      <c r="AD344" s="99"/>
      <c r="AE344" s="99" t="s">
        <v>725</v>
      </c>
      <c r="AF344" s="99">
        <v>0</v>
      </c>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row>
    <row r="345" spans="1:60" ht="22.5" outlineLevel="1">
      <c r="A345" s="100">
        <v>83</v>
      </c>
      <c r="B345" s="100" t="s">
        <v>928</v>
      </c>
      <c r="C345" s="111" t="s">
        <v>927</v>
      </c>
      <c r="D345" s="104" t="s">
        <v>178</v>
      </c>
      <c r="E345" s="257">
        <v>1</v>
      </c>
      <c r="F345" s="256">
        <v>0</v>
      </c>
      <c r="G345" s="106">
        <f>ROUND(E345*F345,2)</f>
        <v>0</v>
      </c>
      <c r="H345" s="106"/>
      <c r="I345" s="106">
        <f>ROUND(E345*H345,2)</f>
        <v>0</v>
      </c>
      <c r="J345" s="106"/>
      <c r="K345" s="106">
        <f>ROUND(E345*J345,2)</f>
        <v>0</v>
      </c>
      <c r="L345" s="106">
        <v>21</v>
      </c>
      <c r="M345" s="106">
        <f>G345*(1+L345/100)</f>
        <v>0</v>
      </c>
      <c r="N345" s="104">
        <v>0</v>
      </c>
      <c r="O345" s="104">
        <f>ROUND(E345*N345,5)</f>
        <v>0</v>
      </c>
      <c r="P345" s="104">
        <v>0</v>
      </c>
      <c r="Q345" s="104">
        <f>ROUND(E345*P345,5)</f>
        <v>0</v>
      </c>
      <c r="R345" s="104"/>
      <c r="S345" s="104"/>
      <c r="T345" s="105">
        <v>0.2</v>
      </c>
      <c r="U345" s="104">
        <f>ROUND(E345*T345,2)</f>
        <v>0.2</v>
      </c>
      <c r="V345" s="99"/>
      <c r="W345" s="99"/>
      <c r="X345" s="99"/>
      <c r="Y345" s="99"/>
      <c r="Z345" s="99"/>
      <c r="AA345" s="99"/>
      <c r="AB345" s="99"/>
      <c r="AC345" s="99"/>
      <c r="AD345" s="99"/>
      <c r="AE345" s="99" t="s">
        <v>79</v>
      </c>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row>
    <row r="346" spans="1:60" outlineLevel="1">
      <c r="A346" s="100"/>
      <c r="B346" s="100"/>
      <c r="C346" s="266" t="s">
        <v>811</v>
      </c>
      <c r="D346" s="265"/>
      <c r="E346" s="264">
        <v>1</v>
      </c>
      <c r="F346" s="106"/>
      <c r="G346" s="106"/>
      <c r="H346" s="106"/>
      <c r="I346" s="106"/>
      <c r="J346" s="106"/>
      <c r="K346" s="106"/>
      <c r="L346" s="106"/>
      <c r="M346" s="106"/>
      <c r="N346" s="104"/>
      <c r="O346" s="104"/>
      <c r="P346" s="104"/>
      <c r="Q346" s="104"/>
      <c r="R346" s="104"/>
      <c r="S346" s="104"/>
      <c r="T346" s="105"/>
      <c r="U346" s="104"/>
      <c r="V346" s="99"/>
      <c r="W346" s="99"/>
      <c r="X346" s="99"/>
      <c r="Y346" s="99"/>
      <c r="Z346" s="99"/>
      <c r="AA346" s="99"/>
      <c r="AB346" s="99"/>
      <c r="AC346" s="99"/>
      <c r="AD346" s="99"/>
      <c r="AE346" s="99" t="s">
        <v>725</v>
      </c>
      <c r="AF346" s="99">
        <v>0</v>
      </c>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row>
    <row r="347" spans="1:60">
      <c r="A347" s="263" t="s">
        <v>149</v>
      </c>
      <c r="B347" s="263" t="s">
        <v>926</v>
      </c>
      <c r="C347" s="262" t="s">
        <v>925</v>
      </c>
      <c r="D347" s="258"/>
      <c r="E347" s="261"/>
      <c r="F347" s="260"/>
      <c r="G347" s="260">
        <f>SUMIF(AE348:AE409,"&lt;&gt;NOR",G348:G409)</f>
        <v>0</v>
      </c>
      <c r="H347" s="260"/>
      <c r="I347" s="260">
        <f>SUM(I348:I409)</f>
        <v>0</v>
      </c>
      <c r="J347" s="260"/>
      <c r="K347" s="260">
        <f>SUM(K348:K409)</f>
        <v>0</v>
      </c>
      <c r="L347" s="260"/>
      <c r="M347" s="260">
        <f>SUM(M348:M409)</f>
        <v>0</v>
      </c>
      <c r="N347" s="258"/>
      <c r="O347" s="258">
        <f>SUM(O348:O409)</f>
        <v>10.224</v>
      </c>
      <c r="P347" s="258"/>
      <c r="Q347" s="258">
        <f>SUM(Q348:Q409)</f>
        <v>0</v>
      </c>
      <c r="R347" s="258"/>
      <c r="S347" s="258"/>
      <c r="T347" s="259"/>
      <c r="U347" s="258">
        <f>SUM(U348:U409)</f>
        <v>0</v>
      </c>
      <c r="AE347" t="s">
        <v>78</v>
      </c>
    </row>
    <row r="348" spans="1:60" ht="22.5" outlineLevel="1">
      <c r="A348" s="100">
        <v>84</v>
      </c>
      <c r="B348" s="100" t="s">
        <v>924</v>
      </c>
      <c r="C348" s="111" t="s">
        <v>923</v>
      </c>
      <c r="D348" s="104" t="s">
        <v>178</v>
      </c>
      <c r="E348" s="257">
        <v>1</v>
      </c>
      <c r="F348" s="256">
        <v>0</v>
      </c>
      <c r="G348" s="106">
        <f>ROUND(E348*F348,2)</f>
        <v>0</v>
      </c>
      <c r="H348" s="106"/>
      <c r="I348" s="106">
        <f>ROUND(E348*H348,2)</f>
        <v>0</v>
      </c>
      <c r="J348" s="106"/>
      <c r="K348" s="106">
        <f>ROUND(E348*J348,2)</f>
        <v>0</v>
      </c>
      <c r="L348" s="106">
        <v>21</v>
      </c>
      <c r="M348" s="106">
        <f>G348*(1+L348/100)</f>
        <v>0</v>
      </c>
      <c r="N348" s="104">
        <v>0.61799999999999999</v>
      </c>
      <c r="O348" s="104">
        <f>ROUND(E348*N348,5)</f>
        <v>0.61799999999999999</v>
      </c>
      <c r="P348" s="104">
        <v>0</v>
      </c>
      <c r="Q348" s="104">
        <f>ROUND(E348*P348,5)</f>
        <v>0</v>
      </c>
      <c r="R348" s="104"/>
      <c r="S348" s="104"/>
      <c r="T348" s="105">
        <v>0</v>
      </c>
      <c r="U348" s="104">
        <f>ROUND(E348*T348,2)</f>
        <v>0</v>
      </c>
      <c r="V348" s="99"/>
      <c r="W348" s="99"/>
      <c r="X348" s="99"/>
      <c r="Y348" s="99"/>
      <c r="Z348" s="99"/>
      <c r="AA348" s="99"/>
      <c r="AB348" s="99"/>
      <c r="AC348" s="99"/>
      <c r="AD348" s="99"/>
      <c r="AE348" s="99" t="s">
        <v>745</v>
      </c>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row>
    <row r="349" spans="1:60" outlineLevel="1">
      <c r="A349" s="100"/>
      <c r="B349" s="100"/>
      <c r="C349" s="383" t="s">
        <v>862</v>
      </c>
      <c r="D349" s="384"/>
      <c r="E349" s="385"/>
      <c r="F349" s="386"/>
      <c r="G349" s="366"/>
      <c r="H349" s="106"/>
      <c r="I349" s="106"/>
      <c r="J349" s="106"/>
      <c r="K349" s="106"/>
      <c r="L349" s="106"/>
      <c r="M349" s="106"/>
      <c r="N349" s="104"/>
      <c r="O349" s="104"/>
      <c r="P349" s="104"/>
      <c r="Q349" s="104"/>
      <c r="R349" s="104"/>
      <c r="S349" s="104"/>
      <c r="T349" s="105"/>
      <c r="U349" s="104"/>
      <c r="V349" s="99"/>
      <c r="W349" s="99"/>
      <c r="X349" s="99"/>
      <c r="Y349" s="99"/>
      <c r="Z349" s="99"/>
      <c r="AA349" s="99"/>
      <c r="AB349" s="99"/>
      <c r="AC349" s="99"/>
      <c r="AD349" s="99"/>
      <c r="AE349" s="99" t="s">
        <v>80</v>
      </c>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101" t="str">
        <f>C349</f>
        <v>Dodání a montáž. Specifikace viz. PD a TZ SO 01.</v>
      </c>
      <c r="BB349" s="99"/>
      <c r="BC349" s="99"/>
      <c r="BD349" s="99"/>
      <c r="BE349" s="99"/>
      <c r="BF349" s="99"/>
      <c r="BG349" s="99"/>
      <c r="BH349" s="99"/>
    </row>
    <row r="350" spans="1:60" ht="22.5" outlineLevel="1">
      <c r="A350" s="100">
        <v>85</v>
      </c>
      <c r="B350" s="100" t="s">
        <v>922</v>
      </c>
      <c r="C350" s="111" t="s">
        <v>921</v>
      </c>
      <c r="D350" s="104" t="s">
        <v>178</v>
      </c>
      <c r="E350" s="257">
        <v>1</v>
      </c>
      <c r="F350" s="256">
        <v>0</v>
      </c>
      <c r="G350" s="106">
        <f>ROUND(E350*F350,2)</f>
        <v>0</v>
      </c>
      <c r="H350" s="106"/>
      <c r="I350" s="106">
        <f>ROUND(E350*H350,2)</f>
        <v>0</v>
      </c>
      <c r="J350" s="106"/>
      <c r="K350" s="106">
        <f>ROUND(E350*J350,2)</f>
        <v>0</v>
      </c>
      <c r="L350" s="106">
        <v>21</v>
      </c>
      <c r="M350" s="106">
        <f>G350*(1+L350/100)</f>
        <v>0</v>
      </c>
      <c r="N350" s="104">
        <v>1.0640000000000001</v>
      </c>
      <c r="O350" s="104">
        <f>ROUND(E350*N350,5)</f>
        <v>1.0640000000000001</v>
      </c>
      <c r="P350" s="104">
        <v>0</v>
      </c>
      <c r="Q350" s="104">
        <f>ROUND(E350*P350,5)</f>
        <v>0</v>
      </c>
      <c r="R350" s="104"/>
      <c r="S350" s="104"/>
      <c r="T350" s="105">
        <v>0</v>
      </c>
      <c r="U350" s="104">
        <f>ROUND(E350*T350,2)</f>
        <v>0</v>
      </c>
      <c r="V350" s="99"/>
      <c r="W350" s="99"/>
      <c r="X350" s="99"/>
      <c r="Y350" s="99"/>
      <c r="Z350" s="99"/>
      <c r="AA350" s="99"/>
      <c r="AB350" s="99"/>
      <c r="AC350" s="99"/>
      <c r="AD350" s="99"/>
      <c r="AE350" s="99" t="s">
        <v>745</v>
      </c>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row>
    <row r="351" spans="1:60" outlineLevel="1">
      <c r="A351" s="100"/>
      <c r="B351" s="100"/>
      <c r="C351" s="383" t="s">
        <v>862</v>
      </c>
      <c r="D351" s="384"/>
      <c r="E351" s="385"/>
      <c r="F351" s="386"/>
      <c r="G351" s="366"/>
      <c r="H351" s="106"/>
      <c r="I351" s="106"/>
      <c r="J351" s="106"/>
      <c r="K351" s="106"/>
      <c r="L351" s="106"/>
      <c r="M351" s="106"/>
      <c r="N351" s="104"/>
      <c r="O351" s="104"/>
      <c r="P351" s="104"/>
      <c r="Q351" s="104"/>
      <c r="R351" s="104"/>
      <c r="S351" s="104"/>
      <c r="T351" s="105"/>
      <c r="U351" s="104"/>
      <c r="V351" s="99"/>
      <c r="W351" s="99"/>
      <c r="X351" s="99"/>
      <c r="Y351" s="99"/>
      <c r="Z351" s="99"/>
      <c r="AA351" s="99"/>
      <c r="AB351" s="99"/>
      <c r="AC351" s="99"/>
      <c r="AD351" s="99"/>
      <c r="AE351" s="99" t="s">
        <v>80</v>
      </c>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101" t="str">
        <f>C351</f>
        <v>Dodání a montáž. Specifikace viz. PD a TZ SO 01.</v>
      </c>
      <c r="BB351" s="99"/>
      <c r="BC351" s="99"/>
      <c r="BD351" s="99"/>
      <c r="BE351" s="99"/>
      <c r="BF351" s="99"/>
      <c r="BG351" s="99"/>
      <c r="BH351" s="99"/>
    </row>
    <row r="352" spans="1:60" outlineLevel="1">
      <c r="A352" s="100">
        <v>86</v>
      </c>
      <c r="B352" s="100" t="s">
        <v>920</v>
      </c>
      <c r="C352" s="111" t="s">
        <v>919</v>
      </c>
      <c r="D352" s="104" t="s">
        <v>178</v>
      </c>
      <c r="E352" s="257">
        <v>1</v>
      </c>
      <c r="F352" s="256">
        <v>0</v>
      </c>
      <c r="G352" s="106">
        <f>ROUND(E352*F352,2)</f>
        <v>0</v>
      </c>
      <c r="H352" s="106"/>
      <c r="I352" s="106">
        <f>ROUND(E352*H352,2)</f>
        <v>0</v>
      </c>
      <c r="J352" s="106"/>
      <c r="K352" s="106">
        <f>ROUND(E352*J352,2)</f>
        <v>0</v>
      </c>
      <c r="L352" s="106">
        <v>21</v>
      </c>
      <c r="M352" s="106">
        <f>G352*(1+L352/100)</f>
        <v>0</v>
      </c>
      <c r="N352" s="104">
        <v>0.41799999999999998</v>
      </c>
      <c r="O352" s="104">
        <f>ROUND(E352*N352,5)</f>
        <v>0.41799999999999998</v>
      </c>
      <c r="P352" s="104">
        <v>0</v>
      </c>
      <c r="Q352" s="104">
        <f>ROUND(E352*P352,5)</f>
        <v>0</v>
      </c>
      <c r="R352" s="104"/>
      <c r="S352" s="104"/>
      <c r="T352" s="105">
        <v>0</v>
      </c>
      <c r="U352" s="104">
        <f>ROUND(E352*T352,2)</f>
        <v>0</v>
      </c>
      <c r="V352" s="99"/>
      <c r="W352" s="99"/>
      <c r="X352" s="99"/>
      <c r="Y352" s="99"/>
      <c r="Z352" s="99"/>
      <c r="AA352" s="99"/>
      <c r="AB352" s="99"/>
      <c r="AC352" s="99"/>
      <c r="AD352" s="99"/>
      <c r="AE352" s="99" t="s">
        <v>745</v>
      </c>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row>
    <row r="353" spans="1:60" outlineLevel="1">
      <c r="A353" s="100"/>
      <c r="B353" s="100"/>
      <c r="C353" s="383" t="s">
        <v>862</v>
      </c>
      <c r="D353" s="384"/>
      <c r="E353" s="385"/>
      <c r="F353" s="386"/>
      <c r="G353" s="366"/>
      <c r="H353" s="106"/>
      <c r="I353" s="106"/>
      <c r="J353" s="106"/>
      <c r="K353" s="106"/>
      <c r="L353" s="106"/>
      <c r="M353" s="106"/>
      <c r="N353" s="104"/>
      <c r="O353" s="104"/>
      <c r="P353" s="104"/>
      <c r="Q353" s="104"/>
      <c r="R353" s="104"/>
      <c r="S353" s="104"/>
      <c r="T353" s="105"/>
      <c r="U353" s="104"/>
      <c r="V353" s="99"/>
      <c r="W353" s="99"/>
      <c r="X353" s="99"/>
      <c r="Y353" s="99"/>
      <c r="Z353" s="99"/>
      <c r="AA353" s="99"/>
      <c r="AB353" s="99"/>
      <c r="AC353" s="99"/>
      <c r="AD353" s="99"/>
      <c r="AE353" s="99" t="s">
        <v>80</v>
      </c>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101" t="str">
        <f>C353</f>
        <v>Dodání a montáž. Specifikace viz. PD a TZ SO 01.</v>
      </c>
      <c r="BB353" s="99"/>
      <c r="BC353" s="99"/>
      <c r="BD353" s="99"/>
      <c r="BE353" s="99"/>
      <c r="BF353" s="99"/>
      <c r="BG353" s="99"/>
      <c r="BH353" s="99"/>
    </row>
    <row r="354" spans="1:60" outlineLevel="1">
      <c r="A354" s="100">
        <v>87</v>
      </c>
      <c r="B354" s="100" t="s">
        <v>918</v>
      </c>
      <c r="C354" s="111" t="s">
        <v>917</v>
      </c>
      <c r="D354" s="104" t="s">
        <v>178</v>
      </c>
      <c r="E354" s="257">
        <v>1</v>
      </c>
      <c r="F354" s="256">
        <v>0</v>
      </c>
      <c r="G354" s="106">
        <f>ROUND(E354*F354,2)</f>
        <v>0</v>
      </c>
      <c r="H354" s="106"/>
      <c r="I354" s="106">
        <f>ROUND(E354*H354,2)</f>
        <v>0</v>
      </c>
      <c r="J354" s="106"/>
      <c r="K354" s="106">
        <f>ROUND(E354*J354,2)</f>
        <v>0</v>
      </c>
      <c r="L354" s="106">
        <v>21</v>
      </c>
      <c r="M354" s="106">
        <f>G354*(1+L354/100)</f>
        <v>0</v>
      </c>
      <c r="N354" s="104">
        <v>0.3</v>
      </c>
      <c r="O354" s="104">
        <f>ROUND(E354*N354,5)</f>
        <v>0.3</v>
      </c>
      <c r="P354" s="104">
        <v>0</v>
      </c>
      <c r="Q354" s="104">
        <f>ROUND(E354*P354,5)</f>
        <v>0</v>
      </c>
      <c r="R354" s="104"/>
      <c r="S354" s="104"/>
      <c r="T354" s="105">
        <v>0</v>
      </c>
      <c r="U354" s="104">
        <f>ROUND(E354*T354,2)</f>
        <v>0</v>
      </c>
      <c r="V354" s="99"/>
      <c r="W354" s="99"/>
      <c r="X354" s="99"/>
      <c r="Y354" s="99"/>
      <c r="Z354" s="99"/>
      <c r="AA354" s="99"/>
      <c r="AB354" s="99"/>
      <c r="AC354" s="99"/>
      <c r="AD354" s="99"/>
      <c r="AE354" s="99" t="s">
        <v>745</v>
      </c>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row>
    <row r="355" spans="1:60" outlineLevel="1">
      <c r="A355" s="100"/>
      <c r="B355" s="100"/>
      <c r="C355" s="383" t="s">
        <v>862</v>
      </c>
      <c r="D355" s="384"/>
      <c r="E355" s="385"/>
      <c r="F355" s="386"/>
      <c r="G355" s="366"/>
      <c r="H355" s="106"/>
      <c r="I355" s="106"/>
      <c r="J355" s="106"/>
      <c r="K355" s="106"/>
      <c r="L355" s="106"/>
      <c r="M355" s="106"/>
      <c r="N355" s="104"/>
      <c r="O355" s="104"/>
      <c r="P355" s="104"/>
      <c r="Q355" s="104"/>
      <c r="R355" s="104"/>
      <c r="S355" s="104"/>
      <c r="T355" s="105"/>
      <c r="U355" s="104"/>
      <c r="V355" s="99"/>
      <c r="W355" s="99"/>
      <c r="X355" s="99"/>
      <c r="Y355" s="99"/>
      <c r="Z355" s="99"/>
      <c r="AA355" s="99"/>
      <c r="AB355" s="99"/>
      <c r="AC355" s="99"/>
      <c r="AD355" s="99"/>
      <c r="AE355" s="99" t="s">
        <v>80</v>
      </c>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101" t="str">
        <f>C355</f>
        <v>Dodání a montáž. Specifikace viz. PD a TZ SO 01.</v>
      </c>
      <c r="BB355" s="99"/>
      <c r="BC355" s="99"/>
      <c r="BD355" s="99"/>
      <c r="BE355" s="99"/>
      <c r="BF355" s="99"/>
      <c r="BG355" s="99"/>
      <c r="BH355" s="99"/>
    </row>
    <row r="356" spans="1:60" outlineLevel="1">
      <c r="A356" s="100">
        <v>88</v>
      </c>
      <c r="B356" s="100" t="s">
        <v>916</v>
      </c>
      <c r="C356" s="111" t="s">
        <v>915</v>
      </c>
      <c r="D356" s="104" t="s">
        <v>178</v>
      </c>
      <c r="E356" s="257">
        <v>1</v>
      </c>
      <c r="F356" s="256">
        <v>0</v>
      </c>
      <c r="G356" s="106">
        <f>ROUND(E356*F356,2)</f>
        <v>0</v>
      </c>
      <c r="H356" s="106"/>
      <c r="I356" s="106">
        <f>ROUND(E356*H356,2)</f>
        <v>0</v>
      </c>
      <c r="J356" s="106"/>
      <c r="K356" s="106">
        <f>ROUND(E356*J356,2)</f>
        <v>0</v>
      </c>
      <c r="L356" s="106">
        <v>21</v>
      </c>
      <c r="M356" s="106">
        <f>G356*(1+L356/100)</f>
        <v>0</v>
      </c>
      <c r="N356" s="104">
        <v>9.6000000000000002E-2</v>
      </c>
      <c r="O356" s="104">
        <f>ROUND(E356*N356,5)</f>
        <v>9.6000000000000002E-2</v>
      </c>
      <c r="P356" s="104">
        <v>0</v>
      </c>
      <c r="Q356" s="104">
        <f>ROUND(E356*P356,5)</f>
        <v>0</v>
      </c>
      <c r="R356" s="104"/>
      <c r="S356" s="104"/>
      <c r="T356" s="105">
        <v>0</v>
      </c>
      <c r="U356" s="104">
        <f>ROUND(E356*T356,2)</f>
        <v>0</v>
      </c>
      <c r="V356" s="99"/>
      <c r="W356" s="99"/>
      <c r="X356" s="99"/>
      <c r="Y356" s="99"/>
      <c r="Z356" s="99"/>
      <c r="AA356" s="99"/>
      <c r="AB356" s="99"/>
      <c r="AC356" s="99"/>
      <c r="AD356" s="99"/>
      <c r="AE356" s="99" t="s">
        <v>745</v>
      </c>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row>
    <row r="357" spans="1:60" outlineLevel="1">
      <c r="A357" s="100"/>
      <c r="B357" s="100"/>
      <c r="C357" s="383" t="s">
        <v>862</v>
      </c>
      <c r="D357" s="384"/>
      <c r="E357" s="385"/>
      <c r="F357" s="386"/>
      <c r="G357" s="366"/>
      <c r="H357" s="106"/>
      <c r="I357" s="106"/>
      <c r="J357" s="106"/>
      <c r="K357" s="106"/>
      <c r="L357" s="106"/>
      <c r="M357" s="106"/>
      <c r="N357" s="104"/>
      <c r="O357" s="104"/>
      <c r="P357" s="104"/>
      <c r="Q357" s="104"/>
      <c r="R357" s="104"/>
      <c r="S357" s="104"/>
      <c r="T357" s="105"/>
      <c r="U357" s="104"/>
      <c r="V357" s="99"/>
      <c r="W357" s="99"/>
      <c r="X357" s="99"/>
      <c r="Y357" s="99"/>
      <c r="Z357" s="99"/>
      <c r="AA357" s="99"/>
      <c r="AB357" s="99"/>
      <c r="AC357" s="99"/>
      <c r="AD357" s="99"/>
      <c r="AE357" s="99" t="s">
        <v>80</v>
      </c>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101" t="str">
        <f>C357</f>
        <v>Dodání a montáž. Specifikace viz. PD a TZ SO 01.</v>
      </c>
      <c r="BB357" s="99"/>
      <c r="BC357" s="99"/>
      <c r="BD357" s="99"/>
      <c r="BE357" s="99"/>
      <c r="BF357" s="99"/>
      <c r="BG357" s="99"/>
      <c r="BH357" s="99"/>
    </row>
    <row r="358" spans="1:60" ht="22.5" outlineLevel="1">
      <c r="A358" s="100">
        <v>89</v>
      </c>
      <c r="B358" s="100" t="s">
        <v>914</v>
      </c>
      <c r="C358" s="111" t="s">
        <v>913</v>
      </c>
      <c r="D358" s="104" t="s">
        <v>178</v>
      </c>
      <c r="E358" s="257">
        <v>1</v>
      </c>
      <c r="F358" s="256">
        <v>0</v>
      </c>
      <c r="G358" s="106">
        <f>ROUND(E358*F358,2)</f>
        <v>0</v>
      </c>
      <c r="H358" s="106"/>
      <c r="I358" s="106">
        <f>ROUND(E358*H358,2)</f>
        <v>0</v>
      </c>
      <c r="J358" s="106"/>
      <c r="K358" s="106">
        <f>ROUND(E358*J358,2)</f>
        <v>0</v>
      </c>
      <c r="L358" s="106">
        <v>21</v>
      </c>
      <c r="M358" s="106">
        <f>G358*(1+L358/100)</f>
        <v>0</v>
      </c>
      <c r="N358" s="104">
        <v>0.112</v>
      </c>
      <c r="O358" s="104">
        <f>ROUND(E358*N358,5)</f>
        <v>0.112</v>
      </c>
      <c r="P358" s="104">
        <v>0</v>
      </c>
      <c r="Q358" s="104">
        <f>ROUND(E358*P358,5)</f>
        <v>0</v>
      </c>
      <c r="R358" s="104"/>
      <c r="S358" s="104"/>
      <c r="T358" s="105">
        <v>0</v>
      </c>
      <c r="U358" s="104">
        <f>ROUND(E358*T358,2)</f>
        <v>0</v>
      </c>
      <c r="V358" s="99"/>
      <c r="W358" s="99"/>
      <c r="X358" s="99"/>
      <c r="Y358" s="99"/>
      <c r="Z358" s="99"/>
      <c r="AA358" s="99"/>
      <c r="AB358" s="99"/>
      <c r="AC358" s="99"/>
      <c r="AD358" s="99"/>
      <c r="AE358" s="99" t="s">
        <v>745</v>
      </c>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row>
    <row r="359" spans="1:60" outlineLevel="1">
      <c r="A359" s="100"/>
      <c r="B359" s="100"/>
      <c r="C359" s="383" t="s">
        <v>862</v>
      </c>
      <c r="D359" s="384"/>
      <c r="E359" s="385"/>
      <c r="F359" s="386"/>
      <c r="G359" s="366"/>
      <c r="H359" s="106"/>
      <c r="I359" s="106"/>
      <c r="J359" s="106"/>
      <c r="K359" s="106"/>
      <c r="L359" s="106"/>
      <c r="M359" s="106"/>
      <c r="N359" s="104"/>
      <c r="O359" s="104"/>
      <c r="P359" s="104"/>
      <c r="Q359" s="104"/>
      <c r="R359" s="104"/>
      <c r="S359" s="104"/>
      <c r="T359" s="105"/>
      <c r="U359" s="104"/>
      <c r="V359" s="99"/>
      <c r="W359" s="99"/>
      <c r="X359" s="99"/>
      <c r="Y359" s="99"/>
      <c r="Z359" s="99"/>
      <c r="AA359" s="99"/>
      <c r="AB359" s="99"/>
      <c r="AC359" s="99"/>
      <c r="AD359" s="99"/>
      <c r="AE359" s="99" t="s">
        <v>80</v>
      </c>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101" t="str">
        <f>C359</f>
        <v>Dodání a montáž. Specifikace viz. PD a TZ SO 01.</v>
      </c>
      <c r="BB359" s="99"/>
      <c r="BC359" s="99"/>
      <c r="BD359" s="99"/>
      <c r="BE359" s="99"/>
      <c r="BF359" s="99"/>
      <c r="BG359" s="99"/>
      <c r="BH359" s="99"/>
    </row>
    <row r="360" spans="1:60" ht="22.5" outlineLevel="1">
      <c r="A360" s="100">
        <v>90</v>
      </c>
      <c r="B360" s="100" t="s">
        <v>912</v>
      </c>
      <c r="C360" s="111" t="s">
        <v>911</v>
      </c>
      <c r="D360" s="104" t="s">
        <v>178</v>
      </c>
      <c r="E360" s="257">
        <v>1</v>
      </c>
      <c r="F360" s="256">
        <v>0</v>
      </c>
      <c r="G360" s="106">
        <f>ROUND(E360*F360,2)</f>
        <v>0</v>
      </c>
      <c r="H360" s="106"/>
      <c r="I360" s="106">
        <f>ROUND(E360*H360,2)</f>
        <v>0</v>
      </c>
      <c r="J360" s="106"/>
      <c r="K360" s="106">
        <f>ROUND(E360*J360,2)</f>
        <v>0</v>
      </c>
      <c r="L360" s="106">
        <v>21</v>
      </c>
      <c r="M360" s="106">
        <f>G360*(1+L360/100)</f>
        <v>0</v>
      </c>
      <c r="N360" s="104">
        <v>4.2999999999999997E-2</v>
      </c>
      <c r="O360" s="104">
        <f>ROUND(E360*N360,5)</f>
        <v>4.2999999999999997E-2</v>
      </c>
      <c r="P360" s="104">
        <v>0</v>
      </c>
      <c r="Q360" s="104">
        <f>ROUND(E360*P360,5)</f>
        <v>0</v>
      </c>
      <c r="R360" s="104"/>
      <c r="S360" s="104"/>
      <c r="T360" s="105">
        <v>0</v>
      </c>
      <c r="U360" s="104">
        <f>ROUND(E360*T360,2)</f>
        <v>0</v>
      </c>
      <c r="V360" s="99"/>
      <c r="W360" s="99"/>
      <c r="X360" s="99"/>
      <c r="Y360" s="99"/>
      <c r="Z360" s="99"/>
      <c r="AA360" s="99"/>
      <c r="AB360" s="99"/>
      <c r="AC360" s="99"/>
      <c r="AD360" s="99"/>
      <c r="AE360" s="99" t="s">
        <v>745</v>
      </c>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row>
    <row r="361" spans="1:60" outlineLevel="1">
      <c r="A361" s="100"/>
      <c r="B361" s="100"/>
      <c r="C361" s="383" t="s">
        <v>862</v>
      </c>
      <c r="D361" s="384"/>
      <c r="E361" s="385"/>
      <c r="F361" s="386"/>
      <c r="G361" s="366"/>
      <c r="H361" s="106"/>
      <c r="I361" s="106"/>
      <c r="J361" s="106"/>
      <c r="K361" s="106"/>
      <c r="L361" s="106"/>
      <c r="M361" s="106"/>
      <c r="N361" s="104"/>
      <c r="O361" s="104"/>
      <c r="P361" s="104"/>
      <c r="Q361" s="104"/>
      <c r="R361" s="104"/>
      <c r="S361" s="104"/>
      <c r="T361" s="105"/>
      <c r="U361" s="104"/>
      <c r="V361" s="99"/>
      <c r="W361" s="99"/>
      <c r="X361" s="99"/>
      <c r="Y361" s="99"/>
      <c r="Z361" s="99"/>
      <c r="AA361" s="99"/>
      <c r="AB361" s="99"/>
      <c r="AC361" s="99"/>
      <c r="AD361" s="99"/>
      <c r="AE361" s="99" t="s">
        <v>80</v>
      </c>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101" t="str">
        <f>C361</f>
        <v>Dodání a montáž. Specifikace viz. PD a TZ SO 01.</v>
      </c>
      <c r="BB361" s="99"/>
      <c r="BC361" s="99"/>
      <c r="BD361" s="99"/>
      <c r="BE361" s="99"/>
      <c r="BF361" s="99"/>
      <c r="BG361" s="99"/>
      <c r="BH361" s="99"/>
    </row>
    <row r="362" spans="1:60" ht="22.5" outlineLevel="1">
      <c r="A362" s="100">
        <v>91</v>
      </c>
      <c r="B362" s="100" t="s">
        <v>910</v>
      </c>
      <c r="C362" s="111" t="s">
        <v>909</v>
      </c>
      <c r="D362" s="104" t="s">
        <v>178</v>
      </c>
      <c r="E362" s="257">
        <v>1</v>
      </c>
      <c r="F362" s="256">
        <v>0</v>
      </c>
      <c r="G362" s="106">
        <f>ROUND(E362*F362,2)</f>
        <v>0</v>
      </c>
      <c r="H362" s="106"/>
      <c r="I362" s="106">
        <f>ROUND(E362*H362,2)</f>
        <v>0</v>
      </c>
      <c r="J362" s="106"/>
      <c r="K362" s="106">
        <f>ROUND(E362*J362,2)</f>
        <v>0</v>
      </c>
      <c r="L362" s="106">
        <v>21</v>
      </c>
      <c r="M362" s="106">
        <f>G362*(1+L362/100)</f>
        <v>0</v>
      </c>
      <c r="N362" s="104">
        <v>6.4000000000000001E-2</v>
      </c>
      <c r="O362" s="104">
        <f>ROUND(E362*N362,5)</f>
        <v>6.4000000000000001E-2</v>
      </c>
      <c r="P362" s="104">
        <v>0</v>
      </c>
      <c r="Q362" s="104">
        <f>ROUND(E362*P362,5)</f>
        <v>0</v>
      </c>
      <c r="R362" s="104"/>
      <c r="S362" s="104"/>
      <c r="T362" s="105">
        <v>0</v>
      </c>
      <c r="U362" s="104">
        <f>ROUND(E362*T362,2)</f>
        <v>0</v>
      </c>
      <c r="V362" s="99"/>
      <c r="W362" s="99"/>
      <c r="X362" s="99"/>
      <c r="Y362" s="99"/>
      <c r="Z362" s="99"/>
      <c r="AA362" s="99"/>
      <c r="AB362" s="99"/>
      <c r="AC362" s="99"/>
      <c r="AD362" s="99"/>
      <c r="AE362" s="99" t="s">
        <v>745</v>
      </c>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row>
    <row r="363" spans="1:60" outlineLevel="1">
      <c r="A363" s="100"/>
      <c r="B363" s="100"/>
      <c r="C363" s="383" t="s">
        <v>862</v>
      </c>
      <c r="D363" s="384"/>
      <c r="E363" s="385"/>
      <c r="F363" s="386"/>
      <c r="G363" s="366"/>
      <c r="H363" s="106"/>
      <c r="I363" s="106"/>
      <c r="J363" s="106"/>
      <c r="K363" s="106"/>
      <c r="L363" s="106"/>
      <c r="M363" s="106"/>
      <c r="N363" s="104"/>
      <c r="O363" s="104"/>
      <c r="P363" s="104"/>
      <c r="Q363" s="104"/>
      <c r="R363" s="104"/>
      <c r="S363" s="104"/>
      <c r="T363" s="105"/>
      <c r="U363" s="104"/>
      <c r="V363" s="99"/>
      <c r="W363" s="99"/>
      <c r="X363" s="99"/>
      <c r="Y363" s="99"/>
      <c r="Z363" s="99"/>
      <c r="AA363" s="99"/>
      <c r="AB363" s="99"/>
      <c r="AC363" s="99"/>
      <c r="AD363" s="99"/>
      <c r="AE363" s="99" t="s">
        <v>80</v>
      </c>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101" t="str">
        <f>C363</f>
        <v>Dodání a montáž. Specifikace viz. PD a TZ SO 01.</v>
      </c>
      <c r="BB363" s="99"/>
      <c r="BC363" s="99"/>
      <c r="BD363" s="99"/>
      <c r="BE363" s="99"/>
      <c r="BF363" s="99"/>
      <c r="BG363" s="99"/>
      <c r="BH363" s="99"/>
    </row>
    <row r="364" spans="1:60" outlineLevel="1">
      <c r="A364" s="100">
        <v>92</v>
      </c>
      <c r="B364" s="100" t="s">
        <v>908</v>
      </c>
      <c r="C364" s="111" t="s">
        <v>907</v>
      </c>
      <c r="D364" s="104" t="s">
        <v>178</v>
      </c>
      <c r="E364" s="257">
        <v>1</v>
      </c>
      <c r="F364" s="256">
        <v>0</v>
      </c>
      <c r="G364" s="106">
        <f>ROUND(E364*F364,2)</f>
        <v>0</v>
      </c>
      <c r="H364" s="106"/>
      <c r="I364" s="106">
        <f>ROUND(E364*H364,2)</f>
        <v>0</v>
      </c>
      <c r="J364" s="106"/>
      <c r="K364" s="106">
        <f>ROUND(E364*J364,2)</f>
        <v>0</v>
      </c>
      <c r="L364" s="106">
        <v>21</v>
      </c>
      <c r="M364" s="106">
        <f>G364*(1+L364/100)</f>
        <v>0</v>
      </c>
      <c r="N364" s="104">
        <v>0.03</v>
      </c>
      <c r="O364" s="104">
        <f>ROUND(E364*N364,5)</f>
        <v>0.03</v>
      </c>
      <c r="P364" s="104">
        <v>0</v>
      </c>
      <c r="Q364" s="104">
        <f>ROUND(E364*P364,5)</f>
        <v>0</v>
      </c>
      <c r="R364" s="104"/>
      <c r="S364" s="104"/>
      <c r="T364" s="105">
        <v>0</v>
      </c>
      <c r="U364" s="104">
        <f>ROUND(E364*T364,2)</f>
        <v>0</v>
      </c>
      <c r="V364" s="99"/>
      <c r="W364" s="99"/>
      <c r="X364" s="99"/>
      <c r="Y364" s="99"/>
      <c r="Z364" s="99"/>
      <c r="AA364" s="99"/>
      <c r="AB364" s="99"/>
      <c r="AC364" s="99"/>
      <c r="AD364" s="99"/>
      <c r="AE364" s="99" t="s">
        <v>745</v>
      </c>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row>
    <row r="365" spans="1:60" outlineLevel="1">
      <c r="A365" s="100"/>
      <c r="B365" s="100"/>
      <c r="C365" s="383" t="s">
        <v>862</v>
      </c>
      <c r="D365" s="384"/>
      <c r="E365" s="385"/>
      <c r="F365" s="386"/>
      <c r="G365" s="366"/>
      <c r="H365" s="106"/>
      <c r="I365" s="106"/>
      <c r="J365" s="106"/>
      <c r="K365" s="106"/>
      <c r="L365" s="106"/>
      <c r="M365" s="106"/>
      <c r="N365" s="104"/>
      <c r="O365" s="104"/>
      <c r="P365" s="104"/>
      <c r="Q365" s="104"/>
      <c r="R365" s="104"/>
      <c r="S365" s="104"/>
      <c r="T365" s="105"/>
      <c r="U365" s="104"/>
      <c r="V365" s="99"/>
      <c r="W365" s="99"/>
      <c r="X365" s="99"/>
      <c r="Y365" s="99"/>
      <c r="Z365" s="99"/>
      <c r="AA365" s="99"/>
      <c r="AB365" s="99"/>
      <c r="AC365" s="99"/>
      <c r="AD365" s="99"/>
      <c r="AE365" s="99" t="s">
        <v>80</v>
      </c>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101" t="str">
        <f>C365</f>
        <v>Dodání a montáž. Specifikace viz. PD a TZ SO 01.</v>
      </c>
      <c r="BB365" s="99"/>
      <c r="BC365" s="99"/>
      <c r="BD365" s="99"/>
      <c r="BE365" s="99"/>
      <c r="BF365" s="99"/>
      <c r="BG365" s="99"/>
      <c r="BH365" s="99"/>
    </row>
    <row r="366" spans="1:60" outlineLevel="1">
      <c r="A366" s="100">
        <v>93</v>
      </c>
      <c r="B366" s="100" t="s">
        <v>906</v>
      </c>
      <c r="C366" s="111" t="s">
        <v>905</v>
      </c>
      <c r="D366" s="104" t="s">
        <v>178</v>
      </c>
      <c r="E366" s="257">
        <v>2</v>
      </c>
      <c r="F366" s="256">
        <v>0</v>
      </c>
      <c r="G366" s="106">
        <f>ROUND(E366*F366,2)</f>
        <v>0</v>
      </c>
      <c r="H366" s="106"/>
      <c r="I366" s="106">
        <f>ROUND(E366*H366,2)</f>
        <v>0</v>
      </c>
      <c r="J366" s="106"/>
      <c r="K366" s="106">
        <f>ROUND(E366*J366,2)</f>
        <v>0</v>
      </c>
      <c r="L366" s="106">
        <v>21</v>
      </c>
      <c r="M366" s="106">
        <f>G366*(1+L366/100)</f>
        <v>0</v>
      </c>
      <c r="N366" s="104">
        <v>0.06</v>
      </c>
      <c r="O366" s="104">
        <f>ROUND(E366*N366,5)</f>
        <v>0.12</v>
      </c>
      <c r="P366" s="104">
        <v>0</v>
      </c>
      <c r="Q366" s="104">
        <f>ROUND(E366*P366,5)</f>
        <v>0</v>
      </c>
      <c r="R366" s="104"/>
      <c r="S366" s="104"/>
      <c r="T366" s="105">
        <v>0</v>
      </c>
      <c r="U366" s="104">
        <f>ROUND(E366*T366,2)</f>
        <v>0</v>
      </c>
      <c r="V366" s="99"/>
      <c r="W366" s="99"/>
      <c r="X366" s="99"/>
      <c r="Y366" s="99"/>
      <c r="Z366" s="99"/>
      <c r="AA366" s="99"/>
      <c r="AB366" s="99"/>
      <c r="AC366" s="99"/>
      <c r="AD366" s="99"/>
      <c r="AE366" s="99" t="s">
        <v>745</v>
      </c>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row>
    <row r="367" spans="1:60" outlineLevel="1">
      <c r="A367" s="100"/>
      <c r="B367" s="100"/>
      <c r="C367" s="383" t="s">
        <v>862</v>
      </c>
      <c r="D367" s="384"/>
      <c r="E367" s="385"/>
      <c r="F367" s="386"/>
      <c r="G367" s="366"/>
      <c r="H367" s="106"/>
      <c r="I367" s="106"/>
      <c r="J367" s="106"/>
      <c r="K367" s="106"/>
      <c r="L367" s="106"/>
      <c r="M367" s="106"/>
      <c r="N367" s="104"/>
      <c r="O367" s="104"/>
      <c r="P367" s="104"/>
      <c r="Q367" s="104"/>
      <c r="R367" s="104"/>
      <c r="S367" s="104"/>
      <c r="T367" s="105"/>
      <c r="U367" s="104"/>
      <c r="V367" s="99"/>
      <c r="W367" s="99"/>
      <c r="X367" s="99"/>
      <c r="Y367" s="99"/>
      <c r="Z367" s="99"/>
      <c r="AA367" s="99"/>
      <c r="AB367" s="99"/>
      <c r="AC367" s="99"/>
      <c r="AD367" s="99"/>
      <c r="AE367" s="99" t="s">
        <v>80</v>
      </c>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101" t="str">
        <f>C367</f>
        <v>Dodání a montáž. Specifikace viz. PD a TZ SO 01.</v>
      </c>
      <c r="BB367" s="99"/>
      <c r="BC367" s="99"/>
      <c r="BD367" s="99"/>
      <c r="BE367" s="99"/>
      <c r="BF367" s="99"/>
      <c r="BG367" s="99"/>
      <c r="BH367" s="99"/>
    </row>
    <row r="368" spans="1:60" outlineLevel="1">
      <c r="A368" s="100">
        <v>94</v>
      </c>
      <c r="B368" s="100" t="s">
        <v>904</v>
      </c>
      <c r="C368" s="111" t="s">
        <v>903</v>
      </c>
      <c r="D368" s="104" t="s">
        <v>178</v>
      </c>
      <c r="E368" s="257">
        <v>2</v>
      </c>
      <c r="F368" s="256">
        <v>0</v>
      </c>
      <c r="G368" s="106">
        <f>ROUND(E368*F368,2)</f>
        <v>0</v>
      </c>
      <c r="H368" s="106"/>
      <c r="I368" s="106">
        <f>ROUND(E368*H368,2)</f>
        <v>0</v>
      </c>
      <c r="J368" s="106"/>
      <c r="K368" s="106">
        <f>ROUND(E368*J368,2)</f>
        <v>0</v>
      </c>
      <c r="L368" s="106">
        <v>21</v>
      </c>
      <c r="M368" s="106">
        <f>G368*(1+L368/100)</f>
        <v>0</v>
      </c>
      <c r="N368" s="104">
        <v>0.115</v>
      </c>
      <c r="O368" s="104">
        <f>ROUND(E368*N368,5)</f>
        <v>0.23</v>
      </c>
      <c r="P368" s="104">
        <v>0</v>
      </c>
      <c r="Q368" s="104">
        <f>ROUND(E368*P368,5)</f>
        <v>0</v>
      </c>
      <c r="R368" s="104"/>
      <c r="S368" s="104"/>
      <c r="T368" s="105">
        <v>0</v>
      </c>
      <c r="U368" s="104">
        <f>ROUND(E368*T368,2)</f>
        <v>0</v>
      </c>
      <c r="V368" s="99"/>
      <c r="W368" s="99"/>
      <c r="X368" s="99"/>
      <c r="Y368" s="99"/>
      <c r="Z368" s="99"/>
      <c r="AA368" s="99"/>
      <c r="AB368" s="99"/>
      <c r="AC368" s="99"/>
      <c r="AD368" s="99"/>
      <c r="AE368" s="99" t="s">
        <v>745</v>
      </c>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row>
    <row r="369" spans="1:60" outlineLevel="1">
      <c r="A369" s="100"/>
      <c r="B369" s="100"/>
      <c r="C369" s="383" t="s">
        <v>862</v>
      </c>
      <c r="D369" s="384"/>
      <c r="E369" s="385"/>
      <c r="F369" s="386"/>
      <c r="G369" s="366"/>
      <c r="H369" s="106"/>
      <c r="I369" s="106"/>
      <c r="J369" s="106"/>
      <c r="K369" s="106"/>
      <c r="L369" s="106"/>
      <c r="M369" s="106"/>
      <c r="N369" s="104"/>
      <c r="O369" s="104"/>
      <c r="P369" s="104"/>
      <c r="Q369" s="104"/>
      <c r="R369" s="104"/>
      <c r="S369" s="104"/>
      <c r="T369" s="105"/>
      <c r="U369" s="104"/>
      <c r="V369" s="99"/>
      <c r="W369" s="99"/>
      <c r="X369" s="99"/>
      <c r="Y369" s="99"/>
      <c r="Z369" s="99"/>
      <c r="AA369" s="99"/>
      <c r="AB369" s="99"/>
      <c r="AC369" s="99"/>
      <c r="AD369" s="99"/>
      <c r="AE369" s="99" t="s">
        <v>80</v>
      </c>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101" t="str">
        <f>C369</f>
        <v>Dodání a montáž. Specifikace viz. PD a TZ SO 01.</v>
      </c>
      <c r="BB369" s="99"/>
      <c r="BC369" s="99"/>
      <c r="BD369" s="99"/>
      <c r="BE369" s="99"/>
      <c r="BF369" s="99"/>
      <c r="BG369" s="99"/>
      <c r="BH369" s="99"/>
    </row>
    <row r="370" spans="1:60" outlineLevel="1">
      <c r="A370" s="100">
        <v>95</v>
      </c>
      <c r="B370" s="100" t="s">
        <v>902</v>
      </c>
      <c r="C370" s="111" t="s">
        <v>901</v>
      </c>
      <c r="D370" s="104" t="s">
        <v>178</v>
      </c>
      <c r="E370" s="257">
        <v>1</v>
      </c>
      <c r="F370" s="256">
        <v>0</v>
      </c>
      <c r="G370" s="106">
        <f>ROUND(E370*F370,2)</f>
        <v>0</v>
      </c>
      <c r="H370" s="106"/>
      <c r="I370" s="106">
        <f>ROUND(E370*H370,2)</f>
        <v>0</v>
      </c>
      <c r="J370" s="106"/>
      <c r="K370" s="106">
        <f>ROUND(E370*J370,2)</f>
        <v>0</v>
      </c>
      <c r="L370" s="106">
        <v>21</v>
      </c>
      <c r="M370" s="106">
        <f>G370*(1+L370/100)</f>
        <v>0</v>
      </c>
      <c r="N370" s="104">
        <v>0.152</v>
      </c>
      <c r="O370" s="104">
        <f>ROUND(E370*N370,5)</f>
        <v>0.152</v>
      </c>
      <c r="P370" s="104">
        <v>0</v>
      </c>
      <c r="Q370" s="104">
        <f>ROUND(E370*P370,5)</f>
        <v>0</v>
      </c>
      <c r="R370" s="104"/>
      <c r="S370" s="104"/>
      <c r="T370" s="105">
        <v>0</v>
      </c>
      <c r="U370" s="104">
        <f>ROUND(E370*T370,2)</f>
        <v>0</v>
      </c>
      <c r="V370" s="99"/>
      <c r="W370" s="99"/>
      <c r="X370" s="99"/>
      <c r="Y370" s="99"/>
      <c r="Z370" s="99"/>
      <c r="AA370" s="99"/>
      <c r="AB370" s="99"/>
      <c r="AC370" s="99"/>
      <c r="AD370" s="99"/>
      <c r="AE370" s="99" t="s">
        <v>745</v>
      </c>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row>
    <row r="371" spans="1:60" outlineLevel="1">
      <c r="A371" s="100"/>
      <c r="B371" s="100"/>
      <c r="C371" s="383" t="s">
        <v>862</v>
      </c>
      <c r="D371" s="384"/>
      <c r="E371" s="385"/>
      <c r="F371" s="386"/>
      <c r="G371" s="366"/>
      <c r="H371" s="106"/>
      <c r="I371" s="106"/>
      <c r="J371" s="106"/>
      <c r="K371" s="106"/>
      <c r="L371" s="106"/>
      <c r="M371" s="106"/>
      <c r="N371" s="104"/>
      <c r="O371" s="104"/>
      <c r="P371" s="104"/>
      <c r="Q371" s="104"/>
      <c r="R371" s="104"/>
      <c r="S371" s="104"/>
      <c r="T371" s="105"/>
      <c r="U371" s="104"/>
      <c r="V371" s="99"/>
      <c r="W371" s="99"/>
      <c r="X371" s="99"/>
      <c r="Y371" s="99"/>
      <c r="Z371" s="99"/>
      <c r="AA371" s="99"/>
      <c r="AB371" s="99"/>
      <c r="AC371" s="99"/>
      <c r="AD371" s="99"/>
      <c r="AE371" s="99" t="s">
        <v>80</v>
      </c>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101" t="str">
        <f>C371</f>
        <v>Dodání a montáž. Specifikace viz. PD a TZ SO 01.</v>
      </c>
      <c r="BB371" s="99"/>
      <c r="BC371" s="99"/>
      <c r="BD371" s="99"/>
      <c r="BE371" s="99"/>
      <c r="BF371" s="99"/>
      <c r="BG371" s="99"/>
      <c r="BH371" s="99"/>
    </row>
    <row r="372" spans="1:60" outlineLevel="1">
      <c r="A372" s="100">
        <v>96</v>
      </c>
      <c r="B372" s="100" t="s">
        <v>900</v>
      </c>
      <c r="C372" s="111" t="s">
        <v>899</v>
      </c>
      <c r="D372" s="104" t="s">
        <v>178</v>
      </c>
      <c r="E372" s="257">
        <v>2</v>
      </c>
      <c r="F372" s="256">
        <v>0</v>
      </c>
      <c r="G372" s="106">
        <f>ROUND(E372*F372,2)</f>
        <v>0</v>
      </c>
      <c r="H372" s="106"/>
      <c r="I372" s="106">
        <f>ROUND(E372*H372,2)</f>
        <v>0</v>
      </c>
      <c r="J372" s="106"/>
      <c r="K372" s="106">
        <f>ROUND(E372*J372,2)</f>
        <v>0</v>
      </c>
      <c r="L372" s="106">
        <v>21</v>
      </c>
      <c r="M372" s="106">
        <f>G372*(1+L372/100)</f>
        <v>0</v>
      </c>
      <c r="N372" s="104">
        <v>0.17899999999999999</v>
      </c>
      <c r="O372" s="104">
        <f>ROUND(E372*N372,5)</f>
        <v>0.35799999999999998</v>
      </c>
      <c r="P372" s="104">
        <v>0</v>
      </c>
      <c r="Q372" s="104">
        <f>ROUND(E372*P372,5)</f>
        <v>0</v>
      </c>
      <c r="R372" s="104"/>
      <c r="S372" s="104"/>
      <c r="T372" s="105">
        <v>0</v>
      </c>
      <c r="U372" s="104">
        <f>ROUND(E372*T372,2)</f>
        <v>0</v>
      </c>
      <c r="V372" s="99"/>
      <c r="W372" s="99"/>
      <c r="X372" s="99"/>
      <c r="Y372" s="99"/>
      <c r="Z372" s="99"/>
      <c r="AA372" s="99"/>
      <c r="AB372" s="99"/>
      <c r="AC372" s="99"/>
      <c r="AD372" s="99"/>
      <c r="AE372" s="99" t="s">
        <v>745</v>
      </c>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row>
    <row r="373" spans="1:60" outlineLevel="1">
      <c r="A373" s="100"/>
      <c r="B373" s="100"/>
      <c r="C373" s="383" t="s">
        <v>862</v>
      </c>
      <c r="D373" s="384"/>
      <c r="E373" s="385"/>
      <c r="F373" s="386"/>
      <c r="G373" s="366"/>
      <c r="H373" s="106"/>
      <c r="I373" s="106"/>
      <c r="J373" s="106"/>
      <c r="K373" s="106"/>
      <c r="L373" s="106"/>
      <c r="M373" s="106"/>
      <c r="N373" s="104"/>
      <c r="O373" s="104"/>
      <c r="P373" s="104"/>
      <c r="Q373" s="104"/>
      <c r="R373" s="104"/>
      <c r="S373" s="104"/>
      <c r="T373" s="105"/>
      <c r="U373" s="104"/>
      <c r="V373" s="99"/>
      <c r="W373" s="99"/>
      <c r="X373" s="99"/>
      <c r="Y373" s="99"/>
      <c r="Z373" s="99"/>
      <c r="AA373" s="99"/>
      <c r="AB373" s="99"/>
      <c r="AC373" s="99"/>
      <c r="AD373" s="99"/>
      <c r="AE373" s="99" t="s">
        <v>80</v>
      </c>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101" t="str">
        <f>C373</f>
        <v>Dodání a montáž. Specifikace viz. PD a TZ SO 01.</v>
      </c>
      <c r="BB373" s="99"/>
      <c r="BC373" s="99"/>
      <c r="BD373" s="99"/>
      <c r="BE373" s="99"/>
      <c r="BF373" s="99"/>
      <c r="BG373" s="99"/>
      <c r="BH373" s="99"/>
    </row>
    <row r="374" spans="1:60" ht="22.5" outlineLevel="1">
      <c r="A374" s="100">
        <v>97</v>
      </c>
      <c r="B374" s="100" t="s">
        <v>898</v>
      </c>
      <c r="C374" s="111" t="s">
        <v>897</v>
      </c>
      <c r="D374" s="104" t="s">
        <v>123</v>
      </c>
      <c r="E374" s="257">
        <v>1</v>
      </c>
      <c r="F374" s="256">
        <v>0</v>
      </c>
      <c r="G374" s="106">
        <f>ROUND(E374*F374,2)</f>
        <v>0</v>
      </c>
      <c r="H374" s="106"/>
      <c r="I374" s="106">
        <f>ROUND(E374*H374,2)</f>
        <v>0</v>
      </c>
      <c r="J374" s="106"/>
      <c r="K374" s="106">
        <f>ROUND(E374*J374,2)</f>
        <v>0</v>
      </c>
      <c r="L374" s="106">
        <v>21</v>
      </c>
      <c r="M374" s="106">
        <f>G374*(1+L374/100)</f>
        <v>0</v>
      </c>
      <c r="N374" s="104">
        <v>0.432</v>
      </c>
      <c r="O374" s="104">
        <f>ROUND(E374*N374,5)</f>
        <v>0.432</v>
      </c>
      <c r="P374" s="104">
        <v>0</v>
      </c>
      <c r="Q374" s="104">
        <f>ROUND(E374*P374,5)</f>
        <v>0</v>
      </c>
      <c r="R374" s="104"/>
      <c r="S374" s="104"/>
      <c r="T374" s="105">
        <v>0</v>
      </c>
      <c r="U374" s="104">
        <f>ROUND(E374*T374,2)</f>
        <v>0</v>
      </c>
      <c r="V374" s="99"/>
      <c r="W374" s="99"/>
      <c r="X374" s="99"/>
      <c r="Y374" s="99"/>
      <c r="Z374" s="99"/>
      <c r="AA374" s="99"/>
      <c r="AB374" s="99"/>
      <c r="AC374" s="99"/>
      <c r="AD374" s="99"/>
      <c r="AE374" s="99" t="s">
        <v>745</v>
      </c>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row>
    <row r="375" spans="1:60" outlineLevel="1">
      <c r="A375" s="100"/>
      <c r="B375" s="100"/>
      <c r="C375" s="383" t="s">
        <v>862</v>
      </c>
      <c r="D375" s="384"/>
      <c r="E375" s="385"/>
      <c r="F375" s="386"/>
      <c r="G375" s="366"/>
      <c r="H375" s="106"/>
      <c r="I375" s="106"/>
      <c r="J375" s="106"/>
      <c r="K375" s="106"/>
      <c r="L375" s="106"/>
      <c r="M375" s="106"/>
      <c r="N375" s="104"/>
      <c r="O375" s="104"/>
      <c r="P375" s="104"/>
      <c r="Q375" s="104"/>
      <c r="R375" s="104"/>
      <c r="S375" s="104"/>
      <c r="T375" s="105"/>
      <c r="U375" s="104"/>
      <c r="V375" s="99"/>
      <c r="W375" s="99"/>
      <c r="X375" s="99"/>
      <c r="Y375" s="99"/>
      <c r="Z375" s="99"/>
      <c r="AA375" s="99"/>
      <c r="AB375" s="99"/>
      <c r="AC375" s="99"/>
      <c r="AD375" s="99"/>
      <c r="AE375" s="99" t="s">
        <v>80</v>
      </c>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101" t="str">
        <f>C375</f>
        <v>Dodání a montáž. Specifikace viz. PD a TZ SO 01.</v>
      </c>
      <c r="BB375" s="99"/>
      <c r="BC375" s="99"/>
      <c r="BD375" s="99"/>
      <c r="BE375" s="99"/>
      <c r="BF375" s="99"/>
      <c r="BG375" s="99"/>
      <c r="BH375" s="99"/>
    </row>
    <row r="376" spans="1:60" outlineLevel="1">
      <c r="A376" s="100">
        <v>98</v>
      </c>
      <c r="B376" s="100" t="s">
        <v>896</v>
      </c>
      <c r="C376" s="111" t="s">
        <v>895</v>
      </c>
      <c r="D376" s="104" t="s">
        <v>123</v>
      </c>
      <c r="E376" s="257">
        <v>1</v>
      </c>
      <c r="F376" s="256">
        <v>0</v>
      </c>
      <c r="G376" s="106">
        <f>ROUND(E376*F376,2)</f>
        <v>0</v>
      </c>
      <c r="H376" s="106"/>
      <c r="I376" s="106">
        <f>ROUND(E376*H376,2)</f>
        <v>0</v>
      </c>
      <c r="J376" s="106"/>
      <c r="K376" s="106">
        <f>ROUND(E376*J376,2)</f>
        <v>0</v>
      </c>
      <c r="L376" s="106">
        <v>21</v>
      </c>
      <c r="M376" s="106">
        <f>G376*(1+L376/100)</f>
        <v>0</v>
      </c>
      <c r="N376" s="104">
        <v>1.2450000000000001</v>
      </c>
      <c r="O376" s="104">
        <f>ROUND(E376*N376,5)</f>
        <v>1.2450000000000001</v>
      </c>
      <c r="P376" s="104">
        <v>0</v>
      </c>
      <c r="Q376" s="104">
        <f>ROUND(E376*P376,5)</f>
        <v>0</v>
      </c>
      <c r="R376" s="104"/>
      <c r="S376" s="104"/>
      <c r="T376" s="105">
        <v>0</v>
      </c>
      <c r="U376" s="104">
        <f>ROUND(E376*T376,2)</f>
        <v>0</v>
      </c>
      <c r="V376" s="99"/>
      <c r="W376" s="99"/>
      <c r="X376" s="99"/>
      <c r="Y376" s="99"/>
      <c r="Z376" s="99"/>
      <c r="AA376" s="99"/>
      <c r="AB376" s="99"/>
      <c r="AC376" s="99"/>
      <c r="AD376" s="99"/>
      <c r="AE376" s="99" t="s">
        <v>745</v>
      </c>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row>
    <row r="377" spans="1:60" outlineLevel="1">
      <c r="A377" s="100"/>
      <c r="B377" s="100"/>
      <c r="C377" s="383" t="s">
        <v>862</v>
      </c>
      <c r="D377" s="384"/>
      <c r="E377" s="385"/>
      <c r="F377" s="386"/>
      <c r="G377" s="366"/>
      <c r="H377" s="106"/>
      <c r="I377" s="106"/>
      <c r="J377" s="106"/>
      <c r="K377" s="106"/>
      <c r="L377" s="106"/>
      <c r="M377" s="106"/>
      <c r="N377" s="104"/>
      <c r="O377" s="104"/>
      <c r="P377" s="104"/>
      <c r="Q377" s="104"/>
      <c r="R377" s="104"/>
      <c r="S377" s="104"/>
      <c r="T377" s="105"/>
      <c r="U377" s="104"/>
      <c r="V377" s="99"/>
      <c r="W377" s="99"/>
      <c r="X377" s="99"/>
      <c r="Y377" s="99"/>
      <c r="Z377" s="99"/>
      <c r="AA377" s="99"/>
      <c r="AB377" s="99"/>
      <c r="AC377" s="99"/>
      <c r="AD377" s="99"/>
      <c r="AE377" s="99" t="s">
        <v>80</v>
      </c>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101" t="str">
        <f>C377</f>
        <v>Dodání a montáž. Specifikace viz. PD a TZ SO 01.</v>
      </c>
      <c r="BB377" s="99"/>
      <c r="BC377" s="99"/>
      <c r="BD377" s="99"/>
      <c r="BE377" s="99"/>
      <c r="BF377" s="99"/>
      <c r="BG377" s="99"/>
      <c r="BH377" s="99"/>
    </row>
    <row r="378" spans="1:60" ht="22.5" outlineLevel="1">
      <c r="A378" s="100">
        <v>99</v>
      </c>
      <c r="B378" s="100" t="s">
        <v>894</v>
      </c>
      <c r="C378" s="111" t="s">
        <v>893</v>
      </c>
      <c r="D378" s="104" t="s">
        <v>123</v>
      </c>
      <c r="E378" s="257">
        <v>1</v>
      </c>
      <c r="F378" s="256">
        <v>0</v>
      </c>
      <c r="G378" s="106">
        <f>ROUND(E378*F378,2)</f>
        <v>0</v>
      </c>
      <c r="H378" s="106"/>
      <c r="I378" s="106">
        <f>ROUND(E378*H378,2)</f>
        <v>0</v>
      </c>
      <c r="J378" s="106"/>
      <c r="K378" s="106">
        <f>ROUND(E378*J378,2)</f>
        <v>0</v>
      </c>
      <c r="L378" s="106">
        <v>21</v>
      </c>
      <c r="M378" s="106">
        <f>G378*(1+L378/100)</f>
        <v>0</v>
      </c>
      <c r="N378" s="104">
        <v>4.7E-2</v>
      </c>
      <c r="O378" s="104">
        <f>ROUND(E378*N378,5)</f>
        <v>4.7E-2</v>
      </c>
      <c r="P378" s="104">
        <v>0</v>
      </c>
      <c r="Q378" s="104">
        <f>ROUND(E378*P378,5)</f>
        <v>0</v>
      </c>
      <c r="R378" s="104"/>
      <c r="S378" s="104"/>
      <c r="T378" s="105">
        <v>0</v>
      </c>
      <c r="U378" s="104">
        <f>ROUND(E378*T378,2)</f>
        <v>0</v>
      </c>
      <c r="V378" s="99"/>
      <c r="W378" s="99"/>
      <c r="X378" s="99"/>
      <c r="Y378" s="99"/>
      <c r="Z378" s="99"/>
      <c r="AA378" s="99"/>
      <c r="AB378" s="99"/>
      <c r="AC378" s="99"/>
      <c r="AD378" s="99"/>
      <c r="AE378" s="99" t="s">
        <v>745</v>
      </c>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row>
    <row r="379" spans="1:60" outlineLevel="1">
      <c r="A379" s="100"/>
      <c r="B379" s="100"/>
      <c r="C379" s="383" t="s">
        <v>862</v>
      </c>
      <c r="D379" s="384"/>
      <c r="E379" s="385"/>
      <c r="F379" s="386"/>
      <c r="G379" s="366"/>
      <c r="H379" s="106"/>
      <c r="I379" s="106"/>
      <c r="J379" s="106"/>
      <c r="K379" s="106"/>
      <c r="L379" s="106"/>
      <c r="M379" s="106"/>
      <c r="N379" s="104"/>
      <c r="O379" s="104"/>
      <c r="P379" s="104"/>
      <c r="Q379" s="104"/>
      <c r="R379" s="104"/>
      <c r="S379" s="104"/>
      <c r="T379" s="105"/>
      <c r="U379" s="104"/>
      <c r="V379" s="99"/>
      <c r="W379" s="99"/>
      <c r="X379" s="99"/>
      <c r="Y379" s="99"/>
      <c r="Z379" s="99"/>
      <c r="AA379" s="99"/>
      <c r="AB379" s="99"/>
      <c r="AC379" s="99"/>
      <c r="AD379" s="99"/>
      <c r="AE379" s="99" t="s">
        <v>80</v>
      </c>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101" t="str">
        <f>C379</f>
        <v>Dodání a montáž. Specifikace viz. PD a TZ SO 01.</v>
      </c>
      <c r="BB379" s="99"/>
      <c r="BC379" s="99"/>
      <c r="BD379" s="99"/>
      <c r="BE379" s="99"/>
      <c r="BF379" s="99"/>
      <c r="BG379" s="99"/>
      <c r="BH379" s="99"/>
    </row>
    <row r="380" spans="1:60" outlineLevel="1">
      <c r="A380" s="100">
        <v>100</v>
      </c>
      <c r="B380" s="100" t="s">
        <v>892</v>
      </c>
      <c r="C380" s="111" t="s">
        <v>891</v>
      </c>
      <c r="D380" s="104" t="s">
        <v>178</v>
      </c>
      <c r="E380" s="257">
        <v>17</v>
      </c>
      <c r="F380" s="256">
        <v>0</v>
      </c>
      <c r="G380" s="106">
        <f>ROUND(E380*F380,2)</f>
        <v>0</v>
      </c>
      <c r="H380" s="106"/>
      <c r="I380" s="106">
        <f>ROUND(E380*H380,2)</f>
        <v>0</v>
      </c>
      <c r="J380" s="106"/>
      <c r="K380" s="106">
        <f>ROUND(E380*J380,2)</f>
        <v>0</v>
      </c>
      <c r="L380" s="106">
        <v>21</v>
      </c>
      <c r="M380" s="106">
        <f>G380*(1+L380/100)</f>
        <v>0</v>
      </c>
      <c r="N380" s="104">
        <v>4.4999999999999998E-2</v>
      </c>
      <c r="O380" s="104">
        <f>ROUND(E380*N380,5)</f>
        <v>0.76500000000000001</v>
      </c>
      <c r="P380" s="104">
        <v>0</v>
      </c>
      <c r="Q380" s="104">
        <f>ROUND(E380*P380,5)</f>
        <v>0</v>
      </c>
      <c r="R380" s="104"/>
      <c r="S380" s="104"/>
      <c r="T380" s="105">
        <v>0</v>
      </c>
      <c r="U380" s="104">
        <f>ROUND(E380*T380,2)</f>
        <v>0</v>
      </c>
      <c r="V380" s="99"/>
      <c r="W380" s="99"/>
      <c r="X380" s="99"/>
      <c r="Y380" s="99"/>
      <c r="Z380" s="99"/>
      <c r="AA380" s="99"/>
      <c r="AB380" s="99"/>
      <c r="AC380" s="99"/>
      <c r="AD380" s="99"/>
      <c r="AE380" s="99" t="s">
        <v>745</v>
      </c>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row>
    <row r="381" spans="1:60" outlineLevel="1">
      <c r="A381" s="100"/>
      <c r="B381" s="100"/>
      <c r="C381" s="383" t="s">
        <v>862</v>
      </c>
      <c r="D381" s="384"/>
      <c r="E381" s="385"/>
      <c r="F381" s="386"/>
      <c r="G381" s="366"/>
      <c r="H381" s="106"/>
      <c r="I381" s="106"/>
      <c r="J381" s="106"/>
      <c r="K381" s="106"/>
      <c r="L381" s="106"/>
      <c r="M381" s="106"/>
      <c r="N381" s="104"/>
      <c r="O381" s="104"/>
      <c r="P381" s="104"/>
      <c r="Q381" s="104"/>
      <c r="R381" s="104"/>
      <c r="S381" s="104"/>
      <c r="T381" s="105"/>
      <c r="U381" s="104"/>
      <c r="V381" s="99"/>
      <c r="W381" s="99"/>
      <c r="X381" s="99"/>
      <c r="Y381" s="99"/>
      <c r="Z381" s="99"/>
      <c r="AA381" s="99"/>
      <c r="AB381" s="99"/>
      <c r="AC381" s="99"/>
      <c r="AD381" s="99"/>
      <c r="AE381" s="99" t="s">
        <v>80</v>
      </c>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101" t="str">
        <f>C381</f>
        <v>Dodání a montáž. Specifikace viz. PD a TZ SO 01.</v>
      </c>
      <c r="BB381" s="99"/>
      <c r="BC381" s="99"/>
      <c r="BD381" s="99"/>
      <c r="BE381" s="99"/>
      <c r="BF381" s="99"/>
      <c r="BG381" s="99"/>
      <c r="BH381" s="99"/>
    </row>
    <row r="382" spans="1:60" outlineLevel="1">
      <c r="A382" s="100">
        <v>101</v>
      </c>
      <c r="B382" s="100" t="s">
        <v>890</v>
      </c>
      <c r="C382" s="111" t="s">
        <v>889</v>
      </c>
      <c r="D382" s="104" t="s">
        <v>178</v>
      </c>
      <c r="E382" s="257">
        <v>4</v>
      </c>
      <c r="F382" s="256">
        <v>0</v>
      </c>
      <c r="G382" s="106">
        <f>ROUND(E382*F382,2)</f>
        <v>0</v>
      </c>
      <c r="H382" s="106"/>
      <c r="I382" s="106">
        <f>ROUND(E382*H382,2)</f>
        <v>0</v>
      </c>
      <c r="J382" s="106"/>
      <c r="K382" s="106">
        <f>ROUND(E382*J382,2)</f>
        <v>0</v>
      </c>
      <c r="L382" s="106">
        <v>21</v>
      </c>
      <c r="M382" s="106">
        <f>G382*(1+L382/100)</f>
        <v>0</v>
      </c>
      <c r="N382" s="104">
        <v>4.4999999999999998E-2</v>
      </c>
      <c r="O382" s="104">
        <f>ROUND(E382*N382,5)</f>
        <v>0.18</v>
      </c>
      <c r="P382" s="104">
        <v>0</v>
      </c>
      <c r="Q382" s="104">
        <f>ROUND(E382*P382,5)</f>
        <v>0</v>
      </c>
      <c r="R382" s="104"/>
      <c r="S382" s="104"/>
      <c r="T382" s="105">
        <v>0</v>
      </c>
      <c r="U382" s="104">
        <f>ROUND(E382*T382,2)</f>
        <v>0</v>
      </c>
      <c r="V382" s="99"/>
      <c r="W382" s="99"/>
      <c r="X382" s="99"/>
      <c r="Y382" s="99"/>
      <c r="Z382" s="99"/>
      <c r="AA382" s="99"/>
      <c r="AB382" s="99"/>
      <c r="AC382" s="99"/>
      <c r="AD382" s="99"/>
      <c r="AE382" s="99" t="s">
        <v>745</v>
      </c>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row>
    <row r="383" spans="1:60" outlineLevel="1">
      <c r="A383" s="100"/>
      <c r="B383" s="100"/>
      <c r="C383" s="383" t="s">
        <v>862</v>
      </c>
      <c r="D383" s="384"/>
      <c r="E383" s="385"/>
      <c r="F383" s="386"/>
      <c r="G383" s="366"/>
      <c r="H383" s="106"/>
      <c r="I383" s="106"/>
      <c r="J383" s="106"/>
      <c r="K383" s="106"/>
      <c r="L383" s="106"/>
      <c r="M383" s="106"/>
      <c r="N383" s="104"/>
      <c r="O383" s="104"/>
      <c r="P383" s="104"/>
      <c r="Q383" s="104"/>
      <c r="R383" s="104"/>
      <c r="S383" s="104"/>
      <c r="T383" s="105"/>
      <c r="U383" s="104"/>
      <c r="V383" s="99"/>
      <c r="W383" s="99"/>
      <c r="X383" s="99"/>
      <c r="Y383" s="99"/>
      <c r="Z383" s="99"/>
      <c r="AA383" s="99"/>
      <c r="AB383" s="99"/>
      <c r="AC383" s="99"/>
      <c r="AD383" s="99"/>
      <c r="AE383" s="99" t="s">
        <v>80</v>
      </c>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101" t="str">
        <f>C383</f>
        <v>Dodání a montáž. Specifikace viz. PD a TZ SO 01.</v>
      </c>
      <c r="BB383" s="99"/>
      <c r="BC383" s="99"/>
      <c r="BD383" s="99"/>
      <c r="BE383" s="99"/>
      <c r="BF383" s="99"/>
      <c r="BG383" s="99"/>
      <c r="BH383" s="99"/>
    </row>
    <row r="384" spans="1:60" outlineLevel="1">
      <c r="A384" s="100">
        <v>102</v>
      </c>
      <c r="B384" s="100" t="s">
        <v>888</v>
      </c>
      <c r="C384" s="111" t="s">
        <v>887</v>
      </c>
      <c r="D384" s="104" t="s">
        <v>178</v>
      </c>
      <c r="E384" s="257">
        <v>8</v>
      </c>
      <c r="F384" s="256">
        <v>0</v>
      </c>
      <c r="G384" s="106">
        <f>ROUND(E384*F384,2)</f>
        <v>0</v>
      </c>
      <c r="H384" s="106"/>
      <c r="I384" s="106">
        <f>ROUND(E384*H384,2)</f>
        <v>0</v>
      </c>
      <c r="J384" s="106"/>
      <c r="K384" s="106">
        <f>ROUND(E384*J384,2)</f>
        <v>0</v>
      </c>
      <c r="L384" s="106">
        <v>21</v>
      </c>
      <c r="M384" s="106">
        <f>G384*(1+L384/100)</f>
        <v>0</v>
      </c>
      <c r="N384" s="104">
        <v>4.4999999999999998E-2</v>
      </c>
      <c r="O384" s="104">
        <f>ROUND(E384*N384,5)</f>
        <v>0.36</v>
      </c>
      <c r="P384" s="104">
        <v>0</v>
      </c>
      <c r="Q384" s="104">
        <f>ROUND(E384*P384,5)</f>
        <v>0</v>
      </c>
      <c r="R384" s="104"/>
      <c r="S384" s="104"/>
      <c r="T384" s="105">
        <v>0</v>
      </c>
      <c r="U384" s="104">
        <f>ROUND(E384*T384,2)</f>
        <v>0</v>
      </c>
      <c r="V384" s="99"/>
      <c r="W384" s="99"/>
      <c r="X384" s="99"/>
      <c r="Y384" s="99"/>
      <c r="Z384" s="99"/>
      <c r="AA384" s="99"/>
      <c r="AB384" s="99"/>
      <c r="AC384" s="99"/>
      <c r="AD384" s="99"/>
      <c r="AE384" s="99" t="s">
        <v>745</v>
      </c>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row>
    <row r="385" spans="1:60" outlineLevel="1">
      <c r="A385" s="100"/>
      <c r="B385" s="100"/>
      <c r="C385" s="383" t="s">
        <v>862</v>
      </c>
      <c r="D385" s="384"/>
      <c r="E385" s="385"/>
      <c r="F385" s="386"/>
      <c r="G385" s="366"/>
      <c r="H385" s="106"/>
      <c r="I385" s="106"/>
      <c r="J385" s="106"/>
      <c r="K385" s="106"/>
      <c r="L385" s="106"/>
      <c r="M385" s="106"/>
      <c r="N385" s="104"/>
      <c r="O385" s="104"/>
      <c r="P385" s="104"/>
      <c r="Q385" s="104"/>
      <c r="R385" s="104"/>
      <c r="S385" s="104"/>
      <c r="T385" s="105"/>
      <c r="U385" s="104"/>
      <c r="V385" s="99"/>
      <c r="W385" s="99"/>
      <c r="X385" s="99"/>
      <c r="Y385" s="99"/>
      <c r="Z385" s="99"/>
      <c r="AA385" s="99"/>
      <c r="AB385" s="99"/>
      <c r="AC385" s="99"/>
      <c r="AD385" s="99"/>
      <c r="AE385" s="99" t="s">
        <v>80</v>
      </c>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101" t="str">
        <f>C385</f>
        <v>Dodání a montáž. Specifikace viz. PD a TZ SO 01.</v>
      </c>
      <c r="BB385" s="99"/>
      <c r="BC385" s="99"/>
      <c r="BD385" s="99"/>
      <c r="BE385" s="99"/>
      <c r="BF385" s="99"/>
      <c r="BG385" s="99"/>
      <c r="BH385" s="99"/>
    </row>
    <row r="386" spans="1:60" outlineLevel="1">
      <c r="A386" s="100">
        <v>103</v>
      </c>
      <c r="B386" s="100" t="s">
        <v>886</v>
      </c>
      <c r="C386" s="111" t="s">
        <v>885</v>
      </c>
      <c r="D386" s="104" t="s">
        <v>178</v>
      </c>
      <c r="E386" s="257">
        <v>8</v>
      </c>
      <c r="F386" s="256">
        <v>0</v>
      </c>
      <c r="G386" s="106">
        <f>ROUND(E386*F386,2)</f>
        <v>0</v>
      </c>
      <c r="H386" s="106"/>
      <c r="I386" s="106">
        <f>ROUND(E386*H386,2)</f>
        <v>0</v>
      </c>
      <c r="J386" s="106"/>
      <c r="K386" s="106">
        <f>ROUND(E386*J386,2)</f>
        <v>0</v>
      </c>
      <c r="L386" s="106">
        <v>21</v>
      </c>
      <c r="M386" s="106">
        <f>G386*(1+L386/100)</f>
        <v>0</v>
      </c>
      <c r="N386" s="104">
        <v>4.4999999999999998E-2</v>
      </c>
      <c r="O386" s="104">
        <f>ROUND(E386*N386,5)</f>
        <v>0.36</v>
      </c>
      <c r="P386" s="104">
        <v>0</v>
      </c>
      <c r="Q386" s="104">
        <f>ROUND(E386*P386,5)</f>
        <v>0</v>
      </c>
      <c r="R386" s="104"/>
      <c r="S386" s="104"/>
      <c r="T386" s="105">
        <v>0</v>
      </c>
      <c r="U386" s="104">
        <f>ROUND(E386*T386,2)</f>
        <v>0</v>
      </c>
      <c r="V386" s="99"/>
      <c r="W386" s="99"/>
      <c r="X386" s="99"/>
      <c r="Y386" s="99"/>
      <c r="Z386" s="99"/>
      <c r="AA386" s="99"/>
      <c r="AB386" s="99"/>
      <c r="AC386" s="99"/>
      <c r="AD386" s="99"/>
      <c r="AE386" s="99" t="s">
        <v>745</v>
      </c>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row>
    <row r="387" spans="1:60" outlineLevel="1">
      <c r="A387" s="100"/>
      <c r="B387" s="100"/>
      <c r="C387" s="383" t="s">
        <v>862</v>
      </c>
      <c r="D387" s="384"/>
      <c r="E387" s="385"/>
      <c r="F387" s="386"/>
      <c r="G387" s="366"/>
      <c r="H387" s="106"/>
      <c r="I387" s="106"/>
      <c r="J387" s="106"/>
      <c r="K387" s="106"/>
      <c r="L387" s="106"/>
      <c r="M387" s="106"/>
      <c r="N387" s="104"/>
      <c r="O387" s="104"/>
      <c r="P387" s="104"/>
      <c r="Q387" s="104"/>
      <c r="R387" s="104"/>
      <c r="S387" s="104"/>
      <c r="T387" s="105"/>
      <c r="U387" s="104"/>
      <c r="V387" s="99"/>
      <c r="W387" s="99"/>
      <c r="X387" s="99"/>
      <c r="Y387" s="99"/>
      <c r="Z387" s="99"/>
      <c r="AA387" s="99"/>
      <c r="AB387" s="99"/>
      <c r="AC387" s="99"/>
      <c r="AD387" s="99"/>
      <c r="AE387" s="99" t="s">
        <v>80</v>
      </c>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101" t="str">
        <f>C387</f>
        <v>Dodání a montáž. Specifikace viz. PD a TZ SO 01.</v>
      </c>
      <c r="BB387" s="99"/>
      <c r="BC387" s="99"/>
      <c r="BD387" s="99"/>
      <c r="BE387" s="99"/>
      <c r="BF387" s="99"/>
      <c r="BG387" s="99"/>
      <c r="BH387" s="99"/>
    </row>
    <row r="388" spans="1:60" ht="22.5" outlineLevel="1">
      <c r="A388" s="100">
        <v>104</v>
      </c>
      <c r="B388" s="100" t="s">
        <v>884</v>
      </c>
      <c r="C388" s="111" t="s">
        <v>883</v>
      </c>
      <c r="D388" s="104" t="s">
        <v>178</v>
      </c>
      <c r="E388" s="257">
        <v>2</v>
      </c>
      <c r="F388" s="256">
        <v>0</v>
      </c>
      <c r="G388" s="106">
        <f>ROUND(E388*F388,2)</f>
        <v>0</v>
      </c>
      <c r="H388" s="106"/>
      <c r="I388" s="106">
        <f>ROUND(E388*H388,2)</f>
        <v>0</v>
      </c>
      <c r="J388" s="106"/>
      <c r="K388" s="106">
        <f>ROUND(E388*J388,2)</f>
        <v>0</v>
      </c>
      <c r="L388" s="106">
        <v>21</v>
      </c>
      <c r="M388" s="106">
        <f>G388*(1+L388/100)</f>
        <v>0</v>
      </c>
      <c r="N388" s="104">
        <v>9.5000000000000001E-2</v>
      </c>
      <c r="O388" s="104">
        <f>ROUND(E388*N388,5)</f>
        <v>0.19</v>
      </c>
      <c r="P388" s="104">
        <v>0</v>
      </c>
      <c r="Q388" s="104">
        <f>ROUND(E388*P388,5)</f>
        <v>0</v>
      </c>
      <c r="R388" s="104"/>
      <c r="S388" s="104"/>
      <c r="T388" s="105">
        <v>0</v>
      </c>
      <c r="U388" s="104">
        <f>ROUND(E388*T388,2)</f>
        <v>0</v>
      </c>
      <c r="V388" s="99"/>
      <c r="W388" s="99"/>
      <c r="X388" s="99"/>
      <c r="Y388" s="99"/>
      <c r="Z388" s="99"/>
      <c r="AA388" s="99"/>
      <c r="AB388" s="99"/>
      <c r="AC388" s="99"/>
      <c r="AD388" s="99"/>
      <c r="AE388" s="99" t="s">
        <v>745</v>
      </c>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row>
    <row r="389" spans="1:60" outlineLevel="1">
      <c r="A389" s="100"/>
      <c r="B389" s="100"/>
      <c r="C389" s="383" t="s">
        <v>862</v>
      </c>
      <c r="D389" s="384"/>
      <c r="E389" s="385"/>
      <c r="F389" s="386"/>
      <c r="G389" s="366"/>
      <c r="H389" s="106"/>
      <c r="I389" s="106"/>
      <c r="J389" s="106"/>
      <c r="K389" s="106"/>
      <c r="L389" s="106"/>
      <c r="M389" s="106"/>
      <c r="N389" s="104"/>
      <c r="O389" s="104"/>
      <c r="P389" s="104"/>
      <c r="Q389" s="104"/>
      <c r="R389" s="104"/>
      <c r="S389" s="104"/>
      <c r="T389" s="105"/>
      <c r="U389" s="104"/>
      <c r="V389" s="99"/>
      <c r="W389" s="99"/>
      <c r="X389" s="99"/>
      <c r="Y389" s="99"/>
      <c r="Z389" s="99"/>
      <c r="AA389" s="99"/>
      <c r="AB389" s="99"/>
      <c r="AC389" s="99"/>
      <c r="AD389" s="99"/>
      <c r="AE389" s="99" t="s">
        <v>80</v>
      </c>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101" t="str">
        <f>C389</f>
        <v>Dodání a montáž. Specifikace viz. PD a TZ SO 01.</v>
      </c>
      <c r="BB389" s="99"/>
      <c r="BC389" s="99"/>
      <c r="BD389" s="99"/>
      <c r="BE389" s="99"/>
      <c r="BF389" s="99"/>
      <c r="BG389" s="99"/>
      <c r="BH389" s="99"/>
    </row>
    <row r="390" spans="1:60" ht="22.5" outlineLevel="1">
      <c r="A390" s="100">
        <v>105</v>
      </c>
      <c r="B390" s="100" t="s">
        <v>882</v>
      </c>
      <c r="C390" s="111" t="s">
        <v>881</v>
      </c>
      <c r="D390" s="104" t="s">
        <v>178</v>
      </c>
      <c r="E390" s="257">
        <v>1</v>
      </c>
      <c r="F390" s="256">
        <v>0</v>
      </c>
      <c r="G390" s="106">
        <f>ROUND(E390*F390,2)</f>
        <v>0</v>
      </c>
      <c r="H390" s="106"/>
      <c r="I390" s="106">
        <f>ROUND(E390*H390,2)</f>
        <v>0</v>
      </c>
      <c r="J390" s="106"/>
      <c r="K390" s="106">
        <f>ROUND(E390*J390,2)</f>
        <v>0</v>
      </c>
      <c r="L390" s="106">
        <v>21</v>
      </c>
      <c r="M390" s="106">
        <f>G390*(1+L390/100)</f>
        <v>0</v>
      </c>
      <c r="N390" s="104">
        <v>0.1</v>
      </c>
      <c r="O390" s="104">
        <f>ROUND(E390*N390,5)</f>
        <v>0.1</v>
      </c>
      <c r="P390" s="104">
        <v>0</v>
      </c>
      <c r="Q390" s="104">
        <f>ROUND(E390*P390,5)</f>
        <v>0</v>
      </c>
      <c r="R390" s="104"/>
      <c r="S390" s="104"/>
      <c r="T390" s="105">
        <v>0</v>
      </c>
      <c r="U390" s="104">
        <f>ROUND(E390*T390,2)</f>
        <v>0</v>
      </c>
      <c r="V390" s="99"/>
      <c r="W390" s="99"/>
      <c r="X390" s="99"/>
      <c r="Y390" s="99"/>
      <c r="Z390" s="99"/>
      <c r="AA390" s="99"/>
      <c r="AB390" s="99"/>
      <c r="AC390" s="99"/>
      <c r="AD390" s="99"/>
      <c r="AE390" s="99" t="s">
        <v>745</v>
      </c>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row>
    <row r="391" spans="1:60" outlineLevel="1">
      <c r="A391" s="100"/>
      <c r="B391" s="100"/>
      <c r="C391" s="383" t="s">
        <v>862</v>
      </c>
      <c r="D391" s="384"/>
      <c r="E391" s="385"/>
      <c r="F391" s="386"/>
      <c r="G391" s="366"/>
      <c r="H391" s="106"/>
      <c r="I391" s="106"/>
      <c r="J391" s="106"/>
      <c r="K391" s="106"/>
      <c r="L391" s="106"/>
      <c r="M391" s="106"/>
      <c r="N391" s="104"/>
      <c r="O391" s="104"/>
      <c r="P391" s="104"/>
      <c r="Q391" s="104"/>
      <c r="R391" s="104"/>
      <c r="S391" s="104"/>
      <c r="T391" s="105"/>
      <c r="U391" s="104"/>
      <c r="V391" s="99"/>
      <c r="W391" s="99"/>
      <c r="X391" s="99"/>
      <c r="Y391" s="99"/>
      <c r="Z391" s="99"/>
      <c r="AA391" s="99"/>
      <c r="AB391" s="99"/>
      <c r="AC391" s="99"/>
      <c r="AD391" s="99"/>
      <c r="AE391" s="99" t="s">
        <v>80</v>
      </c>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101" t="str">
        <f>C391</f>
        <v>Dodání a montáž. Specifikace viz. PD a TZ SO 01.</v>
      </c>
      <c r="BB391" s="99"/>
      <c r="BC391" s="99"/>
      <c r="BD391" s="99"/>
      <c r="BE391" s="99"/>
      <c r="BF391" s="99"/>
      <c r="BG391" s="99"/>
      <c r="BH391" s="99"/>
    </row>
    <row r="392" spans="1:60" ht="22.5" outlineLevel="1">
      <c r="A392" s="100">
        <v>106</v>
      </c>
      <c r="B392" s="100" t="s">
        <v>880</v>
      </c>
      <c r="C392" s="111" t="s">
        <v>879</v>
      </c>
      <c r="D392" s="104" t="s">
        <v>178</v>
      </c>
      <c r="E392" s="257">
        <v>1</v>
      </c>
      <c r="F392" s="256">
        <v>0</v>
      </c>
      <c r="G392" s="106">
        <f>ROUND(E392*F392,2)</f>
        <v>0</v>
      </c>
      <c r="H392" s="106"/>
      <c r="I392" s="106">
        <f>ROUND(E392*H392,2)</f>
        <v>0</v>
      </c>
      <c r="J392" s="106"/>
      <c r="K392" s="106">
        <f>ROUND(E392*J392,2)</f>
        <v>0</v>
      </c>
      <c r="L392" s="106">
        <v>21</v>
      </c>
      <c r="M392" s="106">
        <f>G392*(1+L392/100)</f>
        <v>0</v>
      </c>
      <c r="N392" s="104">
        <v>0.03</v>
      </c>
      <c r="O392" s="104">
        <f>ROUND(E392*N392,5)</f>
        <v>0.03</v>
      </c>
      <c r="P392" s="104">
        <v>0</v>
      </c>
      <c r="Q392" s="104">
        <f>ROUND(E392*P392,5)</f>
        <v>0</v>
      </c>
      <c r="R392" s="104"/>
      <c r="S392" s="104"/>
      <c r="T392" s="105">
        <v>0</v>
      </c>
      <c r="U392" s="104">
        <f>ROUND(E392*T392,2)</f>
        <v>0</v>
      </c>
      <c r="V392" s="99"/>
      <c r="W392" s="99"/>
      <c r="X392" s="99"/>
      <c r="Y392" s="99"/>
      <c r="Z392" s="99"/>
      <c r="AA392" s="99"/>
      <c r="AB392" s="99"/>
      <c r="AC392" s="99"/>
      <c r="AD392" s="99"/>
      <c r="AE392" s="99" t="s">
        <v>745</v>
      </c>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row>
    <row r="393" spans="1:60" outlineLevel="1">
      <c r="A393" s="100"/>
      <c r="B393" s="100"/>
      <c r="C393" s="383" t="s">
        <v>862</v>
      </c>
      <c r="D393" s="384"/>
      <c r="E393" s="385"/>
      <c r="F393" s="386"/>
      <c r="G393" s="366"/>
      <c r="H393" s="106"/>
      <c r="I393" s="106"/>
      <c r="J393" s="106"/>
      <c r="K393" s="106"/>
      <c r="L393" s="106"/>
      <c r="M393" s="106"/>
      <c r="N393" s="104"/>
      <c r="O393" s="104"/>
      <c r="P393" s="104"/>
      <c r="Q393" s="104"/>
      <c r="R393" s="104"/>
      <c r="S393" s="104"/>
      <c r="T393" s="105"/>
      <c r="U393" s="104"/>
      <c r="V393" s="99"/>
      <c r="W393" s="99"/>
      <c r="X393" s="99"/>
      <c r="Y393" s="99"/>
      <c r="Z393" s="99"/>
      <c r="AA393" s="99"/>
      <c r="AB393" s="99"/>
      <c r="AC393" s="99"/>
      <c r="AD393" s="99"/>
      <c r="AE393" s="99" t="s">
        <v>80</v>
      </c>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101" t="str">
        <f>C393</f>
        <v>Dodání a montáž. Specifikace viz. PD a TZ SO 01.</v>
      </c>
      <c r="BB393" s="99"/>
      <c r="BC393" s="99"/>
      <c r="BD393" s="99"/>
      <c r="BE393" s="99"/>
      <c r="BF393" s="99"/>
      <c r="BG393" s="99"/>
      <c r="BH393" s="99"/>
    </row>
    <row r="394" spans="1:60" ht="22.5" outlineLevel="1">
      <c r="A394" s="100">
        <v>107</v>
      </c>
      <c r="B394" s="100" t="s">
        <v>878</v>
      </c>
      <c r="C394" s="111" t="s">
        <v>877</v>
      </c>
      <c r="D394" s="104" t="s">
        <v>178</v>
      </c>
      <c r="E394" s="257">
        <v>1</v>
      </c>
      <c r="F394" s="256">
        <v>0</v>
      </c>
      <c r="G394" s="106">
        <f>ROUND(E394*F394,2)</f>
        <v>0</v>
      </c>
      <c r="H394" s="106"/>
      <c r="I394" s="106">
        <f>ROUND(E394*H394,2)</f>
        <v>0</v>
      </c>
      <c r="J394" s="106"/>
      <c r="K394" s="106">
        <f>ROUND(E394*J394,2)</f>
        <v>0</v>
      </c>
      <c r="L394" s="106">
        <v>21</v>
      </c>
      <c r="M394" s="106">
        <f>G394*(1+L394/100)</f>
        <v>0</v>
      </c>
      <c r="N394" s="104">
        <v>0.08</v>
      </c>
      <c r="O394" s="104">
        <f>ROUND(E394*N394,5)</f>
        <v>0.08</v>
      </c>
      <c r="P394" s="104">
        <v>0</v>
      </c>
      <c r="Q394" s="104">
        <f>ROUND(E394*P394,5)</f>
        <v>0</v>
      </c>
      <c r="R394" s="104"/>
      <c r="S394" s="104"/>
      <c r="T394" s="105">
        <v>0</v>
      </c>
      <c r="U394" s="104">
        <f>ROUND(E394*T394,2)</f>
        <v>0</v>
      </c>
      <c r="V394" s="99"/>
      <c r="W394" s="99"/>
      <c r="X394" s="99"/>
      <c r="Y394" s="99"/>
      <c r="Z394" s="99"/>
      <c r="AA394" s="99"/>
      <c r="AB394" s="99"/>
      <c r="AC394" s="99"/>
      <c r="AD394" s="99"/>
      <c r="AE394" s="99" t="s">
        <v>745</v>
      </c>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row>
    <row r="395" spans="1:60" outlineLevel="1">
      <c r="A395" s="100"/>
      <c r="B395" s="100"/>
      <c r="C395" s="383" t="s">
        <v>862</v>
      </c>
      <c r="D395" s="384"/>
      <c r="E395" s="385"/>
      <c r="F395" s="386"/>
      <c r="G395" s="366"/>
      <c r="H395" s="106"/>
      <c r="I395" s="106"/>
      <c r="J395" s="106"/>
      <c r="K395" s="106"/>
      <c r="L395" s="106"/>
      <c r="M395" s="106"/>
      <c r="N395" s="104"/>
      <c r="O395" s="104"/>
      <c r="P395" s="104"/>
      <c r="Q395" s="104"/>
      <c r="R395" s="104"/>
      <c r="S395" s="104"/>
      <c r="T395" s="105"/>
      <c r="U395" s="104"/>
      <c r="V395" s="99"/>
      <c r="W395" s="99"/>
      <c r="X395" s="99"/>
      <c r="Y395" s="99"/>
      <c r="Z395" s="99"/>
      <c r="AA395" s="99"/>
      <c r="AB395" s="99"/>
      <c r="AC395" s="99"/>
      <c r="AD395" s="99"/>
      <c r="AE395" s="99" t="s">
        <v>80</v>
      </c>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101" t="str">
        <f>C395</f>
        <v>Dodání a montáž. Specifikace viz. PD a TZ SO 01.</v>
      </c>
      <c r="BB395" s="99"/>
      <c r="BC395" s="99"/>
      <c r="BD395" s="99"/>
      <c r="BE395" s="99"/>
      <c r="BF395" s="99"/>
      <c r="BG395" s="99"/>
      <c r="BH395" s="99"/>
    </row>
    <row r="396" spans="1:60" ht="22.5" outlineLevel="1">
      <c r="A396" s="100">
        <v>108</v>
      </c>
      <c r="B396" s="100" t="s">
        <v>876</v>
      </c>
      <c r="C396" s="111" t="s">
        <v>875</v>
      </c>
      <c r="D396" s="104" t="s">
        <v>178</v>
      </c>
      <c r="E396" s="257">
        <v>1</v>
      </c>
      <c r="F396" s="256">
        <v>0</v>
      </c>
      <c r="G396" s="106">
        <f>ROUND(E396*F396,2)</f>
        <v>0</v>
      </c>
      <c r="H396" s="106"/>
      <c r="I396" s="106">
        <f>ROUND(E396*H396,2)</f>
        <v>0</v>
      </c>
      <c r="J396" s="106"/>
      <c r="K396" s="106">
        <f>ROUND(E396*J396,2)</f>
        <v>0</v>
      </c>
      <c r="L396" s="106">
        <v>21</v>
      </c>
      <c r="M396" s="106">
        <f>G396*(1+L396/100)</f>
        <v>0</v>
      </c>
      <c r="N396" s="104">
        <v>6.5000000000000002E-2</v>
      </c>
      <c r="O396" s="104">
        <f>ROUND(E396*N396,5)</f>
        <v>6.5000000000000002E-2</v>
      </c>
      <c r="P396" s="104">
        <v>0</v>
      </c>
      <c r="Q396" s="104">
        <f>ROUND(E396*P396,5)</f>
        <v>0</v>
      </c>
      <c r="R396" s="104"/>
      <c r="S396" s="104"/>
      <c r="T396" s="105">
        <v>0</v>
      </c>
      <c r="U396" s="104">
        <f>ROUND(E396*T396,2)</f>
        <v>0</v>
      </c>
      <c r="V396" s="99"/>
      <c r="W396" s="99"/>
      <c r="X396" s="99"/>
      <c r="Y396" s="99"/>
      <c r="Z396" s="99"/>
      <c r="AA396" s="99"/>
      <c r="AB396" s="99"/>
      <c r="AC396" s="99"/>
      <c r="AD396" s="99"/>
      <c r="AE396" s="99" t="s">
        <v>745</v>
      </c>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row>
    <row r="397" spans="1:60" outlineLevel="1">
      <c r="A397" s="100"/>
      <c r="B397" s="100"/>
      <c r="C397" s="383" t="s">
        <v>862</v>
      </c>
      <c r="D397" s="384"/>
      <c r="E397" s="385"/>
      <c r="F397" s="386"/>
      <c r="G397" s="366"/>
      <c r="H397" s="106"/>
      <c r="I397" s="106"/>
      <c r="J397" s="106"/>
      <c r="K397" s="106"/>
      <c r="L397" s="106"/>
      <c r="M397" s="106"/>
      <c r="N397" s="104"/>
      <c r="O397" s="104"/>
      <c r="P397" s="104"/>
      <c r="Q397" s="104"/>
      <c r="R397" s="104"/>
      <c r="S397" s="104"/>
      <c r="T397" s="105"/>
      <c r="U397" s="104"/>
      <c r="V397" s="99"/>
      <c r="W397" s="99"/>
      <c r="X397" s="99"/>
      <c r="Y397" s="99"/>
      <c r="Z397" s="99"/>
      <c r="AA397" s="99"/>
      <c r="AB397" s="99"/>
      <c r="AC397" s="99"/>
      <c r="AD397" s="99"/>
      <c r="AE397" s="99" t="s">
        <v>80</v>
      </c>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101" t="str">
        <f>C397</f>
        <v>Dodání a montáž. Specifikace viz. PD a TZ SO 01.</v>
      </c>
      <c r="BB397" s="99"/>
      <c r="BC397" s="99"/>
      <c r="BD397" s="99"/>
      <c r="BE397" s="99"/>
      <c r="BF397" s="99"/>
      <c r="BG397" s="99"/>
      <c r="BH397" s="99"/>
    </row>
    <row r="398" spans="1:60" ht="22.5" outlineLevel="1">
      <c r="A398" s="100">
        <v>109</v>
      </c>
      <c r="B398" s="100" t="s">
        <v>874</v>
      </c>
      <c r="C398" s="111" t="s">
        <v>873</v>
      </c>
      <c r="D398" s="104" t="s">
        <v>178</v>
      </c>
      <c r="E398" s="257">
        <v>2</v>
      </c>
      <c r="F398" s="256">
        <v>0</v>
      </c>
      <c r="G398" s="106">
        <f>ROUND(E398*F398,2)</f>
        <v>0</v>
      </c>
      <c r="H398" s="106"/>
      <c r="I398" s="106">
        <f>ROUND(E398*H398,2)</f>
        <v>0</v>
      </c>
      <c r="J398" s="106"/>
      <c r="K398" s="106">
        <f>ROUND(E398*J398,2)</f>
        <v>0</v>
      </c>
      <c r="L398" s="106">
        <v>21</v>
      </c>
      <c r="M398" s="106">
        <f>G398*(1+L398/100)</f>
        <v>0</v>
      </c>
      <c r="N398" s="104">
        <v>6.5000000000000002E-2</v>
      </c>
      <c r="O398" s="104">
        <f>ROUND(E398*N398,5)</f>
        <v>0.13</v>
      </c>
      <c r="P398" s="104">
        <v>0</v>
      </c>
      <c r="Q398" s="104">
        <f>ROUND(E398*P398,5)</f>
        <v>0</v>
      </c>
      <c r="R398" s="104"/>
      <c r="S398" s="104"/>
      <c r="T398" s="105">
        <v>0</v>
      </c>
      <c r="U398" s="104">
        <f>ROUND(E398*T398,2)</f>
        <v>0</v>
      </c>
      <c r="V398" s="99"/>
      <c r="W398" s="99"/>
      <c r="X398" s="99"/>
      <c r="Y398" s="99"/>
      <c r="Z398" s="99"/>
      <c r="AA398" s="99"/>
      <c r="AB398" s="99"/>
      <c r="AC398" s="99"/>
      <c r="AD398" s="99"/>
      <c r="AE398" s="99" t="s">
        <v>745</v>
      </c>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row>
    <row r="399" spans="1:60" outlineLevel="1">
      <c r="A399" s="100"/>
      <c r="B399" s="100"/>
      <c r="C399" s="383" t="s">
        <v>862</v>
      </c>
      <c r="D399" s="384"/>
      <c r="E399" s="385"/>
      <c r="F399" s="386"/>
      <c r="G399" s="366"/>
      <c r="H399" s="106"/>
      <c r="I399" s="106"/>
      <c r="J399" s="106"/>
      <c r="K399" s="106"/>
      <c r="L399" s="106"/>
      <c r="M399" s="106"/>
      <c r="N399" s="104"/>
      <c r="O399" s="104"/>
      <c r="P399" s="104"/>
      <c r="Q399" s="104"/>
      <c r="R399" s="104"/>
      <c r="S399" s="104"/>
      <c r="T399" s="105"/>
      <c r="U399" s="104"/>
      <c r="V399" s="99"/>
      <c r="W399" s="99"/>
      <c r="X399" s="99"/>
      <c r="Y399" s="99"/>
      <c r="Z399" s="99"/>
      <c r="AA399" s="99"/>
      <c r="AB399" s="99"/>
      <c r="AC399" s="99"/>
      <c r="AD399" s="99"/>
      <c r="AE399" s="99" t="s">
        <v>80</v>
      </c>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101" t="str">
        <f>C399</f>
        <v>Dodání a montáž. Specifikace viz. PD a TZ SO 01.</v>
      </c>
      <c r="BB399" s="99"/>
      <c r="BC399" s="99"/>
      <c r="BD399" s="99"/>
      <c r="BE399" s="99"/>
      <c r="BF399" s="99"/>
      <c r="BG399" s="99"/>
      <c r="BH399" s="99"/>
    </row>
    <row r="400" spans="1:60" outlineLevel="1">
      <c r="A400" s="100">
        <v>110</v>
      </c>
      <c r="B400" s="100" t="s">
        <v>872</v>
      </c>
      <c r="C400" s="111" t="s">
        <v>871</v>
      </c>
      <c r="D400" s="104" t="s">
        <v>178</v>
      </c>
      <c r="E400" s="257">
        <v>4</v>
      </c>
      <c r="F400" s="256">
        <v>0</v>
      </c>
      <c r="G400" s="106">
        <f>ROUND(E400*F400,2)</f>
        <v>0</v>
      </c>
      <c r="H400" s="106"/>
      <c r="I400" s="106">
        <f>ROUND(E400*H400,2)</f>
        <v>0</v>
      </c>
      <c r="J400" s="106"/>
      <c r="K400" s="106">
        <f>ROUND(E400*J400,2)</f>
        <v>0</v>
      </c>
      <c r="L400" s="106">
        <v>21</v>
      </c>
      <c r="M400" s="106">
        <f>G400*(1+L400/100)</f>
        <v>0</v>
      </c>
      <c r="N400" s="104">
        <v>4.4999999999999998E-2</v>
      </c>
      <c r="O400" s="104">
        <f>ROUND(E400*N400,5)</f>
        <v>0.18</v>
      </c>
      <c r="P400" s="104">
        <v>0</v>
      </c>
      <c r="Q400" s="104">
        <f>ROUND(E400*P400,5)</f>
        <v>0</v>
      </c>
      <c r="R400" s="104"/>
      <c r="S400" s="104"/>
      <c r="T400" s="105">
        <v>0</v>
      </c>
      <c r="U400" s="104">
        <f>ROUND(E400*T400,2)</f>
        <v>0</v>
      </c>
      <c r="V400" s="99"/>
      <c r="W400" s="99"/>
      <c r="X400" s="99"/>
      <c r="Y400" s="99"/>
      <c r="Z400" s="99"/>
      <c r="AA400" s="99"/>
      <c r="AB400" s="99"/>
      <c r="AC400" s="99"/>
      <c r="AD400" s="99"/>
      <c r="AE400" s="99" t="s">
        <v>745</v>
      </c>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row>
    <row r="401" spans="1:60" outlineLevel="1">
      <c r="A401" s="100"/>
      <c r="B401" s="100"/>
      <c r="C401" s="383" t="s">
        <v>862</v>
      </c>
      <c r="D401" s="384"/>
      <c r="E401" s="385"/>
      <c r="F401" s="386"/>
      <c r="G401" s="366"/>
      <c r="H401" s="106"/>
      <c r="I401" s="106"/>
      <c r="J401" s="106"/>
      <c r="K401" s="106"/>
      <c r="L401" s="106"/>
      <c r="M401" s="106"/>
      <c r="N401" s="104"/>
      <c r="O401" s="104"/>
      <c r="P401" s="104"/>
      <c r="Q401" s="104"/>
      <c r="R401" s="104"/>
      <c r="S401" s="104"/>
      <c r="T401" s="105"/>
      <c r="U401" s="104"/>
      <c r="V401" s="99"/>
      <c r="W401" s="99"/>
      <c r="X401" s="99"/>
      <c r="Y401" s="99"/>
      <c r="Z401" s="99"/>
      <c r="AA401" s="99"/>
      <c r="AB401" s="99"/>
      <c r="AC401" s="99"/>
      <c r="AD401" s="99"/>
      <c r="AE401" s="99" t="s">
        <v>80</v>
      </c>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101" t="str">
        <f>C401</f>
        <v>Dodání a montáž. Specifikace viz. PD a TZ SO 01.</v>
      </c>
      <c r="BB401" s="99"/>
      <c r="BC401" s="99"/>
      <c r="BD401" s="99"/>
      <c r="BE401" s="99"/>
      <c r="BF401" s="99"/>
      <c r="BG401" s="99"/>
      <c r="BH401" s="99"/>
    </row>
    <row r="402" spans="1:60" ht="22.5" outlineLevel="1">
      <c r="A402" s="100">
        <v>111</v>
      </c>
      <c r="B402" s="100" t="s">
        <v>870</v>
      </c>
      <c r="C402" s="111" t="s">
        <v>869</v>
      </c>
      <c r="D402" s="104" t="s">
        <v>178</v>
      </c>
      <c r="E402" s="257">
        <v>1</v>
      </c>
      <c r="F402" s="256">
        <v>0</v>
      </c>
      <c r="G402" s="106">
        <f>ROUND(E402*F402,2)</f>
        <v>0</v>
      </c>
      <c r="H402" s="106"/>
      <c r="I402" s="106">
        <f>ROUND(E402*H402,2)</f>
        <v>0</v>
      </c>
      <c r="J402" s="106"/>
      <c r="K402" s="106">
        <f>ROUND(E402*J402,2)</f>
        <v>0</v>
      </c>
      <c r="L402" s="106">
        <v>21</v>
      </c>
      <c r="M402" s="106">
        <f>G402*(1+L402/100)</f>
        <v>0</v>
      </c>
      <c r="N402" s="104">
        <v>0.06</v>
      </c>
      <c r="O402" s="104">
        <f>ROUND(E402*N402,5)</f>
        <v>0.06</v>
      </c>
      <c r="P402" s="104">
        <v>0</v>
      </c>
      <c r="Q402" s="104">
        <f>ROUND(E402*P402,5)</f>
        <v>0</v>
      </c>
      <c r="R402" s="104"/>
      <c r="S402" s="104"/>
      <c r="T402" s="105">
        <v>0</v>
      </c>
      <c r="U402" s="104">
        <f>ROUND(E402*T402,2)</f>
        <v>0</v>
      </c>
      <c r="V402" s="99"/>
      <c r="W402" s="99"/>
      <c r="X402" s="99"/>
      <c r="Y402" s="99"/>
      <c r="Z402" s="99"/>
      <c r="AA402" s="99"/>
      <c r="AB402" s="99"/>
      <c r="AC402" s="99"/>
      <c r="AD402" s="99"/>
      <c r="AE402" s="99" t="s">
        <v>745</v>
      </c>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row>
    <row r="403" spans="1:60" outlineLevel="1">
      <c r="A403" s="100"/>
      <c r="B403" s="100"/>
      <c r="C403" s="383" t="s">
        <v>862</v>
      </c>
      <c r="D403" s="384"/>
      <c r="E403" s="385"/>
      <c r="F403" s="386"/>
      <c r="G403" s="366"/>
      <c r="H403" s="106"/>
      <c r="I403" s="106"/>
      <c r="J403" s="106"/>
      <c r="K403" s="106"/>
      <c r="L403" s="106"/>
      <c r="M403" s="106"/>
      <c r="N403" s="104"/>
      <c r="O403" s="104"/>
      <c r="P403" s="104"/>
      <c r="Q403" s="104"/>
      <c r="R403" s="104"/>
      <c r="S403" s="104"/>
      <c r="T403" s="105"/>
      <c r="U403" s="104"/>
      <c r="V403" s="99"/>
      <c r="W403" s="99"/>
      <c r="X403" s="99"/>
      <c r="Y403" s="99"/>
      <c r="Z403" s="99"/>
      <c r="AA403" s="99"/>
      <c r="AB403" s="99"/>
      <c r="AC403" s="99"/>
      <c r="AD403" s="99"/>
      <c r="AE403" s="99" t="s">
        <v>80</v>
      </c>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101" t="str">
        <f>C403</f>
        <v>Dodání a montáž. Specifikace viz. PD a TZ SO 01.</v>
      </c>
      <c r="BB403" s="99"/>
      <c r="BC403" s="99"/>
      <c r="BD403" s="99"/>
      <c r="BE403" s="99"/>
      <c r="BF403" s="99"/>
      <c r="BG403" s="99"/>
      <c r="BH403" s="99"/>
    </row>
    <row r="404" spans="1:60" ht="22.5" outlineLevel="1">
      <c r="A404" s="100">
        <v>112</v>
      </c>
      <c r="B404" s="100" t="s">
        <v>868</v>
      </c>
      <c r="C404" s="111" t="s">
        <v>867</v>
      </c>
      <c r="D404" s="104" t="s">
        <v>178</v>
      </c>
      <c r="E404" s="257">
        <v>3</v>
      </c>
      <c r="F404" s="256">
        <v>0</v>
      </c>
      <c r="G404" s="106">
        <f>ROUND(E404*F404,2)</f>
        <v>0</v>
      </c>
      <c r="H404" s="106"/>
      <c r="I404" s="106">
        <f>ROUND(E404*H404,2)</f>
        <v>0</v>
      </c>
      <c r="J404" s="106"/>
      <c r="K404" s="106">
        <f>ROUND(E404*J404,2)</f>
        <v>0</v>
      </c>
      <c r="L404" s="106">
        <v>21</v>
      </c>
      <c r="M404" s="106">
        <f>G404*(1+L404/100)</f>
        <v>0</v>
      </c>
      <c r="N404" s="104">
        <v>4.4999999999999998E-2</v>
      </c>
      <c r="O404" s="104">
        <f>ROUND(E404*N404,5)</f>
        <v>0.13500000000000001</v>
      </c>
      <c r="P404" s="104">
        <v>0</v>
      </c>
      <c r="Q404" s="104">
        <f>ROUND(E404*P404,5)</f>
        <v>0</v>
      </c>
      <c r="R404" s="104"/>
      <c r="S404" s="104"/>
      <c r="T404" s="105">
        <v>0</v>
      </c>
      <c r="U404" s="104">
        <f>ROUND(E404*T404,2)</f>
        <v>0</v>
      </c>
      <c r="V404" s="99"/>
      <c r="W404" s="99"/>
      <c r="X404" s="99"/>
      <c r="Y404" s="99"/>
      <c r="Z404" s="99"/>
      <c r="AA404" s="99"/>
      <c r="AB404" s="99"/>
      <c r="AC404" s="99"/>
      <c r="AD404" s="99"/>
      <c r="AE404" s="99" t="s">
        <v>745</v>
      </c>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row>
    <row r="405" spans="1:60" outlineLevel="1">
      <c r="A405" s="100"/>
      <c r="B405" s="100"/>
      <c r="C405" s="383" t="s">
        <v>862</v>
      </c>
      <c r="D405" s="384"/>
      <c r="E405" s="385"/>
      <c r="F405" s="386"/>
      <c r="G405" s="366"/>
      <c r="H405" s="106"/>
      <c r="I405" s="106"/>
      <c r="J405" s="106"/>
      <c r="K405" s="106"/>
      <c r="L405" s="106"/>
      <c r="M405" s="106"/>
      <c r="N405" s="104"/>
      <c r="O405" s="104"/>
      <c r="P405" s="104"/>
      <c r="Q405" s="104"/>
      <c r="R405" s="104"/>
      <c r="S405" s="104"/>
      <c r="T405" s="105"/>
      <c r="U405" s="104"/>
      <c r="V405" s="99"/>
      <c r="W405" s="99"/>
      <c r="X405" s="99"/>
      <c r="Y405" s="99"/>
      <c r="Z405" s="99"/>
      <c r="AA405" s="99"/>
      <c r="AB405" s="99"/>
      <c r="AC405" s="99"/>
      <c r="AD405" s="99"/>
      <c r="AE405" s="99" t="s">
        <v>80</v>
      </c>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101" t="str">
        <f>C405</f>
        <v>Dodání a montáž. Specifikace viz. PD a TZ SO 01.</v>
      </c>
      <c r="BB405" s="99"/>
      <c r="BC405" s="99"/>
      <c r="BD405" s="99"/>
      <c r="BE405" s="99"/>
      <c r="BF405" s="99"/>
      <c r="BG405" s="99"/>
      <c r="BH405" s="99"/>
    </row>
    <row r="406" spans="1:60" outlineLevel="1">
      <c r="A406" s="100">
        <v>113</v>
      </c>
      <c r="B406" s="100" t="s">
        <v>866</v>
      </c>
      <c r="C406" s="111" t="s">
        <v>865</v>
      </c>
      <c r="D406" s="104" t="s">
        <v>178</v>
      </c>
      <c r="E406" s="257">
        <v>3</v>
      </c>
      <c r="F406" s="256">
        <v>0</v>
      </c>
      <c r="G406" s="106">
        <f>ROUND(E406*F406,2)</f>
        <v>0</v>
      </c>
      <c r="H406" s="106"/>
      <c r="I406" s="106">
        <f>ROUND(E406*H406,2)</f>
        <v>0</v>
      </c>
      <c r="J406" s="106"/>
      <c r="K406" s="106">
        <f>ROUND(E406*J406,2)</f>
        <v>0</v>
      </c>
      <c r="L406" s="106">
        <v>21</v>
      </c>
      <c r="M406" s="106">
        <f>G406*(1+L406/100)</f>
        <v>0</v>
      </c>
      <c r="N406" s="104">
        <v>0.02</v>
      </c>
      <c r="O406" s="104">
        <f>ROUND(E406*N406,5)</f>
        <v>0.06</v>
      </c>
      <c r="P406" s="104">
        <v>0</v>
      </c>
      <c r="Q406" s="104">
        <f>ROUND(E406*P406,5)</f>
        <v>0</v>
      </c>
      <c r="R406" s="104"/>
      <c r="S406" s="104"/>
      <c r="T406" s="105">
        <v>0</v>
      </c>
      <c r="U406" s="104">
        <f>ROUND(E406*T406,2)</f>
        <v>0</v>
      </c>
      <c r="V406" s="99"/>
      <c r="W406" s="99"/>
      <c r="X406" s="99"/>
      <c r="Y406" s="99"/>
      <c r="Z406" s="99"/>
      <c r="AA406" s="99"/>
      <c r="AB406" s="99"/>
      <c r="AC406" s="99"/>
      <c r="AD406" s="99"/>
      <c r="AE406" s="99" t="s">
        <v>745</v>
      </c>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row>
    <row r="407" spans="1:60" outlineLevel="1">
      <c r="A407" s="100"/>
      <c r="B407" s="100"/>
      <c r="C407" s="383" t="s">
        <v>862</v>
      </c>
      <c r="D407" s="384"/>
      <c r="E407" s="385"/>
      <c r="F407" s="386"/>
      <c r="G407" s="366"/>
      <c r="H407" s="106"/>
      <c r="I407" s="106"/>
      <c r="J407" s="106"/>
      <c r="K407" s="106"/>
      <c r="L407" s="106"/>
      <c r="M407" s="106"/>
      <c r="N407" s="104"/>
      <c r="O407" s="104"/>
      <c r="P407" s="104"/>
      <c r="Q407" s="104"/>
      <c r="R407" s="104"/>
      <c r="S407" s="104"/>
      <c r="T407" s="105"/>
      <c r="U407" s="104"/>
      <c r="V407" s="99"/>
      <c r="W407" s="99"/>
      <c r="X407" s="99"/>
      <c r="Y407" s="99"/>
      <c r="Z407" s="99"/>
      <c r="AA407" s="99"/>
      <c r="AB407" s="99"/>
      <c r="AC407" s="99"/>
      <c r="AD407" s="99"/>
      <c r="AE407" s="99" t="s">
        <v>80</v>
      </c>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101" t="str">
        <f>C407</f>
        <v>Dodání a montáž. Specifikace viz. PD a TZ SO 01.</v>
      </c>
      <c r="BB407" s="99"/>
      <c r="BC407" s="99"/>
      <c r="BD407" s="99"/>
      <c r="BE407" s="99"/>
      <c r="BF407" s="99"/>
      <c r="BG407" s="99"/>
      <c r="BH407" s="99"/>
    </row>
    <row r="408" spans="1:60" outlineLevel="1">
      <c r="A408" s="100">
        <v>114</v>
      </c>
      <c r="B408" s="100" t="s">
        <v>864</v>
      </c>
      <c r="C408" s="111" t="s">
        <v>863</v>
      </c>
      <c r="D408" s="104" t="s">
        <v>178</v>
      </c>
      <c r="E408" s="257">
        <v>1</v>
      </c>
      <c r="F408" s="256">
        <v>0</v>
      </c>
      <c r="G408" s="106">
        <f>ROUND(E408*F408,2)</f>
        <v>0</v>
      </c>
      <c r="H408" s="106"/>
      <c r="I408" s="106">
        <f>ROUND(E408*H408,2)</f>
        <v>0</v>
      </c>
      <c r="J408" s="106"/>
      <c r="K408" s="106">
        <f>ROUND(E408*J408,2)</f>
        <v>0</v>
      </c>
      <c r="L408" s="106">
        <v>21</v>
      </c>
      <c r="M408" s="106">
        <f>G408*(1+L408/100)</f>
        <v>0</v>
      </c>
      <c r="N408" s="104">
        <v>2.2000000000000002</v>
      </c>
      <c r="O408" s="104">
        <f>ROUND(E408*N408,5)</f>
        <v>2.2000000000000002</v>
      </c>
      <c r="P408" s="104">
        <v>0</v>
      </c>
      <c r="Q408" s="104">
        <f>ROUND(E408*P408,5)</f>
        <v>0</v>
      </c>
      <c r="R408" s="104"/>
      <c r="S408" s="104"/>
      <c r="T408" s="105">
        <v>0</v>
      </c>
      <c r="U408" s="104">
        <f>ROUND(E408*T408,2)</f>
        <v>0</v>
      </c>
      <c r="V408" s="99"/>
      <c r="W408" s="99"/>
      <c r="X408" s="99"/>
      <c r="Y408" s="99"/>
      <c r="Z408" s="99"/>
      <c r="AA408" s="99"/>
      <c r="AB408" s="99"/>
      <c r="AC408" s="99"/>
      <c r="AD408" s="99"/>
      <c r="AE408" s="99" t="s">
        <v>745</v>
      </c>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row>
    <row r="409" spans="1:60" outlineLevel="1">
      <c r="A409" s="100"/>
      <c r="B409" s="100"/>
      <c r="C409" s="383" t="s">
        <v>862</v>
      </c>
      <c r="D409" s="384"/>
      <c r="E409" s="385"/>
      <c r="F409" s="386"/>
      <c r="G409" s="366"/>
      <c r="H409" s="106"/>
      <c r="I409" s="106"/>
      <c r="J409" s="106"/>
      <c r="K409" s="106"/>
      <c r="L409" s="106"/>
      <c r="M409" s="106"/>
      <c r="N409" s="104"/>
      <c r="O409" s="104"/>
      <c r="P409" s="104"/>
      <c r="Q409" s="104"/>
      <c r="R409" s="104"/>
      <c r="S409" s="104"/>
      <c r="T409" s="105"/>
      <c r="U409" s="104"/>
      <c r="V409" s="99"/>
      <c r="W409" s="99"/>
      <c r="X409" s="99"/>
      <c r="Y409" s="99"/>
      <c r="Z409" s="99"/>
      <c r="AA409" s="99"/>
      <c r="AB409" s="99"/>
      <c r="AC409" s="99"/>
      <c r="AD409" s="99"/>
      <c r="AE409" s="99" t="s">
        <v>80</v>
      </c>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101" t="str">
        <f>C409</f>
        <v>Dodání a montáž. Specifikace viz. PD a TZ SO 01.</v>
      </c>
      <c r="BB409" s="99"/>
      <c r="BC409" s="99"/>
      <c r="BD409" s="99"/>
      <c r="BE409" s="99"/>
      <c r="BF409" s="99"/>
      <c r="BG409" s="99"/>
      <c r="BH409" s="99"/>
    </row>
    <row r="410" spans="1:60">
      <c r="A410" s="263" t="s">
        <v>149</v>
      </c>
      <c r="B410" s="263" t="s">
        <v>861</v>
      </c>
      <c r="C410" s="262" t="s">
        <v>860</v>
      </c>
      <c r="D410" s="258"/>
      <c r="E410" s="261"/>
      <c r="F410" s="260"/>
      <c r="G410" s="260">
        <f>SUMIF(AE411:AE431,"&lt;&gt;NOR",G411:G431)</f>
        <v>0</v>
      </c>
      <c r="H410" s="260"/>
      <c r="I410" s="260">
        <f>SUM(I411:I431)</f>
        <v>0</v>
      </c>
      <c r="J410" s="260"/>
      <c r="K410" s="260">
        <f>SUM(K411:K431)</f>
        <v>0</v>
      </c>
      <c r="L410" s="260"/>
      <c r="M410" s="260">
        <f>SUM(M411:M431)</f>
        <v>0</v>
      </c>
      <c r="N410" s="258"/>
      <c r="O410" s="258">
        <f>SUM(O411:O431)</f>
        <v>0.21000000000000002</v>
      </c>
      <c r="P410" s="258"/>
      <c r="Q410" s="258">
        <f>SUM(Q411:Q431)</f>
        <v>0</v>
      </c>
      <c r="R410" s="258"/>
      <c r="S410" s="258"/>
      <c r="T410" s="259"/>
      <c r="U410" s="258">
        <f>SUM(U411:U431)</f>
        <v>32.090000000000003</v>
      </c>
      <c r="AE410" t="s">
        <v>78</v>
      </c>
    </row>
    <row r="411" spans="1:60" outlineLevel="1">
      <c r="A411" s="100">
        <v>115</v>
      </c>
      <c r="B411" s="100" t="s">
        <v>859</v>
      </c>
      <c r="C411" s="111" t="s">
        <v>858</v>
      </c>
      <c r="D411" s="104" t="s">
        <v>178</v>
      </c>
      <c r="E411" s="257">
        <v>242</v>
      </c>
      <c r="F411" s="256">
        <v>0</v>
      </c>
      <c r="G411" s="106">
        <f>ROUND(E411*F411,2)</f>
        <v>0</v>
      </c>
      <c r="H411" s="106"/>
      <c r="I411" s="106">
        <f>ROUND(E411*H411,2)</f>
        <v>0</v>
      </c>
      <c r="J411" s="106"/>
      <c r="K411" s="106">
        <f>ROUND(E411*J411,2)</f>
        <v>0</v>
      </c>
      <c r="L411" s="106">
        <v>21</v>
      </c>
      <c r="M411" s="106">
        <f>G411*(1+L411/100)</f>
        <v>0</v>
      </c>
      <c r="N411" s="104">
        <v>0</v>
      </c>
      <c r="O411" s="104">
        <f>ROUND(E411*N411,5)</f>
        <v>0</v>
      </c>
      <c r="P411" s="104">
        <v>0</v>
      </c>
      <c r="Q411" s="104">
        <f>ROUND(E411*P411,5)</f>
        <v>0</v>
      </c>
      <c r="R411" s="104"/>
      <c r="S411" s="104"/>
      <c r="T411" s="105">
        <v>0.125</v>
      </c>
      <c r="U411" s="104">
        <f>ROUND(E411*T411,2)</f>
        <v>30.25</v>
      </c>
      <c r="V411" s="99"/>
      <c r="W411" s="99"/>
      <c r="X411" s="99"/>
      <c r="Y411" s="99"/>
      <c r="Z411" s="99"/>
      <c r="AA411" s="99"/>
      <c r="AB411" s="99"/>
      <c r="AC411" s="99"/>
      <c r="AD411" s="99"/>
      <c r="AE411" s="99" t="s">
        <v>79</v>
      </c>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row>
    <row r="412" spans="1:60" ht="22.5" outlineLevel="1">
      <c r="A412" s="100"/>
      <c r="B412" s="100"/>
      <c r="C412" s="383" t="s">
        <v>857</v>
      </c>
      <c r="D412" s="384"/>
      <c r="E412" s="385"/>
      <c r="F412" s="386"/>
      <c r="G412" s="366"/>
      <c r="H412" s="106"/>
      <c r="I412" s="106"/>
      <c r="J412" s="106"/>
      <c r="K412" s="106"/>
      <c r="L412" s="106"/>
      <c r="M412" s="106"/>
      <c r="N412" s="104"/>
      <c r="O412" s="104"/>
      <c r="P412" s="104"/>
      <c r="Q412" s="104"/>
      <c r="R412" s="104"/>
      <c r="S412" s="104"/>
      <c r="T412" s="105"/>
      <c r="U412" s="104"/>
      <c r="V412" s="99"/>
      <c r="W412" s="99"/>
      <c r="X412" s="99"/>
      <c r="Y412" s="99"/>
      <c r="Z412" s="99"/>
      <c r="AA412" s="99"/>
      <c r="AB412" s="99"/>
      <c r="AC412" s="99"/>
      <c r="AD412" s="99"/>
      <c r="AE412" s="99" t="s">
        <v>80</v>
      </c>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101" t="str">
        <f>C412</f>
        <v>Vyvrtání a vyčištění otvoru, aplikace dvousložkové kotevní hmoty (v ampuli, nebo vytlačením z kartuše) a zasunutí svorníku pro chemické kotvení.</v>
      </c>
      <c r="BB412" s="99"/>
      <c r="BC412" s="99"/>
      <c r="BD412" s="99"/>
      <c r="BE412" s="99"/>
      <c r="BF412" s="99"/>
      <c r="BG412" s="99"/>
      <c r="BH412" s="99"/>
    </row>
    <row r="413" spans="1:60" outlineLevel="1">
      <c r="A413" s="100"/>
      <c r="B413" s="100"/>
      <c r="C413" s="266" t="s">
        <v>856</v>
      </c>
      <c r="D413" s="265"/>
      <c r="E413" s="264">
        <v>68</v>
      </c>
      <c r="F413" s="106"/>
      <c r="G413" s="106"/>
      <c r="H413" s="106"/>
      <c r="I413" s="106"/>
      <c r="J413" s="106"/>
      <c r="K413" s="106"/>
      <c r="L413" s="106"/>
      <c r="M413" s="106"/>
      <c r="N413" s="104"/>
      <c r="O413" s="104"/>
      <c r="P413" s="104"/>
      <c r="Q413" s="104"/>
      <c r="R413" s="104"/>
      <c r="S413" s="104"/>
      <c r="T413" s="105"/>
      <c r="U413" s="104"/>
      <c r="V413" s="99"/>
      <c r="W413" s="99"/>
      <c r="X413" s="99"/>
      <c r="Y413" s="99"/>
      <c r="Z413" s="99"/>
      <c r="AA413" s="99"/>
      <c r="AB413" s="99"/>
      <c r="AC413" s="99"/>
      <c r="AD413" s="99"/>
      <c r="AE413" s="99" t="s">
        <v>725</v>
      </c>
      <c r="AF413" s="99">
        <v>0</v>
      </c>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row>
    <row r="414" spans="1:60" outlineLevel="1">
      <c r="A414" s="100"/>
      <c r="B414" s="100"/>
      <c r="C414" s="266" t="s">
        <v>855</v>
      </c>
      <c r="D414" s="265"/>
      <c r="E414" s="264">
        <v>16</v>
      </c>
      <c r="F414" s="106"/>
      <c r="G414" s="106"/>
      <c r="H414" s="106"/>
      <c r="I414" s="106"/>
      <c r="J414" s="106"/>
      <c r="K414" s="106"/>
      <c r="L414" s="106"/>
      <c r="M414" s="106"/>
      <c r="N414" s="104"/>
      <c r="O414" s="104"/>
      <c r="P414" s="104"/>
      <c r="Q414" s="104"/>
      <c r="R414" s="104"/>
      <c r="S414" s="104"/>
      <c r="T414" s="105"/>
      <c r="U414" s="104"/>
      <c r="V414" s="99"/>
      <c r="W414" s="99"/>
      <c r="X414" s="99"/>
      <c r="Y414" s="99"/>
      <c r="Z414" s="99"/>
      <c r="AA414" s="99"/>
      <c r="AB414" s="99"/>
      <c r="AC414" s="99"/>
      <c r="AD414" s="99"/>
      <c r="AE414" s="99" t="s">
        <v>725</v>
      </c>
      <c r="AF414" s="99">
        <v>0</v>
      </c>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row>
    <row r="415" spans="1:60" outlineLevel="1">
      <c r="A415" s="100"/>
      <c r="B415" s="100"/>
      <c r="C415" s="266" t="s">
        <v>854</v>
      </c>
      <c r="D415" s="265"/>
      <c r="E415" s="264">
        <v>32</v>
      </c>
      <c r="F415" s="106"/>
      <c r="G415" s="106"/>
      <c r="H415" s="106"/>
      <c r="I415" s="106"/>
      <c r="J415" s="106"/>
      <c r="K415" s="106"/>
      <c r="L415" s="106"/>
      <c r="M415" s="106"/>
      <c r="N415" s="104"/>
      <c r="O415" s="104"/>
      <c r="P415" s="104"/>
      <c r="Q415" s="104"/>
      <c r="R415" s="104"/>
      <c r="S415" s="104"/>
      <c r="T415" s="105"/>
      <c r="U415" s="104"/>
      <c r="V415" s="99"/>
      <c r="W415" s="99"/>
      <c r="X415" s="99"/>
      <c r="Y415" s="99"/>
      <c r="Z415" s="99"/>
      <c r="AA415" s="99"/>
      <c r="AB415" s="99"/>
      <c r="AC415" s="99"/>
      <c r="AD415" s="99"/>
      <c r="AE415" s="99" t="s">
        <v>725</v>
      </c>
      <c r="AF415" s="99">
        <v>0</v>
      </c>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row>
    <row r="416" spans="1:60" outlineLevel="1">
      <c r="A416" s="100"/>
      <c r="B416" s="100"/>
      <c r="C416" s="266" t="s">
        <v>853</v>
      </c>
      <c r="D416" s="265"/>
      <c r="E416" s="264">
        <v>32</v>
      </c>
      <c r="F416" s="106"/>
      <c r="G416" s="106"/>
      <c r="H416" s="106"/>
      <c r="I416" s="106"/>
      <c r="J416" s="106"/>
      <c r="K416" s="106"/>
      <c r="L416" s="106"/>
      <c r="M416" s="106"/>
      <c r="N416" s="104"/>
      <c r="O416" s="104"/>
      <c r="P416" s="104"/>
      <c r="Q416" s="104"/>
      <c r="R416" s="104"/>
      <c r="S416" s="104"/>
      <c r="T416" s="105"/>
      <c r="U416" s="104"/>
      <c r="V416" s="99"/>
      <c r="W416" s="99"/>
      <c r="X416" s="99"/>
      <c r="Y416" s="99"/>
      <c r="Z416" s="99"/>
      <c r="AA416" s="99"/>
      <c r="AB416" s="99"/>
      <c r="AC416" s="99"/>
      <c r="AD416" s="99"/>
      <c r="AE416" s="99" t="s">
        <v>725</v>
      </c>
      <c r="AF416" s="99">
        <v>0</v>
      </c>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row>
    <row r="417" spans="1:60" ht="22.5" outlineLevel="1">
      <c r="A417" s="100"/>
      <c r="B417" s="100"/>
      <c r="C417" s="266" t="s">
        <v>852</v>
      </c>
      <c r="D417" s="265"/>
      <c r="E417" s="264">
        <v>24</v>
      </c>
      <c r="F417" s="106"/>
      <c r="G417" s="106"/>
      <c r="H417" s="106"/>
      <c r="I417" s="106"/>
      <c r="J417" s="106"/>
      <c r="K417" s="106"/>
      <c r="L417" s="106"/>
      <c r="M417" s="106"/>
      <c r="N417" s="104"/>
      <c r="O417" s="104"/>
      <c r="P417" s="104"/>
      <c r="Q417" s="104"/>
      <c r="R417" s="104"/>
      <c r="S417" s="104"/>
      <c r="T417" s="105"/>
      <c r="U417" s="104"/>
      <c r="V417" s="99"/>
      <c r="W417" s="99"/>
      <c r="X417" s="99"/>
      <c r="Y417" s="99"/>
      <c r="Z417" s="99"/>
      <c r="AA417" s="99"/>
      <c r="AB417" s="99"/>
      <c r="AC417" s="99"/>
      <c r="AD417" s="99"/>
      <c r="AE417" s="99" t="s">
        <v>725</v>
      </c>
      <c r="AF417" s="99">
        <v>0</v>
      </c>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row>
    <row r="418" spans="1:60" ht="22.5" outlineLevel="1">
      <c r="A418" s="100"/>
      <c r="B418" s="100"/>
      <c r="C418" s="266" t="s">
        <v>851</v>
      </c>
      <c r="D418" s="265"/>
      <c r="E418" s="264">
        <v>8</v>
      </c>
      <c r="F418" s="106"/>
      <c r="G418" s="106"/>
      <c r="H418" s="106"/>
      <c r="I418" s="106"/>
      <c r="J418" s="106"/>
      <c r="K418" s="106"/>
      <c r="L418" s="106"/>
      <c r="M418" s="106"/>
      <c r="N418" s="104"/>
      <c r="O418" s="104"/>
      <c r="P418" s="104"/>
      <c r="Q418" s="104"/>
      <c r="R418" s="104"/>
      <c r="S418" s="104"/>
      <c r="T418" s="105"/>
      <c r="U418" s="104"/>
      <c r="V418" s="99"/>
      <c r="W418" s="99"/>
      <c r="X418" s="99"/>
      <c r="Y418" s="99"/>
      <c r="Z418" s="99"/>
      <c r="AA418" s="99"/>
      <c r="AB418" s="99"/>
      <c r="AC418" s="99"/>
      <c r="AD418" s="99"/>
      <c r="AE418" s="99" t="s">
        <v>725</v>
      </c>
      <c r="AF418" s="99">
        <v>0</v>
      </c>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row>
    <row r="419" spans="1:60" ht="22.5" outlineLevel="1">
      <c r="A419" s="100"/>
      <c r="B419" s="100"/>
      <c r="C419" s="266" t="s">
        <v>850</v>
      </c>
      <c r="D419" s="265"/>
      <c r="E419" s="264">
        <v>6</v>
      </c>
      <c r="F419" s="106"/>
      <c r="G419" s="106"/>
      <c r="H419" s="106"/>
      <c r="I419" s="106"/>
      <c r="J419" s="106"/>
      <c r="K419" s="106"/>
      <c r="L419" s="106"/>
      <c r="M419" s="106"/>
      <c r="N419" s="104"/>
      <c r="O419" s="104"/>
      <c r="P419" s="104"/>
      <c r="Q419" s="104"/>
      <c r="R419" s="104"/>
      <c r="S419" s="104"/>
      <c r="T419" s="105"/>
      <c r="U419" s="104"/>
      <c r="V419" s="99"/>
      <c r="W419" s="99"/>
      <c r="X419" s="99"/>
      <c r="Y419" s="99"/>
      <c r="Z419" s="99"/>
      <c r="AA419" s="99"/>
      <c r="AB419" s="99"/>
      <c r="AC419" s="99"/>
      <c r="AD419" s="99"/>
      <c r="AE419" s="99" t="s">
        <v>725</v>
      </c>
      <c r="AF419" s="99">
        <v>0</v>
      </c>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row>
    <row r="420" spans="1:60" ht="22.5" outlineLevel="1">
      <c r="A420" s="100"/>
      <c r="B420" s="100"/>
      <c r="C420" s="266" t="s">
        <v>849</v>
      </c>
      <c r="D420" s="265"/>
      <c r="E420" s="264">
        <v>4</v>
      </c>
      <c r="F420" s="106"/>
      <c r="G420" s="106"/>
      <c r="H420" s="106"/>
      <c r="I420" s="106"/>
      <c r="J420" s="106"/>
      <c r="K420" s="106"/>
      <c r="L420" s="106"/>
      <c r="M420" s="106"/>
      <c r="N420" s="104"/>
      <c r="O420" s="104"/>
      <c r="P420" s="104"/>
      <c r="Q420" s="104"/>
      <c r="R420" s="104"/>
      <c r="S420" s="104"/>
      <c r="T420" s="105"/>
      <c r="U420" s="104"/>
      <c r="V420" s="99"/>
      <c r="W420" s="99"/>
      <c r="X420" s="99"/>
      <c r="Y420" s="99"/>
      <c r="Z420" s="99"/>
      <c r="AA420" s="99"/>
      <c r="AB420" s="99"/>
      <c r="AC420" s="99"/>
      <c r="AD420" s="99"/>
      <c r="AE420" s="99" t="s">
        <v>725</v>
      </c>
      <c r="AF420" s="99">
        <v>0</v>
      </c>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row>
    <row r="421" spans="1:60" ht="22.5" outlineLevel="1">
      <c r="A421" s="100"/>
      <c r="B421" s="100"/>
      <c r="C421" s="266" t="s">
        <v>848</v>
      </c>
      <c r="D421" s="265"/>
      <c r="E421" s="264">
        <v>8</v>
      </c>
      <c r="F421" s="106"/>
      <c r="G421" s="106"/>
      <c r="H421" s="106"/>
      <c r="I421" s="106"/>
      <c r="J421" s="106"/>
      <c r="K421" s="106"/>
      <c r="L421" s="106"/>
      <c r="M421" s="106"/>
      <c r="N421" s="104"/>
      <c r="O421" s="104"/>
      <c r="P421" s="104"/>
      <c r="Q421" s="104"/>
      <c r="R421" s="104"/>
      <c r="S421" s="104"/>
      <c r="T421" s="105"/>
      <c r="U421" s="104"/>
      <c r="V421" s="99"/>
      <c r="W421" s="99"/>
      <c r="X421" s="99"/>
      <c r="Y421" s="99"/>
      <c r="Z421" s="99"/>
      <c r="AA421" s="99"/>
      <c r="AB421" s="99"/>
      <c r="AC421" s="99"/>
      <c r="AD421" s="99"/>
      <c r="AE421" s="99" t="s">
        <v>725</v>
      </c>
      <c r="AF421" s="99">
        <v>0</v>
      </c>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row>
    <row r="422" spans="1:60" ht="22.5" outlineLevel="1">
      <c r="A422" s="100"/>
      <c r="B422" s="100"/>
      <c r="C422" s="266" t="s">
        <v>847</v>
      </c>
      <c r="D422" s="265"/>
      <c r="E422" s="264">
        <v>16</v>
      </c>
      <c r="F422" s="106"/>
      <c r="G422" s="106"/>
      <c r="H422" s="106"/>
      <c r="I422" s="106"/>
      <c r="J422" s="106"/>
      <c r="K422" s="106"/>
      <c r="L422" s="106"/>
      <c r="M422" s="106"/>
      <c r="N422" s="104"/>
      <c r="O422" s="104"/>
      <c r="P422" s="104"/>
      <c r="Q422" s="104"/>
      <c r="R422" s="104"/>
      <c r="S422" s="104"/>
      <c r="T422" s="105"/>
      <c r="U422" s="104"/>
      <c r="V422" s="99"/>
      <c r="W422" s="99"/>
      <c r="X422" s="99"/>
      <c r="Y422" s="99"/>
      <c r="Z422" s="99"/>
      <c r="AA422" s="99"/>
      <c r="AB422" s="99"/>
      <c r="AC422" s="99"/>
      <c r="AD422" s="99"/>
      <c r="AE422" s="99" t="s">
        <v>725</v>
      </c>
      <c r="AF422" s="99">
        <v>0</v>
      </c>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row>
    <row r="423" spans="1:60" ht="22.5" outlineLevel="1">
      <c r="A423" s="100"/>
      <c r="B423" s="100"/>
      <c r="C423" s="266" t="s">
        <v>846</v>
      </c>
      <c r="D423" s="265"/>
      <c r="E423" s="264">
        <v>4</v>
      </c>
      <c r="F423" s="106"/>
      <c r="G423" s="106"/>
      <c r="H423" s="106"/>
      <c r="I423" s="106"/>
      <c r="J423" s="106"/>
      <c r="K423" s="106"/>
      <c r="L423" s="106"/>
      <c r="M423" s="106"/>
      <c r="N423" s="104"/>
      <c r="O423" s="104"/>
      <c r="P423" s="104"/>
      <c r="Q423" s="104"/>
      <c r="R423" s="104"/>
      <c r="S423" s="104"/>
      <c r="T423" s="105"/>
      <c r="U423" s="104"/>
      <c r="V423" s="99"/>
      <c r="W423" s="99"/>
      <c r="X423" s="99"/>
      <c r="Y423" s="99"/>
      <c r="Z423" s="99"/>
      <c r="AA423" s="99"/>
      <c r="AB423" s="99"/>
      <c r="AC423" s="99"/>
      <c r="AD423" s="99"/>
      <c r="AE423" s="99" t="s">
        <v>725</v>
      </c>
      <c r="AF423" s="99">
        <v>0</v>
      </c>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row>
    <row r="424" spans="1:60" ht="22.5" outlineLevel="1">
      <c r="A424" s="100"/>
      <c r="B424" s="100"/>
      <c r="C424" s="266" t="s">
        <v>845</v>
      </c>
      <c r="D424" s="265"/>
      <c r="E424" s="264">
        <v>12</v>
      </c>
      <c r="F424" s="106"/>
      <c r="G424" s="106"/>
      <c r="H424" s="106"/>
      <c r="I424" s="106"/>
      <c r="J424" s="106"/>
      <c r="K424" s="106"/>
      <c r="L424" s="106"/>
      <c r="M424" s="106"/>
      <c r="N424" s="104"/>
      <c r="O424" s="104"/>
      <c r="P424" s="104"/>
      <c r="Q424" s="104"/>
      <c r="R424" s="104"/>
      <c r="S424" s="104"/>
      <c r="T424" s="105"/>
      <c r="U424" s="104"/>
      <c r="V424" s="99"/>
      <c r="W424" s="99"/>
      <c r="X424" s="99"/>
      <c r="Y424" s="99"/>
      <c r="Z424" s="99"/>
      <c r="AA424" s="99"/>
      <c r="AB424" s="99"/>
      <c r="AC424" s="99"/>
      <c r="AD424" s="99"/>
      <c r="AE424" s="99" t="s">
        <v>725</v>
      </c>
      <c r="AF424" s="99">
        <v>0</v>
      </c>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row>
    <row r="425" spans="1:60" outlineLevel="1">
      <c r="A425" s="100"/>
      <c r="B425" s="100"/>
      <c r="C425" s="266" t="s">
        <v>844</v>
      </c>
      <c r="D425" s="265"/>
      <c r="E425" s="264">
        <v>12</v>
      </c>
      <c r="F425" s="106"/>
      <c r="G425" s="106"/>
      <c r="H425" s="106"/>
      <c r="I425" s="106"/>
      <c r="J425" s="106"/>
      <c r="K425" s="106"/>
      <c r="L425" s="106"/>
      <c r="M425" s="106"/>
      <c r="N425" s="104"/>
      <c r="O425" s="104"/>
      <c r="P425" s="104"/>
      <c r="Q425" s="104"/>
      <c r="R425" s="104"/>
      <c r="S425" s="104"/>
      <c r="T425" s="105"/>
      <c r="U425" s="104"/>
      <c r="V425" s="99"/>
      <c r="W425" s="99"/>
      <c r="X425" s="99"/>
      <c r="Y425" s="99"/>
      <c r="Z425" s="99"/>
      <c r="AA425" s="99"/>
      <c r="AB425" s="99"/>
      <c r="AC425" s="99"/>
      <c r="AD425" s="99"/>
      <c r="AE425" s="99" t="s">
        <v>725</v>
      </c>
      <c r="AF425" s="99">
        <v>0</v>
      </c>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row>
    <row r="426" spans="1:60" ht="22.5" outlineLevel="1">
      <c r="A426" s="100">
        <v>116</v>
      </c>
      <c r="B426" s="100" t="s">
        <v>843</v>
      </c>
      <c r="C426" s="111" t="s">
        <v>842</v>
      </c>
      <c r="D426" s="104" t="s">
        <v>123</v>
      </c>
      <c r="E426" s="257">
        <v>1</v>
      </c>
      <c r="F426" s="256">
        <v>0</v>
      </c>
      <c r="G426" s="106">
        <f>ROUND(E426*F426,2)</f>
        <v>0</v>
      </c>
      <c r="H426" s="106"/>
      <c r="I426" s="106">
        <f>ROUND(E426*H426,2)</f>
        <v>0</v>
      </c>
      <c r="J426" s="106"/>
      <c r="K426" s="106">
        <f>ROUND(E426*J426,2)</f>
        <v>0</v>
      </c>
      <c r="L426" s="106">
        <v>21</v>
      </c>
      <c r="M426" s="106">
        <f>G426*(1+L426/100)</f>
        <v>0</v>
      </c>
      <c r="N426" s="104">
        <v>0.2</v>
      </c>
      <c r="O426" s="104">
        <f>ROUND(E426*N426,5)</f>
        <v>0.2</v>
      </c>
      <c r="P426" s="104">
        <v>0</v>
      </c>
      <c r="Q426" s="104">
        <f>ROUND(E426*P426,5)</f>
        <v>0</v>
      </c>
      <c r="R426" s="104"/>
      <c r="S426" s="104"/>
      <c r="T426" s="105">
        <v>0.92</v>
      </c>
      <c r="U426" s="104">
        <f>ROUND(E426*T426,2)</f>
        <v>0.92</v>
      </c>
      <c r="V426" s="99"/>
      <c r="W426" s="99"/>
      <c r="X426" s="99"/>
      <c r="Y426" s="99"/>
      <c r="Z426" s="99"/>
      <c r="AA426" s="99"/>
      <c r="AB426" s="99"/>
      <c r="AC426" s="99"/>
      <c r="AD426" s="99"/>
      <c r="AE426" s="99" t="s">
        <v>79</v>
      </c>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row>
    <row r="427" spans="1:60" outlineLevel="1">
      <c r="A427" s="100"/>
      <c r="B427" s="100"/>
      <c r="C427" s="383" t="s">
        <v>841</v>
      </c>
      <c r="D427" s="384"/>
      <c r="E427" s="385"/>
      <c r="F427" s="386"/>
      <c r="G427" s="366"/>
      <c r="H427" s="106"/>
      <c r="I427" s="106"/>
      <c r="J427" s="106"/>
      <c r="K427" s="106"/>
      <c r="L427" s="106"/>
      <c r="M427" s="106"/>
      <c r="N427" s="104"/>
      <c r="O427" s="104"/>
      <c r="P427" s="104"/>
      <c r="Q427" s="104"/>
      <c r="R427" s="104"/>
      <c r="S427" s="104"/>
      <c r="T427" s="105"/>
      <c r="U427" s="104"/>
      <c r="V427" s="99"/>
      <c r="W427" s="99"/>
      <c r="X427" s="99"/>
      <c r="Y427" s="99"/>
      <c r="Z427" s="99"/>
      <c r="AA427" s="99"/>
      <c r="AB427" s="99"/>
      <c r="AC427" s="99"/>
      <c r="AD427" s="99"/>
      <c r="AE427" s="99" t="s">
        <v>80</v>
      </c>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101" t="str">
        <f>C427</f>
        <v>Výplň zábradlí dřevěné vyhlíky a dřevěné vyhlídky se sítí a skluzavkou.</v>
      </c>
      <c r="BB427" s="99"/>
      <c r="BC427" s="99"/>
      <c r="BD427" s="99"/>
      <c r="BE427" s="99"/>
      <c r="BF427" s="99"/>
      <c r="BG427" s="99"/>
      <c r="BH427" s="99"/>
    </row>
    <row r="428" spans="1:60" ht="33.75" outlineLevel="1">
      <c r="A428" s="100"/>
      <c r="B428" s="100"/>
      <c r="C428" s="383" t="s">
        <v>840</v>
      </c>
      <c r="D428" s="384"/>
      <c r="E428" s="385"/>
      <c r="F428" s="386"/>
      <c r="G428" s="366"/>
      <c r="H428" s="106"/>
      <c r="I428" s="106"/>
      <c r="J428" s="106"/>
      <c r="K428" s="106"/>
      <c r="L428" s="106"/>
      <c r="M428" s="106"/>
      <c r="N428" s="104"/>
      <c r="O428" s="104"/>
      <c r="P428" s="104"/>
      <c r="Q428" s="104"/>
      <c r="R428" s="104"/>
      <c r="S428" s="104"/>
      <c r="T428" s="105"/>
      <c r="U428" s="104"/>
      <c r="V428" s="99"/>
      <c r="W428" s="99"/>
      <c r="X428" s="99"/>
      <c r="Y428" s="99"/>
      <c r="Z428" s="99"/>
      <c r="AA428" s="99"/>
      <c r="AB428" s="99"/>
      <c r="AC428" s="99"/>
      <c r="AD428" s="99"/>
      <c r="AE428" s="99" t="s">
        <v>80</v>
      </c>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101" t="str">
        <f>C428</f>
        <v>Výplň zábradlí z nerezové sítě s velikostí oka 30 mm s průměrem lanka 1,5 mm s certifikací ETA. Osazena v jednotlivých polích mezi dřevěnou k-ci zábradlí na jejich osu. Nerezové sítě budou vedeny nerezovými obvodovými lany o6 mm, které budou vedeny</v>
      </c>
      <c r="BB428" s="99"/>
      <c r="BC428" s="99"/>
      <c r="BD428" s="99"/>
      <c r="BE428" s="99"/>
      <c r="BF428" s="99"/>
      <c r="BG428" s="99"/>
      <c r="BH428" s="99"/>
    </row>
    <row r="429" spans="1:60" ht="56.25" outlineLevel="1">
      <c r="A429" s="100"/>
      <c r="B429" s="100"/>
      <c r="C429" s="383" t="s">
        <v>839</v>
      </c>
      <c r="D429" s="384"/>
      <c r="E429" s="385"/>
      <c r="F429" s="386"/>
      <c r="G429" s="366"/>
      <c r="H429" s="106"/>
      <c r="I429" s="106"/>
      <c r="J429" s="106"/>
      <c r="K429" s="106"/>
      <c r="L429" s="106"/>
      <c r="M429" s="106"/>
      <c r="N429" s="104"/>
      <c r="O429" s="104"/>
      <c r="P429" s="104"/>
      <c r="Q429" s="104"/>
      <c r="R429" s="104"/>
      <c r="S429" s="104"/>
      <c r="T429" s="105"/>
      <c r="U429" s="104"/>
      <c r="V429" s="99"/>
      <c r="W429" s="99"/>
      <c r="X429" s="99"/>
      <c r="Y429" s="99"/>
      <c r="Z429" s="99"/>
      <c r="AA429" s="99"/>
      <c r="AB429" s="99"/>
      <c r="AC429" s="99"/>
      <c r="AD429" s="99"/>
      <c r="AE429" s="99" t="s">
        <v>80</v>
      </c>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101" t="str">
        <f>C429</f>
        <v>nerezovými kotevními body, kde v rozích budou dimense M10 a průběžně M8. Kotvení nerezových bodů do dřevěné konstrukce bude pomocí závitových pouzder patřičné velikosti závitu. Četnost kotevních bodů ve sloupcích - dvojice rohového kotvení M10 s jedním průběžným kotevním bodem M8. Četnost kotevních bodů v podélné části - 2x kotevní bod M8 do madla a 2x kotevní bod M8 do doplněných dřevěných trámů (boční výplně) nebo podlahových prken (čelní výplně).</v>
      </c>
      <c r="BB429" s="99"/>
      <c r="BC429" s="99"/>
      <c r="BD429" s="99"/>
      <c r="BE429" s="99"/>
      <c r="BF429" s="99"/>
      <c r="BG429" s="99"/>
      <c r="BH429" s="99"/>
    </row>
    <row r="430" spans="1:60" ht="22.5" outlineLevel="1">
      <c r="A430" s="100">
        <v>117</v>
      </c>
      <c r="B430" s="100" t="s">
        <v>838</v>
      </c>
      <c r="C430" s="111" t="s">
        <v>837</v>
      </c>
      <c r="D430" s="104" t="s">
        <v>114</v>
      </c>
      <c r="E430" s="257">
        <v>1</v>
      </c>
      <c r="F430" s="256">
        <v>0</v>
      </c>
      <c r="G430" s="106">
        <f>ROUND(E430*F430,2)</f>
        <v>0</v>
      </c>
      <c r="H430" s="106"/>
      <c r="I430" s="106">
        <f>ROUND(E430*H430,2)</f>
        <v>0</v>
      </c>
      <c r="J430" s="106"/>
      <c r="K430" s="106">
        <f>ROUND(E430*J430,2)</f>
        <v>0</v>
      </c>
      <c r="L430" s="106">
        <v>21</v>
      </c>
      <c r="M430" s="106">
        <f>G430*(1+L430/100)</f>
        <v>0</v>
      </c>
      <c r="N430" s="104">
        <v>0.01</v>
      </c>
      <c r="O430" s="104">
        <f>ROUND(E430*N430,5)</f>
        <v>0.01</v>
      </c>
      <c r="P430" s="104">
        <v>0</v>
      </c>
      <c r="Q430" s="104">
        <f>ROUND(E430*P430,5)</f>
        <v>0</v>
      </c>
      <c r="R430" s="104"/>
      <c r="S430" s="104"/>
      <c r="T430" s="105">
        <v>0.92</v>
      </c>
      <c r="U430" s="104">
        <f>ROUND(E430*T430,2)</f>
        <v>0.92</v>
      </c>
      <c r="V430" s="99"/>
      <c r="W430" s="99"/>
      <c r="X430" s="99"/>
      <c r="Y430" s="99"/>
      <c r="Z430" s="99"/>
      <c r="AA430" s="99"/>
      <c r="AB430" s="99"/>
      <c r="AC430" s="99"/>
      <c r="AD430" s="99"/>
      <c r="AE430" s="99" t="s">
        <v>79</v>
      </c>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row>
    <row r="431" spans="1:60" ht="45" outlineLevel="1">
      <c r="A431" s="100"/>
      <c r="B431" s="100"/>
      <c r="C431" s="383" t="s">
        <v>836</v>
      </c>
      <c r="D431" s="384"/>
      <c r="E431" s="385"/>
      <c r="F431" s="386"/>
      <c r="G431" s="366"/>
      <c r="H431" s="106"/>
      <c r="I431" s="106"/>
      <c r="J431" s="106"/>
      <c r="K431" s="106"/>
      <c r="L431" s="106"/>
      <c r="M431" s="106"/>
      <c r="N431" s="104"/>
      <c r="O431" s="104"/>
      <c r="P431" s="104"/>
      <c r="Q431" s="104"/>
      <c r="R431" s="104"/>
      <c r="S431" s="104"/>
      <c r="T431" s="105"/>
      <c r="U431" s="104"/>
      <c r="V431" s="99"/>
      <c r="W431" s="99"/>
      <c r="X431" s="99"/>
      <c r="Y431" s="99"/>
      <c r="Z431" s="99"/>
      <c r="AA431" s="99"/>
      <c r="AB431" s="99"/>
      <c r="AC431" s="99"/>
      <c r="AD431" s="99"/>
      <c r="AE431" s="99" t="s">
        <v>80</v>
      </c>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101" t="str">
        <f>C431</f>
        <v>Výplň otvoru v podlaze pochozí sítí s velikostí oka max. 150 mm z oplétaného ocelového lana pískové barvy s černými spojkami bude dodána dodavatelem herního prvku do trojúhelníkového montážního otvoru 1x 2 500 x 2 500 mm (1/2). Kotvení nerezových bodů do dřevěné konstrukce bude pomocí závitových pouzder patřičné velikosti závitu. Certifikace dle ČSN EN 1176-1.</v>
      </c>
      <c r="BB431" s="99"/>
      <c r="BC431" s="99"/>
      <c r="BD431" s="99"/>
      <c r="BE431" s="99"/>
      <c r="BF431" s="99"/>
      <c r="BG431" s="99"/>
      <c r="BH431" s="99"/>
    </row>
    <row r="432" spans="1:60">
      <c r="A432" s="263" t="s">
        <v>149</v>
      </c>
      <c r="B432" s="263" t="s">
        <v>835</v>
      </c>
      <c r="C432" s="262" t="s">
        <v>834</v>
      </c>
      <c r="D432" s="258"/>
      <c r="E432" s="261"/>
      <c r="F432" s="260"/>
      <c r="G432" s="260">
        <f>SUMIF(AE433:AE456,"&lt;&gt;NOR",G433:G456)</f>
        <v>0</v>
      </c>
      <c r="H432" s="260"/>
      <c r="I432" s="260">
        <f>SUM(I433:I456)</f>
        <v>0</v>
      </c>
      <c r="J432" s="260"/>
      <c r="K432" s="260">
        <f>SUM(K433:K456)</f>
        <v>0</v>
      </c>
      <c r="L432" s="260"/>
      <c r="M432" s="260">
        <f>SUM(M433:M456)</f>
        <v>0</v>
      </c>
      <c r="N432" s="258"/>
      <c r="O432" s="258">
        <f>SUM(O433:O456)</f>
        <v>0</v>
      </c>
      <c r="P432" s="258"/>
      <c r="Q432" s="258">
        <f>SUM(Q433:Q456)</f>
        <v>17.608000000000001</v>
      </c>
      <c r="R432" s="258"/>
      <c r="S432" s="258"/>
      <c r="T432" s="259"/>
      <c r="U432" s="258">
        <f>SUM(U433:U456)</f>
        <v>18.520000000000003</v>
      </c>
      <c r="AE432" t="s">
        <v>78</v>
      </c>
    </row>
    <row r="433" spans="1:60" ht="22.5" outlineLevel="1">
      <c r="A433" s="100">
        <v>118</v>
      </c>
      <c r="B433" s="100" t="s">
        <v>833</v>
      </c>
      <c r="C433" s="111" t="s">
        <v>832</v>
      </c>
      <c r="D433" s="104" t="s">
        <v>178</v>
      </c>
      <c r="E433" s="257">
        <v>6</v>
      </c>
      <c r="F433" s="256">
        <v>0</v>
      </c>
      <c r="G433" s="106">
        <f>ROUND(E433*F433,2)</f>
        <v>0</v>
      </c>
      <c r="H433" s="106"/>
      <c r="I433" s="106">
        <f>ROUND(E433*H433,2)</f>
        <v>0</v>
      </c>
      <c r="J433" s="106"/>
      <c r="K433" s="106">
        <f>ROUND(E433*J433,2)</f>
        <v>0</v>
      </c>
      <c r="L433" s="106">
        <v>21</v>
      </c>
      <c r="M433" s="106">
        <f>G433*(1+L433/100)</f>
        <v>0</v>
      </c>
      <c r="N433" s="104">
        <v>0</v>
      </c>
      <c r="O433" s="104">
        <f>ROUND(E433*N433,5)</f>
        <v>0</v>
      </c>
      <c r="P433" s="104">
        <v>0.1</v>
      </c>
      <c r="Q433" s="104">
        <f>ROUND(E433*P433,5)</f>
        <v>0.6</v>
      </c>
      <c r="R433" s="104"/>
      <c r="S433" s="104"/>
      <c r="T433" s="105">
        <v>0.79</v>
      </c>
      <c r="U433" s="104">
        <f>ROUND(E433*T433,2)</f>
        <v>4.74</v>
      </c>
      <c r="V433" s="99"/>
      <c r="W433" s="99"/>
      <c r="X433" s="99"/>
      <c r="Y433" s="99"/>
      <c r="Z433" s="99"/>
      <c r="AA433" s="99"/>
      <c r="AB433" s="99"/>
      <c r="AC433" s="99"/>
      <c r="AD433" s="99"/>
      <c r="AE433" s="99" t="s">
        <v>79</v>
      </c>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row>
    <row r="434" spans="1:60" outlineLevel="1">
      <c r="A434" s="100"/>
      <c r="B434" s="100"/>
      <c r="C434" s="383" t="s">
        <v>825</v>
      </c>
      <c r="D434" s="384"/>
      <c r="E434" s="385"/>
      <c r="F434" s="386"/>
      <c r="G434" s="366"/>
      <c r="H434" s="106"/>
      <c r="I434" s="106"/>
      <c r="J434" s="106"/>
      <c r="K434" s="106"/>
      <c r="L434" s="106"/>
      <c r="M434" s="106"/>
      <c r="N434" s="104"/>
      <c r="O434" s="104"/>
      <c r="P434" s="104"/>
      <c r="Q434" s="104"/>
      <c r="R434" s="104"/>
      <c r="S434" s="104"/>
      <c r="T434" s="105"/>
      <c r="U434" s="104"/>
      <c r="V434" s="99"/>
      <c r="W434" s="99"/>
      <c r="X434" s="99"/>
      <c r="Y434" s="99"/>
      <c r="Z434" s="99"/>
      <c r="AA434" s="99"/>
      <c r="AB434" s="99"/>
      <c r="AC434" s="99"/>
      <c r="AD434" s="99"/>
      <c r="AE434" s="99" t="s">
        <v>80</v>
      </c>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101" t="str">
        <f>C434</f>
        <v>S přemístěním hmot na skládku na vzdálenost do 3 m nebo naložením na dopravní prostředek.</v>
      </c>
      <c r="BB434" s="99"/>
      <c r="BC434" s="99"/>
      <c r="BD434" s="99"/>
      <c r="BE434" s="99"/>
      <c r="BF434" s="99"/>
      <c r="BG434" s="99"/>
      <c r="BH434" s="99"/>
    </row>
    <row r="435" spans="1:60" outlineLevel="1">
      <c r="A435" s="100"/>
      <c r="B435" s="100"/>
      <c r="C435" s="266" t="s">
        <v>831</v>
      </c>
      <c r="D435" s="265"/>
      <c r="E435" s="264">
        <v>1</v>
      </c>
      <c r="F435" s="106"/>
      <c r="G435" s="106"/>
      <c r="H435" s="106"/>
      <c r="I435" s="106"/>
      <c r="J435" s="106"/>
      <c r="K435" s="106"/>
      <c r="L435" s="106"/>
      <c r="M435" s="106"/>
      <c r="N435" s="104"/>
      <c r="O435" s="104"/>
      <c r="P435" s="104"/>
      <c r="Q435" s="104"/>
      <c r="R435" s="104"/>
      <c r="S435" s="104"/>
      <c r="T435" s="105"/>
      <c r="U435" s="104"/>
      <c r="V435" s="99"/>
      <c r="W435" s="99"/>
      <c r="X435" s="99"/>
      <c r="Y435" s="99"/>
      <c r="Z435" s="99"/>
      <c r="AA435" s="99"/>
      <c r="AB435" s="99"/>
      <c r="AC435" s="99"/>
      <c r="AD435" s="99"/>
      <c r="AE435" s="99" t="s">
        <v>725</v>
      </c>
      <c r="AF435" s="99">
        <v>0</v>
      </c>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row>
    <row r="436" spans="1:60" outlineLevel="1">
      <c r="A436" s="100"/>
      <c r="B436" s="100"/>
      <c r="C436" s="266" t="s">
        <v>830</v>
      </c>
      <c r="D436" s="265"/>
      <c r="E436" s="264">
        <v>1</v>
      </c>
      <c r="F436" s="106"/>
      <c r="G436" s="106"/>
      <c r="H436" s="106"/>
      <c r="I436" s="106"/>
      <c r="J436" s="106"/>
      <c r="K436" s="106"/>
      <c r="L436" s="106"/>
      <c r="M436" s="106"/>
      <c r="N436" s="104"/>
      <c r="O436" s="104"/>
      <c r="P436" s="104"/>
      <c r="Q436" s="104"/>
      <c r="R436" s="104"/>
      <c r="S436" s="104"/>
      <c r="T436" s="105"/>
      <c r="U436" s="104"/>
      <c r="V436" s="99"/>
      <c r="W436" s="99"/>
      <c r="X436" s="99"/>
      <c r="Y436" s="99"/>
      <c r="Z436" s="99"/>
      <c r="AA436" s="99"/>
      <c r="AB436" s="99"/>
      <c r="AC436" s="99"/>
      <c r="AD436" s="99"/>
      <c r="AE436" s="99" t="s">
        <v>725</v>
      </c>
      <c r="AF436" s="99">
        <v>0</v>
      </c>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row>
    <row r="437" spans="1:60" outlineLevel="1">
      <c r="A437" s="100"/>
      <c r="B437" s="100"/>
      <c r="C437" s="266" t="s">
        <v>829</v>
      </c>
      <c r="D437" s="265"/>
      <c r="E437" s="264">
        <v>1</v>
      </c>
      <c r="F437" s="106"/>
      <c r="G437" s="106"/>
      <c r="H437" s="106"/>
      <c r="I437" s="106"/>
      <c r="J437" s="106"/>
      <c r="K437" s="106"/>
      <c r="L437" s="106"/>
      <c r="M437" s="106"/>
      <c r="N437" s="104"/>
      <c r="O437" s="104"/>
      <c r="P437" s="104"/>
      <c r="Q437" s="104"/>
      <c r="R437" s="104"/>
      <c r="S437" s="104"/>
      <c r="T437" s="105"/>
      <c r="U437" s="104"/>
      <c r="V437" s="99"/>
      <c r="W437" s="99"/>
      <c r="X437" s="99"/>
      <c r="Y437" s="99"/>
      <c r="Z437" s="99"/>
      <c r="AA437" s="99"/>
      <c r="AB437" s="99"/>
      <c r="AC437" s="99"/>
      <c r="AD437" s="99"/>
      <c r="AE437" s="99" t="s">
        <v>725</v>
      </c>
      <c r="AF437" s="99">
        <v>0</v>
      </c>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row>
    <row r="438" spans="1:60" outlineLevel="1">
      <c r="A438" s="100"/>
      <c r="B438" s="100"/>
      <c r="C438" s="266" t="s">
        <v>820</v>
      </c>
      <c r="D438" s="265"/>
      <c r="E438" s="264">
        <v>1</v>
      </c>
      <c r="F438" s="106"/>
      <c r="G438" s="106"/>
      <c r="H438" s="106"/>
      <c r="I438" s="106"/>
      <c r="J438" s="106"/>
      <c r="K438" s="106"/>
      <c r="L438" s="106"/>
      <c r="M438" s="106"/>
      <c r="N438" s="104"/>
      <c r="O438" s="104"/>
      <c r="P438" s="104"/>
      <c r="Q438" s="104"/>
      <c r="R438" s="104"/>
      <c r="S438" s="104"/>
      <c r="T438" s="105"/>
      <c r="U438" s="104"/>
      <c r="V438" s="99"/>
      <c r="W438" s="99"/>
      <c r="X438" s="99"/>
      <c r="Y438" s="99"/>
      <c r="Z438" s="99"/>
      <c r="AA438" s="99"/>
      <c r="AB438" s="99"/>
      <c r="AC438" s="99"/>
      <c r="AD438" s="99"/>
      <c r="AE438" s="99" t="s">
        <v>725</v>
      </c>
      <c r="AF438" s="99">
        <v>0</v>
      </c>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row>
    <row r="439" spans="1:60" outlineLevel="1">
      <c r="A439" s="100"/>
      <c r="B439" s="100"/>
      <c r="C439" s="266" t="s">
        <v>817</v>
      </c>
      <c r="D439" s="265"/>
      <c r="E439" s="264">
        <v>1</v>
      </c>
      <c r="F439" s="106"/>
      <c r="G439" s="106"/>
      <c r="H439" s="106"/>
      <c r="I439" s="106"/>
      <c r="J439" s="106"/>
      <c r="K439" s="106"/>
      <c r="L439" s="106"/>
      <c r="M439" s="106"/>
      <c r="N439" s="104"/>
      <c r="O439" s="104"/>
      <c r="P439" s="104"/>
      <c r="Q439" s="104"/>
      <c r="R439" s="104"/>
      <c r="S439" s="104"/>
      <c r="T439" s="105"/>
      <c r="U439" s="104"/>
      <c r="V439" s="99"/>
      <c r="W439" s="99"/>
      <c r="X439" s="99"/>
      <c r="Y439" s="99"/>
      <c r="Z439" s="99"/>
      <c r="AA439" s="99"/>
      <c r="AB439" s="99"/>
      <c r="AC439" s="99"/>
      <c r="AD439" s="99"/>
      <c r="AE439" s="99" t="s">
        <v>725</v>
      </c>
      <c r="AF439" s="99">
        <v>0</v>
      </c>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row>
    <row r="440" spans="1:60" outlineLevel="1">
      <c r="A440" s="100"/>
      <c r="B440" s="100"/>
      <c r="C440" s="266" t="s">
        <v>828</v>
      </c>
      <c r="D440" s="265"/>
      <c r="E440" s="264">
        <v>1</v>
      </c>
      <c r="F440" s="106"/>
      <c r="G440" s="106"/>
      <c r="H440" s="106"/>
      <c r="I440" s="106"/>
      <c r="J440" s="106"/>
      <c r="K440" s="106"/>
      <c r="L440" s="106"/>
      <c r="M440" s="106"/>
      <c r="N440" s="104"/>
      <c r="O440" s="104"/>
      <c r="P440" s="104"/>
      <c r="Q440" s="104"/>
      <c r="R440" s="104"/>
      <c r="S440" s="104"/>
      <c r="T440" s="105"/>
      <c r="U440" s="104"/>
      <c r="V440" s="99"/>
      <c r="W440" s="99"/>
      <c r="X440" s="99"/>
      <c r="Y440" s="99"/>
      <c r="Z440" s="99"/>
      <c r="AA440" s="99"/>
      <c r="AB440" s="99"/>
      <c r="AC440" s="99"/>
      <c r="AD440" s="99"/>
      <c r="AE440" s="99" t="s">
        <v>725</v>
      </c>
      <c r="AF440" s="99">
        <v>0</v>
      </c>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row>
    <row r="441" spans="1:60" ht="22.5" outlineLevel="1">
      <c r="A441" s="100">
        <v>119</v>
      </c>
      <c r="B441" s="100" t="s">
        <v>827</v>
      </c>
      <c r="C441" s="111" t="s">
        <v>826</v>
      </c>
      <c r="D441" s="104" t="s">
        <v>178</v>
      </c>
      <c r="E441" s="257">
        <v>17</v>
      </c>
      <c r="F441" s="256">
        <v>0</v>
      </c>
      <c r="G441" s="106">
        <f>ROUND(E441*F441,2)</f>
        <v>0</v>
      </c>
      <c r="H441" s="106"/>
      <c r="I441" s="106">
        <f>ROUND(E441*H441,2)</f>
        <v>0</v>
      </c>
      <c r="J441" s="106"/>
      <c r="K441" s="106">
        <f>ROUND(E441*J441,2)</f>
        <v>0</v>
      </c>
      <c r="L441" s="106">
        <v>21</v>
      </c>
      <c r="M441" s="106">
        <f>G441*(1+L441/100)</f>
        <v>0</v>
      </c>
      <c r="N441" s="104">
        <v>0</v>
      </c>
      <c r="O441" s="104">
        <f>ROUND(E441*N441,5)</f>
        <v>0</v>
      </c>
      <c r="P441" s="104">
        <v>1</v>
      </c>
      <c r="Q441" s="104">
        <f>ROUND(E441*P441,5)</f>
        <v>17</v>
      </c>
      <c r="R441" s="104"/>
      <c r="S441" s="104"/>
      <c r="T441" s="105">
        <v>0.79</v>
      </c>
      <c r="U441" s="104">
        <f>ROUND(E441*T441,2)</f>
        <v>13.43</v>
      </c>
      <c r="V441" s="99"/>
      <c r="W441" s="99"/>
      <c r="X441" s="99"/>
      <c r="Y441" s="99"/>
      <c r="Z441" s="99"/>
      <c r="AA441" s="99"/>
      <c r="AB441" s="99"/>
      <c r="AC441" s="99"/>
      <c r="AD441" s="99"/>
      <c r="AE441" s="99" t="s">
        <v>79</v>
      </c>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row>
    <row r="442" spans="1:60" outlineLevel="1">
      <c r="A442" s="100"/>
      <c r="B442" s="100"/>
      <c r="C442" s="383" t="s">
        <v>825</v>
      </c>
      <c r="D442" s="384"/>
      <c r="E442" s="385"/>
      <c r="F442" s="386"/>
      <c r="G442" s="366"/>
      <c r="H442" s="106"/>
      <c r="I442" s="106"/>
      <c r="J442" s="106"/>
      <c r="K442" s="106"/>
      <c r="L442" s="106"/>
      <c r="M442" s="106"/>
      <c r="N442" s="104"/>
      <c r="O442" s="104"/>
      <c r="P442" s="104"/>
      <c r="Q442" s="104"/>
      <c r="R442" s="104"/>
      <c r="S442" s="104"/>
      <c r="T442" s="105"/>
      <c r="U442" s="104"/>
      <c r="V442" s="99"/>
      <c r="W442" s="99"/>
      <c r="X442" s="99"/>
      <c r="Y442" s="99"/>
      <c r="Z442" s="99"/>
      <c r="AA442" s="99"/>
      <c r="AB442" s="99"/>
      <c r="AC442" s="99"/>
      <c r="AD442" s="99"/>
      <c r="AE442" s="99" t="s">
        <v>80</v>
      </c>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101" t="str">
        <f>C442</f>
        <v>S přemístěním hmot na skládku na vzdálenost do 3 m nebo naložením na dopravní prostředek.</v>
      </c>
      <c r="BB442" s="99"/>
      <c r="BC442" s="99"/>
      <c r="BD442" s="99"/>
      <c r="BE442" s="99"/>
      <c r="BF442" s="99"/>
      <c r="BG442" s="99"/>
      <c r="BH442" s="99"/>
    </row>
    <row r="443" spans="1:60" outlineLevel="1">
      <c r="A443" s="100"/>
      <c r="B443" s="100"/>
      <c r="C443" s="266" t="s">
        <v>824</v>
      </c>
      <c r="D443" s="265"/>
      <c r="E443" s="264">
        <v>2</v>
      </c>
      <c r="F443" s="106"/>
      <c r="G443" s="106"/>
      <c r="H443" s="106"/>
      <c r="I443" s="106"/>
      <c r="J443" s="106"/>
      <c r="K443" s="106"/>
      <c r="L443" s="106"/>
      <c r="M443" s="106"/>
      <c r="N443" s="104"/>
      <c r="O443" s="104"/>
      <c r="P443" s="104"/>
      <c r="Q443" s="104"/>
      <c r="R443" s="104"/>
      <c r="S443" s="104"/>
      <c r="T443" s="105"/>
      <c r="U443" s="104"/>
      <c r="V443" s="99"/>
      <c r="W443" s="99"/>
      <c r="X443" s="99"/>
      <c r="Y443" s="99"/>
      <c r="Z443" s="99"/>
      <c r="AA443" s="99"/>
      <c r="AB443" s="99"/>
      <c r="AC443" s="99"/>
      <c r="AD443" s="99"/>
      <c r="AE443" s="99" t="s">
        <v>725</v>
      </c>
      <c r="AF443" s="99">
        <v>0</v>
      </c>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row>
    <row r="444" spans="1:60" outlineLevel="1">
      <c r="A444" s="100"/>
      <c r="B444" s="100"/>
      <c r="C444" s="266" t="s">
        <v>823</v>
      </c>
      <c r="D444" s="265"/>
      <c r="E444" s="264">
        <v>2</v>
      </c>
      <c r="F444" s="106"/>
      <c r="G444" s="106"/>
      <c r="H444" s="106"/>
      <c r="I444" s="106"/>
      <c r="J444" s="106"/>
      <c r="K444" s="106"/>
      <c r="L444" s="106"/>
      <c r="M444" s="106"/>
      <c r="N444" s="104"/>
      <c r="O444" s="104"/>
      <c r="P444" s="104"/>
      <c r="Q444" s="104"/>
      <c r="R444" s="104"/>
      <c r="S444" s="104"/>
      <c r="T444" s="105"/>
      <c r="U444" s="104"/>
      <c r="V444" s="99"/>
      <c r="W444" s="99"/>
      <c r="X444" s="99"/>
      <c r="Y444" s="99"/>
      <c r="Z444" s="99"/>
      <c r="AA444" s="99"/>
      <c r="AB444" s="99"/>
      <c r="AC444" s="99"/>
      <c r="AD444" s="99"/>
      <c r="AE444" s="99" t="s">
        <v>725</v>
      </c>
      <c r="AF444" s="99">
        <v>0</v>
      </c>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row>
    <row r="445" spans="1:60" outlineLevel="1">
      <c r="A445" s="100"/>
      <c r="B445" s="100"/>
      <c r="C445" s="266" t="s">
        <v>822</v>
      </c>
      <c r="D445" s="265"/>
      <c r="E445" s="264">
        <v>3</v>
      </c>
      <c r="F445" s="106"/>
      <c r="G445" s="106"/>
      <c r="H445" s="106"/>
      <c r="I445" s="106"/>
      <c r="J445" s="106"/>
      <c r="K445" s="106"/>
      <c r="L445" s="106"/>
      <c r="M445" s="106"/>
      <c r="N445" s="104"/>
      <c r="O445" s="104"/>
      <c r="P445" s="104"/>
      <c r="Q445" s="104"/>
      <c r="R445" s="104"/>
      <c r="S445" s="104"/>
      <c r="T445" s="105"/>
      <c r="U445" s="104"/>
      <c r="V445" s="99"/>
      <c r="W445" s="99"/>
      <c r="X445" s="99"/>
      <c r="Y445" s="99"/>
      <c r="Z445" s="99"/>
      <c r="AA445" s="99"/>
      <c r="AB445" s="99"/>
      <c r="AC445" s="99"/>
      <c r="AD445" s="99"/>
      <c r="AE445" s="99" t="s">
        <v>725</v>
      </c>
      <c r="AF445" s="99">
        <v>0</v>
      </c>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row>
    <row r="446" spans="1:60" outlineLevel="1">
      <c r="A446" s="100"/>
      <c r="B446" s="100"/>
      <c r="C446" s="266" t="s">
        <v>821</v>
      </c>
      <c r="D446" s="265"/>
      <c r="E446" s="264">
        <v>1</v>
      </c>
      <c r="F446" s="106"/>
      <c r="G446" s="106"/>
      <c r="H446" s="106"/>
      <c r="I446" s="106"/>
      <c r="J446" s="106"/>
      <c r="K446" s="106"/>
      <c r="L446" s="106"/>
      <c r="M446" s="106"/>
      <c r="N446" s="104"/>
      <c r="O446" s="104"/>
      <c r="P446" s="104"/>
      <c r="Q446" s="104"/>
      <c r="R446" s="104"/>
      <c r="S446" s="104"/>
      <c r="T446" s="105"/>
      <c r="U446" s="104"/>
      <c r="V446" s="99"/>
      <c r="W446" s="99"/>
      <c r="X446" s="99"/>
      <c r="Y446" s="99"/>
      <c r="Z446" s="99"/>
      <c r="AA446" s="99"/>
      <c r="AB446" s="99"/>
      <c r="AC446" s="99"/>
      <c r="AD446" s="99"/>
      <c r="AE446" s="99" t="s">
        <v>725</v>
      </c>
      <c r="AF446" s="99">
        <v>0</v>
      </c>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row>
    <row r="447" spans="1:60" outlineLevel="1">
      <c r="A447" s="100"/>
      <c r="B447" s="100"/>
      <c r="C447" s="266" t="s">
        <v>820</v>
      </c>
      <c r="D447" s="265"/>
      <c r="E447" s="264">
        <v>1</v>
      </c>
      <c r="F447" s="106"/>
      <c r="G447" s="106"/>
      <c r="H447" s="106"/>
      <c r="I447" s="106"/>
      <c r="J447" s="106"/>
      <c r="K447" s="106"/>
      <c r="L447" s="106"/>
      <c r="M447" s="106"/>
      <c r="N447" s="104"/>
      <c r="O447" s="104"/>
      <c r="P447" s="104"/>
      <c r="Q447" s="104"/>
      <c r="R447" s="104"/>
      <c r="S447" s="104"/>
      <c r="T447" s="105"/>
      <c r="U447" s="104"/>
      <c r="V447" s="99"/>
      <c r="W447" s="99"/>
      <c r="X447" s="99"/>
      <c r="Y447" s="99"/>
      <c r="Z447" s="99"/>
      <c r="AA447" s="99"/>
      <c r="AB447" s="99"/>
      <c r="AC447" s="99"/>
      <c r="AD447" s="99"/>
      <c r="AE447" s="99" t="s">
        <v>725</v>
      </c>
      <c r="AF447" s="99">
        <v>0</v>
      </c>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row>
    <row r="448" spans="1:60" outlineLevel="1">
      <c r="A448" s="100"/>
      <c r="B448" s="100"/>
      <c r="C448" s="266" t="s">
        <v>817</v>
      </c>
      <c r="D448" s="265"/>
      <c r="E448" s="264">
        <v>1</v>
      </c>
      <c r="F448" s="106"/>
      <c r="G448" s="106"/>
      <c r="H448" s="106"/>
      <c r="I448" s="106"/>
      <c r="J448" s="106"/>
      <c r="K448" s="106"/>
      <c r="L448" s="106"/>
      <c r="M448" s="106"/>
      <c r="N448" s="104"/>
      <c r="O448" s="104"/>
      <c r="P448" s="104"/>
      <c r="Q448" s="104"/>
      <c r="R448" s="104"/>
      <c r="S448" s="104"/>
      <c r="T448" s="105"/>
      <c r="U448" s="104"/>
      <c r="V448" s="99"/>
      <c r="W448" s="99"/>
      <c r="X448" s="99"/>
      <c r="Y448" s="99"/>
      <c r="Z448" s="99"/>
      <c r="AA448" s="99"/>
      <c r="AB448" s="99"/>
      <c r="AC448" s="99"/>
      <c r="AD448" s="99"/>
      <c r="AE448" s="99" t="s">
        <v>725</v>
      </c>
      <c r="AF448" s="99">
        <v>0</v>
      </c>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row>
    <row r="449" spans="1:60" outlineLevel="1">
      <c r="A449" s="100"/>
      <c r="B449" s="100"/>
      <c r="C449" s="266" t="s">
        <v>819</v>
      </c>
      <c r="D449" s="265"/>
      <c r="E449" s="264">
        <v>3</v>
      </c>
      <c r="F449" s="106"/>
      <c r="G449" s="106"/>
      <c r="H449" s="106"/>
      <c r="I449" s="106"/>
      <c r="J449" s="106"/>
      <c r="K449" s="106"/>
      <c r="L449" s="106"/>
      <c r="M449" s="106"/>
      <c r="N449" s="104"/>
      <c r="O449" s="104"/>
      <c r="P449" s="104"/>
      <c r="Q449" s="104"/>
      <c r="R449" s="104"/>
      <c r="S449" s="104"/>
      <c r="T449" s="105"/>
      <c r="U449" s="104"/>
      <c r="V449" s="99"/>
      <c r="W449" s="99"/>
      <c r="X449" s="99"/>
      <c r="Y449" s="99"/>
      <c r="Z449" s="99"/>
      <c r="AA449" s="99"/>
      <c r="AB449" s="99"/>
      <c r="AC449" s="99"/>
      <c r="AD449" s="99"/>
      <c r="AE449" s="99" t="s">
        <v>725</v>
      </c>
      <c r="AF449" s="99">
        <v>0</v>
      </c>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row>
    <row r="450" spans="1:60" outlineLevel="1">
      <c r="A450" s="100"/>
      <c r="B450" s="100"/>
      <c r="C450" s="266" t="s">
        <v>818</v>
      </c>
      <c r="D450" s="265"/>
      <c r="E450" s="264">
        <v>1</v>
      </c>
      <c r="F450" s="106"/>
      <c r="G450" s="106"/>
      <c r="H450" s="106"/>
      <c r="I450" s="106"/>
      <c r="J450" s="106"/>
      <c r="K450" s="106"/>
      <c r="L450" s="106"/>
      <c r="M450" s="106"/>
      <c r="N450" s="104"/>
      <c r="O450" s="104"/>
      <c r="P450" s="104"/>
      <c r="Q450" s="104"/>
      <c r="R450" s="104"/>
      <c r="S450" s="104"/>
      <c r="T450" s="105"/>
      <c r="U450" s="104"/>
      <c r="V450" s="99"/>
      <c r="W450" s="99"/>
      <c r="X450" s="99"/>
      <c r="Y450" s="99"/>
      <c r="Z450" s="99"/>
      <c r="AA450" s="99"/>
      <c r="AB450" s="99"/>
      <c r="AC450" s="99"/>
      <c r="AD450" s="99"/>
      <c r="AE450" s="99" t="s">
        <v>725</v>
      </c>
      <c r="AF450" s="99">
        <v>0</v>
      </c>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row>
    <row r="451" spans="1:60" outlineLevel="1">
      <c r="A451" s="100"/>
      <c r="B451" s="100"/>
      <c r="C451" s="266" t="s">
        <v>817</v>
      </c>
      <c r="D451" s="265"/>
      <c r="E451" s="264">
        <v>1</v>
      </c>
      <c r="F451" s="106"/>
      <c r="G451" s="106"/>
      <c r="H451" s="106"/>
      <c r="I451" s="106"/>
      <c r="J451" s="106"/>
      <c r="K451" s="106"/>
      <c r="L451" s="106"/>
      <c r="M451" s="106"/>
      <c r="N451" s="104"/>
      <c r="O451" s="104"/>
      <c r="P451" s="104"/>
      <c r="Q451" s="104"/>
      <c r="R451" s="104"/>
      <c r="S451" s="104"/>
      <c r="T451" s="105"/>
      <c r="U451" s="104"/>
      <c r="V451" s="99"/>
      <c r="W451" s="99"/>
      <c r="X451" s="99"/>
      <c r="Y451" s="99"/>
      <c r="Z451" s="99"/>
      <c r="AA451" s="99"/>
      <c r="AB451" s="99"/>
      <c r="AC451" s="99"/>
      <c r="AD451" s="99"/>
      <c r="AE451" s="99" t="s">
        <v>725</v>
      </c>
      <c r="AF451" s="99">
        <v>0</v>
      </c>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row>
    <row r="452" spans="1:60" outlineLevel="1">
      <c r="A452" s="100"/>
      <c r="B452" s="100"/>
      <c r="C452" s="266" t="s">
        <v>816</v>
      </c>
      <c r="D452" s="265"/>
      <c r="E452" s="264">
        <v>1</v>
      </c>
      <c r="F452" s="106"/>
      <c r="G452" s="106"/>
      <c r="H452" s="106"/>
      <c r="I452" s="106"/>
      <c r="J452" s="106"/>
      <c r="K452" s="106"/>
      <c r="L452" s="106"/>
      <c r="M452" s="106"/>
      <c r="N452" s="104"/>
      <c r="O452" s="104"/>
      <c r="P452" s="104"/>
      <c r="Q452" s="104"/>
      <c r="R452" s="104"/>
      <c r="S452" s="104"/>
      <c r="T452" s="105"/>
      <c r="U452" s="104"/>
      <c r="V452" s="99"/>
      <c r="W452" s="99"/>
      <c r="X452" s="99"/>
      <c r="Y452" s="99"/>
      <c r="Z452" s="99"/>
      <c r="AA452" s="99"/>
      <c r="AB452" s="99"/>
      <c r="AC452" s="99"/>
      <c r="AD452" s="99"/>
      <c r="AE452" s="99" t="s">
        <v>725</v>
      </c>
      <c r="AF452" s="99">
        <v>0</v>
      </c>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row>
    <row r="453" spans="1:60" outlineLevel="1">
      <c r="A453" s="100"/>
      <c r="B453" s="100"/>
      <c r="C453" s="266" t="s">
        <v>815</v>
      </c>
      <c r="D453" s="265"/>
      <c r="E453" s="264">
        <v>1</v>
      </c>
      <c r="F453" s="106"/>
      <c r="G453" s="106"/>
      <c r="H453" s="106"/>
      <c r="I453" s="106"/>
      <c r="J453" s="106"/>
      <c r="K453" s="106"/>
      <c r="L453" s="106"/>
      <c r="M453" s="106"/>
      <c r="N453" s="104"/>
      <c r="O453" s="104"/>
      <c r="P453" s="104"/>
      <c r="Q453" s="104"/>
      <c r="R453" s="104"/>
      <c r="S453" s="104"/>
      <c r="T453" s="105"/>
      <c r="U453" s="104"/>
      <c r="V453" s="99"/>
      <c r="W453" s="99"/>
      <c r="X453" s="99"/>
      <c r="Y453" s="99"/>
      <c r="Z453" s="99"/>
      <c r="AA453" s="99"/>
      <c r="AB453" s="99"/>
      <c r="AC453" s="99"/>
      <c r="AD453" s="99"/>
      <c r="AE453" s="99" t="s">
        <v>725</v>
      </c>
      <c r="AF453" s="99">
        <v>0</v>
      </c>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row>
    <row r="454" spans="1:60" outlineLevel="1">
      <c r="A454" s="100">
        <v>120</v>
      </c>
      <c r="B454" s="100" t="s">
        <v>814</v>
      </c>
      <c r="C454" s="111" t="s">
        <v>813</v>
      </c>
      <c r="D454" s="104" t="s">
        <v>178</v>
      </c>
      <c r="E454" s="257">
        <v>2</v>
      </c>
      <c r="F454" s="256">
        <v>0</v>
      </c>
      <c r="G454" s="106">
        <f>ROUND(E454*F454,2)</f>
        <v>0</v>
      </c>
      <c r="H454" s="106"/>
      <c r="I454" s="106">
        <f>ROUND(E454*H454,2)</f>
        <v>0</v>
      </c>
      <c r="J454" s="106"/>
      <c r="K454" s="106">
        <f>ROUND(E454*J454,2)</f>
        <v>0</v>
      </c>
      <c r="L454" s="106">
        <v>21</v>
      </c>
      <c r="M454" s="106">
        <f>G454*(1+L454/100)</f>
        <v>0</v>
      </c>
      <c r="N454" s="104">
        <v>0</v>
      </c>
      <c r="O454" s="104">
        <f>ROUND(E454*N454,5)</f>
        <v>0</v>
      </c>
      <c r="P454" s="104">
        <v>4.0000000000000001E-3</v>
      </c>
      <c r="Q454" s="104">
        <f>ROUND(E454*P454,5)</f>
        <v>8.0000000000000002E-3</v>
      </c>
      <c r="R454" s="104"/>
      <c r="S454" s="104"/>
      <c r="T454" s="105">
        <v>0.17399999999999999</v>
      </c>
      <c r="U454" s="104">
        <f>ROUND(E454*T454,2)</f>
        <v>0.35</v>
      </c>
      <c r="V454" s="99"/>
      <c r="W454" s="99"/>
      <c r="X454" s="99"/>
      <c r="Y454" s="99"/>
      <c r="Z454" s="99"/>
      <c r="AA454" s="99"/>
      <c r="AB454" s="99"/>
      <c r="AC454" s="99"/>
      <c r="AD454" s="99"/>
      <c r="AE454" s="99" t="s">
        <v>79</v>
      </c>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row>
    <row r="455" spans="1:60" outlineLevel="1">
      <c r="A455" s="100"/>
      <c r="B455" s="100"/>
      <c r="C455" s="266" t="s">
        <v>812</v>
      </c>
      <c r="D455" s="265"/>
      <c r="E455" s="264">
        <v>1</v>
      </c>
      <c r="F455" s="106"/>
      <c r="G455" s="106"/>
      <c r="H455" s="106"/>
      <c r="I455" s="106"/>
      <c r="J455" s="106"/>
      <c r="K455" s="106"/>
      <c r="L455" s="106"/>
      <c r="M455" s="106"/>
      <c r="N455" s="104"/>
      <c r="O455" s="104"/>
      <c r="P455" s="104"/>
      <c r="Q455" s="104"/>
      <c r="R455" s="104"/>
      <c r="S455" s="104"/>
      <c r="T455" s="105"/>
      <c r="U455" s="104"/>
      <c r="V455" s="99"/>
      <c r="W455" s="99"/>
      <c r="X455" s="99"/>
      <c r="Y455" s="99"/>
      <c r="Z455" s="99"/>
      <c r="AA455" s="99"/>
      <c r="AB455" s="99"/>
      <c r="AC455" s="99"/>
      <c r="AD455" s="99"/>
      <c r="AE455" s="99" t="s">
        <v>725</v>
      </c>
      <c r="AF455" s="99">
        <v>0</v>
      </c>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row>
    <row r="456" spans="1:60" outlineLevel="1">
      <c r="A456" s="100"/>
      <c r="B456" s="100"/>
      <c r="C456" s="266" t="s">
        <v>811</v>
      </c>
      <c r="D456" s="265"/>
      <c r="E456" s="264">
        <v>1</v>
      </c>
      <c r="F456" s="106"/>
      <c r="G456" s="106"/>
      <c r="H456" s="106"/>
      <c r="I456" s="106"/>
      <c r="J456" s="106"/>
      <c r="K456" s="106"/>
      <c r="L456" s="106"/>
      <c r="M456" s="106"/>
      <c r="N456" s="104"/>
      <c r="O456" s="104"/>
      <c r="P456" s="104"/>
      <c r="Q456" s="104"/>
      <c r="R456" s="104"/>
      <c r="S456" s="104"/>
      <c r="T456" s="105"/>
      <c r="U456" s="104"/>
      <c r="V456" s="99"/>
      <c r="W456" s="99"/>
      <c r="X456" s="99"/>
      <c r="Y456" s="99"/>
      <c r="Z456" s="99"/>
      <c r="AA456" s="99"/>
      <c r="AB456" s="99"/>
      <c r="AC456" s="99"/>
      <c r="AD456" s="99"/>
      <c r="AE456" s="99" t="s">
        <v>725</v>
      </c>
      <c r="AF456" s="99">
        <v>0</v>
      </c>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row>
    <row r="457" spans="1:60">
      <c r="A457" s="263" t="s">
        <v>149</v>
      </c>
      <c r="B457" s="263" t="s">
        <v>161</v>
      </c>
      <c r="C457" s="262" t="s">
        <v>160</v>
      </c>
      <c r="D457" s="258"/>
      <c r="E457" s="261"/>
      <c r="F457" s="260"/>
      <c r="G457" s="260">
        <f>SUMIF(AE458:AE458,"&lt;&gt;NOR",G458:G458)</f>
        <v>0</v>
      </c>
      <c r="H457" s="260"/>
      <c r="I457" s="260">
        <f>SUM(I458:I458)</f>
        <v>0</v>
      </c>
      <c r="J457" s="260"/>
      <c r="K457" s="260">
        <f>SUM(K458:K458)</f>
        <v>0</v>
      </c>
      <c r="L457" s="260"/>
      <c r="M457" s="260">
        <f>SUM(M458:M458)</f>
        <v>0</v>
      </c>
      <c r="N457" s="258"/>
      <c r="O457" s="258">
        <f>SUM(O458:O458)</f>
        <v>0</v>
      </c>
      <c r="P457" s="258"/>
      <c r="Q457" s="258">
        <f>SUM(Q458:Q458)</f>
        <v>0</v>
      </c>
      <c r="R457" s="258"/>
      <c r="S457" s="258"/>
      <c r="T457" s="259"/>
      <c r="U457" s="258">
        <f>SUM(U458:U458)</f>
        <v>240.5</v>
      </c>
      <c r="AE457" t="s">
        <v>78</v>
      </c>
    </row>
    <row r="458" spans="1:60" outlineLevel="1">
      <c r="A458" s="100">
        <v>121</v>
      </c>
      <c r="B458" s="100" t="s">
        <v>810</v>
      </c>
      <c r="C458" s="111" t="s">
        <v>809</v>
      </c>
      <c r="D458" s="104" t="s">
        <v>120</v>
      </c>
      <c r="E458" s="257">
        <v>616.66399999999999</v>
      </c>
      <c r="F458" s="256">
        <v>0</v>
      </c>
      <c r="G458" s="106">
        <f>ROUND(E458*F458,2)</f>
        <v>0</v>
      </c>
      <c r="H458" s="106"/>
      <c r="I458" s="106">
        <f>ROUND(E458*H458,2)</f>
        <v>0</v>
      </c>
      <c r="J458" s="106"/>
      <c r="K458" s="106">
        <f>ROUND(E458*J458,2)</f>
        <v>0</v>
      </c>
      <c r="L458" s="106">
        <v>21</v>
      </c>
      <c r="M458" s="106">
        <f>G458*(1+L458/100)</f>
        <v>0</v>
      </c>
      <c r="N458" s="104">
        <v>0</v>
      </c>
      <c r="O458" s="104">
        <f>ROUND(E458*N458,5)</f>
        <v>0</v>
      </c>
      <c r="P458" s="104">
        <v>0</v>
      </c>
      <c r="Q458" s="104">
        <f>ROUND(E458*P458,5)</f>
        <v>0</v>
      </c>
      <c r="R458" s="104"/>
      <c r="S458" s="104"/>
      <c r="T458" s="105">
        <v>0.39</v>
      </c>
      <c r="U458" s="104">
        <f>ROUND(E458*T458,2)</f>
        <v>240.5</v>
      </c>
      <c r="V458" s="99"/>
      <c r="W458" s="99"/>
      <c r="X458" s="99"/>
      <c r="Y458" s="99"/>
      <c r="Z458" s="99"/>
      <c r="AA458" s="99"/>
      <c r="AB458" s="99"/>
      <c r="AC458" s="99"/>
      <c r="AD458" s="99"/>
      <c r="AE458" s="99" t="s">
        <v>79</v>
      </c>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row>
    <row r="459" spans="1:60">
      <c r="A459" s="263" t="s">
        <v>149</v>
      </c>
      <c r="B459" s="263" t="s">
        <v>808</v>
      </c>
      <c r="C459" s="262" t="s">
        <v>807</v>
      </c>
      <c r="D459" s="258"/>
      <c r="E459" s="261"/>
      <c r="F459" s="260"/>
      <c r="G459" s="260">
        <f>SUMIF(AE460:AE472,"&lt;&gt;NOR",G460:G472)</f>
        <v>0</v>
      </c>
      <c r="H459" s="260"/>
      <c r="I459" s="260">
        <f>SUM(I460:I472)</f>
        <v>0</v>
      </c>
      <c r="J459" s="260"/>
      <c r="K459" s="260">
        <f>SUM(K460:K472)</f>
        <v>0</v>
      </c>
      <c r="L459" s="260"/>
      <c r="M459" s="260">
        <f>SUM(M460:M472)</f>
        <v>0</v>
      </c>
      <c r="N459" s="258"/>
      <c r="O459" s="258">
        <f>SUM(O460:O472)</f>
        <v>1.7649999999999999E-2</v>
      </c>
      <c r="P459" s="258"/>
      <c r="Q459" s="258">
        <f>SUM(Q460:Q472)</f>
        <v>0</v>
      </c>
      <c r="R459" s="258"/>
      <c r="S459" s="258"/>
      <c r="T459" s="259"/>
      <c r="U459" s="258">
        <f>SUM(U460:U472)</f>
        <v>11.04</v>
      </c>
      <c r="AE459" t="s">
        <v>78</v>
      </c>
    </row>
    <row r="460" spans="1:60" ht="22.5" outlineLevel="1">
      <c r="A460" s="100">
        <v>122</v>
      </c>
      <c r="B460" s="100" t="s">
        <v>806</v>
      </c>
      <c r="C460" s="111" t="s">
        <v>805</v>
      </c>
      <c r="D460" s="104" t="s">
        <v>114</v>
      </c>
      <c r="E460" s="257">
        <v>32.380000000000003</v>
      </c>
      <c r="F460" s="256">
        <v>0</v>
      </c>
      <c r="G460" s="106">
        <f>ROUND(E460*F460,2)</f>
        <v>0</v>
      </c>
      <c r="H460" s="106"/>
      <c r="I460" s="106">
        <f>ROUND(E460*H460,2)</f>
        <v>0</v>
      </c>
      <c r="J460" s="106"/>
      <c r="K460" s="106">
        <f>ROUND(E460*J460,2)</f>
        <v>0</v>
      </c>
      <c r="L460" s="106">
        <v>21</v>
      </c>
      <c r="M460" s="106">
        <f>G460*(1+L460/100)</f>
        <v>0</v>
      </c>
      <c r="N460" s="104">
        <v>5.0000000000000002E-5</v>
      </c>
      <c r="O460" s="104">
        <f>ROUND(E460*N460,5)</f>
        <v>1.6199999999999999E-3</v>
      </c>
      <c r="P460" s="104">
        <v>0</v>
      </c>
      <c r="Q460" s="104">
        <f>ROUND(E460*P460,5)</f>
        <v>0</v>
      </c>
      <c r="R460" s="104"/>
      <c r="S460" s="104"/>
      <c r="T460" s="105">
        <v>0.34</v>
      </c>
      <c r="U460" s="104">
        <f>ROUND(E460*T460,2)</f>
        <v>11.01</v>
      </c>
      <c r="V460" s="99"/>
      <c r="W460" s="99"/>
      <c r="X460" s="99"/>
      <c r="Y460" s="99"/>
      <c r="Z460" s="99"/>
      <c r="AA460" s="99"/>
      <c r="AB460" s="99"/>
      <c r="AC460" s="99"/>
      <c r="AD460" s="99"/>
      <c r="AE460" s="99" t="s">
        <v>79</v>
      </c>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row>
    <row r="461" spans="1:60" outlineLevel="1">
      <c r="A461" s="100"/>
      <c r="B461" s="100"/>
      <c r="C461" s="266" t="s">
        <v>804</v>
      </c>
      <c r="D461" s="265"/>
      <c r="E461" s="264">
        <v>9.0500000000000007</v>
      </c>
      <c r="F461" s="106"/>
      <c r="G461" s="106"/>
      <c r="H461" s="106"/>
      <c r="I461" s="106"/>
      <c r="J461" s="106"/>
      <c r="K461" s="106"/>
      <c r="L461" s="106"/>
      <c r="M461" s="106"/>
      <c r="N461" s="104"/>
      <c r="O461" s="104"/>
      <c r="P461" s="104"/>
      <c r="Q461" s="104"/>
      <c r="R461" s="104"/>
      <c r="S461" s="104"/>
      <c r="T461" s="105"/>
      <c r="U461" s="104"/>
      <c r="V461" s="99"/>
      <c r="W461" s="99"/>
      <c r="X461" s="99"/>
      <c r="Y461" s="99"/>
      <c r="Z461" s="99"/>
      <c r="AA461" s="99"/>
      <c r="AB461" s="99"/>
      <c r="AC461" s="99"/>
      <c r="AD461" s="99"/>
      <c r="AE461" s="99" t="s">
        <v>725</v>
      </c>
      <c r="AF461" s="99">
        <v>0</v>
      </c>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row>
    <row r="462" spans="1:60" outlineLevel="1">
      <c r="A462" s="100"/>
      <c r="B462" s="100"/>
      <c r="C462" s="266" t="s">
        <v>803</v>
      </c>
      <c r="D462" s="265"/>
      <c r="E462" s="264">
        <v>6.085</v>
      </c>
      <c r="F462" s="106"/>
      <c r="G462" s="106"/>
      <c r="H462" s="106"/>
      <c r="I462" s="106"/>
      <c r="J462" s="106"/>
      <c r="K462" s="106"/>
      <c r="L462" s="106"/>
      <c r="M462" s="106"/>
      <c r="N462" s="104"/>
      <c r="O462" s="104"/>
      <c r="P462" s="104"/>
      <c r="Q462" s="104"/>
      <c r="R462" s="104"/>
      <c r="S462" s="104"/>
      <c r="T462" s="105"/>
      <c r="U462" s="104"/>
      <c r="V462" s="99"/>
      <c r="W462" s="99"/>
      <c r="X462" s="99"/>
      <c r="Y462" s="99"/>
      <c r="Z462" s="99"/>
      <c r="AA462" s="99"/>
      <c r="AB462" s="99"/>
      <c r="AC462" s="99"/>
      <c r="AD462" s="99"/>
      <c r="AE462" s="99" t="s">
        <v>725</v>
      </c>
      <c r="AF462" s="99">
        <v>0</v>
      </c>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row>
    <row r="463" spans="1:60" outlineLevel="1">
      <c r="A463" s="100"/>
      <c r="B463" s="100"/>
      <c r="C463" s="266" t="s">
        <v>802</v>
      </c>
      <c r="D463" s="265"/>
      <c r="E463" s="264">
        <v>5.77</v>
      </c>
      <c r="F463" s="106"/>
      <c r="G463" s="106"/>
      <c r="H463" s="106"/>
      <c r="I463" s="106"/>
      <c r="J463" s="106"/>
      <c r="K463" s="106"/>
      <c r="L463" s="106"/>
      <c r="M463" s="106"/>
      <c r="N463" s="104"/>
      <c r="O463" s="104"/>
      <c r="P463" s="104"/>
      <c r="Q463" s="104"/>
      <c r="R463" s="104"/>
      <c r="S463" s="104"/>
      <c r="T463" s="105"/>
      <c r="U463" s="104"/>
      <c r="V463" s="99"/>
      <c r="W463" s="99"/>
      <c r="X463" s="99"/>
      <c r="Y463" s="99"/>
      <c r="Z463" s="99"/>
      <c r="AA463" s="99"/>
      <c r="AB463" s="99"/>
      <c r="AC463" s="99"/>
      <c r="AD463" s="99"/>
      <c r="AE463" s="99" t="s">
        <v>725</v>
      </c>
      <c r="AF463" s="99">
        <v>0</v>
      </c>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row>
    <row r="464" spans="1:60" outlineLevel="1">
      <c r="A464" s="100"/>
      <c r="B464" s="100"/>
      <c r="C464" s="266" t="s">
        <v>801</v>
      </c>
      <c r="D464" s="265"/>
      <c r="E464" s="264">
        <v>3.6850000000000001</v>
      </c>
      <c r="F464" s="106"/>
      <c r="G464" s="106"/>
      <c r="H464" s="106"/>
      <c r="I464" s="106"/>
      <c r="J464" s="106"/>
      <c r="K464" s="106"/>
      <c r="L464" s="106"/>
      <c r="M464" s="106"/>
      <c r="N464" s="104"/>
      <c r="O464" s="104"/>
      <c r="P464" s="104"/>
      <c r="Q464" s="104"/>
      <c r="R464" s="104"/>
      <c r="S464" s="104"/>
      <c r="T464" s="105"/>
      <c r="U464" s="104"/>
      <c r="V464" s="99"/>
      <c r="W464" s="99"/>
      <c r="X464" s="99"/>
      <c r="Y464" s="99"/>
      <c r="Z464" s="99"/>
      <c r="AA464" s="99"/>
      <c r="AB464" s="99"/>
      <c r="AC464" s="99"/>
      <c r="AD464" s="99"/>
      <c r="AE464" s="99" t="s">
        <v>725</v>
      </c>
      <c r="AF464" s="99">
        <v>0</v>
      </c>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row>
    <row r="465" spans="1:60" outlineLevel="1">
      <c r="A465" s="100"/>
      <c r="B465" s="100"/>
      <c r="C465" s="266" t="s">
        <v>800</v>
      </c>
      <c r="D465" s="265"/>
      <c r="E465" s="264">
        <v>7.79</v>
      </c>
      <c r="F465" s="106"/>
      <c r="G465" s="106"/>
      <c r="H465" s="106"/>
      <c r="I465" s="106"/>
      <c r="J465" s="106"/>
      <c r="K465" s="106"/>
      <c r="L465" s="106"/>
      <c r="M465" s="106"/>
      <c r="N465" s="104"/>
      <c r="O465" s="104"/>
      <c r="P465" s="104"/>
      <c r="Q465" s="104"/>
      <c r="R465" s="104"/>
      <c r="S465" s="104"/>
      <c r="T465" s="105"/>
      <c r="U465" s="104"/>
      <c r="V465" s="99"/>
      <c r="W465" s="99"/>
      <c r="X465" s="99"/>
      <c r="Y465" s="99"/>
      <c r="Z465" s="99"/>
      <c r="AA465" s="99"/>
      <c r="AB465" s="99"/>
      <c r="AC465" s="99"/>
      <c r="AD465" s="99"/>
      <c r="AE465" s="99" t="s">
        <v>725</v>
      </c>
      <c r="AF465" s="99">
        <v>0</v>
      </c>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row>
    <row r="466" spans="1:60" outlineLevel="1">
      <c r="A466" s="100">
        <v>123</v>
      </c>
      <c r="B466" s="100" t="s">
        <v>799</v>
      </c>
      <c r="C466" s="111" t="s">
        <v>798</v>
      </c>
      <c r="D466" s="104" t="s">
        <v>114</v>
      </c>
      <c r="E466" s="257">
        <v>35.618000000000002</v>
      </c>
      <c r="F466" s="256">
        <v>0</v>
      </c>
      <c r="G466" s="106">
        <f>ROUND(E466*F466,2)</f>
        <v>0</v>
      </c>
      <c r="H466" s="106"/>
      <c r="I466" s="106">
        <f>ROUND(E466*H466,2)</f>
        <v>0</v>
      </c>
      <c r="J466" s="106"/>
      <c r="K466" s="106">
        <f>ROUND(E466*J466,2)</f>
        <v>0</v>
      </c>
      <c r="L466" s="106">
        <v>21</v>
      </c>
      <c r="M466" s="106">
        <f>G466*(1+L466/100)</f>
        <v>0</v>
      </c>
      <c r="N466" s="104">
        <v>4.4999999999999999E-4</v>
      </c>
      <c r="O466" s="104">
        <f>ROUND(E466*N466,5)</f>
        <v>1.6029999999999999E-2</v>
      </c>
      <c r="P466" s="104">
        <v>0</v>
      </c>
      <c r="Q466" s="104">
        <f>ROUND(E466*P466,5)</f>
        <v>0</v>
      </c>
      <c r="R466" s="104"/>
      <c r="S466" s="104"/>
      <c r="T466" s="105">
        <v>0</v>
      </c>
      <c r="U466" s="104">
        <f>ROUND(E466*T466,2)</f>
        <v>0</v>
      </c>
      <c r="V466" s="99"/>
      <c r="W466" s="99"/>
      <c r="X466" s="99"/>
      <c r="Y466" s="99"/>
      <c r="Z466" s="99"/>
      <c r="AA466" s="99"/>
      <c r="AB466" s="99"/>
      <c r="AC466" s="99"/>
      <c r="AD466" s="99"/>
      <c r="AE466" s="99" t="s">
        <v>745</v>
      </c>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row>
    <row r="467" spans="1:60" outlineLevel="1">
      <c r="A467" s="100"/>
      <c r="B467" s="100"/>
      <c r="C467" s="266" t="s">
        <v>797</v>
      </c>
      <c r="D467" s="265"/>
      <c r="E467" s="264">
        <v>9.9550000000000001</v>
      </c>
      <c r="F467" s="106"/>
      <c r="G467" s="106"/>
      <c r="H467" s="106"/>
      <c r="I467" s="106"/>
      <c r="J467" s="106"/>
      <c r="K467" s="106"/>
      <c r="L467" s="106"/>
      <c r="M467" s="106"/>
      <c r="N467" s="104"/>
      <c r="O467" s="104"/>
      <c r="P467" s="104"/>
      <c r="Q467" s="104"/>
      <c r="R467" s="104"/>
      <c r="S467" s="104"/>
      <c r="T467" s="105"/>
      <c r="U467" s="104"/>
      <c r="V467" s="99"/>
      <c r="W467" s="99"/>
      <c r="X467" s="99"/>
      <c r="Y467" s="99"/>
      <c r="Z467" s="99"/>
      <c r="AA467" s="99"/>
      <c r="AB467" s="99"/>
      <c r="AC467" s="99"/>
      <c r="AD467" s="99"/>
      <c r="AE467" s="99" t="s">
        <v>725</v>
      </c>
      <c r="AF467" s="99">
        <v>0</v>
      </c>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row>
    <row r="468" spans="1:60" outlineLevel="1">
      <c r="A468" s="100"/>
      <c r="B468" s="100"/>
      <c r="C468" s="266" t="s">
        <v>796</v>
      </c>
      <c r="D468" s="265"/>
      <c r="E468" s="264">
        <v>6.6935000000000002</v>
      </c>
      <c r="F468" s="106"/>
      <c r="G468" s="106"/>
      <c r="H468" s="106"/>
      <c r="I468" s="106"/>
      <c r="J468" s="106"/>
      <c r="K468" s="106"/>
      <c r="L468" s="106"/>
      <c r="M468" s="106"/>
      <c r="N468" s="104"/>
      <c r="O468" s="104"/>
      <c r="P468" s="104"/>
      <c r="Q468" s="104"/>
      <c r="R468" s="104"/>
      <c r="S468" s="104"/>
      <c r="T468" s="105"/>
      <c r="U468" s="104"/>
      <c r="V468" s="99"/>
      <c r="W468" s="99"/>
      <c r="X468" s="99"/>
      <c r="Y468" s="99"/>
      <c r="Z468" s="99"/>
      <c r="AA468" s="99"/>
      <c r="AB468" s="99"/>
      <c r="AC468" s="99"/>
      <c r="AD468" s="99"/>
      <c r="AE468" s="99" t="s">
        <v>725</v>
      </c>
      <c r="AF468" s="99">
        <v>0</v>
      </c>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row>
    <row r="469" spans="1:60" outlineLevel="1">
      <c r="A469" s="100"/>
      <c r="B469" s="100"/>
      <c r="C469" s="266" t="s">
        <v>795</v>
      </c>
      <c r="D469" s="265"/>
      <c r="E469" s="264">
        <v>6.3470000000000004</v>
      </c>
      <c r="F469" s="106"/>
      <c r="G469" s="106"/>
      <c r="H469" s="106"/>
      <c r="I469" s="106"/>
      <c r="J469" s="106"/>
      <c r="K469" s="106"/>
      <c r="L469" s="106"/>
      <c r="M469" s="106"/>
      <c r="N469" s="104"/>
      <c r="O469" s="104"/>
      <c r="P469" s="104"/>
      <c r="Q469" s="104"/>
      <c r="R469" s="104"/>
      <c r="S469" s="104"/>
      <c r="T469" s="105"/>
      <c r="U469" s="104"/>
      <c r="V469" s="99"/>
      <c r="W469" s="99"/>
      <c r="X469" s="99"/>
      <c r="Y469" s="99"/>
      <c r="Z469" s="99"/>
      <c r="AA469" s="99"/>
      <c r="AB469" s="99"/>
      <c r="AC469" s="99"/>
      <c r="AD469" s="99"/>
      <c r="AE469" s="99" t="s">
        <v>725</v>
      </c>
      <c r="AF469" s="99">
        <v>0</v>
      </c>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row>
    <row r="470" spans="1:60" outlineLevel="1">
      <c r="A470" s="100"/>
      <c r="B470" s="100"/>
      <c r="C470" s="266" t="s">
        <v>794</v>
      </c>
      <c r="D470" s="265"/>
      <c r="E470" s="264">
        <v>4.0534999999999997</v>
      </c>
      <c r="F470" s="106"/>
      <c r="G470" s="106"/>
      <c r="H470" s="106"/>
      <c r="I470" s="106"/>
      <c r="J470" s="106"/>
      <c r="K470" s="106"/>
      <c r="L470" s="106"/>
      <c r="M470" s="106"/>
      <c r="N470" s="104"/>
      <c r="O470" s="104"/>
      <c r="P470" s="104"/>
      <c r="Q470" s="104"/>
      <c r="R470" s="104"/>
      <c r="S470" s="104"/>
      <c r="T470" s="105"/>
      <c r="U470" s="104"/>
      <c r="V470" s="99"/>
      <c r="W470" s="99"/>
      <c r="X470" s="99"/>
      <c r="Y470" s="99"/>
      <c r="Z470" s="99"/>
      <c r="AA470" s="99"/>
      <c r="AB470" s="99"/>
      <c r="AC470" s="99"/>
      <c r="AD470" s="99"/>
      <c r="AE470" s="99" t="s">
        <v>725</v>
      </c>
      <c r="AF470" s="99">
        <v>0</v>
      </c>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row>
    <row r="471" spans="1:60" outlineLevel="1">
      <c r="A471" s="100"/>
      <c r="B471" s="100"/>
      <c r="C471" s="266" t="s">
        <v>793</v>
      </c>
      <c r="D471" s="265"/>
      <c r="E471" s="264">
        <v>8.5690000000000008</v>
      </c>
      <c r="F471" s="106"/>
      <c r="G471" s="106"/>
      <c r="H471" s="106"/>
      <c r="I471" s="106"/>
      <c r="J471" s="106"/>
      <c r="K471" s="106"/>
      <c r="L471" s="106"/>
      <c r="M471" s="106"/>
      <c r="N471" s="104"/>
      <c r="O471" s="104"/>
      <c r="P471" s="104"/>
      <c r="Q471" s="104"/>
      <c r="R471" s="104"/>
      <c r="S471" s="104"/>
      <c r="T471" s="105"/>
      <c r="U471" s="104"/>
      <c r="V471" s="99"/>
      <c r="W471" s="99"/>
      <c r="X471" s="99"/>
      <c r="Y471" s="99"/>
      <c r="Z471" s="99"/>
      <c r="AA471" s="99"/>
      <c r="AB471" s="99"/>
      <c r="AC471" s="99"/>
      <c r="AD471" s="99"/>
      <c r="AE471" s="99" t="s">
        <v>725</v>
      </c>
      <c r="AF471" s="99">
        <v>0</v>
      </c>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row>
    <row r="472" spans="1:60" outlineLevel="1">
      <c r="A472" s="100">
        <v>124</v>
      </c>
      <c r="B472" s="100" t="s">
        <v>792</v>
      </c>
      <c r="C472" s="111" t="s">
        <v>791</v>
      </c>
      <c r="D472" s="104" t="s">
        <v>120</v>
      </c>
      <c r="E472" s="257">
        <v>1.7649999999999999E-2</v>
      </c>
      <c r="F472" s="256">
        <v>0</v>
      </c>
      <c r="G472" s="106">
        <f>ROUND(E472*F472,2)</f>
        <v>0</v>
      </c>
      <c r="H472" s="106"/>
      <c r="I472" s="106">
        <f>ROUND(E472*H472,2)</f>
        <v>0</v>
      </c>
      <c r="J472" s="106"/>
      <c r="K472" s="106">
        <f>ROUND(E472*J472,2)</f>
        <v>0</v>
      </c>
      <c r="L472" s="106">
        <v>21</v>
      </c>
      <c r="M472" s="106">
        <f>G472*(1+L472/100)</f>
        <v>0</v>
      </c>
      <c r="N472" s="104">
        <v>0</v>
      </c>
      <c r="O472" s="104">
        <f>ROUND(E472*N472,5)</f>
        <v>0</v>
      </c>
      <c r="P472" s="104">
        <v>0</v>
      </c>
      <c r="Q472" s="104">
        <f>ROUND(E472*P472,5)</f>
        <v>0</v>
      </c>
      <c r="R472" s="104"/>
      <c r="S472" s="104"/>
      <c r="T472" s="105">
        <v>1.5669999999999999</v>
      </c>
      <c r="U472" s="104">
        <f>ROUND(E472*T472,2)</f>
        <v>0.03</v>
      </c>
      <c r="V472" s="99"/>
      <c r="W472" s="99"/>
      <c r="X472" s="99"/>
      <c r="Y472" s="99"/>
      <c r="Z472" s="99"/>
      <c r="AA472" s="99"/>
      <c r="AB472" s="99"/>
      <c r="AC472" s="99"/>
      <c r="AD472" s="99"/>
      <c r="AE472" s="99" t="s">
        <v>79</v>
      </c>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row>
    <row r="473" spans="1:60">
      <c r="A473" s="263" t="s">
        <v>149</v>
      </c>
      <c r="B473" s="263" t="s">
        <v>790</v>
      </c>
      <c r="C473" s="262" t="s">
        <v>789</v>
      </c>
      <c r="D473" s="258"/>
      <c r="E473" s="261"/>
      <c r="F473" s="260"/>
      <c r="G473" s="260">
        <f>SUMIF(AE474:AE485,"&lt;&gt;NOR",G474:G485)</f>
        <v>0</v>
      </c>
      <c r="H473" s="260"/>
      <c r="I473" s="260">
        <f>SUM(I474:I485)</f>
        <v>0</v>
      </c>
      <c r="J473" s="260"/>
      <c r="K473" s="260">
        <f>SUM(K474:K485)</f>
        <v>0</v>
      </c>
      <c r="L473" s="260"/>
      <c r="M473" s="260">
        <f>SUM(M474:M485)</f>
        <v>0</v>
      </c>
      <c r="N473" s="258"/>
      <c r="O473" s="258">
        <f>SUM(O474:O485)</f>
        <v>5.8063200000000004</v>
      </c>
      <c r="P473" s="258"/>
      <c r="Q473" s="258">
        <f>SUM(Q474:Q485)</f>
        <v>0</v>
      </c>
      <c r="R473" s="258"/>
      <c r="S473" s="258"/>
      <c r="T473" s="259"/>
      <c r="U473" s="258">
        <f>SUM(U474:U485)</f>
        <v>348.18</v>
      </c>
      <c r="AE473" t="s">
        <v>78</v>
      </c>
    </row>
    <row r="474" spans="1:60" ht="22.5" outlineLevel="1">
      <c r="A474" s="100">
        <v>125</v>
      </c>
      <c r="B474" s="100" t="s">
        <v>788</v>
      </c>
      <c r="C474" s="111" t="s">
        <v>787</v>
      </c>
      <c r="D474" s="104" t="s">
        <v>114</v>
      </c>
      <c r="E474" s="257">
        <v>12.5</v>
      </c>
      <c r="F474" s="256">
        <v>0</v>
      </c>
      <c r="G474" s="106">
        <f>ROUND(E474*F474,2)</f>
        <v>0</v>
      </c>
      <c r="H474" s="106"/>
      <c r="I474" s="106">
        <f>ROUND(E474*H474,2)</f>
        <v>0</v>
      </c>
      <c r="J474" s="106"/>
      <c r="K474" s="106">
        <f>ROUND(E474*J474,2)</f>
        <v>0</v>
      </c>
      <c r="L474" s="106">
        <v>21</v>
      </c>
      <c r="M474" s="106">
        <f>G474*(1+L474/100)</f>
        <v>0</v>
      </c>
      <c r="N474" s="104">
        <v>0.01</v>
      </c>
      <c r="O474" s="104">
        <f>ROUND(E474*N474,5)</f>
        <v>0.125</v>
      </c>
      <c r="P474" s="104">
        <v>0</v>
      </c>
      <c r="Q474" s="104">
        <f>ROUND(E474*P474,5)</f>
        <v>0</v>
      </c>
      <c r="R474" s="104"/>
      <c r="S474" s="104"/>
      <c r="T474" s="105">
        <v>7.11</v>
      </c>
      <c r="U474" s="104">
        <f>ROUND(E474*T474,2)</f>
        <v>88.88</v>
      </c>
      <c r="V474" s="99"/>
      <c r="W474" s="99"/>
      <c r="X474" s="99"/>
      <c r="Y474" s="99"/>
      <c r="Z474" s="99"/>
      <c r="AA474" s="99"/>
      <c r="AB474" s="99"/>
      <c r="AC474" s="99"/>
      <c r="AD474" s="99"/>
      <c r="AE474" s="99" t="s">
        <v>79</v>
      </c>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row>
    <row r="475" spans="1:60" outlineLevel="1">
      <c r="A475" s="100"/>
      <c r="B475" s="100"/>
      <c r="C475" s="266" t="s">
        <v>786</v>
      </c>
      <c r="D475" s="265"/>
      <c r="E475" s="264">
        <v>12.5</v>
      </c>
      <c r="F475" s="106"/>
      <c r="G475" s="106"/>
      <c r="H475" s="106"/>
      <c r="I475" s="106"/>
      <c r="J475" s="106"/>
      <c r="K475" s="106"/>
      <c r="L475" s="106"/>
      <c r="M475" s="106"/>
      <c r="N475" s="104"/>
      <c r="O475" s="104"/>
      <c r="P475" s="104"/>
      <c r="Q475" s="104"/>
      <c r="R475" s="104"/>
      <c r="S475" s="104"/>
      <c r="T475" s="105"/>
      <c r="U475" s="104"/>
      <c r="V475" s="99"/>
      <c r="W475" s="99"/>
      <c r="X475" s="99"/>
      <c r="Y475" s="99"/>
      <c r="Z475" s="99"/>
      <c r="AA475" s="99"/>
      <c r="AB475" s="99"/>
      <c r="AC475" s="99"/>
      <c r="AD475" s="99"/>
      <c r="AE475" s="99" t="s">
        <v>725</v>
      </c>
      <c r="AF475" s="99">
        <v>0</v>
      </c>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row>
    <row r="476" spans="1:60" ht="22.5" outlineLevel="1">
      <c r="A476" s="100">
        <v>126</v>
      </c>
      <c r="B476" s="100" t="s">
        <v>785</v>
      </c>
      <c r="C476" s="111" t="s">
        <v>784</v>
      </c>
      <c r="D476" s="104" t="s">
        <v>131</v>
      </c>
      <c r="E476" s="257">
        <v>366.9</v>
      </c>
      <c r="F476" s="256">
        <v>0</v>
      </c>
      <c r="G476" s="106">
        <f>ROUND(E476*F476,2)</f>
        <v>0</v>
      </c>
      <c r="H476" s="106"/>
      <c r="I476" s="106">
        <f>ROUND(E476*H476,2)</f>
        <v>0</v>
      </c>
      <c r="J476" s="106"/>
      <c r="K476" s="106">
        <f>ROUND(E476*J476,2)</f>
        <v>0</v>
      </c>
      <c r="L476" s="106">
        <v>21</v>
      </c>
      <c r="M476" s="106">
        <f>G476*(1+L476/100)</f>
        <v>0</v>
      </c>
      <c r="N476" s="104">
        <v>2.5500000000000002E-3</v>
      </c>
      <c r="O476" s="104">
        <f>ROUND(E476*N476,5)</f>
        <v>0.93559999999999999</v>
      </c>
      <c r="P476" s="104">
        <v>0</v>
      </c>
      <c r="Q476" s="104">
        <f>ROUND(E476*P476,5)</f>
        <v>0</v>
      </c>
      <c r="R476" s="104"/>
      <c r="S476" s="104"/>
      <c r="T476" s="105">
        <v>0.67900000000000005</v>
      </c>
      <c r="U476" s="104">
        <f>ROUND(E476*T476,2)</f>
        <v>249.13</v>
      </c>
      <c r="V476" s="99"/>
      <c r="W476" s="99"/>
      <c r="X476" s="99"/>
      <c r="Y476" s="99"/>
      <c r="Z476" s="99"/>
      <c r="AA476" s="99"/>
      <c r="AB476" s="99"/>
      <c r="AC476" s="99"/>
      <c r="AD476" s="99"/>
      <c r="AE476" s="99" t="s">
        <v>79</v>
      </c>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row>
    <row r="477" spans="1:60" outlineLevel="1">
      <c r="A477" s="100"/>
      <c r="B477" s="100"/>
      <c r="C477" s="383" t="s">
        <v>783</v>
      </c>
      <c r="D477" s="384"/>
      <c r="E477" s="385"/>
      <c r="F477" s="386"/>
      <c r="G477" s="366"/>
      <c r="H477" s="106"/>
      <c r="I477" s="106"/>
      <c r="J477" s="106"/>
      <c r="K477" s="106"/>
      <c r="L477" s="106"/>
      <c r="M477" s="106"/>
      <c r="N477" s="104"/>
      <c r="O477" s="104"/>
      <c r="P477" s="104"/>
      <c r="Q477" s="104"/>
      <c r="R477" s="104"/>
      <c r="S477" s="104"/>
      <c r="T477" s="105"/>
      <c r="U477" s="104"/>
      <c r="V477" s="99"/>
      <c r="W477" s="99"/>
      <c r="X477" s="99"/>
      <c r="Y477" s="99"/>
      <c r="Z477" s="99"/>
      <c r="AA477" s="99"/>
      <c r="AB477" s="99"/>
      <c r="AC477" s="99"/>
      <c r="AD477" s="99"/>
      <c r="AE477" s="99" t="s">
        <v>80</v>
      </c>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101" t="str">
        <f>C477</f>
        <v>vč. provedení tesařských spojů, spojovacího materiálu dle PD, kotvení a osazení</v>
      </c>
      <c r="BB477" s="99"/>
      <c r="BC477" s="99"/>
      <c r="BD477" s="99"/>
      <c r="BE477" s="99"/>
      <c r="BF477" s="99"/>
      <c r="BG477" s="99"/>
      <c r="BH477" s="99"/>
    </row>
    <row r="478" spans="1:60" ht="33.75" outlineLevel="1">
      <c r="A478" s="100"/>
      <c r="B478" s="100"/>
      <c r="C478" s="266" t="s">
        <v>782</v>
      </c>
      <c r="D478" s="265"/>
      <c r="E478" s="264">
        <v>161.13999999999999</v>
      </c>
      <c r="F478" s="106"/>
      <c r="G478" s="106"/>
      <c r="H478" s="106"/>
      <c r="I478" s="106"/>
      <c r="J478" s="106"/>
      <c r="K478" s="106"/>
      <c r="L478" s="106"/>
      <c r="M478" s="106"/>
      <c r="N478" s="104"/>
      <c r="O478" s="104"/>
      <c r="P478" s="104"/>
      <c r="Q478" s="104"/>
      <c r="R478" s="104"/>
      <c r="S478" s="104"/>
      <c r="T478" s="105"/>
      <c r="U478" s="104"/>
      <c r="V478" s="99"/>
      <c r="W478" s="99"/>
      <c r="X478" s="99"/>
      <c r="Y478" s="99"/>
      <c r="Z478" s="99"/>
      <c r="AA478" s="99"/>
      <c r="AB478" s="99"/>
      <c r="AC478" s="99"/>
      <c r="AD478" s="99"/>
      <c r="AE478" s="99" t="s">
        <v>725</v>
      </c>
      <c r="AF478" s="99">
        <v>0</v>
      </c>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row>
    <row r="479" spans="1:60" ht="33.75" outlineLevel="1">
      <c r="A479" s="100"/>
      <c r="B479" s="100"/>
      <c r="C479" s="266" t="s">
        <v>781</v>
      </c>
      <c r="D479" s="265"/>
      <c r="E479" s="264">
        <v>205.76</v>
      </c>
      <c r="F479" s="106"/>
      <c r="G479" s="106"/>
      <c r="H479" s="106"/>
      <c r="I479" s="106"/>
      <c r="J479" s="106"/>
      <c r="K479" s="106"/>
      <c r="L479" s="106"/>
      <c r="M479" s="106"/>
      <c r="N479" s="104"/>
      <c r="O479" s="104"/>
      <c r="P479" s="104"/>
      <c r="Q479" s="104"/>
      <c r="R479" s="104"/>
      <c r="S479" s="104"/>
      <c r="T479" s="105"/>
      <c r="U479" s="104"/>
      <c r="V479" s="99"/>
      <c r="W479" s="99"/>
      <c r="X479" s="99"/>
      <c r="Y479" s="99"/>
      <c r="Z479" s="99"/>
      <c r="AA479" s="99"/>
      <c r="AB479" s="99"/>
      <c r="AC479" s="99"/>
      <c r="AD479" s="99"/>
      <c r="AE479" s="99" t="s">
        <v>725</v>
      </c>
      <c r="AF479" s="99">
        <v>0</v>
      </c>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row>
    <row r="480" spans="1:60" outlineLevel="1">
      <c r="A480" s="100">
        <v>127</v>
      </c>
      <c r="B480" s="100" t="s">
        <v>780</v>
      </c>
      <c r="C480" s="111" t="s">
        <v>779</v>
      </c>
      <c r="D480" s="104" t="s">
        <v>113</v>
      </c>
      <c r="E480" s="257">
        <v>6.3276300000000001</v>
      </c>
      <c r="F480" s="256">
        <v>0</v>
      </c>
      <c r="G480" s="106">
        <f>ROUND(E480*F480,2)</f>
        <v>0</v>
      </c>
      <c r="H480" s="106"/>
      <c r="I480" s="106">
        <f>ROUND(E480*H480,2)</f>
        <v>0</v>
      </c>
      <c r="J480" s="106"/>
      <c r="K480" s="106">
        <f>ROUND(E480*J480,2)</f>
        <v>0</v>
      </c>
      <c r="L480" s="106">
        <v>21</v>
      </c>
      <c r="M480" s="106">
        <f>G480*(1+L480/100)</f>
        <v>0</v>
      </c>
      <c r="N480" s="104">
        <v>0.75</v>
      </c>
      <c r="O480" s="104">
        <f>ROUND(E480*N480,5)</f>
        <v>4.7457200000000004</v>
      </c>
      <c r="P480" s="104">
        <v>0</v>
      </c>
      <c r="Q480" s="104">
        <f>ROUND(E480*P480,5)</f>
        <v>0</v>
      </c>
      <c r="R480" s="104"/>
      <c r="S480" s="104"/>
      <c r="T480" s="105">
        <v>0</v>
      </c>
      <c r="U480" s="104">
        <f>ROUND(E480*T480,2)</f>
        <v>0</v>
      </c>
      <c r="V480" s="99"/>
      <c r="W480" s="99"/>
      <c r="X480" s="99"/>
      <c r="Y480" s="99"/>
      <c r="Z480" s="99"/>
      <c r="AA480" s="99"/>
      <c r="AB480" s="99"/>
      <c r="AC480" s="99"/>
      <c r="AD480" s="99"/>
      <c r="AE480" s="99" t="s">
        <v>745</v>
      </c>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row>
    <row r="481" spans="1:60" outlineLevel="1">
      <c r="A481" s="100"/>
      <c r="B481" s="100"/>
      <c r="C481" s="383" t="s">
        <v>778</v>
      </c>
      <c r="D481" s="384"/>
      <c r="E481" s="385"/>
      <c r="F481" s="386"/>
      <c r="G481" s="366"/>
      <c r="H481" s="106"/>
      <c r="I481" s="106"/>
      <c r="J481" s="106"/>
      <c r="K481" s="106"/>
      <c r="L481" s="106"/>
      <c r="M481" s="106"/>
      <c r="N481" s="104"/>
      <c r="O481" s="104"/>
      <c r="P481" s="104"/>
      <c r="Q481" s="104"/>
      <c r="R481" s="104"/>
      <c r="S481" s="104"/>
      <c r="T481" s="105"/>
      <c r="U481" s="104"/>
      <c r="V481" s="99"/>
      <c r="W481" s="99"/>
      <c r="X481" s="99"/>
      <c r="Y481" s="99"/>
      <c r="Z481" s="99"/>
      <c r="AA481" s="99"/>
      <c r="AB481" s="99"/>
      <c r="AC481" s="99"/>
      <c r="AD481" s="99"/>
      <c r="AE481" s="99" t="s">
        <v>80</v>
      </c>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101" t="str">
        <f>C481</f>
        <v xml:space="preserve"> akát tř. pevnosti D30</v>
      </c>
      <c r="BB481" s="99"/>
      <c r="BC481" s="99"/>
      <c r="BD481" s="99"/>
      <c r="BE481" s="99"/>
      <c r="BF481" s="99"/>
      <c r="BG481" s="99"/>
      <c r="BH481" s="99"/>
    </row>
    <row r="482" spans="1:60" outlineLevel="1">
      <c r="A482" s="100"/>
      <c r="B482" s="100"/>
      <c r="C482" s="266" t="s">
        <v>777</v>
      </c>
      <c r="D482" s="265"/>
      <c r="E482" s="264">
        <v>1.4970000000000001</v>
      </c>
      <c r="F482" s="106"/>
      <c r="G482" s="106"/>
      <c r="H482" s="106"/>
      <c r="I482" s="106"/>
      <c r="J482" s="106"/>
      <c r="K482" s="106"/>
      <c r="L482" s="106"/>
      <c r="M482" s="106"/>
      <c r="N482" s="104"/>
      <c r="O482" s="104"/>
      <c r="P482" s="104"/>
      <c r="Q482" s="104"/>
      <c r="R482" s="104"/>
      <c r="S482" s="104"/>
      <c r="T482" s="105"/>
      <c r="U482" s="104"/>
      <c r="V482" s="99"/>
      <c r="W482" s="99"/>
      <c r="X482" s="99"/>
      <c r="Y482" s="99"/>
      <c r="Z482" s="99"/>
      <c r="AA482" s="99"/>
      <c r="AB482" s="99"/>
      <c r="AC482" s="99"/>
      <c r="AD482" s="99"/>
      <c r="AE482" s="99" t="s">
        <v>725</v>
      </c>
      <c r="AF482" s="99">
        <v>0</v>
      </c>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row>
    <row r="483" spans="1:60" outlineLevel="1">
      <c r="A483" s="100"/>
      <c r="B483" s="100"/>
      <c r="C483" s="266" t="s">
        <v>776</v>
      </c>
      <c r="D483" s="265"/>
      <c r="E483" s="264">
        <v>1.8477760000000001</v>
      </c>
      <c r="F483" s="106"/>
      <c r="G483" s="106"/>
      <c r="H483" s="106"/>
      <c r="I483" s="106"/>
      <c r="J483" s="106"/>
      <c r="K483" s="106"/>
      <c r="L483" s="106"/>
      <c r="M483" s="106"/>
      <c r="N483" s="104"/>
      <c r="O483" s="104"/>
      <c r="P483" s="104"/>
      <c r="Q483" s="104"/>
      <c r="R483" s="104"/>
      <c r="S483" s="104"/>
      <c r="T483" s="105"/>
      <c r="U483" s="104"/>
      <c r="V483" s="99"/>
      <c r="W483" s="99"/>
      <c r="X483" s="99"/>
      <c r="Y483" s="99"/>
      <c r="Z483" s="99"/>
      <c r="AA483" s="99"/>
      <c r="AB483" s="99"/>
      <c r="AC483" s="99"/>
      <c r="AD483" s="99"/>
      <c r="AE483" s="99" t="s">
        <v>725</v>
      </c>
      <c r="AF483" s="99">
        <v>0</v>
      </c>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row>
    <row r="484" spans="1:60" ht="33.75" outlineLevel="1">
      <c r="A484" s="100"/>
      <c r="B484" s="100"/>
      <c r="C484" s="266" t="s">
        <v>775</v>
      </c>
      <c r="D484" s="265"/>
      <c r="E484" s="264">
        <v>2.9828540000000001</v>
      </c>
      <c r="F484" s="106"/>
      <c r="G484" s="106"/>
      <c r="H484" s="106"/>
      <c r="I484" s="106"/>
      <c r="J484" s="106"/>
      <c r="K484" s="106"/>
      <c r="L484" s="106"/>
      <c r="M484" s="106"/>
      <c r="N484" s="104"/>
      <c r="O484" s="104"/>
      <c r="P484" s="104"/>
      <c r="Q484" s="104"/>
      <c r="R484" s="104"/>
      <c r="S484" s="104"/>
      <c r="T484" s="105"/>
      <c r="U484" s="104"/>
      <c r="V484" s="99"/>
      <c r="W484" s="99"/>
      <c r="X484" s="99"/>
      <c r="Y484" s="99"/>
      <c r="Z484" s="99"/>
      <c r="AA484" s="99"/>
      <c r="AB484" s="99"/>
      <c r="AC484" s="99"/>
      <c r="AD484" s="99"/>
      <c r="AE484" s="99" t="s">
        <v>725</v>
      </c>
      <c r="AF484" s="99">
        <v>0</v>
      </c>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row>
    <row r="485" spans="1:60" ht="22.5" outlineLevel="1">
      <c r="A485" s="100">
        <v>128</v>
      </c>
      <c r="B485" s="100" t="s">
        <v>774</v>
      </c>
      <c r="C485" s="111" t="s">
        <v>773</v>
      </c>
      <c r="D485" s="104" t="s">
        <v>120</v>
      </c>
      <c r="E485" s="257">
        <v>5.8063200000000004</v>
      </c>
      <c r="F485" s="256">
        <v>0</v>
      </c>
      <c r="G485" s="106">
        <f>ROUND(E485*F485,2)</f>
        <v>0</v>
      </c>
      <c r="H485" s="106"/>
      <c r="I485" s="106">
        <f>ROUND(E485*H485,2)</f>
        <v>0</v>
      </c>
      <c r="J485" s="106"/>
      <c r="K485" s="106">
        <f>ROUND(E485*J485,2)</f>
        <v>0</v>
      </c>
      <c r="L485" s="106">
        <v>21</v>
      </c>
      <c r="M485" s="106">
        <f>G485*(1+L485/100)</f>
        <v>0</v>
      </c>
      <c r="N485" s="104">
        <v>0</v>
      </c>
      <c r="O485" s="104">
        <f>ROUND(E485*N485,5)</f>
        <v>0</v>
      </c>
      <c r="P485" s="104">
        <v>0</v>
      </c>
      <c r="Q485" s="104">
        <f>ROUND(E485*P485,5)</f>
        <v>0</v>
      </c>
      <c r="R485" s="104"/>
      <c r="S485" s="104"/>
      <c r="T485" s="105">
        <v>1.7509999999999999</v>
      </c>
      <c r="U485" s="104">
        <f>ROUND(E485*T485,2)</f>
        <v>10.17</v>
      </c>
      <c r="V485" s="99"/>
      <c r="W485" s="99"/>
      <c r="X485" s="99"/>
      <c r="Y485" s="99"/>
      <c r="Z485" s="99"/>
      <c r="AA485" s="99"/>
      <c r="AB485" s="99"/>
      <c r="AC485" s="99"/>
      <c r="AD485" s="99"/>
      <c r="AE485" s="99" t="s">
        <v>79</v>
      </c>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row>
    <row r="486" spans="1:60">
      <c r="A486" s="263" t="s">
        <v>149</v>
      </c>
      <c r="B486" s="263" t="s">
        <v>383</v>
      </c>
      <c r="C486" s="262" t="s">
        <v>382</v>
      </c>
      <c r="D486" s="258"/>
      <c r="E486" s="261"/>
      <c r="F486" s="260"/>
      <c r="G486" s="260">
        <f>SUMIF(AE487:AE510,"&lt;&gt;NOR",G487:G510)</f>
        <v>0</v>
      </c>
      <c r="H486" s="260"/>
      <c r="I486" s="260">
        <f>SUM(I487:I510)</f>
        <v>0</v>
      </c>
      <c r="J486" s="260"/>
      <c r="K486" s="260">
        <f>SUM(K487:K510)</f>
        <v>0</v>
      </c>
      <c r="L486" s="260"/>
      <c r="M486" s="260">
        <f>SUM(M487:M510)</f>
        <v>0</v>
      </c>
      <c r="N486" s="258"/>
      <c r="O486" s="258">
        <f>SUM(O487:O510)</f>
        <v>1.4001600000000001</v>
      </c>
      <c r="P486" s="258"/>
      <c r="Q486" s="258">
        <f>SUM(Q487:Q510)</f>
        <v>0</v>
      </c>
      <c r="R486" s="258"/>
      <c r="S486" s="258"/>
      <c r="T486" s="259"/>
      <c r="U486" s="258">
        <f>SUM(U487:U510)</f>
        <v>146.72</v>
      </c>
      <c r="AE486" t="s">
        <v>78</v>
      </c>
    </row>
    <row r="487" spans="1:60" ht="22.5" outlineLevel="1">
      <c r="A487" s="100">
        <v>129</v>
      </c>
      <c r="B487" s="100" t="s">
        <v>772</v>
      </c>
      <c r="C487" s="111" t="s">
        <v>771</v>
      </c>
      <c r="D487" s="104" t="s">
        <v>117</v>
      </c>
      <c r="E487" s="257">
        <v>838.4</v>
      </c>
      <c r="F487" s="256">
        <v>0</v>
      </c>
      <c r="G487" s="106">
        <f>ROUND(E487*F487,2)</f>
        <v>0</v>
      </c>
      <c r="H487" s="106"/>
      <c r="I487" s="106">
        <f>ROUND(E487*H487,2)</f>
        <v>0</v>
      </c>
      <c r="J487" s="106"/>
      <c r="K487" s="106">
        <f>ROUND(E487*J487,2)</f>
        <v>0</v>
      </c>
      <c r="L487" s="106">
        <v>21</v>
      </c>
      <c r="M487" s="106">
        <f>G487*(1+L487/100)</f>
        <v>0</v>
      </c>
      <c r="N487" s="104">
        <v>5.0000000000000002E-5</v>
      </c>
      <c r="O487" s="104">
        <f>ROUND(E487*N487,5)</f>
        <v>4.1919999999999999E-2</v>
      </c>
      <c r="P487" s="104">
        <v>0</v>
      </c>
      <c r="Q487" s="104">
        <f>ROUND(E487*P487,5)</f>
        <v>0</v>
      </c>
      <c r="R487" s="104"/>
      <c r="S487" s="104"/>
      <c r="T487" s="105">
        <v>5.1999999999999998E-2</v>
      </c>
      <c r="U487" s="104">
        <f>ROUND(E487*T487,2)</f>
        <v>43.6</v>
      </c>
      <c r="V487" s="99"/>
      <c r="W487" s="99"/>
      <c r="X487" s="99"/>
      <c r="Y487" s="99"/>
      <c r="Z487" s="99"/>
      <c r="AA487" s="99"/>
      <c r="AB487" s="99"/>
      <c r="AC487" s="99"/>
      <c r="AD487" s="99"/>
      <c r="AE487" s="99" t="s">
        <v>79</v>
      </c>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row>
    <row r="488" spans="1:60" outlineLevel="1">
      <c r="A488" s="100"/>
      <c r="B488" s="100"/>
      <c r="C488" s="266" t="s">
        <v>768</v>
      </c>
      <c r="D488" s="265"/>
      <c r="E488" s="264">
        <v>838.4</v>
      </c>
      <c r="F488" s="106"/>
      <c r="G488" s="106"/>
      <c r="H488" s="106"/>
      <c r="I488" s="106"/>
      <c r="J488" s="106"/>
      <c r="K488" s="106"/>
      <c r="L488" s="106"/>
      <c r="M488" s="106"/>
      <c r="N488" s="104"/>
      <c r="O488" s="104"/>
      <c r="P488" s="104"/>
      <c r="Q488" s="104"/>
      <c r="R488" s="104"/>
      <c r="S488" s="104"/>
      <c r="T488" s="105"/>
      <c r="U488" s="104"/>
      <c r="V488" s="99"/>
      <c r="W488" s="99"/>
      <c r="X488" s="99"/>
      <c r="Y488" s="99"/>
      <c r="Z488" s="99"/>
      <c r="AA488" s="99"/>
      <c r="AB488" s="99"/>
      <c r="AC488" s="99"/>
      <c r="AD488" s="99"/>
      <c r="AE488" s="99" t="s">
        <v>725</v>
      </c>
      <c r="AF488" s="99">
        <v>0</v>
      </c>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row>
    <row r="489" spans="1:60" ht="22.5" outlineLevel="1">
      <c r="A489" s="100">
        <v>130</v>
      </c>
      <c r="B489" s="100" t="s">
        <v>770</v>
      </c>
      <c r="C489" s="111" t="s">
        <v>769</v>
      </c>
      <c r="D489" s="104" t="s">
        <v>117</v>
      </c>
      <c r="E489" s="257">
        <v>838.4</v>
      </c>
      <c r="F489" s="256">
        <v>0</v>
      </c>
      <c r="G489" s="106">
        <f>ROUND(E489*F489,2)</f>
        <v>0</v>
      </c>
      <c r="H489" s="106"/>
      <c r="I489" s="106">
        <f>ROUND(E489*H489,2)</f>
        <v>0</v>
      </c>
      <c r="J489" s="106"/>
      <c r="K489" s="106">
        <f>ROUND(E489*J489,2)</f>
        <v>0</v>
      </c>
      <c r="L489" s="106">
        <v>21</v>
      </c>
      <c r="M489" s="106">
        <f>G489*(1+L489/100)</f>
        <v>0</v>
      </c>
      <c r="N489" s="104">
        <v>0</v>
      </c>
      <c r="O489" s="104">
        <f>ROUND(E489*N489,5)</f>
        <v>0</v>
      </c>
      <c r="P489" s="104">
        <v>0</v>
      </c>
      <c r="Q489" s="104">
        <f>ROUND(E489*P489,5)</f>
        <v>0</v>
      </c>
      <c r="R489" s="104"/>
      <c r="S489" s="104"/>
      <c r="T489" s="105">
        <v>0</v>
      </c>
      <c r="U489" s="104">
        <f>ROUND(E489*T489,2)</f>
        <v>0</v>
      </c>
      <c r="V489" s="99"/>
      <c r="W489" s="99"/>
      <c r="X489" s="99"/>
      <c r="Y489" s="99"/>
      <c r="Z489" s="99"/>
      <c r="AA489" s="99"/>
      <c r="AB489" s="99"/>
      <c r="AC489" s="99"/>
      <c r="AD489" s="99"/>
      <c r="AE489" s="99" t="s">
        <v>79</v>
      </c>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row>
    <row r="490" spans="1:60" outlineLevel="1">
      <c r="A490" s="100"/>
      <c r="B490" s="100"/>
      <c r="C490" s="266" t="s">
        <v>768</v>
      </c>
      <c r="D490" s="265"/>
      <c r="E490" s="264">
        <v>838.4</v>
      </c>
      <c r="F490" s="106"/>
      <c r="G490" s="106"/>
      <c r="H490" s="106"/>
      <c r="I490" s="106"/>
      <c r="J490" s="106"/>
      <c r="K490" s="106"/>
      <c r="L490" s="106"/>
      <c r="M490" s="106"/>
      <c r="N490" s="104"/>
      <c r="O490" s="104"/>
      <c r="P490" s="104"/>
      <c r="Q490" s="104"/>
      <c r="R490" s="104"/>
      <c r="S490" s="104"/>
      <c r="T490" s="105"/>
      <c r="U490" s="104"/>
      <c r="V490" s="99"/>
      <c r="W490" s="99"/>
      <c r="X490" s="99"/>
      <c r="Y490" s="99"/>
      <c r="Z490" s="99"/>
      <c r="AA490" s="99"/>
      <c r="AB490" s="99"/>
      <c r="AC490" s="99"/>
      <c r="AD490" s="99"/>
      <c r="AE490" s="99" t="s">
        <v>725</v>
      </c>
      <c r="AF490" s="99">
        <v>0</v>
      </c>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row>
    <row r="491" spans="1:60" outlineLevel="1">
      <c r="A491" s="100">
        <v>131</v>
      </c>
      <c r="B491" s="100" t="s">
        <v>767</v>
      </c>
      <c r="C491" s="111" t="s">
        <v>766</v>
      </c>
      <c r="D491" s="104" t="s">
        <v>120</v>
      </c>
      <c r="E491" s="257">
        <v>0.6956</v>
      </c>
      <c r="F491" s="256">
        <v>0</v>
      </c>
      <c r="G491" s="106">
        <f>ROUND(E491*F491,2)</f>
        <v>0</v>
      </c>
      <c r="H491" s="106"/>
      <c r="I491" s="106">
        <f>ROUND(E491*H491,2)</f>
        <v>0</v>
      </c>
      <c r="J491" s="106"/>
      <c r="K491" s="106">
        <f>ROUND(E491*J491,2)</f>
        <v>0</v>
      </c>
      <c r="L491" s="106">
        <v>21</v>
      </c>
      <c r="M491" s="106">
        <f>G491*(1+L491/100)</f>
        <v>0</v>
      </c>
      <c r="N491" s="104">
        <v>1</v>
      </c>
      <c r="O491" s="104">
        <f>ROUND(E491*N491,5)</f>
        <v>0.6956</v>
      </c>
      <c r="P491" s="104">
        <v>0</v>
      </c>
      <c r="Q491" s="104">
        <f>ROUND(E491*P491,5)</f>
        <v>0</v>
      </c>
      <c r="R491" s="104"/>
      <c r="S491" s="104"/>
      <c r="T491" s="105">
        <v>0</v>
      </c>
      <c r="U491" s="104">
        <f>ROUND(E491*T491,2)</f>
        <v>0</v>
      </c>
      <c r="V491" s="99"/>
      <c r="W491" s="99"/>
      <c r="X491" s="99"/>
      <c r="Y491" s="99"/>
      <c r="Z491" s="99"/>
      <c r="AA491" s="99"/>
      <c r="AB491" s="99"/>
      <c r="AC491" s="99"/>
      <c r="AD491" s="99"/>
      <c r="AE491" s="99" t="s">
        <v>745</v>
      </c>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row>
    <row r="492" spans="1:60" outlineLevel="1">
      <c r="A492" s="100"/>
      <c r="B492" s="100"/>
      <c r="C492" s="266" t="s">
        <v>765</v>
      </c>
      <c r="D492" s="265"/>
      <c r="E492" s="264">
        <v>0.6956</v>
      </c>
      <c r="F492" s="106"/>
      <c r="G492" s="106"/>
      <c r="H492" s="106"/>
      <c r="I492" s="106"/>
      <c r="J492" s="106"/>
      <c r="K492" s="106"/>
      <c r="L492" s="106"/>
      <c r="M492" s="106"/>
      <c r="N492" s="104"/>
      <c r="O492" s="104"/>
      <c r="P492" s="104"/>
      <c r="Q492" s="104"/>
      <c r="R492" s="104"/>
      <c r="S492" s="104"/>
      <c r="T492" s="105"/>
      <c r="U492" s="104"/>
      <c r="V492" s="99"/>
      <c r="W492" s="99"/>
      <c r="X492" s="99"/>
      <c r="Y492" s="99"/>
      <c r="Z492" s="99"/>
      <c r="AA492" s="99"/>
      <c r="AB492" s="99"/>
      <c r="AC492" s="99"/>
      <c r="AD492" s="99"/>
      <c r="AE492" s="99" t="s">
        <v>725</v>
      </c>
      <c r="AF492" s="99">
        <v>0</v>
      </c>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row>
    <row r="493" spans="1:60" outlineLevel="1">
      <c r="A493" s="100">
        <v>132</v>
      </c>
      <c r="B493" s="100" t="s">
        <v>764</v>
      </c>
      <c r="C493" s="111" t="s">
        <v>763</v>
      </c>
      <c r="D493" s="104" t="s">
        <v>120</v>
      </c>
      <c r="E493" s="257">
        <v>4.1500000000000002E-2</v>
      </c>
      <c r="F493" s="256">
        <v>0</v>
      </c>
      <c r="G493" s="106">
        <f>ROUND(E493*F493,2)</f>
        <v>0</v>
      </c>
      <c r="H493" s="106"/>
      <c r="I493" s="106">
        <f>ROUND(E493*H493,2)</f>
        <v>0</v>
      </c>
      <c r="J493" s="106"/>
      <c r="K493" s="106">
        <f>ROUND(E493*J493,2)</f>
        <v>0</v>
      </c>
      <c r="L493" s="106">
        <v>21</v>
      </c>
      <c r="M493" s="106">
        <f>G493*(1+L493/100)</f>
        <v>0</v>
      </c>
      <c r="N493" s="104">
        <v>1</v>
      </c>
      <c r="O493" s="104">
        <f>ROUND(E493*N493,5)</f>
        <v>4.1500000000000002E-2</v>
      </c>
      <c r="P493" s="104">
        <v>0</v>
      </c>
      <c r="Q493" s="104">
        <f>ROUND(E493*P493,5)</f>
        <v>0</v>
      </c>
      <c r="R493" s="104"/>
      <c r="S493" s="104"/>
      <c r="T493" s="105">
        <v>0</v>
      </c>
      <c r="U493" s="104">
        <f>ROUND(E493*T493,2)</f>
        <v>0</v>
      </c>
      <c r="V493" s="99"/>
      <c r="W493" s="99"/>
      <c r="X493" s="99"/>
      <c r="Y493" s="99"/>
      <c r="Z493" s="99"/>
      <c r="AA493" s="99"/>
      <c r="AB493" s="99"/>
      <c r="AC493" s="99"/>
      <c r="AD493" s="99"/>
      <c r="AE493" s="99" t="s">
        <v>745</v>
      </c>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row>
    <row r="494" spans="1:60" outlineLevel="1">
      <c r="A494" s="100"/>
      <c r="B494" s="100"/>
      <c r="C494" s="266" t="s">
        <v>762</v>
      </c>
      <c r="D494" s="265"/>
      <c r="E494" s="264">
        <v>4.1500000000000002E-2</v>
      </c>
      <c r="F494" s="106"/>
      <c r="G494" s="106"/>
      <c r="H494" s="106"/>
      <c r="I494" s="106"/>
      <c r="J494" s="106"/>
      <c r="K494" s="106"/>
      <c r="L494" s="106"/>
      <c r="M494" s="106"/>
      <c r="N494" s="104"/>
      <c r="O494" s="104"/>
      <c r="P494" s="104"/>
      <c r="Q494" s="104"/>
      <c r="R494" s="104"/>
      <c r="S494" s="104"/>
      <c r="T494" s="105"/>
      <c r="U494" s="104"/>
      <c r="V494" s="99"/>
      <c r="W494" s="99"/>
      <c r="X494" s="99"/>
      <c r="Y494" s="99"/>
      <c r="Z494" s="99"/>
      <c r="AA494" s="99"/>
      <c r="AB494" s="99"/>
      <c r="AC494" s="99"/>
      <c r="AD494" s="99"/>
      <c r="AE494" s="99" t="s">
        <v>725</v>
      </c>
      <c r="AF494" s="99">
        <v>0</v>
      </c>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row>
    <row r="495" spans="1:60" outlineLevel="1">
      <c r="A495" s="100">
        <v>133</v>
      </c>
      <c r="B495" s="100" t="s">
        <v>761</v>
      </c>
      <c r="C495" s="111" t="s">
        <v>760</v>
      </c>
      <c r="D495" s="104" t="s">
        <v>120</v>
      </c>
      <c r="E495" s="257">
        <v>2.5100000000000001E-2</v>
      </c>
      <c r="F495" s="256">
        <v>0</v>
      </c>
      <c r="G495" s="106">
        <f>ROUND(E495*F495,2)</f>
        <v>0</v>
      </c>
      <c r="H495" s="106"/>
      <c r="I495" s="106">
        <f>ROUND(E495*H495,2)</f>
        <v>0</v>
      </c>
      <c r="J495" s="106"/>
      <c r="K495" s="106">
        <f>ROUND(E495*J495,2)</f>
        <v>0</v>
      </c>
      <c r="L495" s="106">
        <v>21</v>
      </c>
      <c r="M495" s="106">
        <f>G495*(1+L495/100)</f>
        <v>0</v>
      </c>
      <c r="N495" s="104">
        <v>1</v>
      </c>
      <c r="O495" s="104">
        <f>ROUND(E495*N495,5)</f>
        <v>2.5100000000000001E-2</v>
      </c>
      <c r="P495" s="104">
        <v>0</v>
      </c>
      <c r="Q495" s="104">
        <f>ROUND(E495*P495,5)</f>
        <v>0</v>
      </c>
      <c r="R495" s="104"/>
      <c r="S495" s="104"/>
      <c r="T495" s="105">
        <v>0</v>
      </c>
      <c r="U495" s="104">
        <f>ROUND(E495*T495,2)</f>
        <v>0</v>
      </c>
      <c r="V495" s="99"/>
      <c r="W495" s="99"/>
      <c r="X495" s="99"/>
      <c r="Y495" s="99"/>
      <c r="Z495" s="99"/>
      <c r="AA495" s="99"/>
      <c r="AB495" s="99"/>
      <c r="AC495" s="99"/>
      <c r="AD495" s="99"/>
      <c r="AE495" s="99" t="s">
        <v>745</v>
      </c>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row>
    <row r="496" spans="1:60" outlineLevel="1">
      <c r="A496" s="100"/>
      <c r="B496" s="100"/>
      <c r="C496" s="266" t="s">
        <v>759</v>
      </c>
      <c r="D496" s="265"/>
      <c r="E496" s="264">
        <v>2.5100000000000001E-2</v>
      </c>
      <c r="F496" s="106"/>
      <c r="G496" s="106"/>
      <c r="H496" s="106"/>
      <c r="I496" s="106"/>
      <c r="J496" s="106"/>
      <c r="K496" s="106"/>
      <c r="L496" s="106"/>
      <c r="M496" s="106"/>
      <c r="N496" s="104"/>
      <c r="O496" s="104"/>
      <c r="P496" s="104"/>
      <c r="Q496" s="104"/>
      <c r="R496" s="104"/>
      <c r="S496" s="104"/>
      <c r="T496" s="105"/>
      <c r="U496" s="104"/>
      <c r="V496" s="99"/>
      <c r="W496" s="99"/>
      <c r="X496" s="99"/>
      <c r="Y496" s="99"/>
      <c r="Z496" s="99"/>
      <c r="AA496" s="99"/>
      <c r="AB496" s="99"/>
      <c r="AC496" s="99"/>
      <c r="AD496" s="99"/>
      <c r="AE496" s="99" t="s">
        <v>725</v>
      </c>
      <c r="AF496" s="99">
        <v>0</v>
      </c>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row>
    <row r="497" spans="1:60" ht="22.5" outlineLevel="1">
      <c r="A497" s="100">
        <v>134</v>
      </c>
      <c r="B497" s="100" t="s">
        <v>758</v>
      </c>
      <c r="C497" s="111" t="s">
        <v>757</v>
      </c>
      <c r="D497" s="104" t="s">
        <v>117</v>
      </c>
      <c r="E497" s="257">
        <v>191.3</v>
      </c>
      <c r="F497" s="256">
        <v>0</v>
      </c>
      <c r="G497" s="106">
        <f>ROUND(E497*F497,2)</f>
        <v>0</v>
      </c>
      <c r="H497" s="106"/>
      <c r="I497" s="106">
        <f>ROUND(E497*H497,2)</f>
        <v>0</v>
      </c>
      <c r="J497" s="106"/>
      <c r="K497" s="106">
        <f>ROUND(E497*J497,2)</f>
        <v>0</v>
      </c>
      <c r="L497" s="106">
        <v>21</v>
      </c>
      <c r="M497" s="106">
        <f>G497*(1+L497/100)</f>
        <v>0</v>
      </c>
      <c r="N497" s="104">
        <v>5.0000000000000002E-5</v>
      </c>
      <c r="O497" s="104">
        <f>ROUND(E497*N497,5)</f>
        <v>9.5700000000000004E-3</v>
      </c>
      <c r="P497" s="104">
        <v>0</v>
      </c>
      <c r="Q497" s="104">
        <f>ROUND(E497*P497,5)</f>
        <v>0</v>
      </c>
      <c r="R497" s="104"/>
      <c r="S497" s="104"/>
      <c r="T497" s="105">
        <v>8.4000000000000005E-2</v>
      </c>
      <c r="U497" s="104">
        <f>ROUND(E497*T497,2)</f>
        <v>16.07</v>
      </c>
      <c r="V497" s="99"/>
      <c r="W497" s="99"/>
      <c r="X497" s="99"/>
      <c r="Y497" s="99"/>
      <c r="Z497" s="99"/>
      <c r="AA497" s="99"/>
      <c r="AB497" s="99"/>
      <c r="AC497" s="99"/>
      <c r="AD497" s="99"/>
      <c r="AE497" s="99" t="s">
        <v>79</v>
      </c>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row>
    <row r="498" spans="1:60" outlineLevel="1">
      <c r="A498" s="100"/>
      <c r="B498" s="100"/>
      <c r="C498" s="266" t="s">
        <v>752</v>
      </c>
      <c r="D498" s="265"/>
      <c r="E498" s="264">
        <v>191.3</v>
      </c>
      <c r="F498" s="106"/>
      <c r="G498" s="106"/>
      <c r="H498" s="106"/>
      <c r="I498" s="106"/>
      <c r="J498" s="106"/>
      <c r="K498" s="106"/>
      <c r="L498" s="106"/>
      <c r="M498" s="106"/>
      <c r="N498" s="104"/>
      <c r="O498" s="104"/>
      <c r="P498" s="104"/>
      <c r="Q498" s="104"/>
      <c r="R498" s="104"/>
      <c r="S498" s="104"/>
      <c r="T498" s="105"/>
      <c r="U498" s="104"/>
      <c r="V498" s="99"/>
      <c r="W498" s="99"/>
      <c r="X498" s="99"/>
      <c r="Y498" s="99"/>
      <c r="Z498" s="99"/>
      <c r="AA498" s="99"/>
      <c r="AB498" s="99"/>
      <c r="AC498" s="99"/>
      <c r="AD498" s="99"/>
      <c r="AE498" s="99" t="s">
        <v>725</v>
      </c>
      <c r="AF498" s="99">
        <v>0</v>
      </c>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row>
    <row r="499" spans="1:60" ht="22.5" outlineLevel="1">
      <c r="A499" s="100">
        <v>135</v>
      </c>
      <c r="B499" s="100" t="s">
        <v>756</v>
      </c>
      <c r="C499" s="111" t="s">
        <v>755</v>
      </c>
      <c r="D499" s="104" t="s">
        <v>117</v>
      </c>
      <c r="E499" s="257">
        <v>372.8</v>
      </c>
      <c r="F499" s="256">
        <v>0</v>
      </c>
      <c r="G499" s="106">
        <f>ROUND(E499*F499,2)</f>
        <v>0</v>
      </c>
      <c r="H499" s="106"/>
      <c r="I499" s="106">
        <f>ROUND(E499*H499,2)</f>
        <v>0</v>
      </c>
      <c r="J499" s="106"/>
      <c r="K499" s="106">
        <f>ROUND(E499*J499,2)</f>
        <v>0</v>
      </c>
      <c r="L499" s="106">
        <v>21</v>
      </c>
      <c r="M499" s="106">
        <f>G499*(1+L499/100)</f>
        <v>0</v>
      </c>
      <c r="N499" s="104">
        <v>6.0000000000000002E-5</v>
      </c>
      <c r="O499" s="104">
        <f>ROUND(E499*N499,5)</f>
        <v>2.2370000000000001E-2</v>
      </c>
      <c r="P499" s="104">
        <v>0</v>
      </c>
      <c r="Q499" s="104">
        <f>ROUND(E499*P499,5)</f>
        <v>0</v>
      </c>
      <c r="R499" s="104"/>
      <c r="S499" s="104"/>
      <c r="T499" s="105">
        <v>0.221</v>
      </c>
      <c r="U499" s="104">
        <f>ROUND(E499*T499,2)</f>
        <v>82.39</v>
      </c>
      <c r="V499" s="99"/>
      <c r="W499" s="99"/>
      <c r="X499" s="99"/>
      <c r="Y499" s="99"/>
      <c r="Z499" s="99"/>
      <c r="AA499" s="99"/>
      <c r="AB499" s="99"/>
      <c r="AC499" s="99"/>
      <c r="AD499" s="99"/>
      <c r="AE499" s="99" t="s">
        <v>79</v>
      </c>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row>
    <row r="500" spans="1:60" outlineLevel="1">
      <c r="A500" s="100"/>
      <c r="B500" s="100"/>
      <c r="C500" s="266" t="s">
        <v>749</v>
      </c>
      <c r="D500" s="265"/>
      <c r="E500" s="264">
        <v>194.1</v>
      </c>
      <c r="F500" s="106"/>
      <c r="G500" s="106"/>
      <c r="H500" s="106"/>
      <c r="I500" s="106"/>
      <c r="J500" s="106"/>
      <c r="K500" s="106"/>
      <c r="L500" s="106"/>
      <c r="M500" s="106"/>
      <c r="N500" s="104"/>
      <c r="O500" s="104"/>
      <c r="P500" s="104"/>
      <c r="Q500" s="104"/>
      <c r="R500" s="104"/>
      <c r="S500" s="104"/>
      <c r="T500" s="105"/>
      <c r="U500" s="104"/>
      <c r="V500" s="99"/>
      <c r="W500" s="99"/>
      <c r="X500" s="99"/>
      <c r="Y500" s="99"/>
      <c r="Z500" s="99"/>
      <c r="AA500" s="99"/>
      <c r="AB500" s="99"/>
      <c r="AC500" s="99"/>
      <c r="AD500" s="99"/>
      <c r="AE500" s="99" t="s">
        <v>725</v>
      </c>
      <c r="AF500" s="99">
        <v>0</v>
      </c>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row>
    <row r="501" spans="1:60" ht="22.5" outlineLevel="1">
      <c r="A501" s="100"/>
      <c r="B501" s="100"/>
      <c r="C501" s="266" t="s">
        <v>748</v>
      </c>
      <c r="D501" s="265"/>
      <c r="E501" s="264">
        <v>178.7</v>
      </c>
      <c r="F501" s="106"/>
      <c r="G501" s="106"/>
      <c r="H501" s="106"/>
      <c r="I501" s="106"/>
      <c r="J501" s="106"/>
      <c r="K501" s="106"/>
      <c r="L501" s="106"/>
      <c r="M501" s="106"/>
      <c r="N501" s="104"/>
      <c r="O501" s="104"/>
      <c r="P501" s="104"/>
      <c r="Q501" s="104"/>
      <c r="R501" s="104"/>
      <c r="S501" s="104"/>
      <c r="T501" s="105"/>
      <c r="U501" s="104"/>
      <c r="V501" s="99"/>
      <c r="W501" s="99"/>
      <c r="X501" s="99"/>
      <c r="Y501" s="99"/>
      <c r="Z501" s="99"/>
      <c r="AA501" s="99"/>
      <c r="AB501" s="99"/>
      <c r="AC501" s="99"/>
      <c r="AD501" s="99"/>
      <c r="AE501" s="99" t="s">
        <v>725</v>
      </c>
      <c r="AF501" s="99">
        <v>0</v>
      </c>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row>
    <row r="502" spans="1:60" ht="22.5" outlineLevel="1">
      <c r="A502" s="100">
        <v>136</v>
      </c>
      <c r="B502" s="100" t="s">
        <v>754</v>
      </c>
      <c r="C502" s="111" t="s">
        <v>753</v>
      </c>
      <c r="D502" s="104" t="s">
        <v>117</v>
      </c>
      <c r="E502" s="257">
        <v>191.3</v>
      </c>
      <c r="F502" s="256">
        <v>0</v>
      </c>
      <c r="G502" s="106">
        <f>ROUND(E502*F502,2)</f>
        <v>0</v>
      </c>
      <c r="H502" s="106"/>
      <c r="I502" s="106">
        <f>ROUND(E502*H502,2)</f>
        <v>0</v>
      </c>
      <c r="J502" s="106"/>
      <c r="K502" s="106">
        <f>ROUND(E502*J502,2)</f>
        <v>0</v>
      </c>
      <c r="L502" s="106">
        <v>21</v>
      </c>
      <c r="M502" s="106">
        <f>G502*(1+L502/100)</f>
        <v>0</v>
      </c>
      <c r="N502" s="104">
        <v>0</v>
      </c>
      <c r="O502" s="104">
        <f>ROUND(E502*N502,5)</f>
        <v>0</v>
      </c>
      <c r="P502" s="104">
        <v>0</v>
      </c>
      <c r="Q502" s="104">
        <f>ROUND(E502*P502,5)</f>
        <v>0</v>
      </c>
      <c r="R502" s="104"/>
      <c r="S502" s="104"/>
      <c r="T502" s="105">
        <v>0</v>
      </c>
      <c r="U502" s="104">
        <f>ROUND(E502*T502,2)</f>
        <v>0</v>
      </c>
      <c r="V502" s="99"/>
      <c r="W502" s="99"/>
      <c r="X502" s="99"/>
      <c r="Y502" s="99"/>
      <c r="Z502" s="99"/>
      <c r="AA502" s="99"/>
      <c r="AB502" s="99"/>
      <c r="AC502" s="99"/>
      <c r="AD502" s="99"/>
      <c r="AE502" s="99" t="s">
        <v>79</v>
      </c>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row>
    <row r="503" spans="1:60" outlineLevel="1">
      <c r="A503" s="100"/>
      <c r="B503" s="100"/>
      <c r="C503" s="266" t="s">
        <v>752</v>
      </c>
      <c r="D503" s="265"/>
      <c r="E503" s="264">
        <v>191.3</v>
      </c>
      <c r="F503" s="106"/>
      <c r="G503" s="106"/>
      <c r="H503" s="106"/>
      <c r="I503" s="106"/>
      <c r="J503" s="106"/>
      <c r="K503" s="106"/>
      <c r="L503" s="106"/>
      <c r="M503" s="106"/>
      <c r="N503" s="104"/>
      <c r="O503" s="104"/>
      <c r="P503" s="104"/>
      <c r="Q503" s="104"/>
      <c r="R503" s="104"/>
      <c r="S503" s="104"/>
      <c r="T503" s="105"/>
      <c r="U503" s="104"/>
      <c r="V503" s="99"/>
      <c r="W503" s="99"/>
      <c r="X503" s="99"/>
      <c r="Y503" s="99"/>
      <c r="Z503" s="99"/>
      <c r="AA503" s="99"/>
      <c r="AB503" s="99"/>
      <c r="AC503" s="99"/>
      <c r="AD503" s="99"/>
      <c r="AE503" s="99" t="s">
        <v>725</v>
      </c>
      <c r="AF503" s="99">
        <v>0</v>
      </c>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row>
    <row r="504" spans="1:60" ht="22.5" outlineLevel="1">
      <c r="A504" s="100">
        <v>137</v>
      </c>
      <c r="B504" s="100" t="s">
        <v>751</v>
      </c>
      <c r="C504" s="111" t="s">
        <v>750</v>
      </c>
      <c r="D504" s="104" t="s">
        <v>117</v>
      </c>
      <c r="E504" s="257">
        <v>372.8</v>
      </c>
      <c r="F504" s="256">
        <v>0</v>
      </c>
      <c r="G504" s="106">
        <f>ROUND(E504*F504,2)</f>
        <v>0</v>
      </c>
      <c r="H504" s="106"/>
      <c r="I504" s="106">
        <f>ROUND(E504*H504,2)</f>
        <v>0</v>
      </c>
      <c r="J504" s="106"/>
      <c r="K504" s="106">
        <f>ROUND(E504*J504,2)</f>
        <v>0</v>
      </c>
      <c r="L504" s="106">
        <v>21</v>
      </c>
      <c r="M504" s="106">
        <f>G504*(1+L504/100)</f>
        <v>0</v>
      </c>
      <c r="N504" s="104">
        <v>0</v>
      </c>
      <c r="O504" s="104">
        <f>ROUND(E504*N504,5)</f>
        <v>0</v>
      </c>
      <c r="P504" s="104">
        <v>0</v>
      </c>
      <c r="Q504" s="104">
        <f>ROUND(E504*P504,5)</f>
        <v>0</v>
      </c>
      <c r="R504" s="104"/>
      <c r="S504" s="104"/>
      <c r="T504" s="105">
        <v>0</v>
      </c>
      <c r="U504" s="104">
        <f>ROUND(E504*T504,2)</f>
        <v>0</v>
      </c>
      <c r="V504" s="99"/>
      <c r="W504" s="99"/>
      <c r="X504" s="99"/>
      <c r="Y504" s="99"/>
      <c r="Z504" s="99"/>
      <c r="AA504" s="99"/>
      <c r="AB504" s="99"/>
      <c r="AC504" s="99"/>
      <c r="AD504" s="99"/>
      <c r="AE504" s="99" t="s">
        <v>79</v>
      </c>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row>
    <row r="505" spans="1:60" outlineLevel="1">
      <c r="A505" s="100"/>
      <c r="B505" s="100"/>
      <c r="C505" s="266" t="s">
        <v>749</v>
      </c>
      <c r="D505" s="265"/>
      <c r="E505" s="264">
        <v>194.1</v>
      </c>
      <c r="F505" s="106"/>
      <c r="G505" s="106"/>
      <c r="H505" s="106"/>
      <c r="I505" s="106"/>
      <c r="J505" s="106"/>
      <c r="K505" s="106"/>
      <c r="L505" s="106"/>
      <c r="M505" s="106"/>
      <c r="N505" s="104"/>
      <c r="O505" s="104"/>
      <c r="P505" s="104"/>
      <c r="Q505" s="104"/>
      <c r="R505" s="104"/>
      <c r="S505" s="104"/>
      <c r="T505" s="105"/>
      <c r="U505" s="104"/>
      <c r="V505" s="99"/>
      <c r="W505" s="99"/>
      <c r="X505" s="99"/>
      <c r="Y505" s="99"/>
      <c r="Z505" s="99"/>
      <c r="AA505" s="99"/>
      <c r="AB505" s="99"/>
      <c r="AC505" s="99"/>
      <c r="AD505" s="99"/>
      <c r="AE505" s="99" t="s">
        <v>725</v>
      </c>
      <c r="AF505" s="99">
        <v>0</v>
      </c>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row>
    <row r="506" spans="1:60" ht="22.5" outlineLevel="1">
      <c r="A506" s="100"/>
      <c r="B506" s="100"/>
      <c r="C506" s="266" t="s">
        <v>748</v>
      </c>
      <c r="D506" s="265"/>
      <c r="E506" s="264">
        <v>178.7</v>
      </c>
      <c r="F506" s="106"/>
      <c r="G506" s="106"/>
      <c r="H506" s="106"/>
      <c r="I506" s="106"/>
      <c r="J506" s="106"/>
      <c r="K506" s="106"/>
      <c r="L506" s="106"/>
      <c r="M506" s="106"/>
      <c r="N506" s="104"/>
      <c r="O506" s="104"/>
      <c r="P506" s="104"/>
      <c r="Q506" s="104"/>
      <c r="R506" s="104"/>
      <c r="S506" s="104"/>
      <c r="T506" s="105"/>
      <c r="U506" s="104"/>
      <c r="V506" s="99"/>
      <c r="W506" s="99"/>
      <c r="X506" s="99"/>
      <c r="Y506" s="99"/>
      <c r="Z506" s="99"/>
      <c r="AA506" s="99"/>
      <c r="AB506" s="99"/>
      <c r="AC506" s="99"/>
      <c r="AD506" s="99"/>
      <c r="AE506" s="99" t="s">
        <v>725</v>
      </c>
      <c r="AF506" s="99">
        <v>0</v>
      </c>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row>
    <row r="507" spans="1:60" outlineLevel="1">
      <c r="A507" s="100">
        <v>138</v>
      </c>
      <c r="B507" s="100" t="s">
        <v>747</v>
      </c>
      <c r="C507" s="111" t="s">
        <v>746</v>
      </c>
      <c r="D507" s="104" t="s">
        <v>120</v>
      </c>
      <c r="E507" s="257">
        <v>0.56410000000000005</v>
      </c>
      <c r="F507" s="256">
        <v>0</v>
      </c>
      <c r="G507" s="106">
        <f>ROUND(E507*F507,2)</f>
        <v>0</v>
      </c>
      <c r="H507" s="106"/>
      <c r="I507" s="106">
        <f>ROUND(E507*H507,2)</f>
        <v>0</v>
      </c>
      <c r="J507" s="106"/>
      <c r="K507" s="106">
        <f>ROUND(E507*J507,2)</f>
        <v>0</v>
      </c>
      <c r="L507" s="106">
        <v>21</v>
      </c>
      <c r="M507" s="106">
        <f>G507*(1+L507/100)</f>
        <v>0</v>
      </c>
      <c r="N507" s="104">
        <v>1</v>
      </c>
      <c r="O507" s="104">
        <f>ROUND(E507*N507,5)</f>
        <v>0.56410000000000005</v>
      </c>
      <c r="P507" s="104">
        <v>0</v>
      </c>
      <c r="Q507" s="104">
        <f>ROUND(E507*P507,5)</f>
        <v>0</v>
      </c>
      <c r="R507" s="104"/>
      <c r="S507" s="104"/>
      <c r="T507" s="105">
        <v>0</v>
      </c>
      <c r="U507" s="104">
        <f>ROUND(E507*T507,2)</f>
        <v>0</v>
      </c>
      <c r="V507" s="99"/>
      <c r="W507" s="99"/>
      <c r="X507" s="99"/>
      <c r="Y507" s="99"/>
      <c r="Z507" s="99"/>
      <c r="AA507" s="99"/>
      <c r="AB507" s="99"/>
      <c r="AC507" s="99"/>
      <c r="AD507" s="99"/>
      <c r="AE507" s="99" t="s">
        <v>745</v>
      </c>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row>
    <row r="508" spans="1:60" outlineLevel="1">
      <c r="A508" s="100"/>
      <c r="B508" s="100"/>
      <c r="C508" s="266" t="s">
        <v>744</v>
      </c>
      <c r="D508" s="265"/>
      <c r="E508" s="264">
        <v>0.38540000000000002</v>
      </c>
      <c r="F508" s="106"/>
      <c r="G508" s="106"/>
      <c r="H508" s="106"/>
      <c r="I508" s="106"/>
      <c r="J508" s="106"/>
      <c r="K508" s="106"/>
      <c r="L508" s="106"/>
      <c r="M508" s="106"/>
      <c r="N508" s="104"/>
      <c r="O508" s="104"/>
      <c r="P508" s="104"/>
      <c r="Q508" s="104"/>
      <c r="R508" s="104"/>
      <c r="S508" s="104"/>
      <c r="T508" s="105"/>
      <c r="U508" s="104"/>
      <c r="V508" s="99"/>
      <c r="W508" s="99"/>
      <c r="X508" s="99"/>
      <c r="Y508" s="99"/>
      <c r="Z508" s="99"/>
      <c r="AA508" s="99"/>
      <c r="AB508" s="99"/>
      <c r="AC508" s="99"/>
      <c r="AD508" s="99"/>
      <c r="AE508" s="99" t="s">
        <v>725</v>
      </c>
      <c r="AF508" s="99">
        <v>0</v>
      </c>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row>
    <row r="509" spans="1:60" ht="22.5" outlineLevel="1">
      <c r="A509" s="100"/>
      <c r="B509" s="100"/>
      <c r="C509" s="266" t="s">
        <v>743</v>
      </c>
      <c r="D509" s="265"/>
      <c r="E509" s="264">
        <v>0.1787</v>
      </c>
      <c r="F509" s="106"/>
      <c r="G509" s="106"/>
      <c r="H509" s="106"/>
      <c r="I509" s="106"/>
      <c r="J509" s="106"/>
      <c r="K509" s="106"/>
      <c r="L509" s="106"/>
      <c r="M509" s="106"/>
      <c r="N509" s="104"/>
      <c r="O509" s="104"/>
      <c r="P509" s="104"/>
      <c r="Q509" s="104"/>
      <c r="R509" s="104"/>
      <c r="S509" s="104"/>
      <c r="T509" s="105"/>
      <c r="U509" s="104"/>
      <c r="V509" s="99"/>
      <c r="W509" s="99"/>
      <c r="X509" s="99"/>
      <c r="Y509" s="99"/>
      <c r="Z509" s="99"/>
      <c r="AA509" s="99"/>
      <c r="AB509" s="99"/>
      <c r="AC509" s="99"/>
      <c r="AD509" s="99"/>
      <c r="AE509" s="99" t="s">
        <v>725</v>
      </c>
      <c r="AF509" s="99">
        <v>0</v>
      </c>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row>
    <row r="510" spans="1:60" outlineLevel="1">
      <c r="A510" s="100">
        <v>139</v>
      </c>
      <c r="B510" s="100" t="s">
        <v>362</v>
      </c>
      <c r="C510" s="111" t="s">
        <v>742</v>
      </c>
      <c r="D510" s="104" t="s">
        <v>120</v>
      </c>
      <c r="E510" s="257">
        <v>1.4001600000000001</v>
      </c>
      <c r="F510" s="256">
        <v>0</v>
      </c>
      <c r="G510" s="106">
        <f>ROUND(E510*F510,2)</f>
        <v>0</v>
      </c>
      <c r="H510" s="106"/>
      <c r="I510" s="106">
        <f>ROUND(E510*H510,2)</f>
        <v>0</v>
      </c>
      <c r="J510" s="106"/>
      <c r="K510" s="106">
        <f>ROUND(E510*J510,2)</f>
        <v>0</v>
      </c>
      <c r="L510" s="106">
        <v>21</v>
      </c>
      <c r="M510" s="106">
        <f>G510*(1+L510/100)</f>
        <v>0</v>
      </c>
      <c r="N510" s="104">
        <v>0</v>
      </c>
      <c r="O510" s="104">
        <f>ROUND(E510*N510,5)</f>
        <v>0</v>
      </c>
      <c r="P510" s="104">
        <v>0</v>
      </c>
      <c r="Q510" s="104">
        <f>ROUND(E510*P510,5)</f>
        <v>0</v>
      </c>
      <c r="R510" s="104"/>
      <c r="S510" s="104"/>
      <c r="T510" s="105">
        <v>3.327</v>
      </c>
      <c r="U510" s="104">
        <f>ROUND(E510*T510,2)</f>
        <v>4.66</v>
      </c>
      <c r="V510" s="99"/>
      <c r="W510" s="99"/>
      <c r="X510" s="99"/>
      <c r="Y510" s="99"/>
      <c r="Z510" s="99"/>
      <c r="AA510" s="99"/>
      <c r="AB510" s="99"/>
      <c r="AC510" s="99"/>
      <c r="AD510" s="99"/>
      <c r="AE510" s="99" t="s">
        <v>79</v>
      </c>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row>
    <row r="511" spans="1:60">
      <c r="A511" s="263" t="s">
        <v>149</v>
      </c>
      <c r="B511" s="263" t="s">
        <v>741</v>
      </c>
      <c r="C511" s="262" t="s">
        <v>740</v>
      </c>
      <c r="D511" s="258"/>
      <c r="E511" s="261"/>
      <c r="F511" s="260"/>
      <c r="G511" s="260">
        <f>SUMIF(AE512:AE523,"&lt;&gt;NOR",G512:G523)</f>
        <v>0</v>
      </c>
      <c r="H511" s="260"/>
      <c r="I511" s="260">
        <f>SUM(I512:I523)</f>
        <v>0</v>
      </c>
      <c r="J511" s="260"/>
      <c r="K511" s="260">
        <f>SUM(K512:K523)</f>
        <v>0</v>
      </c>
      <c r="L511" s="260"/>
      <c r="M511" s="260">
        <f>SUM(M512:M523)</f>
        <v>0</v>
      </c>
      <c r="N511" s="258"/>
      <c r="O511" s="258">
        <f>SUM(O512:O523)</f>
        <v>7.3630000000000001E-2</v>
      </c>
      <c r="P511" s="258"/>
      <c r="Q511" s="258">
        <f>SUM(Q512:Q523)</f>
        <v>0</v>
      </c>
      <c r="R511" s="258"/>
      <c r="S511" s="258"/>
      <c r="T511" s="259"/>
      <c r="U511" s="258">
        <f>SUM(U512:U523)</f>
        <v>86.75</v>
      </c>
      <c r="AE511" t="s">
        <v>78</v>
      </c>
    </row>
    <row r="512" spans="1:60" outlineLevel="1">
      <c r="A512" s="100">
        <v>140</v>
      </c>
      <c r="B512" s="100" t="s">
        <v>739</v>
      </c>
      <c r="C512" s="111" t="s">
        <v>738</v>
      </c>
      <c r="D512" s="104" t="s">
        <v>114</v>
      </c>
      <c r="E512" s="257">
        <v>229.97479999999999</v>
      </c>
      <c r="F512" s="256">
        <v>0</v>
      </c>
      <c r="G512" s="106">
        <f>ROUND(E512*F512,2)</f>
        <v>0</v>
      </c>
      <c r="H512" s="106"/>
      <c r="I512" s="106">
        <f>ROUND(E512*H512,2)</f>
        <v>0</v>
      </c>
      <c r="J512" s="106"/>
      <c r="K512" s="106">
        <f>ROUND(E512*J512,2)</f>
        <v>0</v>
      </c>
      <c r="L512" s="106">
        <v>21</v>
      </c>
      <c r="M512" s="106">
        <f>G512*(1+L512/100)</f>
        <v>0</v>
      </c>
      <c r="N512" s="104">
        <v>9.0000000000000006E-5</v>
      </c>
      <c r="O512" s="104">
        <f>ROUND(E512*N512,5)</f>
        <v>2.07E-2</v>
      </c>
      <c r="P512" s="104">
        <v>0</v>
      </c>
      <c r="Q512" s="104">
        <f>ROUND(E512*P512,5)</f>
        <v>0</v>
      </c>
      <c r="R512" s="104"/>
      <c r="S512" s="104"/>
      <c r="T512" s="105">
        <v>0.3</v>
      </c>
      <c r="U512" s="104">
        <f>ROUND(E512*T512,2)</f>
        <v>68.989999999999995</v>
      </c>
      <c r="V512" s="99"/>
      <c r="W512" s="99"/>
      <c r="X512" s="99"/>
      <c r="Y512" s="99"/>
      <c r="Z512" s="99"/>
      <c r="AA512" s="99"/>
      <c r="AB512" s="99"/>
      <c r="AC512" s="99"/>
      <c r="AD512" s="99"/>
      <c r="AE512" s="99" t="s">
        <v>79</v>
      </c>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row>
    <row r="513" spans="1:60" ht="22.5" outlineLevel="1">
      <c r="A513" s="100"/>
      <c r="B513" s="100"/>
      <c r="C513" s="383" t="s">
        <v>737</v>
      </c>
      <c r="D513" s="384"/>
      <c r="E513" s="385"/>
      <c r="F513" s="386"/>
      <c r="G513" s="366"/>
      <c r="H513" s="106"/>
      <c r="I513" s="106"/>
      <c r="J513" s="106"/>
      <c r="K513" s="106"/>
      <c r="L513" s="106"/>
      <c r="M513" s="106"/>
      <c r="N513" s="104"/>
      <c r="O513" s="104"/>
      <c r="P513" s="104"/>
      <c r="Q513" s="104"/>
      <c r="R513" s="104"/>
      <c r="S513" s="104"/>
      <c r="T513" s="105"/>
      <c r="U513" s="104"/>
      <c r="V513" s="99"/>
      <c r="W513" s="99"/>
      <c r="X513" s="99"/>
      <c r="Y513" s="99"/>
      <c r="Z513" s="99"/>
      <c r="AA513" s="99"/>
      <c r="AB513" s="99"/>
      <c r="AC513" s="99"/>
      <c r="AD513" s="99"/>
      <c r="AE513" s="99" t="s">
        <v>80</v>
      </c>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101" t="str">
        <f>C513</f>
        <v>Tenkovrstvá lazura v min. dvou vrstvách (stejná jako u herních prvků), vhodná na prvky v přímém kontaktu s dětmi dle DIN 53160 a v souladu s požadavky EN 71-3.</v>
      </c>
      <c r="BB513" s="99"/>
      <c r="BC513" s="99"/>
      <c r="BD513" s="99"/>
      <c r="BE513" s="99"/>
      <c r="BF513" s="99"/>
      <c r="BG513" s="99"/>
      <c r="BH513" s="99"/>
    </row>
    <row r="514" spans="1:60" outlineLevel="1">
      <c r="A514" s="100"/>
      <c r="B514" s="100"/>
      <c r="C514" s="266" t="s">
        <v>736</v>
      </c>
      <c r="D514" s="265"/>
      <c r="E514" s="264">
        <v>0.49280000000000002</v>
      </c>
      <c r="F514" s="106"/>
      <c r="G514" s="106"/>
      <c r="H514" s="106"/>
      <c r="I514" s="106"/>
      <c r="J514" s="106"/>
      <c r="K514" s="106"/>
      <c r="L514" s="106"/>
      <c r="M514" s="106"/>
      <c r="N514" s="104"/>
      <c r="O514" s="104"/>
      <c r="P514" s="104"/>
      <c r="Q514" s="104"/>
      <c r="R514" s="104"/>
      <c r="S514" s="104"/>
      <c r="T514" s="105"/>
      <c r="U514" s="104"/>
      <c r="V514" s="99"/>
      <c r="W514" s="99"/>
      <c r="X514" s="99"/>
      <c r="Y514" s="99"/>
      <c r="Z514" s="99"/>
      <c r="AA514" s="99"/>
      <c r="AB514" s="99"/>
      <c r="AC514" s="99"/>
      <c r="AD514" s="99"/>
      <c r="AE514" s="99" t="s">
        <v>725</v>
      </c>
      <c r="AF514" s="99">
        <v>0</v>
      </c>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row>
    <row r="515" spans="1:60" outlineLevel="1">
      <c r="A515" s="100"/>
      <c r="B515" s="100"/>
      <c r="C515" s="266" t="s">
        <v>735</v>
      </c>
      <c r="D515" s="265"/>
      <c r="E515" s="264">
        <v>23.87</v>
      </c>
      <c r="F515" s="106"/>
      <c r="G515" s="106"/>
      <c r="H515" s="106"/>
      <c r="I515" s="106"/>
      <c r="J515" s="106"/>
      <c r="K515" s="106"/>
      <c r="L515" s="106"/>
      <c r="M515" s="106"/>
      <c r="N515" s="104"/>
      <c r="O515" s="104"/>
      <c r="P515" s="104"/>
      <c r="Q515" s="104"/>
      <c r="R515" s="104"/>
      <c r="S515" s="104"/>
      <c r="T515" s="105"/>
      <c r="U515" s="104"/>
      <c r="V515" s="99"/>
      <c r="W515" s="99"/>
      <c r="X515" s="99"/>
      <c r="Y515" s="99"/>
      <c r="Z515" s="99"/>
      <c r="AA515" s="99"/>
      <c r="AB515" s="99"/>
      <c r="AC515" s="99"/>
      <c r="AD515" s="99"/>
      <c r="AE515" s="99" t="s">
        <v>725</v>
      </c>
      <c r="AF515" s="99">
        <v>0</v>
      </c>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row>
    <row r="516" spans="1:60" outlineLevel="1">
      <c r="A516" s="100"/>
      <c r="B516" s="100"/>
      <c r="C516" s="266" t="s">
        <v>734</v>
      </c>
      <c r="D516" s="265"/>
      <c r="E516" s="264">
        <v>39.9</v>
      </c>
      <c r="F516" s="106"/>
      <c r="G516" s="106"/>
      <c r="H516" s="106"/>
      <c r="I516" s="106"/>
      <c r="J516" s="106"/>
      <c r="K516" s="106"/>
      <c r="L516" s="106"/>
      <c r="M516" s="106"/>
      <c r="N516" s="104"/>
      <c r="O516" s="104"/>
      <c r="P516" s="104"/>
      <c r="Q516" s="104"/>
      <c r="R516" s="104"/>
      <c r="S516" s="104"/>
      <c r="T516" s="105"/>
      <c r="U516" s="104"/>
      <c r="V516" s="99"/>
      <c r="W516" s="99"/>
      <c r="X516" s="99"/>
      <c r="Y516" s="99"/>
      <c r="Z516" s="99"/>
      <c r="AA516" s="99"/>
      <c r="AB516" s="99"/>
      <c r="AC516" s="99"/>
      <c r="AD516" s="99"/>
      <c r="AE516" s="99" t="s">
        <v>725</v>
      </c>
      <c r="AF516" s="99">
        <v>0</v>
      </c>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row>
    <row r="517" spans="1:60" ht="45" outlineLevel="1">
      <c r="A517" s="100"/>
      <c r="B517" s="100"/>
      <c r="C517" s="266" t="s">
        <v>733</v>
      </c>
      <c r="D517" s="265"/>
      <c r="E517" s="264">
        <v>69.917199999999994</v>
      </c>
      <c r="F517" s="106"/>
      <c r="G517" s="106"/>
      <c r="H517" s="106"/>
      <c r="I517" s="106"/>
      <c r="J517" s="106"/>
      <c r="K517" s="106"/>
      <c r="L517" s="106"/>
      <c r="M517" s="106"/>
      <c r="N517" s="104"/>
      <c r="O517" s="104"/>
      <c r="P517" s="104"/>
      <c r="Q517" s="104"/>
      <c r="R517" s="104"/>
      <c r="S517" s="104"/>
      <c r="T517" s="105"/>
      <c r="U517" s="104"/>
      <c r="V517" s="99"/>
      <c r="W517" s="99"/>
      <c r="X517" s="99"/>
      <c r="Y517" s="99"/>
      <c r="Z517" s="99"/>
      <c r="AA517" s="99"/>
      <c r="AB517" s="99"/>
      <c r="AC517" s="99"/>
      <c r="AD517" s="99"/>
      <c r="AE517" s="99" t="s">
        <v>725</v>
      </c>
      <c r="AF517" s="99">
        <v>0</v>
      </c>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row>
    <row r="518" spans="1:60" ht="67.5" outlineLevel="1">
      <c r="A518" s="100"/>
      <c r="B518" s="100"/>
      <c r="C518" s="266" t="s">
        <v>732</v>
      </c>
      <c r="D518" s="265"/>
      <c r="E518" s="264">
        <v>95.794799999999995</v>
      </c>
      <c r="F518" s="106"/>
      <c r="G518" s="106"/>
      <c r="H518" s="106"/>
      <c r="I518" s="106"/>
      <c r="J518" s="106"/>
      <c r="K518" s="106"/>
      <c r="L518" s="106"/>
      <c r="M518" s="106"/>
      <c r="N518" s="104"/>
      <c r="O518" s="104"/>
      <c r="P518" s="104"/>
      <c r="Q518" s="104"/>
      <c r="R518" s="104"/>
      <c r="S518" s="104"/>
      <c r="T518" s="105"/>
      <c r="U518" s="104"/>
      <c r="V518" s="99"/>
      <c r="W518" s="99"/>
      <c r="X518" s="99"/>
      <c r="Y518" s="99"/>
      <c r="Z518" s="99"/>
      <c r="AA518" s="99"/>
      <c r="AB518" s="99"/>
      <c r="AC518" s="99"/>
      <c r="AD518" s="99"/>
      <c r="AE518" s="99" t="s">
        <v>725</v>
      </c>
      <c r="AF518" s="99">
        <v>0</v>
      </c>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row>
    <row r="519" spans="1:60" ht="22.5" outlineLevel="1">
      <c r="A519" s="100">
        <v>141</v>
      </c>
      <c r="B519" s="100" t="s">
        <v>731</v>
      </c>
      <c r="C519" s="111" t="s">
        <v>730</v>
      </c>
      <c r="D519" s="104" t="s">
        <v>114</v>
      </c>
      <c r="E519" s="257">
        <v>60.834944</v>
      </c>
      <c r="F519" s="256">
        <v>0</v>
      </c>
      <c r="G519" s="106">
        <f>ROUND(E519*F519,2)</f>
        <v>0</v>
      </c>
      <c r="H519" s="106"/>
      <c r="I519" s="106">
        <f>ROUND(E519*H519,2)</f>
        <v>0</v>
      </c>
      <c r="J519" s="106"/>
      <c r="K519" s="106">
        <f>ROUND(E519*J519,2)</f>
        <v>0</v>
      </c>
      <c r="L519" s="106">
        <v>21</v>
      </c>
      <c r="M519" s="106">
        <f>G519*(1+L519/100)</f>
        <v>0</v>
      </c>
      <c r="N519" s="104">
        <v>8.7000000000000001E-4</v>
      </c>
      <c r="O519" s="104">
        <f>ROUND(E519*N519,5)</f>
        <v>5.2929999999999998E-2</v>
      </c>
      <c r="P519" s="104">
        <v>0</v>
      </c>
      <c r="Q519" s="104">
        <f>ROUND(E519*P519,5)</f>
        <v>0</v>
      </c>
      <c r="R519" s="104"/>
      <c r="S519" s="104"/>
      <c r="T519" s="105">
        <v>0.29199999999999998</v>
      </c>
      <c r="U519" s="104">
        <f>ROUND(E519*T519,2)</f>
        <v>17.760000000000002</v>
      </c>
      <c r="V519" s="99"/>
      <c r="W519" s="99"/>
      <c r="X519" s="99"/>
      <c r="Y519" s="99"/>
      <c r="Z519" s="99"/>
      <c r="AA519" s="99"/>
      <c r="AB519" s="99"/>
      <c r="AC519" s="99"/>
      <c r="AD519" s="99"/>
      <c r="AE519" s="99" t="s">
        <v>79</v>
      </c>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row>
    <row r="520" spans="1:60" outlineLevel="1">
      <c r="A520" s="100"/>
      <c r="B520" s="100"/>
      <c r="C520" s="383" t="s">
        <v>729</v>
      </c>
      <c r="D520" s="384"/>
      <c r="E520" s="385"/>
      <c r="F520" s="386"/>
      <c r="G520" s="366"/>
      <c r="H520" s="106"/>
      <c r="I520" s="106"/>
      <c r="J520" s="106"/>
      <c r="K520" s="106"/>
      <c r="L520" s="106"/>
      <c r="M520" s="106"/>
      <c r="N520" s="104"/>
      <c r="O520" s="104"/>
      <c r="P520" s="104"/>
      <c r="Q520" s="104"/>
      <c r="R520" s="104"/>
      <c r="S520" s="104"/>
      <c r="T520" s="105"/>
      <c r="U520" s="104"/>
      <c r="V520" s="99"/>
      <c r="W520" s="99"/>
      <c r="X520" s="99"/>
      <c r="Y520" s="99"/>
      <c r="Z520" s="99"/>
      <c r="AA520" s="99"/>
      <c r="AB520" s="99"/>
      <c r="AC520" s="99"/>
      <c r="AD520" s="99"/>
      <c r="AE520" s="99" t="s">
        <v>80</v>
      </c>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101" t="str">
        <f>C520</f>
        <v>RAL 7043</v>
      </c>
      <c r="BB520" s="99"/>
      <c r="BC520" s="99"/>
      <c r="BD520" s="99"/>
      <c r="BE520" s="99"/>
      <c r="BF520" s="99"/>
      <c r="BG520" s="99"/>
      <c r="BH520" s="99"/>
    </row>
    <row r="521" spans="1:60" ht="33.75" outlineLevel="1">
      <c r="A521" s="100"/>
      <c r="B521" s="100"/>
      <c r="C521" s="266" t="s">
        <v>728</v>
      </c>
      <c r="D521" s="265"/>
      <c r="E521" s="264">
        <v>20.091584000000001</v>
      </c>
      <c r="F521" s="106"/>
      <c r="G521" s="106"/>
      <c r="H521" s="106"/>
      <c r="I521" s="106"/>
      <c r="J521" s="106"/>
      <c r="K521" s="106"/>
      <c r="L521" s="106"/>
      <c r="M521" s="106"/>
      <c r="N521" s="104"/>
      <c r="O521" s="104"/>
      <c r="P521" s="104"/>
      <c r="Q521" s="104"/>
      <c r="R521" s="104"/>
      <c r="S521" s="104"/>
      <c r="T521" s="105"/>
      <c r="U521" s="104"/>
      <c r="V521" s="99"/>
      <c r="W521" s="99"/>
      <c r="X521" s="99"/>
      <c r="Y521" s="99"/>
      <c r="Z521" s="99"/>
      <c r="AA521" s="99"/>
      <c r="AB521" s="99"/>
      <c r="AC521" s="99"/>
      <c r="AD521" s="99"/>
      <c r="AE521" s="99" t="s">
        <v>725</v>
      </c>
      <c r="AF521" s="99">
        <v>0</v>
      </c>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row>
    <row r="522" spans="1:60" ht="22.5" outlineLevel="1">
      <c r="A522" s="100"/>
      <c r="B522" s="100"/>
      <c r="C522" s="266" t="s">
        <v>727</v>
      </c>
      <c r="D522" s="265"/>
      <c r="E522" s="264">
        <v>26.743359999999999</v>
      </c>
      <c r="F522" s="106"/>
      <c r="G522" s="106"/>
      <c r="H522" s="106"/>
      <c r="I522" s="106"/>
      <c r="J522" s="106"/>
      <c r="K522" s="106"/>
      <c r="L522" s="106"/>
      <c r="M522" s="106"/>
      <c r="N522" s="104"/>
      <c r="O522" s="104"/>
      <c r="P522" s="104"/>
      <c r="Q522" s="104"/>
      <c r="R522" s="104"/>
      <c r="S522" s="104"/>
      <c r="T522" s="105"/>
      <c r="U522" s="104"/>
      <c r="V522" s="99"/>
      <c r="W522" s="99"/>
      <c r="X522" s="99"/>
      <c r="Y522" s="99"/>
      <c r="Z522" s="99"/>
      <c r="AA522" s="99"/>
      <c r="AB522" s="99"/>
      <c r="AC522" s="99"/>
      <c r="AD522" s="99"/>
      <c r="AE522" s="99" t="s">
        <v>725</v>
      </c>
      <c r="AF522" s="99">
        <v>0</v>
      </c>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row>
    <row r="523" spans="1:60" outlineLevel="1">
      <c r="A523" s="100"/>
      <c r="B523" s="100"/>
      <c r="C523" s="266" t="s">
        <v>726</v>
      </c>
      <c r="D523" s="265"/>
      <c r="E523" s="264">
        <v>14</v>
      </c>
      <c r="F523" s="106"/>
      <c r="G523" s="106"/>
      <c r="H523" s="106"/>
      <c r="I523" s="106"/>
      <c r="J523" s="106"/>
      <c r="K523" s="106"/>
      <c r="L523" s="106"/>
      <c r="M523" s="106"/>
      <c r="N523" s="104"/>
      <c r="O523" s="104"/>
      <c r="P523" s="104"/>
      <c r="Q523" s="104"/>
      <c r="R523" s="104"/>
      <c r="S523" s="104"/>
      <c r="T523" s="105"/>
      <c r="U523" s="104"/>
      <c r="V523" s="99"/>
      <c r="W523" s="99"/>
      <c r="X523" s="99"/>
      <c r="Y523" s="99"/>
      <c r="Z523" s="99"/>
      <c r="AA523" s="99"/>
      <c r="AB523" s="99"/>
      <c r="AC523" s="99"/>
      <c r="AD523" s="99"/>
      <c r="AE523" s="99" t="s">
        <v>725</v>
      </c>
      <c r="AF523" s="99">
        <v>0</v>
      </c>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row>
    <row r="524" spans="1:60">
      <c r="A524" s="263" t="s">
        <v>149</v>
      </c>
      <c r="B524" s="263" t="s">
        <v>302</v>
      </c>
      <c r="C524" s="262" t="s">
        <v>724</v>
      </c>
      <c r="D524" s="258"/>
      <c r="E524" s="261"/>
      <c r="F524" s="260"/>
      <c r="G524" s="260">
        <f>SUMIF(AE525:AE528,"&lt;&gt;NOR",G525:G528)</f>
        <v>0</v>
      </c>
      <c r="H524" s="260"/>
      <c r="I524" s="260">
        <f>SUM(I525:I528)</f>
        <v>0</v>
      </c>
      <c r="J524" s="260"/>
      <c r="K524" s="260">
        <f>SUM(K525:K528)</f>
        <v>0</v>
      </c>
      <c r="L524" s="260"/>
      <c r="M524" s="260">
        <f>SUM(M525:M528)</f>
        <v>0</v>
      </c>
      <c r="N524" s="258"/>
      <c r="O524" s="258">
        <f>SUM(O525:O528)</f>
        <v>0</v>
      </c>
      <c r="P524" s="258"/>
      <c r="Q524" s="258">
        <f>SUM(Q525:Q528)</f>
        <v>0</v>
      </c>
      <c r="R524" s="258"/>
      <c r="S524" s="258"/>
      <c r="T524" s="259"/>
      <c r="U524" s="258">
        <f>SUM(U525:U528)</f>
        <v>43.88</v>
      </c>
      <c r="AE524" t="s">
        <v>78</v>
      </c>
    </row>
    <row r="525" spans="1:60" ht="22.5" outlineLevel="1">
      <c r="A525" s="100">
        <v>142</v>
      </c>
      <c r="B525" s="100" t="s">
        <v>723</v>
      </c>
      <c r="C525" s="111" t="s">
        <v>722</v>
      </c>
      <c r="D525" s="104" t="s">
        <v>120</v>
      </c>
      <c r="E525" s="257">
        <v>63.220999999999997</v>
      </c>
      <c r="F525" s="256">
        <v>0</v>
      </c>
      <c r="G525" s="106">
        <f>ROUND(E525*F525,2)</f>
        <v>0</v>
      </c>
      <c r="H525" s="106"/>
      <c r="I525" s="106">
        <f>ROUND(E525*H525,2)</f>
        <v>0</v>
      </c>
      <c r="J525" s="106"/>
      <c r="K525" s="106">
        <f>ROUND(E525*J525,2)</f>
        <v>0</v>
      </c>
      <c r="L525" s="106">
        <v>21</v>
      </c>
      <c r="M525" s="106">
        <f>G525*(1+L525/100)</f>
        <v>0</v>
      </c>
      <c r="N525" s="104">
        <v>0</v>
      </c>
      <c r="O525" s="104">
        <f>ROUND(E525*N525,5)</f>
        <v>0</v>
      </c>
      <c r="P525" s="104">
        <v>0</v>
      </c>
      <c r="Q525" s="104">
        <f>ROUND(E525*P525,5)</f>
        <v>0</v>
      </c>
      <c r="R525" s="104"/>
      <c r="S525" s="104"/>
      <c r="T525" s="105">
        <v>0.68799999999999994</v>
      </c>
      <c r="U525" s="104">
        <f>ROUND(E525*T525,2)</f>
        <v>43.5</v>
      </c>
      <c r="V525" s="99"/>
      <c r="W525" s="99"/>
      <c r="X525" s="99"/>
      <c r="Y525" s="99"/>
      <c r="Z525" s="99"/>
      <c r="AA525" s="99"/>
      <c r="AB525" s="99"/>
      <c r="AC525" s="99"/>
      <c r="AD525" s="99"/>
      <c r="AE525" s="99" t="s">
        <v>79</v>
      </c>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row>
    <row r="526" spans="1:60" ht="22.5" outlineLevel="1">
      <c r="A526" s="100">
        <v>143</v>
      </c>
      <c r="B526" s="100" t="s">
        <v>721</v>
      </c>
      <c r="C526" s="111" t="s">
        <v>720</v>
      </c>
      <c r="D526" s="104" t="s">
        <v>120</v>
      </c>
      <c r="E526" s="257">
        <v>63.220999999999997</v>
      </c>
      <c r="F526" s="256">
        <v>0</v>
      </c>
      <c r="G526" s="106">
        <f>ROUND(E526*F526,2)</f>
        <v>0</v>
      </c>
      <c r="H526" s="106"/>
      <c r="I526" s="106">
        <f>ROUND(E526*H526,2)</f>
        <v>0</v>
      </c>
      <c r="J526" s="106"/>
      <c r="K526" s="106">
        <f>ROUND(E526*J526,2)</f>
        <v>0</v>
      </c>
      <c r="L526" s="106">
        <v>21</v>
      </c>
      <c r="M526" s="106">
        <f>G526*(1+L526/100)</f>
        <v>0</v>
      </c>
      <c r="N526" s="104">
        <v>0</v>
      </c>
      <c r="O526" s="104">
        <f>ROUND(E526*N526,5)</f>
        <v>0</v>
      </c>
      <c r="P526" s="104">
        <v>0</v>
      </c>
      <c r="Q526" s="104">
        <f>ROUND(E526*P526,5)</f>
        <v>0</v>
      </c>
      <c r="R526" s="104"/>
      <c r="S526" s="104"/>
      <c r="T526" s="105">
        <v>0</v>
      </c>
      <c r="U526" s="104">
        <f>ROUND(E526*T526,2)</f>
        <v>0</v>
      </c>
      <c r="V526" s="99"/>
      <c r="W526" s="99"/>
      <c r="X526" s="99"/>
      <c r="Y526" s="99"/>
      <c r="Z526" s="99"/>
      <c r="AA526" s="99"/>
      <c r="AB526" s="99"/>
      <c r="AC526" s="99"/>
      <c r="AD526" s="99"/>
      <c r="AE526" s="99" t="s">
        <v>79</v>
      </c>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row>
    <row r="527" spans="1:60" outlineLevel="1">
      <c r="A527" s="100">
        <v>144</v>
      </c>
      <c r="B527" s="100" t="s">
        <v>719</v>
      </c>
      <c r="C527" s="111" t="s">
        <v>718</v>
      </c>
      <c r="D527" s="104" t="s">
        <v>120</v>
      </c>
      <c r="E527" s="257">
        <v>63.220999999999997</v>
      </c>
      <c r="F527" s="256">
        <v>0</v>
      </c>
      <c r="G527" s="106">
        <f>ROUND(E527*F527,2)</f>
        <v>0</v>
      </c>
      <c r="H527" s="106"/>
      <c r="I527" s="106">
        <f>ROUND(E527*H527,2)</f>
        <v>0</v>
      </c>
      <c r="J527" s="106"/>
      <c r="K527" s="106">
        <f>ROUND(E527*J527,2)</f>
        <v>0</v>
      </c>
      <c r="L527" s="106">
        <v>21</v>
      </c>
      <c r="M527" s="106">
        <f>G527*(1+L527/100)</f>
        <v>0</v>
      </c>
      <c r="N527" s="104">
        <v>0</v>
      </c>
      <c r="O527" s="104">
        <f>ROUND(E527*N527,5)</f>
        <v>0</v>
      </c>
      <c r="P527" s="104">
        <v>0</v>
      </c>
      <c r="Q527" s="104">
        <f>ROUND(E527*P527,5)</f>
        <v>0</v>
      </c>
      <c r="R527" s="104"/>
      <c r="S527" s="104"/>
      <c r="T527" s="105">
        <v>6.0000000000000001E-3</v>
      </c>
      <c r="U527" s="104">
        <f>ROUND(E527*T527,2)</f>
        <v>0.38</v>
      </c>
      <c r="V527" s="99"/>
      <c r="W527" s="99"/>
      <c r="X527" s="99"/>
      <c r="Y527" s="99"/>
      <c r="Z527" s="99"/>
      <c r="AA527" s="99"/>
      <c r="AB527" s="99"/>
      <c r="AC527" s="99"/>
      <c r="AD527" s="99"/>
      <c r="AE527" s="99" t="s">
        <v>79</v>
      </c>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row>
    <row r="528" spans="1:60" ht="22.5" outlineLevel="1">
      <c r="A528" s="110">
        <v>145</v>
      </c>
      <c r="B528" s="110" t="s">
        <v>717</v>
      </c>
      <c r="C528" s="139" t="s">
        <v>716</v>
      </c>
      <c r="D528" s="251" t="s">
        <v>120</v>
      </c>
      <c r="E528" s="255">
        <v>63.220999999999997</v>
      </c>
      <c r="F528" s="254">
        <v>0</v>
      </c>
      <c r="G528" s="253">
        <f>ROUND(E528*F528,2)</f>
        <v>0</v>
      </c>
      <c r="H528" s="253"/>
      <c r="I528" s="253">
        <f>ROUND(E528*H528,2)</f>
        <v>0</v>
      </c>
      <c r="J528" s="253"/>
      <c r="K528" s="253">
        <f>ROUND(E528*J528,2)</f>
        <v>0</v>
      </c>
      <c r="L528" s="253">
        <v>21</v>
      </c>
      <c r="M528" s="253">
        <f>G528*(1+L528/100)</f>
        <v>0</v>
      </c>
      <c r="N528" s="251">
        <v>0</v>
      </c>
      <c r="O528" s="251">
        <f>ROUND(E528*N528,5)</f>
        <v>0</v>
      </c>
      <c r="P528" s="251">
        <v>0</v>
      </c>
      <c r="Q528" s="251">
        <f>ROUND(E528*P528,5)</f>
        <v>0</v>
      </c>
      <c r="R528" s="251"/>
      <c r="S528" s="251"/>
      <c r="T528" s="252">
        <v>0</v>
      </c>
      <c r="U528" s="251">
        <f>ROUND(E528*T528,2)</f>
        <v>0</v>
      </c>
      <c r="V528" s="99"/>
      <c r="W528" s="99"/>
      <c r="X528" s="99"/>
      <c r="Y528" s="99"/>
      <c r="Z528" s="99"/>
      <c r="AA528" s="99"/>
      <c r="AB528" s="99"/>
      <c r="AC528" s="99"/>
      <c r="AD528" s="99"/>
      <c r="AE528" s="99" t="s">
        <v>79</v>
      </c>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row>
    <row r="529" spans="1:31">
      <c r="A529" s="4"/>
      <c r="B529" s="5" t="s">
        <v>712</v>
      </c>
      <c r="C529" s="250" t="s">
        <v>712</v>
      </c>
      <c r="D529" s="4"/>
      <c r="E529" s="4"/>
      <c r="F529" s="4"/>
      <c r="G529" s="4"/>
      <c r="H529" s="4"/>
      <c r="I529" s="4"/>
      <c r="J529" s="4"/>
      <c r="K529" s="4"/>
      <c r="L529" s="4"/>
      <c r="M529" s="4"/>
      <c r="N529" s="4"/>
      <c r="O529" s="4"/>
      <c r="P529" s="4"/>
      <c r="Q529" s="4"/>
      <c r="R529" s="4"/>
      <c r="S529" s="4"/>
      <c r="T529" s="4"/>
      <c r="U529" s="4"/>
      <c r="AC529">
        <v>12</v>
      </c>
      <c r="AD529">
        <v>21</v>
      </c>
    </row>
    <row r="530" spans="1:31" ht="15">
      <c r="A530" s="236" t="s">
        <v>288</v>
      </c>
      <c r="B530" s="237"/>
      <c r="C530" s="237"/>
      <c r="D530" s="238"/>
      <c r="E530" s="237"/>
      <c r="F530" s="238"/>
      <c r="G530" s="239">
        <f>G8+G104+G176+G195+G200+G250+G310+G347+G410+G432+G457+G459+G473+G486+G511+G524</f>
        <v>0</v>
      </c>
      <c r="H530" s="4"/>
      <c r="I530" s="4"/>
      <c r="J530" s="4"/>
      <c r="K530" s="4"/>
      <c r="L530" s="4"/>
      <c r="M530" s="4"/>
      <c r="N530" s="4"/>
      <c r="O530" s="4"/>
      <c r="P530" s="4"/>
      <c r="Q530" s="4"/>
      <c r="R530" s="4"/>
      <c r="S530" s="4"/>
      <c r="T530" s="4"/>
      <c r="U530" s="4"/>
      <c r="AC530">
        <f>SUMIF(L7:L528,AC529,G7:G528)</f>
        <v>0</v>
      </c>
      <c r="AD530">
        <f>SUMIF(L7:L528,AD529,G7:G528)</f>
        <v>0</v>
      </c>
      <c r="AE530" t="s">
        <v>715</v>
      </c>
    </row>
    <row r="531" spans="1:31">
      <c r="A531" s="4"/>
      <c r="B531" s="5" t="s">
        <v>712</v>
      </c>
      <c r="C531" s="250" t="s">
        <v>712</v>
      </c>
      <c r="D531" s="4"/>
      <c r="E531" s="4"/>
      <c r="F531" s="4"/>
      <c r="G531" s="4"/>
      <c r="H531" s="4"/>
      <c r="I531" s="4"/>
      <c r="J531" s="4"/>
      <c r="K531" s="4"/>
      <c r="L531" s="4"/>
      <c r="M531" s="4"/>
      <c r="N531" s="4"/>
      <c r="O531" s="4"/>
      <c r="P531" s="4"/>
      <c r="Q531" s="4"/>
      <c r="R531" s="4"/>
      <c r="S531" s="4"/>
      <c r="T531" s="4"/>
      <c r="U531" s="4"/>
    </row>
    <row r="532" spans="1:31">
      <c r="A532" s="4"/>
      <c r="B532" s="5" t="s">
        <v>712</v>
      </c>
      <c r="C532" s="250" t="s">
        <v>712</v>
      </c>
      <c r="D532" s="4"/>
      <c r="E532" s="4"/>
      <c r="F532" s="4"/>
      <c r="G532" s="4"/>
      <c r="H532" s="4"/>
      <c r="I532" s="4"/>
      <c r="J532" s="4"/>
      <c r="K532" s="4"/>
      <c r="L532" s="4"/>
      <c r="M532" s="4"/>
      <c r="N532" s="4"/>
      <c r="O532" s="4"/>
      <c r="P532" s="4"/>
      <c r="Q532" s="4"/>
      <c r="R532" s="4"/>
      <c r="S532" s="4"/>
      <c r="T532" s="4"/>
      <c r="U532" s="4"/>
    </row>
    <row r="533" spans="1:31">
      <c r="A533" s="367" t="s">
        <v>714</v>
      </c>
      <c r="B533" s="367"/>
      <c r="C533" s="368"/>
      <c r="D533" s="4"/>
      <c r="E533" s="4"/>
      <c r="F533" s="4"/>
      <c r="G533" s="4"/>
      <c r="H533" s="4"/>
      <c r="I533" s="4"/>
      <c r="J533" s="4"/>
      <c r="K533" s="4"/>
      <c r="L533" s="4"/>
      <c r="M533" s="4"/>
      <c r="N533" s="4"/>
      <c r="O533" s="4"/>
      <c r="P533" s="4"/>
      <c r="Q533" s="4"/>
      <c r="R533" s="4"/>
      <c r="S533" s="4"/>
      <c r="T533" s="4"/>
      <c r="U533" s="4"/>
    </row>
    <row r="534" spans="1:31">
      <c r="A534" s="369"/>
      <c r="B534" s="370"/>
      <c r="C534" s="371"/>
      <c r="D534" s="370"/>
      <c r="E534" s="370"/>
      <c r="F534" s="370"/>
      <c r="G534" s="372"/>
      <c r="H534" s="4"/>
      <c r="I534" s="4"/>
      <c r="J534" s="4"/>
      <c r="K534" s="4"/>
      <c r="L534" s="4"/>
      <c r="M534" s="4"/>
      <c r="N534" s="4"/>
      <c r="O534" s="4"/>
      <c r="P534" s="4"/>
      <c r="Q534" s="4"/>
      <c r="R534" s="4"/>
      <c r="S534" s="4"/>
      <c r="T534" s="4"/>
      <c r="U534" s="4"/>
      <c r="AE534" t="s">
        <v>713</v>
      </c>
    </row>
    <row r="535" spans="1:31">
      <c r="A535" s="373"/>
      <c r="B535" s="387"/>
      <c r="C535" s="388"/>
      <c r="D535" s="387"/>
      <c r="E535" s="387"/>
      <c r="F535" s="387"/>
      <c r="G535" s="376"/>
      <c r="H535" s="4"/>
      <c r="I535" s="4"/>
      <c r="J535" s="4"/>
      <c r="K535" s="4"/>
      <c r="L535" s="4"/>
      <c r="M535" s="4"/>
      <c r="N535" s="4"/>
      <c r="O535" s="4"/>
      <c r="P535" s="4"/>
      <c r="Q535" s="4"/>
      <c r="R535" s="4"/>
      <c r="S535" s="4"/>
      <c r="T535" s="4"/>
      <c r="U535" s="4"/>
    </row>
    <row r="536" spans="1:31">
      <c r="A536" s="373"/>
      <c r="B536" s="387"/>
      <c r="C536" s="388"/>
      <c r="D536" s="387"/>
      <c r="E536" s="387"/>
      <c r="F536" s="387"/>
      <c r="G536" s="376"/>
      <c r="H536" s="4"/>
      <c r="I536" s="4"/>
      <c r="J536" s="4"/>
      <c r="K536" s="4"/>
      <c r="L536" s="4"/>
      <c r="M536" s="4"/>
      <c r="N536" s="4"/>
      <c r="O536" s="4"/>
      <c r="P536" s="4"/>
      <c r="Q536" s="4"/>
      <c r="R536" s="4"/>
      <c r="S536" s="4"/>
      <c r="T536" s="4"/>
      <c r="U536" s="4"/>
    </row>
    <row r="537" spans="1:31">
      <c r="A537" s="373"/>
      <c r="B537" s="387"/>
      <c r="C537" s="388"/>
      <c r="D537" s="387"/>
      <c r="E537" s="387"/>
      <c r="F537" s="387"/>
      <c r="G537" s="376"/>
      <c r="H537" s="4"/>
      <c r="I537" s="4"/>
      <c r="J537" s="4"/>
      <c r="K537" s="4"/>
      <c r="L537" s="4"/>
      <c r="M537" s="4"/>
      <c r="N537" s="4"/>
      <c r="O537" s="4"/>
      <c r="P537" s="4"/>
      <c r="Q537" s="4"/>
      <c r="R537" s="4"/>
      <c r="S537" s="4"/>
      <c r="T537" s="4"/>
      <c r="U537" s="4"/>
    </row>
    <row r="538" spans="1:31">
      <c r="A538" s="377"/>
      <c r="B538" s="378"/>
      <c r="C538" s="379"/>
      <c r="D538" s="378"/>
      <c r="E538" s="378"/>
      <c r="F538" s="378"/>
      <c r="G538" s="380"/>
      <c r="H538" s="4"/>
      <c r="I538" s="4"/>
      <c r="J538" s="4"/>
      <c r="K538" s="4"/>
      <c r="L538" s="4"/>
      <c r="M538" s="4"/>
      <c r="N538" s="4"/>
      <c r="O538" s="4"/>
      <c r="P538" s="4"/>
      <c r="Q538" s="4"/>
      <c r="R538" s="4"/>
      <c r="S538" s="4"/>
      <c r="T538" s="4"/>
      <c r="U538" s="4"/>
    </row>
    <row r="539" spans="1:31">
      <c r="A539" s="4"/>
      <c r="B539" s="5" t="s">
        <v>712</v>
      </c>
      <c r="C539" s="250" t="s">
        <v>712</v>
      </c>
      <c r="D539" s="4"/>
      <c r="E539" s="4"/>
      <c r="F539" s="4"/>
      <c r="G539" s="4"/>
      <c r="H539" s="4"/>
      <c r="I539" s="4"/>
      <c r="J539" s="4"/>
      <c r="K539" s="4"/>
      <c r="L539" s="4"/>
      <c r="M539" s="4"/>
      <c r="N539" s="4"/>
      <c r="O539" s="4"/>
      <c r="P539" s="4"/>
      <c r="Q539" s="4"/>
      <c r="R539" s="4"/>
      <c r="S539" s="4"/>
      <c r="T539" s="4"/>
      <c r="U539" s="4"/>
    </row>
    <row r="540" spans="1:31">
      <c r="A540" t="s">
        <v>1436</v>
      </c>
      <c r="C540" s="249"/>
      <c r="AE540" t="s">
        <v>711</v>
      </c>
    </row>
    <row r="541" spans="1:31">
      <c r="A541" t="s">
        <v>1437</v>
      </c>
    </row>
    <row r="542" spans="1:31">
      <c r="A542" t="s">
        <v>1438</v>
      </c>
    </row>
    <row r="544" spans="1:31">
      <c r="A544" t="s">
        <v>1439</v>
      </c>
    </row>
    <row r="545" spans="1:1">
      <c r="A545" t="s">
        <v>1440</v>
      </c>
    </row>
  </sheetData>
  <sheetProtection algorithmName="SHA-512" hashValue="Lr9Out6bw4R3eAvwa/OEC8riLx0pDBMtKESM3b2wQzC6USGWRAoQDc5bYhhopMe14VdQLyKJV+RIDHmS3drCtw==" saltValue="/nDzxdpC3FGIbpdBuBSSjw==" spinCount="100000" sheet="1" objects="1" scenarios="1"/>
  <protectedRanges>
    <protectedRange sqref="A534:G538" name="Oblast5"/>
    <protectedRange sqref="F324 F328 F331 F333 F335 F338:F339 F342 F345 F348 F350 F352 F354 F356 F358 F360 F362 F364 F366 F368 F370 F372 F374 F376 F378 F380 F382 F384 F386 F388 F390 F392 F394 F396 F398 F400" name="Oblast3"/>
    <protectedRange sqref="F9 F16 F21 F27 F33 F35 F63 F74 F79 F83 F87 F90 F98 F101 F105 F119 F130 F134 F137 F139 F142 F146 F150 F152 F154 F160 F167 F170 F177 F180 F182 F188 F196 F198 F201 F206 F209 F211" name="Oblast1"/>
    <protectedRange sqref="F214 F218 F221 F223 F226 F229 F231 F233 F237 F239 F241 F244 F247 F251 F258 F265 F272 F279 F286 F289 F291 F293 F295 F298 F300 F302 F304 F306 F308 F311 F313 F315 F317 F319:F320 F322" name="Oblast2"/>
    <protectedRange sqref="F402 F404 F406 F408 F411 F426 F430 F433 F441 F454 F458 F460 F466 F472 F474 F476 F480 F485 F487 F489 F491 F493 F495 F497 F499 F502 F504 F507 F510 F512 F519 F525:F528" name="Oblast4"/>
  </protectedRanges>
  <mergeCells count="72">
    <mergeCell ref="A534:G538"/>
    <mergeCell ref="C427:G427"/>
    <mergeCell ref="C428:G428"/>
    <mergeCell ref="C429:G429"/>
    <mergeCell ref="C431:G431"/>
    <mergeCell ref="C434:G434"/>
    <mergeCell ref="C442:G442"/>
    <mergeCell ref="C477:G477"/>
    <mergeCell ref="C481:G481"/>
    <mergeCell ref="C513:G513"/>
    <mergeCell ref="C520:G520"/>
    <mergeCell ref="A533:C533"/>
    <mergeCell ref="C412:G412"/>
    <mergeCell ref="C389:G389"/>
    <mergeCell ref="C391:G391"/>
    <mergeCell ref="C393:G393"/>
    <mergeCell ref="C395:G395"/>
    <mergeCell ref="C397:G397"/>
    <mergeCell ref="C399:G399"/>
    <mergeCell ref="C401:G401"/>
    <mergeCell ref="C365:G365"/>
    <mergeCell ref="C367:G367"/>
    <mergeCell ref="C369:G369"/>
    <mergeCell ref="C371:G371"/>
    <mergeCell ref="C373:G373"/>
    <mergeCell ref="C385:G385"/>
    <mergeCell ref="C403:G403"/>
    <mergeCell ref="C405:G405"/>
    <mergeCell ref="C407:G407"/>
    <mergeCell ref="C409:G409"/>
    <mergeCell ref="C387:G387"/>
    <mergeCell ref="C375:G375"/>
    <mergeCell ref="C377:G377"/>
    <mergeCell ref="C379:G379"/>
    <mergeCell ref="C381:G381"/>
    <mergeCell ref="C383:G383"/>
    <mergeCell ref="C363:G363"/>
    <mergeCell ref="C238:G238"/>
    <mergeCell ref="C240:G240"/>
    <mergeCell ref="C325:G325"/>
    <mergeCell ref="C329:G329"/>
    <mergeCell ref="C349:G349"/>
    <mergeCell ref="C351:G351"/>
    <mergeCell ref="C353:G353"/>
    <mergeCell ref="C355:G355"/>
    <mergeCell ref="C357:G357"/>
    <mergeCell ref="C359:G359"/>
    <mergeCell ref="C361:G361"/>
    <mergeCell ref="C234:G234"/>
    <mergeCell ref="C147:G147"/>
    <mergeCell ref="C161:G161"/>
    <mergeCell ref="C189:G189"/>
    <mergeCell ref="C197:G197"/>
    <mergeCell ref="C199:G199"/>
    <mergeCell ref="C202:G202"/>
    <mergeCell ref="C212:G212"/>
    <mergeCell ref="A1:G1"/>
    <mergeCell ref="C2:G2"/>
    <mergeCell ref="C3:G3"/>
    <mergeCell ref="C4:G4"/>
    <mergeCell ref="C10:G10"/>
    <mergeCell ref="C91:G91"/>
    <mergeCell ref="C215:G215"/>
    <mergeCell ref="C219:G219"/>
    <mergeCell ref="C224:G224"/>
    <mergeCell ref="C227:G227"/>
    <mergeCell ref="C135:G135"/>
    <mergeCell ref="C22:G22"/>
    <mergeCell ref="C28:G28"/>
    <mergeCell ref="C36:G36"/>
    <mergeCell ref="C64:G64"/>
    <mergeCell ref="C75:G75"/>
  </mergeCells>
  <pageMargins left="0.39370078740157499" right="0.19685039370078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86</vt:i4>
      </vt:variant>
    </vt:vector>
  </HeadingPairs>
  <TitlesOfParts>
    <vt:vector size="105" baseType="lpstr">
      <vt:lpstr>Pokyny pro vyplnění</vt:lpstr>
      <vt:lpstr>Stavba</vt:lpstr>
      <vt:lpstr>VzorPolozky</vt:lpstr>
      <vt:lpstr>Dílčí části</vt:lpstr>
      <vt:lpstr>VRN</vt:lpstr>
      <vt:lpstr>SO01 PHV I.et.</vt:lpstr>
      <vt:lpstr>SO01 PDV I.et.</vt:lpstr>
      <vt:lpstr>SO01 PHV II.et.</vt:lpstr>
      <vt:lpstr>SO01 PDV II.et.</vt:lpstr>
      <vt:lpstr>SO02 PDV</vt:lpstr>
      <vt:lpstr>SO03 PHV</vt:lpstr>
      <vt:lpstr>SO03 NV</vt:lpstr>
      <vt:lpstr>SO04 PHV</vt:lpstr>
      <vt:lpstr>SO05 PDV</vt:lpstr>
      <vt:lpstr>SO06 PHV I.et.</vt:lpstr>
      <vt:lpstr>SO06 PHV II.et.</vt:lpstr>
      <vt:lpstr>SO06 NV 1.rok</vt:lpstr>
      <vt:lpstr>SO06 NV 2.rok</vt:lpstr>
      <vt:lpstr>SO06 NV 3.rok</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'SO03 NV'!Názvy_tisku</vt:lpstr>
      <vt:lpstr>'SO03 PHV'!Názvy_tisku</vt:lpstr>
      <vt:lpstr>'SO04 PHV'!Názvy_tisku</vt:lpstr>
      <vt:lpstr>oadresa</vt:lpstr>
      <vt:lpstr>Stavba!Objednatel</vt:lpstr>
      <vt:lpstr>Stavba!Objekt</vt:lpstr>
      <vt:lpstr>'Dílčí části'!Oblast_tisku</vt:lpstr>
      <vt:lpstr>'SO01 PDV I.et.'!Oblast_tisku</vt:lpstr>
      <vt:lpstr>'SO01 PDV II.et.'!Oblast_tisku</vt:lpstr>
      <vt:lpstr>'SO01 PHV I.et.'!Oblast_tisku</vt:lpstr>
      <vt:lpstr>'SO01 PHV II.et.'!Oblast_tisku</vt:lpstr>
      <vt:lpstr>'SO02 PDV'!Oblast_tisku</vt:lpstr>
      <vt:lpstr>'SO03 NV'!Oblast_tisku</vt:lpstr>
      <vt:lpstr>'SO03 PHV'!Oblast_tisku</vt:lpstr>
      <vt:lpstr>'SO04 PHV'!Oblast_tisku</vt:lpstr>
      <vt:lpstr>'SO05 PDV'!Oblast_tisku</vt:lpstr>
      <vt:lpstr>'SO06 NV 1.rok'!Oblast_tisku</vt:lpstr>
      <vt:lpstr>'SO06 NV 2.rok'!Oblast_tisku</vt:lpstr>
      <vt:lpstr>'SO06 NV 3.rok'!Oblast_tisku</vt:lpstr>
      <vt:lpstr>'SO06 PHV I.et.'!Oblast_tisku</vt:lpstr>
      <vt:lpstr>'SO06 PHV II.et.'!Oblast_tisku</vt:lpstr>
      <vt:lpstr>Stavba!Oblast_tisku</vt:lpstr>
      <vt:lpstr>VRN!Oblast_tisku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'SO03 NV'!SloupecCC</vt:lpstr>
      <vt:lpstr>'SO03 PHV'!SloupecCC</vt:lpstr>
      <vt:lpstr>'SO04 PHV'!SloupecCC</vt:lpstr>
      <vt:lpstr>'SO03 NV'!SloupecCisloPol</vt:lpstr>
      <vt:lpstr>'SO03 PHV'!SloupecCisloPol</vt:lpstr>
      <vt:lpstr>'SO04 PHV'!SloupecCisloPol</vt:lpstr>
      <vt:lpstr>'SO03 NV'!SloupecJC</vt:lpstr>
      <vt:lpstr>'SO03 PHV'!SloupecJC</vt:lpstr>
      <vt:lpstr>'SO04 PHV'!SloupecJC</vt:lpstr>
      <vt:lpstr>'SO03 NV'!SloupecMJ</vt:lpstr>
      <vt:lpstr>'SO03 PHV'!SloupecMJ</vt:lpstr>
      <vt:lpstr>'SO04 PHV'!SloupecMJ</vt:lpstr>
      <vt:lpstr>'SO03 NV'!SloupecMnozstvi</vt:lpstr>
      <vt:lpstr>'SO03 PHV'!SloupecMnozstvi</vt:lpstr>
      <vt:lpstr>'SO04 PHV'!SloupecMnozstvi</vt:lpstr>
      <vt:lpstr>'SO03 NV'!SloupecNazPol</vt:lpstr>
      <vt:lpstr>'SO03 PHV'!SloupecNazPol</vt:lpstr>
      <vt:lpstr>'SO04 PHV'!SloupecNazPol</vt:lpstr>
      <vt:lpstr>'SO03 NV'!SloupecPC</vt:lpstr>
      <vt:lpstr>'SO03 PHV'!SloupecPC</vt:lpstr>
      <vt:lpstr>'SO04 PHV'!SloupecPC</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ales</cp:lastModifiedBy>
  <cp:lastPrinted>2024-02-02T05:56:11Z</cp:lastPrinted>
  <dcterms:created xsi:type="dcterms:W3CDTF">2009-04-08T07:15:50Z</dcterms:created>
  <dcterms:modified xsi:type="dcterms:W3CDTF">2025-11-19T19:54:05Z</dcterms:modified>
</cp:coreProperties>
</file>